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607EEDDE70C0E062F7508324FFBBECC7D9AD0425" xr6:coauthVersionLast="47" xr6:coauthVersionMax="47" xr10:uidLastSave="{C623DC10-1C00-47C5-9A25-64132E15CC6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F87" i="3"/>
  <c r="D95" i="3" s="1"/>
  <c r="E87" i="3"/>
  <c r="D87" i="3"/>
  <c r="C87" i="3"/>
  <c r="E86" i="3"/>
  <c r="D86" i="3"/>
  <c r="C86" i="3"/>
  <c r="W138" i="3" s="1"/>
  <c r="E85" i="3"/>
  <c r="D85" i="3"/>
  <c r="C85" i="3"/>
  <c r="U138" i="3" s="1"/>
  <c r="F84" i="3"/>
  <c r="T168" i="3" s="1"/>
  <c r="E84" i="3"/>
  <c r="D84" i="3"/>
  <c r="C84" i="3"/>
  <c r="S138" i="3" s="1"/>
  <c r="E69" i="3"/>
  <c r="D69" i="3"/>
  <c r="C69" i="3"/>
  <c r="F69" i="3" s="1"/>
  <c r="E68" i="3"/>
  <c r="D68" i="3"/>
  <c r="C68" i="3"/>
  <c r="F68" i="3" s="1"/>
  <c r="E67" i="3"/>
  <c r="D67" i="3"/>
  <c r="C67" i="3"/>
  <c r="F67" i="3" s="1"/>
  <c r="E49" i="3"/>
  <c r="D49" i="3"/>
  <c r="C49" i="3"/>
  <c r="F49" i="3" s="1"/>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8" i="3" s="1"/>
  <c r="D9" i="3"/>
  <c r="C9" i="3"/>
  <c r="C7" i="3" s="1"/>
  <c r="D7" i="3" s="1"/>
  <c r="D8" i="3"/>
  <c r="C8" i="3"/>
  <c r="E113" i="3" l="1"/>
  <c r="D113" i="3"/>
  <c r="C113" i="3"/>
  <c r="E114" i="3"/>
  <c r="D114" i="3"/>
  <c r="C114" i="3"/>
  <c r="G127" i="3"/>
  <c r="E115" i="3"/>
  <c r="D115" i="3"/>
  <c r="C115" i="3"/>
  <c r="R168" i="3"/>
  <c r="R163" i="3"/>
  <c r="R158" i="3"/>
  <c r="R153" i="3"/>
  <c r="R148" i="3"/>
  <c r="R143"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E34" i="3"/>
  <c r="D34" i="3"/>
  <c r="C34" i="3"/>
  <c r="C56" i="3"/>
  <c r="E56" i="3"/>
  <c r="D56" i="3"/>
  <c r="E73" i="3"/>
  <c r="D73" i="3"/>
  <c r="C73" i="3"/>
  <c r="D53" i="3"/>
  <c r="C53" i="3"/>
  <c r="E53" i="3"/>
  <c r="E96" i="3"/>
  <c r="D96" i="3"/>
  <c r="C96" i="3"/>
  <c r="E74" i="3"/>
  <c r="D74" i="3"/>
  <c r="C74" i="3"/>
  <c r="E54" i="3"/>
  <c r="D54" i="3"/>
  <c r="C54" i="3"/>
  <c r="E35" i="3"/>
  <c r="D35" i="3"/>
  <c r="C35" i="3"/>
  <c r="E75" i="3"/>
  <c r="D75" i="3"/>
  <c r="C75" i="3"/>
  <c r="E58" i="3"/>
  <c r="D58" i="3"/>
  <c r="C58" i="3"/>
  <c r="E112" i="3"/>
  <c r="D112" i="3"/>
  <c r="C112" i="3"/>
  <c r="E57" i="3"/>
  <c r="D57" i="3"/>
  <c r="C57" i="3"/>
  <c r="C55" i="3"/>
  <c r="E55" i="3"/>
  <c r="D55" i="3"/>
  <c r="F85" i="3"/>
  <c r="C95" i="3"/>
  <c r="F86" i="3"/>
  <c r="E95" i="3"/>
  <c r="T144" i="3"/>
  <c r="T149" i="3"/>
  <c r="T154" i="3"/>
  <c r="T159" i="3"/>
  <c r="T164" i="3"/>
  <c r="T169" i="3"/>
  <c r="T140" i="3"/>
  <c r="T145" i="3"/>
  <c r="T150" i="3"/>
  <c r="T155" i="3"/>
  <c r="T160" i="3"/>
  <c r="T165" i="3"/>
  <c r="T170" i="3"/>
  <c r="C92" i="3"/>
  <c r="T141" i="3"/>
  <c r="T146" i="3"/>
  <c r="T151" i="3"/>
  <c r="T156" i="3"/>
  <c r="T161" i="3"/>
  <c r="T166" i="3"/>
  <c r="D92" i="3"/>
  <c r="E92" i="3"/>
  <c r="T142" i="3"/>
  <c r="T147" i="3"/>
  <c r="T152" i="3"/>
  <c r="T157" i="3"/>
  <c r="T162" i="3"/>
  <c r="T167" i="3"/>
  <c r="T143" i="3"/>
  <c r="T148" i="3"/>
  <c r="T153" i="3"/>
  <c r="T158" i="3"/>
  <c r="T163" i="3"/>
  <c r="X167" i="3" l="1"/>
  <c r="X162" i="3"/>
  <c r="X157" i="3"/>
  <c r="X152" i="3"/>
  <c r="X147" i="3"/>
  <c r="X142" i="3"/>
  <c r="C94" i="3"/>
  <c r="X166" i="3"/>
  <c r="X161" i="3"/>
  <c r="X156" i="3"/>
  <c r="X151" i="3"/>
  <c r="X146" i="3"/>
  <c r="X141" i="3"/>
  <c r="X170" i="3"/>
  <c r="X165" i="3"/>
  <c r="X160" i="3"/>
  <c r="X155" i="3"/>
  <c r="X150" i="3"/>
  <c r="X145" i="3"/>
  <c r="X140" i="3"/>
  <c r="X169" i="3"/>
  <c r="X164" i="3"/>
  <c r="X159" i="3"/>
  <c r="X154" i="3"/>
  <c r="X149" i="3"/>
  <c r="X144" i="3"/>
  <c r="E94" i="3"/>
  <c r="X168" i="3"/>
  <c r="X163" i="3"/>
  <c r="X158" i="3"/>
  <c r="X153" i="3"/>
  <c r="X148" i="3"/>
  <c r="X143" i="3"/>
  <c r="D94" i="3"/>
  <c r="V167" i="3"/>
  <c r="V162" i="3"/>
  <c r="V157" i="3"/>
  <c r="V152" i="3"/>
  <c r="V147" i="3"/>
  <c r="V142" i="3"/>
  <c r="E93" i="3"/>
  <c r="D93" i="3"/>
  <c r="V166" i="3"/>
  <c r="V161" i="3"/>
  <c r="V156" i="3"/>
  <c r="V151" i="3"/>
  <c r="V146" i="3"/>
  <c r="V141" i="3"/>
  <c r="V170" i="3"/>
  <c r="V165" i="3"/>
  <c r="V160" i="3"/>
  <c r="V155" i="3"/>
  <c r="V150" i="3"/>
  <c r="V145" i="3"/>
  <c r="V140" i="3"/>
  <c r="V169" i="3"/>
  <c r="V164" i="3"/>
  <c r="V159" i="3"/>
  <c r="V154" i="3"/>
  <c r="V149" i="3"/>
  <c r="V144" i="3"/>
  <c r="C93" i="3"/>
  <c r="V168" i="3"/>
  <c r="V163" i="3"/>
  <c r="V158" i="3"/>
  <c r="V153" i="3"/>
  <c r="V148" i="3"/>
  <c r="V14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08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L13" authorId="0" shapeId="0" xr:uid="{00000000-0006-0000-0400-000002000000}">
      <text>
        <r>
          <rPr>
            <sz val="11"/>
            <rFont val="Calibri"/>
          </rPr>
          <t>The Zebra Android 14 work profile must be configured to enforce the system application disable list.</t>
        </r>
      </text>
    </comment>
    <comment ref="M13" authorId="0" shapeId="0" xr:uid="{00000000-0006-0000-0400-000003000000}">
      <text>
        <r>
          <rPr>
            <sz val="11"/>
            <rFont val="Calibri"/>
          </rPr>
          <t>Android 14 devices must be configured to disable the use of third-party keyboards.</t>
        </r>
      </text>
    </comment>
    <comment ref="N13" authorId="0" shapeId="0" xr:uid="{00000000-0006-0000-0400-000004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O13" authorId="0" shapeId="0" xr:uid="{00000000-0006-0000-0400-000005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P13" authorId="0" shapeId="0" xr:uid="{00000000-0006-0000-0400-000006000000}">
      <text>
        <r>
          <rPr>
            <sz val="11"/>
            <rFont val="Calibri"/>
          </rPr>
          <t>The Zebra Android 14 work profile must be configured to enforce the system application disable list.</t>
        </r>
      </text>
    </comment>
    <comment ref="Q13" authorId="0" shapeId="0" xr:uid="{00000000-0006-0000-0400-000007000000}">
      <text>
        <r>
          <rPr>
            <sz val="11"/>
            <rFont val="Calibri"/>
          </rPr>
          <t>Android 14 devices must be configured to disable the use of third-party keyboards.</t>
        </r>
      </text>
    </comment>
    <comment ref="J19" authorId="0" shapeId="0" xr:uid="{00000000-0006-0000-0400-000009000000}">
      <text>
        <r>
          <rPr>
            <sz val="11"/>
            <rFont val="Calibri"/>
          </rPr>
          <t>Zebra Android 14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J32" authorId="0" shapeId="0" xr:uid="{00000000-0006-0000-0400-00000A000000}">
      <text>
        <r>
          <rPr>
            <sz val="11"/>
            <rFont val="Calibri"/>
          </rPr>
          <t>Android 14 devices must be configured to enable Common Criteria mode (CC mode).</t>
        </r>
      </text>
    </comment>
    <comment ref="K32" authorId="0" shapeId="0" xr:uid="{00000000-0006-0000-0400-00000B000000}">
      <text>
        <r>
          <rPr>
            <sz val="11"/>
            <rFont val="Calibri"/>
          </rPr>
          <t>Android 14 devices must be configured to enable Common Criteria mode (CC mode).</t>
        </r>
      </text>
    </comment>
    <comment ref="J34" authorId="0" shapeId="0" xr:uid="{00000000-0006-0000-0400-00000C000000}">
      <text>
        <r>
          <rPr>
            <sz val="11"/>
            <rFont val="Calibri"/>
          </rPr>
          <t>Zebra Android 14 must be configured to lock the display after 15 minutes (or less) of inactivity.</t>
        </r>
      </text>
    </comment>
    <comment ref="K34" authorId="0" shapeId="0" xr:uid="{00000000-0006-0000-0400-00000D000000}">
      <text>
        <r>
          <rPr>
            <sz val="11"/>
            <rFont val="Calibri"/>
          </rPr>
          <t>Zebra Android 14 must be configured to disable trust agents.</t>
        </r>
      </text>
    </comment>
    <comment ref="L34" authorId="0" shapeId="0" xr:uid="{00000000-0006-0000-0400-00000E000000}">
      <text>
        <r>
          <rPr>
            <sz val="11"/>
            <rFont val="Calibri"/>
          </rPr>
          <t>Zebra Android 14 must be configured to lock the display after 15 minutes (or less) of inactivity.</t>
        </r>
      </text>
    </comment>
    <comment ref="M34" authorId="0" shapeId="0" xr:uid="{00000000-0006-0000-0400-00000F000000}">
      <text>
        <r>
          <rPr>
            <sz val="11"/>
            <rFont val="Calibri"/>
          </rPr>
          <t>Zebra Android 14 must be configured to disable trust agents.</t>
        </r>
      </text>
    </comment>
    <comment ref="J39" authorId="0" shapeId="0" xr:uid="{00000000-0006-0000-0400-000010000000}">
      <text>
        <r>
          <rPr>
            <sz val="11"/>
            <rFont val="Calibri"/>
          </rPr>
          <t>Zebra Android 14 must be configured to disable developer modes.</t>
        </r>
      </text>
    </comment>
    <comment ref="K39" authorId="0" shapeId="0" xr:uid="{00000000-0006-0000-0400-00001F000000}">
      <text>
        <r>
          <rPr>
            <sz val="11"/>
            <rFont val="Calibri"/>
          </rPr>
          <t>Zebra Android 14 must be configured to disable USB mass storage mode.</t>
        </r>
      </text>
    </comment>
    <comment ref="L39" authorId="0" shapeId="0" xr:uid="{00000000-0006-0000-0400-000020000000}">
      <text>
        <r>
          <rPr>
            <sz val="11"/>
            <rFont val="Calibri"/>
          </rPr>
          <t>Zebra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M39" authorId="0" shapeId="0" xr:uid="{00000000-0006-0000-0400-000021000000}">
      <text>
        <r>
          <rPr>
            <sz val="11"/>
            <rFont val="Calibri"/>
          </rPr>
          <t>Zebra Android 14 must be configured to disable ad hoc wireless client-to-client connection capability.</t>
        </r>
      </text>
    </comment>
    <comment ref="N39" authorId="0" shapeId="0" xr:uid="{00000000-0006-0000-0400-000022000000}">
      <text>
        <r>
          <rPr>
            <sz val="11"/>
            <rFont val="Calibri"/>
          </rPr>
          <t>Zebra Android 14 must be configured to enforce that Wi-Fi Sharing is disabled.</t>
        </r>
      </text>
    </comment>
    <comment ref="O39" authorId="0" shapeId="0" xr:uid="{00000000-0006-0000-0400-000023000000}">
      <text>
        <r>
          <rPr>
            <sz val="11"/>
            <rFont val="Calibri"/>
          </rPr>
          <t>Zebra Android 14 must be configured to disable all data signaling over [assignment: list of externally accessible hardware ports (for example, USB)].</t>
        </r>
      </text>
    </comment>
    <comment ref="P39" authorId="0" shapeId="0" xr:uid="{00000000-0006-0000-0400-000024000000}">
      <text>
        <r>
          <rPr>
            <sz val="11"/>
            <rFont val="Calibri"/>
          </rPr>
          <t>Zebra Android 14 must disable the use of assistants (including Zebra Assistant) unless required to meet Section 508 compliance requirements.</t>
        </r>
      </text>
    </comment>
    <comment ref="Q39" authorId="0" shapeId="0" xr:uid="{00000000-0006-0000-0400-000025000000}">
      <text>
        <r>
          <rPr>
            <sz val="11"/>
            <rFont val="Calibri"/>
          </rPr>
          <t>Zebra Android 14 must disable wireless printing.</t>
        </r>
      </text>
    </comment>
    <comment ref="R39" authorId="0" shapeId="0" xr:uid="{00000000-0006-0000-0400-000011000000}">
      <text>
        <r>
          <rPr>
            <sz val="11"/>
            <rFont val="Calibri"/>
          </rPr>
          <t>Zebra Android 14 must disable screen capture.</t>
        </r>
      </text>
    </comment>
    <comment ref="S39" authorId="0" shapeId="0" xr:uid="{00000000-0006-0000-0400-000012000000}">
      <text>
        <r>
          <rPr>
            <sz val="11"/>
            <rFont val="Calibri"/>
          </rPr>
          <t>Zebra Android 14 must implement the management setting: disable Camera.</t>
        </r>
      </text>
    </comment>
    <comment ref="T39" authorId="0" shapeId="0" xr:uid="{00000000-0006-0000-0400-000013000000}">
      <text>
        <r>
          <rPr>
            <sz val="11"/>
            <rFont val="Calibri"/>
          </rPr>
          <t>Zebra Android must implement the management setting: disable the Bluetooth radio.</t>
        </r>
      </text>
    </comment>
    <comment ref="U39" authorId="0" shapeId="0" xr:uid="{00000000-0006-0000-0400-000014000000}">
      <text>
        <r>
          <rPr>
            <sz val="11"/>
            <rFont val="Calibri"/>
          </rPr>
          <t>Zebra Android 14 must be configured to disable developer modes.</t>
        </r>
      </text>
    </comment>
    <comment ref="V39" authorId="0" shapeId="0" xr:uid="{00000000-0006-0000-0400-000015000000}">
      <text>
        <r>
          <rPr>
            <sz val="11"/>
            <rFont val="Calibri"/>
          </rPr>
          <t>Zebra Android 14 must be configured to disable USB mass storage mode.</t>
        </r>
      </text>
    </comment>
    <comment ref="W39" authorId="0" shapeId="0" xr:uid="{00000000-0006-0000-0400-000016000000}">
      <text>
        <r>
          <rPr>
            <sz val="11"/>
            <rFont val="Calibri"/>
          </rPr>
          <t>Zebra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X39" authorId="0" shapeId="0" xr:uid="{00000000-0006-0000-0400-000017000000}">
      <text>
        <r>
          <rPr>
            <sz val="11"/>
            <rFont val="Calibri"/>
          </rPr>
          <t>Zebra Android 14 must be configured to disable ad hoc wireless client-to-client connection capability.</t>
        </r>
      </text>
    </comment>
    <comment ref="Y39" authorId="0" shapeId="0" xr:uid="{00000000-0006-0000-0400-000018000000}">
      <text>
        <r>
          <rPr>
            <sz val="11"/>
            <rFont val="Calibri"/>
          </rPr>
          <t>Zebra Android 14 must be configured to enforce that Wi-Fi Sharing is disabled.</t>
        </r>
      </text>
    </comment>
    <comment ref="Z39" authorId="0" shapeId="0" xr:uid="{00000000-0006-0000-0400-000019000000}">
      <text>
        <r>
          <rPr>
            <sz val="11"/>
            <rFont val="Calibri"/>
          </rPr>
          <t>Zebra Android 14 must be configured to disable all data signaling over [assignment: list of externally accessible hardware ports (for example, USB)].</t>
        </r>
      </text>
    </comment>
    <comment ref="AA39" authorId="0" shapeId="0" xr:uid="{00000000-0006-0000-0400-00001A000000}">
      <text>
        <r>
          <rPr>
            <sz val="11"/>
            <rFont val="Calibri"/>
          </rPr>
          <t>Zebra Android 14 must disable the use of assistants (including Zebra Assistant) unless required to meet Section 508 compliance requirements.</t>
        </r>
      </text>
    </comment>
    <comment ref="AB39" authorId="0" shapeId="0" xr:uid="{00000000-0006-0000-0400-00001B000000}">
      <text>
        <r>
          <rPr>
            <sz val="11"/>
            <rFont val="Calibri"/>
          </rPr>
          <t>Zebra Android 14 must disable wireless printing.</t>
        </r>
      </text>
    </comment>
    <comment ref="AC39" authorId="0" shapeId="0" xr:uid="{00000000-0006-0000-0400-00001C000000}">
      <text>
        <r>
          <rPr>
            <sz val="11"/>
            <rFont val="Calibri"/>
          </rPr>
          <t>Zebra Android 14 must disable screen capture.</t>
        </r>
      </text>
    </comment>
    <comment ref="AD39" authorId="0" shapeId="0" xr:uid="{00000000-0006-0000-0400-00001D000000}">
      <text>
        <r>
          <rPr>
            <sz val="11"/>
            <rFont val="Calibri"/>
          </rPr>
          <t>Zebra Android 14 must implement the management setting: disable Camera.</t>
        </r>
      </text>
    </comment>
    <comment ref="AE39" authorId="0" shapeId="0" xr:uid="{00000000-0006-0000-0400-00001E000000}">
      <text>
        <r>
          <rPr>
            <sz val="11"/>
            <rFont val="Calibri"/>
          </rPr>
          <t>Zebra Android must implement the management setting: disable the Bluetooth radio.</t>
        </r>
      </text>
    </comment>
    <comment ref="J41" authorId="0" shapeId="0" xr:uid="{00000000-0006-0000-0400-000026000000}">
      <text>
        <r>
          <rPr>
            <sz val="11"/>
            <rFont val="Calibri"/>
          </rPr>
          <t>Zebra Android 14 must be configured to not allow more than 10 consecutive failed authentication attempts.</t>
        </r>
      </text>
    </comment>
    <comment ref="K41" authorId="0" shapeId="0" xr:uid="{00000000-0006-0000-0400-000027000000}">
      <text>
        <r>
          <rPr>
            <sz val="11"/>
            <rFont val="Calibri"/>
          </rPr>
          <t>Zebra Android 14 must be configured to not allow more than 10 consecutive failed authentication attempts.</t>
        </r>
      </text>
    </comment>
    <comment ref="J43" authorId="0" shapeId="0" xr:uid="{00000000-0006-0000-0400-000028000000}">
      <text>
        <r>
          <rPr>
            <sz val="11"/>
            <rFont val="Calibri"/>
          </rPr>
          <t>Zebra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K43" authorId="0" shapeId="0" xr:uid="{00000000-0006-0000-0400-000029000000}">
      <text>
        <r>
          <rPr>
            <sz val="11"/>
            <rFont val="Calibri"/>
          </rPr>
          <t>Zebra Android 14 must be configured to not allow backup of [all applications, configuration data] to locally connected systems.</t>
        </r>
      </text>
    </comment>
    <comment ref="L43" authorId="0" shapeId="0" xr:uid="{00000000-0006-0000-0400-00002A000000}">
      <text>
        <r>
          <rPr>
            <sz val="11"/>
            <rFont val="Calibri"/>
          </rPr>
          <t>Zebra Android 14 must be configured to not allow backup of [all applications, configuration data] to remote systems.</t>
        </r>
      </text>
    </comment>
    <comment ref="M43" authorId="0" shapeId="0" xr:uid="{00000000-0006-0000-0400-00002B000000}">
      <text>
        <r>
          <rPr>
            <sz val="11"/>
            <rFont val="Calibri"/>
          </rPr>
          <t>Zebra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N43" authorId="0" shapeId="0" xr:uid="{00000000-0006-0000-0400-00002C000000}">
      <text>
        <r>
          <rPr>
            <sz val="11"/>
            <rFont val="Calibri"/>
          </rPr>
          <t>Zebra Android 14 must be configured to not allow backup of [all applications, configuration data] to locally connected systems.</t>
        </r>
      </text>
    </comment>
    <comment ref="O43" authorId="0" shapeId="0" xr:uid="{00000000-0006-0000-0400-00002D000000}">
      <text>
        <r>
          <rPr>
            <sz val="11"/>
            <rFont val="Calibri"/>
          </rPr>
          <t>Zebra Android 14 must be configured to not allow backup of [all applications, configuration data] to remote systems.</t>
        </r>
      </text>
    </comment>
    <comment ref="P43" authorId="0" shapeId="0" xr:uid="{00000000-0006-0000-0400-00002E000000}">
      <text>
        <r>
          <rPr>
            <sz val="11"/>
            <rFont val="Calibri"/>
          </rPr>
          <t>The Zebra Android 14 work profile must be configured to prevent users from adding personal email accounts to the work email app.</t>
        </r>
      </text>
    </comment>
    <comment ref="J46" authorId="0" shapeId="0" xr:uid="{00000000-0006-0000-0400-00002F000000}">
      <text>
        <r>
          <rPr>
            <sz val="11"/>
            <rFont val="Calibri"/>
          </rPr>
          <t>Zebra Android 14 must be configured to enforce a minimum password length of six characters.</t>
        </r>
      </text>
    </comment>
    <comment ref="K46" authorId="0" shapeId="0" xr:uid="{00000000-0006-0000-0400-000030000000}">
      <text>
        <r>
          <rPr>
            <sz val="11"/>
            <rFont val="Calibri"/>
          </rPr>
          <t>Zebra Android 14 must be configured to not allow passwords that include more than four repeating or sequential characters.</t>
        </r>
      </text>
    </comment>
    <comment ref="L46" authorId="0" shapeId="0" xr:uid="{00000000-0006-0000-0400-000031000000}">
      <text>
        <r>
          <rPr>
            <sz val="11"/>
            <rFont val="Calibri"/>
          </rPr>
          <t>Zebra Android 14 must be configured to enforce a minimum password length of six characters.</t>
        </r>
      </text>
    </comment>
    <comment ref="M46" authorId="0" shapeId="0" xr:uid="{00000000-0006-0000-0400-000032000000}">
      <text>
        <r>
          <rPr>
            <sz val="11"/>
            <rFont val="Calibri"/>
          </rPr>
          <t>Zebra Android 14 must be configured to not allow passwords that include more than four repeating or sequential characters.</t>
        </r>
      </text>
    </comment>
    <comment ref="J48" authorId="0" shapeId="0" xr:uid="{00000000-0006-0000-0400-000033000000}">
      <text>
        <r>
          <rPr>
            <sz val="11"/>
            <rFont val="Calibri"/>
          </rPr>
          <t>Zebra Android 14 must allow only the administrator (EMM) to install/remove DOD root and intermediate PKI certificates.</t>
        </r>
      </text>
    </comment>
    <comment ref="K48" authorId="0" shapeId="0" xr:uid="{00000000-0006-0000-0400-000034000000}">
      <text>
        <r>
          <rPr>
            <sz val="11"/>
            <rFont val="Calibri"/>
          </rPr>
          <t>Zebra Android 14 must allow only the administrator (MDM) to perform the following management function: Disable Phone Hub.</t>
        </r>
      </text>
    </comment>
    <comment ref="L48" authorId="0" shapeId="0" xr:uid="{00000000-0006-0000-0400-000035000000}">
      <text>
        <r>
          <rPr>
            <sz val="11"/>
            <rFont val="Calibri"/>
          </rPr>
          <t>Zebra Android 14 must disable the user</t>
        </r>
        <r>
          <rPr>
            <sz val="11"/>
            <color rgb="FF000000"/>
            <rFont val="Calibri"/>
          </rPr>
          <t>'</t>
        </r>
        <r>
          <rPr>
            <sz val="11"/>
            <color rgb="FF000000"/>
            <rFont val="Calibri"/>
          </rPr>
          <t>s ability to wipe the device.</t>
        </r>
      </text>
    </comment>
    <comment ref="M48" authorId="0" shapeId="0" xr:uid="{00000000-0006-0000-0400-000036000000}">
      <text>
        <r>
          <rPr>
            <sz val="11"/>
            <rFont val="Calibri"/>
          </rPr>
          <t>Zebra Android 14 must allow only the administrator (EMM) to install/remove DOD root and intermediate PKI certificates.</t>
        </r>
      </text>
    </comment>
    <comment ref="N48" authorId="0" shapeId="0" xr:uid="{00000000-0006-0000-0400-000037000000}">
      <text>
        <r>
          <rPr>
            <sz val="11"/>
            <rFont val="Calibri"/>
          </rPr>
          <t>Zebra Android 14 must allow only the administrator (MDM) to perform the following management function: Disable Phone Hub.</t>
        </r>
      </text>
    </comment>
    <comment ref="O48" authorId="0" shapeId="0" xr:uid="{00000000-0006-0000-0400-000038000000}">
      <text>
        <r>
          <rPr>
            <sz val="11"/>
            <rFont val="Calibri"/>
          </rPr>
          <t>Zebra Android 14 must disable the user</t>
        </r>
        <r>
          <rPr>
            <sz val="11"/>
            <color rgb="FF000000"/>
            <rFont val="Calibri"/>
          </rPr>
          <t>'</t>
        </r>
        <r>
          <rPr>
            <sz val="11"/>
            <color rgb="FF000000"/>
            <rFont val="Calibri"/>
          </rPr>
          <t>s ability to wipe the device.</t>
        </r>
      </text>
    </comment>
    <comment ref="J63" authorId="0" shapeId="0" xr:uid="{00000000-0006-0000-0400-000039000000}">
      <text>
        <r>
          <rPr>
            <sz val="11"/>
            <rFont val="Calibri"/>
          </rPr>
          <t>Zebra Android 14 devices must have the latest available Zebra Android 14 operating system installed.</t>
        </r>
      </text>
    </comment>
    <comment ref="K63" authorId="0" shapeId="0" xr:uid="{00000000-0006-0000-0400-00003A000000}">
      <text>
        <r>
          <rPr>
            <sz val="11"/>
            <rFont val="Calibri"/>
          </rPr>
          <t>Zebra Android 14 devices must have the latest available Zebra Android 14 operating system installed.</t>
        </r>
      </text>
    </comment>
    <comment ref="J72" authorId="0" shapeId="0" xr:uid="{00000000-0006-0000-0400-00003B000000}">
      <text>
        <r>
          <rPr>
            <sz val="11"/>
            <rFont val="Calibri"/>
          </rPr>
          <t>Zebra Android 14 must be configured to disallow configuration of date and time.</t>
        </r>
      </text>
    </comment>
    <comment ref="K72" authorId="0" shapeId="0" xr:uid="{00000000-0006-0000-0400-00003C000000}">
      <text>
        <r>
          <rPr>
            <sz val="11"/>
            <rFont val="Calibri"/>
          </rPr>
          <t>Zebra Android 14 must be configured to disallow configuration of date and time.</t>
        </r>
      </text>
    </comment>
    <comment ref="J73" authorId="0" shapeId="0" xr:uid="{00000000-0006-0000-0400-00003D000000}">
      <text>
        <r>
          <rPr>
            <sz val="11"/>
            <rFont val="Calibri"/>
          </rPr>
          <t>Zebra Android 14 must be configured to enable audit logging.</t>
        </r>
      </text>
    </comment>
    <comment ref="K73" authorId="0" shapeId="0" xr:uid="{00000000-0006-0000-0400-00003E000000}">
      <text>
        <r>
          <rPr>
            <sz val="11"/>
            <rFont val="Calibri"/>
          </rPr>
          <t>Zebra Android 14 must be configured to generate audit records for the following auditable events: Detected integrity violations.</t>
        </r>
      </text>
    </comment>
    <comment ref="L73" authorId="0" shapeId="0" xr:uid="{00000000-0006-0000-0400-00003F000000}">
      <text>
        <r>
          <rPr>
            <sz val="11"/>
            <rFont val="Calibri"/>
          </rPr>
          <t>Zebra Android 14 must be configured to enable audit logging.</t>
        </r>
      </text>
    </comment>
    <comment ref="M73" authorId="0" shapeId="0" xr:uid="{00000000-0006-0000-0400-000040000000}">
      <text>
        <r>
          <rPr>
            <sz val="11"/>
            <rFont val="Calibri"/>
          </rPr>
          <t>Zebra Android 14 must be configured to generate audit records for the following auditable events: Detected integrity violations.</t>
        </r>
      </text>
    </comment>
    <comment ref="J90" authorId="0" shapeId="0" xr:uid="{00000000-0006-0000-0400-000041000000}">
      <text>
        <r>
          <rPr>
            <sz val="11"/>
            <rFont val="Calibri"/>
          </rPr>
          <t>Zebra Android 14 devices must have a Mobile Threat Detection (MTD) app installed.</t>
        </r>
      </text>
    </comment>
    <comment ref="K90" authorId="0" shapeId="0" xr:uid="{00000000-0006-0000-0400-000042000000}">
      <text>
        <r>
          <rPr>
            <sz val="11"/>
            <rFont val="Calibri"/>
          </rPr>
          <t>Zebra Android 14 devices must have a Mobile Threat Detection (MTD) app installed.</t>
        </r>
      </text>
    </comment>
    <comment ref="J108" authorId="0" shapeId="0" xr:uid="{00000000-0006-0000-0400-000043000000}">
      <text>
        <r>
          <rPr>
            <sz val="11"/>
            <rFont val="Calibri"/>
          </rPr>
          <t>Zebra Android 14 must be configured to enable authentication of personal hotspot connections to the device using a preshared key.</t>
        </r>
      </text>
    </comment>
    <comment ref="K108" authorId="0" shapeId="0" xr:uid="{00000000-0006-0000-0400-000044000000}">
      <text>
        <r>
          <rPr>
            <sz val="11"/>
            <rFont val="Calibri"/>
          </rPr>
          <t>Zebra Android 14 must be configured to enable authentication of personal hotspot connections to the device using a preshared key.</t>
        </r>
      </text>
    </comment>
    <comment ref="J125" authorId="0" shapeId="0" xr:uid="{00000000-0006-0000-0400-000045000000}">
      <text>
        <r>
          <rPr>
            <sz val="11"/>
            <rFont val="Calibri"/>
          </rPr>
          <t>Zebra Android 14 users must complete required training.</t>
        </r>
      </text>
    </comment>
    <comment ref="K125" authorId="0" shapeId="0" xr:uid="{00000000-0006-0000-0400-000046000000}">
      <text>
        <r>
          <rPr>
            <sz val="11"/>
            <rFont val="Calibri"/>
          </rPr>
          <t>Zebra Android 14 users must complete required training.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Zebra Android 14 must be configured to not allow more than 10 consecutive failed authentication attempts.</t>
        </r>
      </text>
    </comment>
    <comment ref="I2" authorId="0" shapeId="0" xr:uid="{00000000-0006-0000-0500-000002000000}">
      <text>
        <r>
          <rPr>
            <sz val="11"/>
            <rFont val="Calibri"/>
          </rPr>
          <t>Zebra Android 14 must be configured to not allow more than 10 consecutive failed authentication attempts.</t>
        </r>
      </text>
    </comment>
    <comment ref="H4" authorId="0" shapeId="0" xr:uid="{00000000-0006-0000-0500-000003000000}">
      <text>
        <r>
          <rPr>
            <sz val="11"/>
            <rFont val="Calibri"/>
          </rPr>
          <t>Zebra Android 14 devices must have a Mobile Threat Detection (MTD) app installed.</t>
        </r>
      </text>
    </comment>
    <comment ref="I4" authorId="0" shapeId="0" xr:uid="{00000000-0006-0000-0500-000004000000}">
      <text>
        <r>
          <rPr>
            <sz val="11"/>
            <rFont val="Calibri"/>
          </rPr>
          <t>Zebra Android 14 devices must have a Mobile Threat Detection (MTD) app installed.</t>
        </r>
      </text>
    </comment>
    <comment ref="H10" authorId="0" shapeId="0" xr:uid="{00000000-0006-0000-0500-000005000000}">
      <text>
        <r>
          <rPr>
            <sz val="11"/>
            <rFont val="Calibri"/>
          </rPr>
          <t>Zebra Android 14 must have the DOD root and intermediate PKI certificates installed.</t>
        </r>
      </text>
    </comment>
    <comment ref="I10" authorId="0" shapeId="0" xr:uid="{00000000-0006-0000-0500-000006000000}">
      <text>
        <r>
          <rPr>
            <sz val="11"/>
            <rFont val="Calibri"/>
          </rPr>
          <t>Zebra Android 14 must have the DOD root and intermediate PKI certificates installed.</t>
        </r>
      </text>
    </comment>
    <comment ref="H13" authorId="0" shapeId="0" xr:uid="{00000000-0006-0000-0500-000007000000}">
      <text>
        <r>
          <rPr>
            <sz val="11"/>
            <rFont val="Calibri"/>
          </rPr>
          <t>Zebra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I13" authorId="0" shapeId="0" xr:uid="{00000000-0006-0000-0500-00000A000000}">
      <text>
        <r>
          <rPr>
            <sz val="11"/>
            <rFont val="Calibri"/>
          </rPr>
          <t>Zebra Android 14 must disable screen capture.</t>
        </r>
      </text>
    </comment>
    <comment ref="J13" authorId="0" shapeId="0" xr:uid="{00000000-0006-0000-0500-000008000000}">
      <text>
        <r>
          <rPr>
            <sz val="11"/>
            <rFont val="Calibri"/>
          </rPr>
          <t>Zebra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K13" authorId="0" shapeId="0" xr:uid="{00000000-0006-0000-0500-000009000000}">
      <text>
        <r>
          <rPr>
            <sz val="11"/>
            <rFont val="Calibri"/>
          </rPr>
          <t>Zebra Android 14 must disable screen capture.</t>
        </r>
      </text>
    </comment>
    <comment ref="H14" authorId="0" shapeId="0" xr:uid="{00000000-0006-0000-0500-00000B000000}">
      <text>
        <r>
          <rPr>
            <sz val="11"/>
            <rFont val="Calibri"/>
          </rPr>
          <t>Zebra Android 14 must be configured to disable trust agents.</t>
        </r>
      </text>
    </comment>
    <comment ref="I14" authorId="0" shapeId="0" xr:uid="{00000000-0006-0000-0500-000024000000}">
      <text>
        <r>
          <rPr>
            <sz val="11"/>
            <rFont val="Calibri"/>
          </rPr>
          <t>Zebra Android 14 must be configured to disable developer modes.</t>
        </r>
      </text>
    </comment>
    <comment ref="J14" authorId="0" shapeId="0" xr:uid="{00000000-0006-0000-0500-000025000000}">
      <text>
        <r>
          <rPr>
            <sz val="11"/>
            <rFont val="Calibri"/>
          </rPr>
          <t>Zebra Android 14 must be configured to disable USB mass storage mode.</t>
        </r>
      </text>
    </comment>
    <comment ref="K14" authorId="0" shapeId="0" xr:uid="{00000000-0006-0000-0500-000026000000}">
      <text>
        <r>
          <rPr>
            <sz val="11"/>
            <rFont val="Calibri"/>
          </rPr>
          <t>Zebra Android 14 must be configured to disable multiuser modes.</t>
        </r>
      </text>
    </comment>
    <comment ref="L14" authorId="0" shapeId="0" xr:uid="{00000000-0006-0000-0500-00000C000000}">
      <text>
        <r>
          <rPr>
            <sz val="11"/>
            <rFont val="Calibri"/>
          </rPr>
          <t>Zebra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M14" authorId="0" shapeId="0" xr:uid="{00000000-0006-0000-0500-00000D000000}">
      <text>
        <r>
          <rPr>
            <sz val="11"/>
            <rFont val="Calibri"/>
          </rPr>
          <t>Zebra Android 14 must be configured to disable ad hoc wireless client-to-client connection capability.</t>
        </r>
      </text>
    </comment>
    <comment ref="N14" authorId="0" shapeId="0" xr:uid="{00000000-0006-0000-0500-00000E000000}">
      <text>
        <r>
          <rPr>
            <sz val="11"/>
            <rFont val="Calibri"/>
          </rPr>
          <t>Zebra Android 14 must be configured to enforce that Wi-Fi Sharing is disabled.</t>
        </r>
      </text>
    </comment>
    <comment ref="O14" authorId="0" shapeId="0" xr:uid="{00000000-0006-0000-0500-00000F000000}">
      <text>
        <r>
          <rPr>
            <sz val="11"/>
            <rFont val="Calibri"/>
          </rPr>
          <t>The Zebra Android 14 work profile must be configured to enforce the system application disable list.</t>
        </r>
      </text>
    </comment>
    <comment ref="P14" authorId="0" shapeId="0" xr:uid="{00000000-0006-0000-0500-000010000000}">
      <text>
        <r>
          <rPr>
            <sz val="11"/>
            <rFont val="Calibri"/>
          </rPr>
          <t>Android 14 devices must be configured to disable the use of third-party keyboards.</t>
        </r>
      </text>
    </comment>
    <comment ref="Q14" authorId="0" shapeId="0" xr:uid="{00000000-0006-0000-0500-000011000000}">
      <text>
        <r>
          <rPr>
            <sz val="11"/>
            <rFont val="Calibri"/>
          </rPr>
          <t>Zebra Android 14 must be configured to disable all data signaling over [assignment: list of externally accessible hardware ports (for example, USB)].</t>
        </r>
      </text>
    </comment>
    <comment ref="R14" authorId="0" shapeId="0" xr:uid="{00000000-0006-0000-0500-000012000000}">
      <text>
        <r>
          <rPr>
            <sz val="11"/>
            <rFont val="Calibri"/>
          </rPr>
          <t>Zebra Android 14 must disable the use of assistants (including Zebra Assistant) unless required to meet Section 508 compliance requirements.</t>
        </r>
      </text>
    </comment>
    <comment ref="S14" authorId="0" shapeId="0" xr:uid="{00000000-0006-0000-0500-000013000000}">
      <text>
        <r>
          <rPr>
            <sz val="11"/>
            <rFont val="Calibri"/>
          </rPr>
          <t>Zebra Android 14 must disable wireless printing.</t>
        </r>
      </text>
    </comment>
    <comment ref="T14" authorId="0" shapeId="0" xr:uid="{00000000-0006-0000-0500-000014000000}">
      <text>
        <r>
          <rPr>
            <sz val="11"/>
            <rFont val="Calibri"/>
          </rPr>
          <t>Zebra Android 14 must implement the management setting: disable Camera.</t>
        </r>
      </text>
    </comment>
    <comment ref="U14" authorId="0" shapeId="0" xr:uid="{00000000-0006-0000-0500-000015000000}">
      <text>
        <r>
          <rPr>
            <sz val="11"/>
            <rFont val="Calibri"/>
          </rPr>
          <t>Zebra Android must implement the management setting: disable the Bluetooth radio.</t>
        </r>
      </text>
    </comment>
    <comment ref="V14" authorId="0" shapeId="0" xr:uid="{00000000-0006-0000-0500-000016000000}">
      <text>
        <r>
          <rPr>
            <sz val="11"/>
            <rFont val="Calibri"/>
          </rPr>
          <t>Zebra Android 14 must be configured to disable trust agents.</t>
        </r>
      </text>
    </comment>
    <comment ref="W14" authorId="0" shapeId="0" xr:uid="{00000000-0006-0000-0500-000017000000}">
      <text>
        <r>
          <rPr>
            <sz val="11"/>
            <rFont val="Calibri"/>
          </rPr>
          <t>Zebra Android 14 must be configured to disable developer modes.</t>
        </r>
      </text>
    </comment>
    <comment ref="X14" authorId="0" shapeId="0" xr:uid="{00000000-0006-0000-0500-000018000000}">
      <text>
        <r>
          <rPr>
            <sz val="11"/>
            <rFont val="Calibri"/>
          </rPr>
          <t>Zebra Android 14 must be configured to disable USB mass storage mode.</t>
        </r>
      </text>
    </comment>
    <comment ref="Y14" authorId="0" shapeId="0" xr:uid="{00000000-0006-0000-0500-000019000000}">
      <text>
        <r>
          <rPr>
            <sz val="11"/>
            <rFont val="Calibri"/>
          </rPr>
          <t>Zebra Android 14 must be configured to disable multiuser modes.</t>
        </r>
      </text>
    </comment>
    <comment ref="Z14" authorId="0" shapeId="0" xr:uid="{00000000-0006-0000-0500-00001A000000}">
      <text>
        <r>
          <rPr>
            <sz val="11"/>
            <rFont val="Calibri"/>
          </rPr>
          <t>Zebra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AA14" authorId="0" shapeId="0" xr:uid="{00000000-0006-0000-0500-00001B000000}">
      <text>
        <r>
          <rPr>
            <sz val="11"/>
            <rFont val="Calibri"/>
          </rPr>
          <t>Zebra Android 14 must be configured to disable ad hoc wireless client-to-client connection capability.</t>
        </r>
      </text>
    </comment>
    <comment ref="AB14" authorId="0" shapeId="0" xr:uid="{00000000-0006-0000-0500-00001C000000}">
      <text>
        <r>
          <rPr>
            <sz val="11"/>
            <rFont val="Calibri"/>
          </rPr>
          <t>Zebra Android 14 must be configured to enforce that Wi-Fi Sharing is disabled.</t>
        </r>
      </text>
    </comment>
    <comment ref="AC14" authorId="0" shapeId="0" xr:uid="{00000000-0006-0000-0500-00001D000000}">
      <text>
        <r>
          <rPr>
            <sz val="11"/>
            <rFont val="Calibri"/>
          </rPr>
          <t>The Zebra Android 14 work profile must be configured to enforce the system application disable list.</t>
        </r>
      </text>
    </comment>
    <comment ref="AD14" authorId="0" shapeId="0" xr:uid="{00000000-0006-0000-0500-00001E000000}">
      <text>
        <r>
          <rPr>
            <sz val="11"/>
            <rFont val="Calibri"/>
          </rPr>
          <t>Android 14 devices must be configured to disable the use of third-party keyboards.</t>
        </r>
      </text>
    </comment>
    <comment ref="AE14" authorId="0" shapeId="0" xr:uid="{00000000-0006-0000-0500-00001F000000}">
      <text>
        <r>
          <rPr>
            <sz val="11"/>
            <rFont val="Calibri"/>
          </rPr>
          <t>Zebra Android 14 must be configured to disable all data signaling over [assignment: list of externally accessible hardware ports (for example, USB)].</t>
        </r>
      </text>
    </comment>
    <comment ref="AF14" authorId="0" shapeId="0" xr:uid="{00000000-0006-0000-0500-000020000000}">
      <text>
        <r>
          <rPr>
            <sz val="11"/>
            <rFont val="Calibri"/>
          </rPr>
          <t>Zebra Android 14 must disable the use of assistants (including Zebra Assistant) unless required to meet Section 508 compliance requirements.</t>
        </r>
      </text>
    </comment>
    <comment ref="AG14" authorId="0" shapeId="0" xr:uid="{00000000-0006-0000-0500-000021000000}">
      <text>
        <r>
          <rPr>
            <sz val="11"/>
            <rFont val="Calibri"/>
          </rPr>
          <t>Zebra Android 14 must disable wireless printing.</t>
        </r>
      </text>
    </comment>
    <comment ref="AH14" authorId="0" shapeId="0" xr:uid="{00000000-0006-0000-0500-000022000000}">
      <text>
        <r>
          <rPr>
            <sz val="11"/>
            <rFont val="Calibri"/>
          </rPr>
          <t>Zebra Android 14 must implement the management setting: disable Camera.</t>
        </r>
      </text>
    </comment>
    <comment ref="AI14" authorId="0" shapeId="0" xr:uid="{00000000-0006-0000-0500-000023000000}">
      <text>
        <r>
          <rPr>
            <sz val="11"/>
            <rFont val="Calibri"/>
          </rPr>
          <t>Zebra Android must implement the management setting: disable the Bluetooth radio.</t>
        </r>
      </text>
    </comment>
    <comment ref="H18" authorId="0" shapeId="0" xr:uid="{00000000-0006-0000-0500-000027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I18" authorId="0" shapeId="0" xr:uid="{00000000-0006-0000-0500-000028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H23" authorId="0" shapeId="0" xr:uid="{00000000-0006-0000-0500-000029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I23" authorId="0" shapeId="0" xr:uid="{00000000-0006-0000-0500-00002A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H29" authorId="0" shapeId="0" xr:uid="{00000000-0006-0000-0500-00002B000000}">
      <text>
        <r>
          <rPr>
            <sz val="11"/>
            <rFont val="Calibri"/>
          </rPr>
          <t>Zebra Android 14 must be configured to enforce a minimum password length of six characters.</t>
        </r>
      </text>
    </comment>
    <comment ref="I29" authorId="0" shapeId="0" xr:uid="{00000000-0006-0000-0500-00002C000000}">
      <text>
        <r>
          <rPr>
            <sz val="11"/>
            <rFont val="Calibri"/>
          </rPr>
          <t>Zebra Android 14 must be configured to not allow passwords that include more than four repeating or sequential characters.</t>
        </r>
      </text>
    </comment>
    <comment ref="J29" authorId="0" shapeId="0" xr:uid="{00000000-0006-0000-0500-00002D000000}">
      <text>
        <r>
          <rPr>
            <sz val="11"/>
            <rFont val="Calibri"/>
          </rPr>
          <t>Zebra Android 14 must be configured to enforce a minimum password length of six characters.</t>
        </r>
      </text>
    </comment>
    <comment ref="K29" authorId="0" shapeId="0" xr:uid="{00000000-0006-0000-0500-00002E000000}">
      <text>
        <r>
          <rPr>
            <sz val="11"/>
            <rFont val="Calibri"/>
          </rPr>
          <t>Zebra Android 14 must be configured to not allow passwords that include more than four repeating or sequential characters.</t>
        </r>
      </text>
    </comment>
    <comment ref="H31" authorId="0" shapeId="0" xr:uid="{00000000-0006-0000-0500-00002F000000}">
      <text>
        <r>
          <rPr>
            <sz val="11"/>
            <rFont val="Calibri"/>
          </rPr>
          <t>Zebra Android 14 must allow only the administrator (EMM) to install/remove DOD root and intermediate PKI certificates.</t>
        </r>
      </text>
    </comment>
    <comment ref="I31" authorId="0" shapeId="0" xr:uid="{00000000-0006-0000-0500-000030000000}">
      <text>
        <r>
          <rPr>
            <sz val="11"/>
            <rFont val="Calibri"/>
          </rPr>
          <t>Zebra Android 14 must allow only the administrator (MDM) to perform the following management function: Disable Phone Hub.</t>
        </r>
      </text>
    </comment>
    <comment ref="J31" authorId="0" shapeId="0" xr:uid="{00000000-0006-0000-0500-000031000000}">
      <text>
        <r>
          <rPr>
            <sz val="11"/>
            <rFont val="Calibri"/>
          </rPr>
          <t>Zebra Android 14 must disable the user</t>
        </r>
        <r>
          <rPr>
            <sz val="11"/>
            <color rgb="FF000000"/>
            <rFont val="Calibri"/>
          </rPr>
          <t>'</t>
        </r>
        <r>
          <rPr>
            <sz val="11"/>
            <color rgb="FF000000"/>
            <rFont val="Calibri"/>
          </rPr>
          <t>s ability to wipe the device.</t>
        </r>
      </text>
    </comment>
    <comment ref="K31" authorId="0" shapeId="0" xr:uid="{00000000-0006-0000-0500-000032000000}">
      <text>
        <r>
          <rPr>
            <sz val="11"/>
            <rFont val="Calibri"/>
          </rPr>
          <t>Zebra Android 14 must allow only the administrator (EMM) to install/remove DOD root and intermediate PKI certificates.</t>
        </r>
      </text>
    </comment>
    <comment ref="L31" authorId="0" shapeId="0" xr:uid="{00000000-0006-0000-0500-000033000000}">
      <text>
        <r>
          <rPr>
            <sz val="11"/>
            <rFont val="Calibri"/>
          </rPr>
          <t>Zebra Android 14 must allow only the administrator (MDM) to perform the following management function: Disable Phone Hub.</t>
        </r>
      </text>
    </comment>
    <comment ref="M31" authorId="0" shapeId="0" xr:uid="{00000000-0006-0000-0500-000034000000}">
      <text>
        <r>
          <rPr>
            <sz val="11"/>
            <rFont val="Calibri"/>
          </rPr>
          <t>Zebra Android 14 must disable the user</t>
        </r>
        <r>
          <rPr>
            <sz val="11"/>
            <color rgb="FF000000"/>
            <rFont val="Calibri"/>
          </rPr>
          <t>'</t>
        </r>
        <r>
          <rPr>
            <sz val="11"/>
            <color rgb="FF000000"/>
            <rFont val="Calibri"/>
          </rPr>
          <t>s ability to wipe the device.</t>
        </r>
      </text>
    </comment>
    <comment ref="H41" authorId="0" shapeId="0" xr:uid="{00000000-0006-0000-0500-000035000000}">
      <text>
        <r>
          <rPr>
            <sz val="11"/>
            <rFont val="Calibri"/>
          </rPr>
          <t>Zebra Android 14 devices must have the latest available Zebra Android 14 operating system installed.</t>
        </r>
      </text>
    </comment>
    <comment ref="I41" authorId="0" shapeId="0" xr:uid="{00000000-0006-0000-0500-000036000000}">
      <text>
        <r>
          <rPr>
            <sz val="11"/>
            <rFont val="Calibri"/>
          </rPr>
          <t>Zebra Android 14 devices must have the latest available Zebra Android 14 operating system installed.</t>
        </r>
      </text>
    </comment>
    <comment ref="H44" authorId="0" shapeId="0" xr:uid="{00000000-0006-0000-0500-000037000000}">
      <text>
        <r>
          <rPr>
            <sz val="11"/>
            <rFont val="Calibri"/>
          </rPr>
          <t>Zebra Android 14 users must complete required training.</t>
        </r>
      </text>
    </comment>
    <comment ref="I44" authorId="0" shapeId="0" xr:uid="{00000000-0006-0000-0500-000038000000}">
      <text>
        <r>
          <rPr>
            <sz val="11"/>
            <rFont val="Calibri"/>
          </rPr>
          <t>Zebra Android 14 users must complete required training.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5" authorId="0" shapeId="0" xr:uid="{00000000-0006-0000-0600-000001000000}">
      <text>
        <r>
          <rPr>
            <sz val="11"/>
            <rFont val="Calibri"/>
          </rPr>
          <t>Zebra Android 14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J8" authorId="0" shapeId="0" xr:uid="{00000000-0006-0000-0600-000002000000}">
      <text>
        <r>
          <rPr>
            <sz val="11"/>
            <rFont val="Calibri"/>
          </rPr>
          <t>Zebra Android 14 must allow only the administrator (EMM) to install/remove DOD root and intermediate PKI certificates.</t>
        </r>
      </text>
    </comment>
    <comment ref="K8" authorId="0" shapeId="0" xr:uid="{00000000-0006-0000-0600-000007000000}">
      <text>
        <r>
          <rPr>
            <sz val="11"/>
            <rFont val="Calibri"/>
          </rPr>
          <t>Zebra Android 14 must allow only the administrator (MDM) to perform the following management function: Disable Phone Hub.</t>
        </r>
      </text>
    </comment>
    <comment ref="L8" authorId="0" shapeId="0" xr:uid="{00000000-0006-0000-0600-000003000000}">
      <text>
        <r>
          <rPr>
            <sz val="11"/>
            <rFont val="Calibri"/>
          </rPr>
          <t>Zebra Android 14 must disable the user</t>
        </r>
        <r>
          <rPr>
            <sz val="11"/>
            <color rgb="FF000000"/>
            <rFont val="Calibri"/>
          </rPr>
          <t>'</t>
        </r>
        <r>
          <rPr>
            <sz val="11"/>
            <color rgb="FF000000"/>
            <rFont val="Calibri"/>
          </rPr>
          <t>s ability to wipe the device.</t>
        </r>
      </text>
    </comment>
    <comment ref="M8" authorId="0" shapeId="0" xr:uid="{00000000-0006-0000-0600-000004000000}">
      <text>
        <r>
          <rPr>
            <sz val="11"/>
            <rFont val="Calibri"/>
          </rPr>
          <t>Zebra Android 14 must allow only the administrator (EMM) to install/remove DOD root and intermediate PKI certificates.</t>
        </r>
      </text>
    </comment>
    <comment ref="N8" authorId="0" shapeId="0" xr:uid="{00000000-0006-0000-0600-000005000000}">
      <text>
        <r>
          <rPr>
            <sz val="11"/>
            <rFont val="Calibri"/>
          </rPr>
          <t>Zebra Android 14 must allow only the administrator (MDM) to perform the following management function: Disable Phone Hub.</t>
        </r>
      </text>
    </comment>
    <comment ref="O8" authorId="0" shapeId="0" xr:uid="{00000000-0006-0000-0600-000006000000}">
      <text>
        <r>
          <rPr>
            <sz val="11"/>
            <rFont val="Calibri"/>
          </rPr>
          <t>Zebra Android 14 must disable the user</t>
        </r>
        <r>
          <rPr>
            <sz val="11"/>
            <color rgb="FF000000"/>
            <rFont val="Calibri"/>
          </rPr>
          <t>'</t>
        </r>
        <r>
          <rPr>
            <sz val="11"/>
            <color rgb="FF000000"/>
            <rFont val="Calibri"/>
          </rPr>
          <t>s ability to wipe the device.</t>
        </r>
      </text>
    </comment>
    <comment ref="J10" authorId="0" shapeId="0" xr:uid="{00000000-0006-0000-0600-000008000000}">
      <text>
        <r>
          <rPr>
            <sz val="11"/>
            <rFont val="Calibri"/>
          </rPr>
          <t>Zebra Android 14 must be configured to not allow more than 10 consecutive failed authentication attempts.</t>
        </r>
      </text>
    </comment>
    <comment ref="K10" authorId="0" shapeId="0" xr:uid="{00000000-0006-0000-0600-000009000000}">
      <text>
        <r>
          <rPr>
            <sz val="11"/>
            <rFont val="Calibri"/>
          </rPr>
          <t>Zebra Android 14 must be configured to not allow more than 10 consecutive failed authentication attempts.</t>
        </r>
      </text>
    </comment>
    <comment ref="J11" authorId="0" shapeId="0" xr:uid="{00000000-0006-0000-0600-00000A000000}">
      <text>
        <r>
          <rPr>
            <sz val="11"/>
            <rFont val="Calibri"/>
          </rPr>
          <t>Zebra Android 14 must be configured to display the DOD advisory warning message at startup or each time the user unlocks the device.</t>
        </r>
      </text>
    </comment>
    <comment ref="K11" authorId="0" shapeId="0" xr:uid="{00000000-0006-0000-0600-00000B000000}">
      <text>
        <r>
          <rPr>
            <sz val="11"/>
            <rFont val="Calibri"/>
          </rPr>
          <t>Zebra Android 14 must be configured to display the DOD advisory warning message at startup or each time the user unlocks the device.</t>
        </r>
      </text>
    </comment>
    <comment ref="J12" authorId="0" shapeId="0" xr:uid="{00000000-0006-0000-0600-00000C000000}">
      <text>
        <r>
          <rPr>
            <sz val="11"/>
            <rFont val="Calibri"/>
          </rPr>
          <t>Zebra Android 14 must be configured to lock the display after 15 minutes (or less) of inactivity.</t>
        </r>
      </text>
    </comment>
    <comment ref="K12" authorId="0" shapeId="0" xr:uid="{00000000-0006-0000-0600-00000D000000}">
      <text>
        <r>
          <rPr>
            <sz val="11"/>
            <rFont val="Calibri"/>
          </rPr>
          <t>Zebra Android 14 must be configured to disable trust agents.</t>
        </r>
      </text>
    </comment>
    <comment ref="L12" authorId="0" shapeId="0" xr:uid="{00000000-0006-0000-0600-00000E000000}">
      <text>
        <r>
          <rPr>
            <sz val="11"/>
            <rFont val="Calibri"/>
          </rPr>
          <t>Zebra Android 14 must be configured to lock the display after 15 minutes (or less) of inactivity.</t>
        </r>
      </text>
    </comment>
    <comment ref="M12" authorId="0" shapeId="0" xr:uid="{00000000-0006-0000-0600-00000F000000}">
      <text>
        <r>
          <rPr>
            <sz val="11"/>
            <rFont val="Calibri"/>
          </rPr>
          <t>Zebra Android 14 must be configured to disable trust agents.</t>
        </r>
      </text>
    </comment>
    <comment ref="J15" authorId="0" shapeId="0" xr:uid="{00000000-0006-0000-0600-000010000000}">
      <text>
        <r>
          <rPr>
            <sz val="11"/>
            <rFont val="Calibri"/>
          </rPr>
          <t>Zebra Android 14 must be configured to enable authentication of personal hotspot connections to the device using a preshared key.</t>
        </r>
      </text>
    </comment>
    <comment ref="K15" authorId="0" shapeId="0" xr:uid="{00000000-0006-0000-0600-000015000000}">
      <text>
        <r>
          <rPr>
            <sz val="11"/>
            <rFont val="Calibri"/>
          </rPr>
          <t>Zebra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L15" authorId="0" shapeId="0" xr:uid="{00000000-0006-0000-0600-000016000000}">
      <text>
        <r>
          <rPr>
            <sz val="11"/>
            <rFont val="Calibri"/>
          </rPr>
          <t>Zebra Android 14 must be configured to disable ad hoc wireless client-to-client connection capability.</t>
        </r>
      </text>
    </comment>
    <comment ref="M15" authorId="0" shapeId="0" xr:uid="{00000000-0006-0000-0600-000017000000}">
      <text>
        <r>
          <rPr>
            <sz val="11"/>
            <rFont val="Calibri"/>
          </rPr>
          <t>Zebra Android 14 must be configured to enforce that Wi-Fi Sharing is disabled.</t>
        </r>
      </text>
    </comment>
    <comment ref="N15" authorId="0" shapeId="0" xr:uid="{00000000-0006-0000-0600-000018000000}">
      <text>
        <r>
          <rPr>
            <sz val="11"/>
            <rFont val="Calibri"/>
          </rPr>
          <t>Zebra Android must implement the management setting: disable the Bluetooth radio.</t>
        </r>
      </text>
    </comment>
    <comment ref="O15" authorId="0" shapeId="0" xr:uid="{00000000-0006-0000-0600-000019000000}">
      <text>
        <r>
          <rPr>
            <sz val="11"/>
            <rFont val="Calibri"/>
          </rPr>
          <t>Zebra Android 14 must be configured to enable authentication of personal hotspot connections to the device using a preshared key.</t>
        </r>
      </text>
    </comment>
    <comment ref="P15" authorId="0" shapeId="0" xr:uid="{00000000-0006-0000-0600-000011000000}">
      <text>
        <r>
          <rPr>
            <sz val="11"/>
            <rFont val="Calibri"/>
          </rPr>
          <t>Zebra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Q15" authorId="0" shapeId="0" xr:uid="{00000000-0006-0000-0600-000012000000}">
      <text>
        <r>
          <rPr>
            <sz val="11"/>
            <rFont val="Calibri"/>
          </rPr>
          <t>Zebra Android 14 must be configured to disable ad hoc wireless client-to-client connection capability.</t>
        </r>
      </text>
    </comment>
    <comment ref="R15" authorId="0" shapeId="0" xr:uid="{00000000-0006-0000-0600-000013000000}">
      <text>
        <r>
          <rPr>
            <sz val="11"/>
            <rFont val="Calibri"/>
          </rPr>
          <t>Zebra Android 14 must be configured to enforce that Wi-Fi Sharing is disabled.</t>
        </r>
      </text>
    </comment>
    <comment ref="S15" authorId="0" shapeId="0" xr:uid="{00000000-0006-0000-0600-000014000000}">
      <text>
        <r>
          <rPr>
            <sz val="11"/>
            <rFont val="Calibri"/>
          </rPr>
          <t>Zebra Android must implement the management setting: disable the Bluetooth radio.</t>
        </r>
      </text>
    </comment>
    <comment ref="J16" authorId="0" shapeId="0" xr:uid="{00000000-0006-0000-0600-00001A000000}">
      <text>
        <r>
          <rPr>
            <sz val="11"/>
            <rFont val="Calibri"/>
          </rPr>
          <t>Zebra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K16" authorId="0" shapeId="0" xr:uid="{00000000-0006-0000-0600-000027000000}">
      <text>
        <r>
          <rPr>
            <sz val="11"/>
            <rFont val="Calibri"/>
          </rPr>
          <t>Zebra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L16" authorId="0" shapeId="0" xr:uid="{00000000-0006-0000-0600-000028000000}">
      <text>
        <r>
          <rPr>
            <sz val="11"/>
            <rFont val="Calibri"/>
          </rPr>
          <t>Zebra Android 14 must be configured to not allow backup of [all applications, configuration data] to locally connected systems.</t>
        </r>
      </text>
    </comment>
    <comment ref="M16" authorId="0" shapeId="0" xr:uid="{00000000-0006-0000-0600-000029000000}">
      <text>
        <r>
          <rPr>
            <sz val="11"/>
            <rFont val="Calibri"/>
          </rPr>
          <t>Zebra Android 14 must be configured to not allow backup of [all applications, configuration data] to remote systems.</t>
        </r>
      </text>
    </comment>
    <comment ref="N16" authorId="0" shapeId="0" xr:uid="{00000000-0006-0000-0600-00002A000000}">
      <text>
        <r>
          <rPr>
            <sz val="11"/>
            <rFont val="Calibri"/>
          </rPr>
          <t>Zebra Android 14 must be configured to disable multiuser modes.</t>
        </r>
      </text>
    </comment>
    <comment ref="O16" authorId="0" shapeId="0" xr:uid="{00000000-0006-0000-0600-00002B000000}">
      <text>
        <r>
          <rPr>
            <sz val="11"/>
            <rFont val="Calibri"/>
          </rPr>
          <t>Zebra Android 14 must disable the use of assistants (including Zebra Assistant) unless required to meet Section 508 compliance requirements.</t>
        </r>
      </text>
    </comment>
    <comment ref="P16" authorId="0" shapeId="0" xr:uid="{00000000-0006-0000-0600-00002C000000}">
      <text>
        <r>
          <rPr>
            <sz val="11"/>
            <rFont val="Calibri"/>
          </rPr>
          <t>Zebra Android 14 must disable wireless printing.</t>
        </r>
      </text>
    </comment>
    <comment ref="Q16" authorId="0" shapeId="0" xr:uid="{00000000-0006-0000-0600-00002D000000}">
      <text>
        <r>
          <rPr>
            <sz val="11"/>
            <rFont val="Calibri"/>
          </rPr>
          <t>Zebra Android 14 must disable screen capture.</t>
        </r>
      </text>
    </comment>
    <comment ref="R16" authorId="0" shapeId="0" xr:uid="{00000000-0006-0000-0600-00002E000000}">
      <text>
        <r>
          <rPr>
            <sz val="11"/>
            <rFont val="Calibri"/>
          </rPr>
          <t>Zebra Android 14 must implement the management setting: disable Camera.</t>
        </r>
      </text>
    </comment>
    <comment ref="S16" authorId="0" shapeId="0" xr:uid="{00000000-0006-0000-0600-00002F000000}">
      <text>
        <r>
          <rPr>
            <sz val="11"/>
            <rFont val="Calibri"/>
          </rPr>
          <t>Zebra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T16" authorId="0" shapeId="0" xr:uid="{00000000-0006-0000-0600-00001B000000}">
      <text>
        <r>
          <rPr>
            <sz val="11"/>
            <rFont val="Calibri"/>
          </rPr>
          <t>Zebra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U16" authorId="0" shapeId="0" xr:uid="{00000000-0006-0000-0600-00001C000000}">
      <text>
        <r>
          <rPr>
            <sz val="11"/>
            <rFont val="Calibri"/>
          </rPr>
          <t>Zebra Android 14 must be configured to not allow backup of [all applications, configuration data] to locally connected systems.</t>
        </r>
      </text>
    </comment>
    <comment ref="V16" authorId="0" shapeId="0" xr:uid="{00000000-0006-0000-0600-00001D000000}">
      <text>
        <r>
          <rPr>
            <sz val="11"/>
            <rFont val="Calibri"/>
          </rPr>
          <t>Zebra Android 14 must be configured to not allow backup of [all applications, configuration data] to remote systems.</t>
        </r>
      </text>
    </comment>
    <comment ref="W16" authorId="0" shapeId="0" xr:uid="{00000000-0006-0000-0600-00001E000000}">
      <text>
        <r>
          <rPr>
            <sz val="11"/>
            <rFont val="Calibri"/>
          </rPr>
          <t>Zebra Android 14 must be configured to disable multiuser modes.</t>
        </r>
      </text>
    </comment>
    <comment ref="X16" authorId="0" shapeId="0" xr:uid="{00000000-0006-0000-0600-00001F000000}">
      <text>
        <r>
          <rPr>
            <sz val="11"/>
            <rFont val="Calibri"/>
          </rPr>
          <t>The Zebra Android 14 work profile must be configured to prevent users from adding personal email accounts to the work email app.</t>
        </r>
      </text>
    </comment>
    <comment ref="Y16" authorId="0" shapeId="0" xr:uid="{00000000-0006-0000-0600-000020000000}">
      <text>
        <r>
          <rPr>
            <sz val="11"/>
            <rFont val="Calibri"/>
          </rPr>
          <t>Zebra Android 14 must be provisioned as a fully managed device and configured to create a work profile.</t>
        </r>
      </text>
    </comment>
    <comment ref="Z16" authorId="0" shapeId="0" xr:uid="{00000000-0006-0000-0600-000021000000}">
      <text>
        <r>
          <rPr>
            <sz val="11"/>
            <rFont val="Calibri"/>
          </rPr>
          <t>The Zebra Android 14 work profile must be configured to disable automatic completion of workspace internet browser text input.</t>
        </r>
      </text>
    </comment>
    <comment ref="AA16" authorId="0" shapeId="0" xr:uid="{00000000-0006-0000-0600-000022000000}">
      <text>
        <r>
          <rPr>
            <sz val="11"/>
            <rFont val="Calibri"/>
          </rPr>
          <t>The Zebra Android 14 work profile must be configured to disable the autofill services.</t>
        </r>
      </text>
    </comment>
    <comment ref="AB16" authorId="0" shapeId="0" xr:uid="{00000000-0006-0000-0600-000023000000}">
      <text>
        <r>
          <rPr>
            <sz val="11"/>
            <rFont val="Calibri"/>
          </rPr>
          <t>Zebra Android 14 must disable the use of assistants (including Zebra Assistant) unless required to meet Section 508 compliance requirements.</t>
        </r>
      </text>
    </comment>
    <comment ref="AC16" authorId="0" shapeId="0" xr:uid="{00000000-0006-0000-0600-000024000000}">
      <text>
        <r>
          <rPr>
            <sz val="11"/>
            <rFont val="Calibri"/>
          </rPr>
          <t>Zebra Android 14 must disable wireless printing.</t>
        </r>
      </text>
    </comment>
    <comment ref="AD16" authorId="0" shapeId="0" xr:uid="{00000000-0006-0000-0600-000025000000}">
      <text>
        <r>
          <rPr>
            <sz val="11"/>
            <rFont val="Calibri"/>
          </rPr>
          <t>Zebra Android 14 must disable screen capture.</t>
        </r>
      </text>
    </comment>
    <comment ref="AE16" authorId="0" shapeId="0" xr:uid="{00000000-0006-0000-0600-000026000000}">
      <text>
        <r>
          <rPr>
            <sz val="11"/>
            <rFont val="Calibri"/>
          </rPr>
          <t>Zebra Android 14 must implement the management setting: disable Camera.</t>
        </r>
      </text>
    </comment>
    <comment ref="J23" authorId="0" shapeId="0" xr:uid="{00000000-0006-0000-0600-000030000000}">
      <text>
        <r>
          <rPr>
            <sz val="11"/>
            <rFont val="Calibri"/>
          </rPr>
          <t>Zebra Android 14 must be configured to enable audit logging.</t>
        </r>
      </text>
    </comment>
    <comment ref="K23" authorId="0" shapeId="0" xr:uid="{00000000-0006-0000-0600-000031000000}">
      <text>
        <r>
          <rPr>
            <sz val="11"/>
            <rFont val="Calibri"/>
          </rPr>
          <t>Zebra Android 14 must be configured to generate audit records for the following auditable events: Detected integrity violations.</t>
        </r>
      </text>
    </comment>
    <comment ref="L23" authorId="0" shapeId="0" xr:uid="{00000000-0006-0000-0600-000032000000}">
      <text>
        <r>
          <rPr>
            <sz val="11"/>
            <rFont val="Calibri"/>
          </rPr>
          <t>Zebra Android 14 must be configured to enable audit logging.</t>
        </r>
      </text>
    </comment>
    <comment ref="M23" authorId="0" shapeId="0" xr:uid="{00000000-0006-0000-0600-000033000000}">
      <text>
        <r>
          <rPr>
            <sz val="11"/>
            <rFont val="Calibri"/>
          </rPr>
          <t>Zebra Android 14 must be configured to generate audit records for the following auditable events: Detected integrity violations.</t>
        </r>
      </text>
    </comment>
    <comment ref="J29" authorId="0" shapeId="0" xr:uid="{00000000-0006-0000-0600-000034000000}">
      <text>
        <r>
          <rPr>
            <sz val="11"/>
            <rFont val="Calibri"/>
          </rPr>
          <t>Zebra Android 14 must be configured to disallow configuration of date and time.</t>
        </r>
      </text>
    </comment>
    <comment ref="K29" authorId="0" shapeId="0" xr:uid="{00000000-0006-0000-0600-000035000000}">
      <text>
        <r>
          <rPr>
            <sz val="11"/>
            <rFont val="Calibri"/>
          </rPr>
          <t>Zebra Android 14 must be configured to disallow configuration of date and time.</t>
        </r>
      </text>
    </comment>
    <comment ref="J32" authorId="0" shapeId="0" xr:uid="{00000000-0006-0000-0600-000036000000}">
      <text>
        <r>
          <rPr>
            <sz val="11"/>
            <rFont val="Calibri"/>
          </rPr>
          <t>Android 14 devices must be configured to enable Common Criteria mode (CC mode).</t>
        </r>
      </text>
    </comment>
    <comment ref="K32" authorId="0" shapeId="0" xr:uid="{00000000-0006-0000-0600-000037000000}">
      <text>
        <r>
          <rPr>
            <sz val="11"/>
            <rFont val="Calibri"/>
          </rPr>
          <t>Android 14 devices must be configured to enable Common Criteria mode (CC mode).</t>
        </r>
      </text>
    </comment>
    <comment ref="J37" authorId="0" shapeId="0" xr:uid="{00000000-0006-0000-0600-000038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K37" authorId="0" shapeId="0" xr:uid="{00000000-0006-0000-0600-000039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L37" authorId="0" shapeId="0" xr:uid="{00000000-0006-0000-0600-00003A000000}">
      <text>
        <r>
          <rPr>
            <sz val="11"/>
            <rFont val="Calibri"/>
          </rPr>
          <t>Zebra Android 14 must be configured to disable developer modes.</t>
        </r>
      </text>
    </comment>
    <comment ref="M37" authorId="0" shapeId="0" xr:uid="{00000000-0006-0000-0600-00003B000000}">
      <text>
        <r>
          <rPr>
            <sz val="11"/>
            <rFont val="Calibri"/>
          </rPr>
          <t>The Zebra Android 14 work profile must be configured to enforce the system application disable list.</t>
        </r>
      </text>
    </comment>
    <comment ref="N37" authorId="0" shapeId="0" xr:uid="{00000000-0006-0000-0600-00003C000000}">
      <text>
        <r>
          <rPr>
            <sz val="11"/>
            <rFont val="Calibri"/>
          </rPr>
          <t>Android 14 devices must be configured to disable the use of third-party keyboards.</t>
        </r>
      </text>
    </comment>
    <comment ref="O37" authorId="0" shapeId="0" xr:uid="{00000000-0006-0000-0600-00003D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P37" authorId="0" shapeId="0" xr:uid="{00000000-0006-0000-0600-00003E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Q37" authorId="0" shapeId="0" xr:uid="{00000000-0006-0000-0600-00003F000000}">
      <text>
        <r>
          <rPr>
            <sz val="11"/>
            <rFont val="Calibri"/>
          </rPr>
          <t>Zebra Android 14 must be configured to disable developer modes.</t>
        </r>
      </text>
    </comment>
    <comment ref="R37" authorId="0" shapeId="0" xr:uid="{00000000-0006-0000-0600-000040000000}">
      <text>
        <r>
          <rPr>
            <sz val="11"/>
            <rFont val="Calibri"/>
          </rPr>
          <t>The Zebra Android 14 work profile must be configured to enforce the system application disable list.</t>
        </r>
      </text>
    </comment>
    <comment ref="S37" authorId="0" shapeId="0" xr:uid="{00000000-0006-0000-0600-000041000000}">
      <text>
        <r>
          <rPr>
            <sz val="11"/>
            <rFont val="Calibri"/>
          </rPr>
          <t>Android 14 devices must be configured to disable the use of third-party keyboards.</t>
        </r>
      </text>
    </comment>
    <comment ref="J48" authorId="0" shapeId="0" xr:uid="{00000000-0006-0000-0600-000042000000}">
      <text>
        <r>
          <rPr>
            <sz val="11"/>
            <rFont val="Calibri"/>
          </rPr>
          <t>Zebra Android 14 must be configured to enforce a minimum password length of six characters.</t>
        </r>
      </text>
    </comment>
    <comment ref="K48" authorId="0" shapeId="0" xr:uid="{00000000-0006-0000-0600-000043000000}">
      <text>
        <r>
          <rPr>
            <sz val="11"/>
            <rFont val="Calibri"/>
          </rPr>
          <t>Zebra Android 14 must be configured to not allow passwords that include more than four repeating or sequential characters.</t>
        </r>
      </text>
    </comment>
    <comment ref="L48" authorId="0" shapeId="0" xr:uid="{00000000-0006-0000-0600-000044000000}">
      <text>
        <r>
          <rPr>
            <sz val="11"/>
            <rFont val="Calibri"/>
          </rPr>
          <t>Zebra Android 14 must be configured to enforce a minimum password length of six characters.</t>
        </r>
      </text>
    </comment>
    <comment ref="M48" authorId="0" shapeId="0" xr:uid="{00000000-0006-0000-0600-000045000000}">
      <text>
        <r>
          <rPr>
            <sz val="11"/>
            <rFont val="Calibri"/>
          </rPr>
          <t>Zebra Android 14 must be configured to not allow passwords that include more than four repeating or sequential characters.</t>
        </r>
      </text>
    </comment>
    <comment ref="J67" authorId="0" shapeId="0" xr:uid="{00000000-0006-0000-0600-000046000000}">
      <text>
        <r>
          <rPr>
            <sz val="11"/>
            <rFont val="Calibri"/>
          </rPr>
          <t>Zebra Android 14 must be configured to disable USB mass storage mode.</t>
        </r>
      </text>
    </comment>
    <comment ref="K67" authorId="0" shapeId="0" xr:uid="{00000000-0006-0000-0600-000047000000}">
      <text>
        <r>
          <rPr>
            <sz val="11"/>
            <rFont val="Calibri"/>
          </rPr>
          <t>Zebra Android 14 must be configured to disable all data signaling over [assignment: list of externally accessible hardware ports (for example, USB)].</t>
        </r>
      </text>
    </comment>
    <comment ref="L67" authorId="0" shapeId="0" xr:uid="{00000000-0006-0000-0600-000048000000}">
      <text>
        <r>
          <rPr>
            <sz val="11"/>
            <rFont val="Calibri"/>
          </rPr>
          <t>Zebra Android 14 must be configured to disable USB mass storage mode.</t>
        </r>
      </text>
    </comment>
    <comment ref="M67" authorId="0" shapeId="0" xr:uid="{00000000-0006-0000-0600-000049000000}">
      <text>
        <r>
          <rPr>
            <sz val="11"/>
            <rFont val="Calibri"/>
          </rPr>
          <t>Zebra Android 14 must be configured to disable all data signaling over [assignment: list of externally accessible hardware ports (for example, USB)].</t>
        </r>
      </text>
    </comment>
    <comment ref="J93" authorId="0" shapeId="0" xr:uid="{00000000-0006-0000-0600-00004A000000}">
      <text>
        <r>
          <rPr>
            <sz val="11"/>
            <rFont val="Calibri"/>
          </rPr>
          <t>Zebra Android 14 must have the DOD root and intermediate PKI certificates installed.</t>
        </r>
      </text>
    </comment>
    <comment ref="K93" authorId="0" shapeId="0" xr:uid="{00000000-0006-0000-0600-00004B000000}">
      <text>
        <r>
          <rPr>
            <sz val="11"/>
            <rFont val="Calibri"/>
          </rPr>
          <t>Zebra Android 14 must have the DOD root and intermediate PKI certificates installed.</t>
        </r>
      </text>
    </comment>
    <comment ref="J99" authorId="0" shapeId="0" xr:uid="{00000000-0006-0000-0600-00004C000000}">
      <text>
        <r>
          <rPr>
            <sz val="11"/>
            <rFont val="Calibri"/>
          </rPr>
          <t>Zebra Android 14 devices must have the latest available Zebra Android 14 operating system installed.</t>
        </r>
      </text>
    </comment>
    <comment ref="K99" authorId="0" shapeId="0" xr:uid="{00000000-0006-0000-0600-00004D000000}">
      <text>
        <r>
          <rPr>
            <sz val="11"/>
            <rFont val="Calibri"/>
          </rPr>
          <t>Zebra Android 14 devices must have the latest available Zebra Android 14 operating system installed.</t>
        </r>
      </text>
    </comment>
    <comment ref="J100" authorId="0" shapeId="0" xr:uid="{00000000-0006-0000-0600-00004E000000}">
      <text>
        <r>
          <rPr>
            <sz val="11"/>
            <rFont val="Calibri"/>
          </rPr>
          <t>Zebra Android 14 devices must have a Mobile Threat Detection (MTD) app installed.</t>
        </r>
      </text>
    </comment>
    <comment ref="K100" authorId="0" shapeId="0" xr:uid="{00000000-0006-0000-0600-00004F000000}">
      <text>
        <r>
          <rPr>
            <sz val="11"/>
            <rFont val="Calibri"/>
          </rPr>
          <t>Zebra Android 14 devices must have a Mobile Threat Detection (MTD) app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Zebra Android 14 must be configured to enforce a minimum password length of six characters.</t>
        </r>
      </text>
    </comment>
    <comment ref="I89" authorId="0" shapeId="0" xr:uid="{00000000-0006-0000-0700-000004000000}">
      <text>
        <r>
          <rPr>
            <sz val="11"/>
            <rFont val="Calibri"/>
          </rPr>
          <t>Zebra Android 14 must be configured to not allow more than 10 consecutive failed authentication attempts.</t>
        </r>
      </text>
    </comment>
    <comment ref="J89" authorId="0" shapeId="0" xr:uid="{00000000-0006-0000-0700-000002000000}">
      <text>
        <r>
          <rPr>
            <sz val="11"/>
            <rFont val="Calibri"/>
          </rPr>
          <t>Zebra Android 14 must be configured to enforce a minimum password length of six characters.</t>
        </r>
      </text>
    </comment>
    <comment ref="K89" authorId="0" shapeId="0" xr:uid="{00000000-0006-0000-0700-000003000000}">
      <text>
        <r>
          <rPr>
            <sz val="11"/>
            <rFont val="Calibri"/>
          </rPr>
          <t>Zebra Android 14 must be configured to not allow more than 10 consecutive failed authentication attempts.</t>
        </r>
      </text>
    </comment>
    <comment ref="H91" authorId="0" shapeId="0" xr:uid="{00000000-0006-0000-0700-000005000000}">
      <text>
        <r>
          <rPr>
            <sz val="11"/>
            <rFont val="Calibri"/>
          </rPr>
          <t>Zebra Android 14 must be configured to enable authentication of personal hotspot connections to the device using a preshared key.</t>
        </r>
      </text>
    </comment>
    <comment ref="I91" authorId="0" shapeId="0" xr:uid="{00000000-0006-0000-0700-000006000000}">
      <text>
        <r>
          <rPr>
            <sz val="11"/>
            <rFont val="Calibri"/>
          </rPr>
          <t>Zebra Android 14 must be configured to enable authentication of personal hotspot connections to the device using a preshared key.</t>
        </r>
      </text>
    </comment>
    <comment ref="H93" authorId="0" shapeId="0" xr:uid="{00000000-0006-0000-0700-000007000000}">
      <text>
        <r>
          <rPr>
            <sz val="11"/>
            <rFont val="Calibri"/>
          </rPr>
          <t>Zebra Android 14 must be configured to lock the display after 15 minutes (or less) of inactivity.</t>
        </r>
      </text>
    </comment>
    <comment ref="I93" authorId="0" shapeId="0" xr:uid="{00000000-0006-0000-0700-00000A000000}">
      <text>
        <r>
          <rPr>
            <sz val="11"/>
            <rFont val="Calibri"/>
          </rPr>
          <t>Zebra Android 14 must be configured to display the DOD advisory warning message at startup or each time the user unlocks the device.</t>
        </r>
      </text>
    </comment>
    <comment ref="J93" authorId="0" shapeId="0" xr:uid="{00000000-0006-0000-0700-00000B000000}">
      <text>
        <r>
          <rPr>
            <sz val="11"/>
            <rFont val="Calibri"/>
          </rPr>
          <t>Zebra Android 14 must allow only the administrator (EMM) to install/remove DOD root and intermediate PKI certificates.</t>
        </r>
      </text>
    </comment>
    <comment ref="K93" authorId="0" shapeId="0" xr:uid="{00000000-0006-0000-0700-00000C000000}">
      <text>
        <r>
          <rPr>
            <sz val="11"/>
            <rFont val="Calibri"/>
          </rPr>
          <t>Zebra Android 14 must be configured to lock the display after 15 minutes (or less) of inactivity.</t>
        </r>
      </text>
    </comment>
    <comment ref="L93" authorId="0" shapeId="0" xr:uid="{00000000-0006-0000-0700-000008000000}">
      <text>
        <r>
          <rPr>
            <sz val="11"/>
            <rFont val="Calibri"/>
          </rPr>
          <t>Zebra Android 14 must be configured to display the DOD advisory warning message at startup or each time the user unlocks the device.</t>
        </r>
      </text>
    </comment>
    <comment ref="M93" authorId="0" shapeId="0" xr:uid="{00000000-0006-0000-0700-000009000000}">
      <text>
        <r>
          <rPr>
            <sz val="11"/>
            <rFont val="Calibri"/>
          </rPr>
          <t>Zebra Android 14 must allow only the administrator (EMM) to install/remove DOD root and intermediate PKI certificates.</t>
        </r>
      </text>
    </comment>
    <comment ref="H104" authorId="0" shapeId="0" xr:uid="{00000000-0006-0000-0700-00000D000000}">
      <text>
        <r>
          <rPr>
            <sz val="11"/>
            <rFont val="Calibri"/>
          </rPr>
          <t>Zebra Android 14 users must complete required training.</t>
        </r>
      </text>
    </comment>
    <comment ref="I104" authorId="0" shapeId="0" xr:uid="{00000000-0006-0000-0700-00000E000000}">
      <text>
        <r>
          <rPr>
            <sz val="11"/>
            <rFont val="Calibri"/>
          </rPr>
          <t>Zebra Android 14 users must complete required training.</t>
        </r>
      </text>
    </comment>
    <comment ref="H110" authorId="0" shapeId="0" xr:uid="{00000000-0006-0000-0700-00000F000000}">
      <text>
        <r>
          <rPr>
            <sz val="11"/>
            <rFont val="Calibri"/>
          </rPr>
          <t>Zebra Android 14 must be configured to not allow backup of [all applications, configuration data] to locally connected systems.</t>
        </r>
      </text>
    </comment>
    <comment ref="I110" authorId="0" shapeId="0" xr:uid="{00000000-0006-0000-0700-000010000000}">
      <text>
        <r>
          <rPr>
            <sz val="11"/>
            <rFont val="Calibri"/>
          </rPr>
          <t>Zebra Android 14 must be configured to not allow backup of [all applications, configuration data] to remote systems.</t>
        </r>
      </text>
    </comment>
    <comment ref="J110" authorId="0" shapeId="0" xr:uid="{00000000-0006-0000-0700-000011000000}">
      <text>
        <r>
          <rPr>
            <sz val="11"/>
            <rFont val="Calibri"/>
          </rPr>
          <t>Zebra Android 14 must be configured to not allow backup of [all applications, configuration data] to locally connected systems.</t>
        </r>
      </text>
    </comment>
    <comment ref="K110" authorId="0" shapeId="0" xr:uid="{00000000-0006-0000-0700-000012000000}">
      <text>
        <r>
          <rPr>
            <sz val="11"/>
            <rFont val="Calibri"/>
          </rPr>
          <t>Zebra Android 14 must be configured to not allow backup of [all applications, configuration data] to remote systems.</t>
        </r>
      </text>
    </comment>
    <comment ref="H111" authorId="0" shapeId="0" xr:uid="{00000000-0006-0000-0700-000013000000}">
      <text>
        <r>
          <rPr>
            <sz val="11"/>
            <rFont val="Calibri"/>
          </rPr>
          <t>Zebra Android 14 must have the DOD root and intermediate PKI certificates installed.</t>
        </r>
      </text>
    </comment>
    <comment ref="I111" authorId="0" shapeId="0" xr:uid="{00000000-0006-0000-0700-000014000000}">
      <text>
        <r>
          <rPr>
            <sz val="11"/>
            <rFont val="Calibri"/>
          </rPr>
          <t>Zebra Android 14 must have the DOD root and intermediate PKI certificates installed.</t>
        </r>
      </text>
    </comment>
    <comment ref="H114" authorId="0" shapeId="0" xr:uid="{00000000-0006-0000-0700-000015000000}">
      <text>
        <r>
          <rPr>
            <sz val="11"/>
            <rFont val="Calibri"/>
          </rPr>
          <t>Zebra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I114" authorId="0" shapeId="0" xr:uid="{00000000-0006-0000-0700-000020000000}">
      <text>
        <r>
          <rPr>
            <sz val="11"/>
            <rFont val="Calibri"/>
          </rPr>
          <t>Zebra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J114" authorId="0" shapeId="0" xr:uid="{00000000-0006-0000-0700-000021000000}">
      <text>
        <r>
          <rPr>
            <sz val="11"/>
            <rFont val="Calibri"/>
          </rPr>
          <t>Zebra Android 14 must allow only the administrator (MDM) to perform the following management function: Disable Phone Hub.</t>
        </r>
      </text>
    </comment>
    <comment ref="K114" authorId="0" shapeId="0" xr:uid="{00000000-0006-0000-0700-000022000000}">
      <text>
        <r>
          <rPr>
            <sz val="11"/>
            <rFont val="Calibri"/>
          </rPr>
          <t>Zebra Android 14 must disable the use of assistants (including Zebra Assistant) unless required to meet Section 508 compliance requirements.</t>
        </r>
      </text>
    </comment>
    <comment ref="L114" authorId="0" shapeId="0" xr:uid="{00000000-0006-0000-0700-000023000000}">
      <text>
        <r>
          <rPr>
            <sz val="11"/>
            <rFont val="Calibri"/>
          </rPr>
          <t>Zebra Android 14 must disable wireless printing.</t>
        </r>
      </text>
    </comment>
    <comment ref="M114" authorId="0" shapeId="0" xr:uid="{00000000-0006-0000-0700-000024000000}">
      <text>
        <r>
          <rPr>
            <sz val="11"/>
            <rFont val="Calibri"/>
          </rPr>
          <t>Zebra Android 14 must disable screen capture.</t>
        </r>
      </text>
    </comment>
    <comment ref="N114" authorId="0" shapeId="0" xr:uid="{00000000-0006-0000-0700-000016000000}">
      <text>
        <r>
          <rPr>
            <sz val="11"/>
            <rFont val="Calibri"/>
          </rPr>
          <t>Zebra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O114" authorId="0" shapeId="0" xr:uid="{00000000-0006-0000-0700-000017000000}">
      <text>
        <r>
          <rPr>
            <sz val="11"/>
            <rFont val="Calibri"/>
          </rPr>
          <t>Zebra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P114" authorId="0" shapeId="0" xr:uid="{00000000-0006-0000-0700-000018000000}">
      <text>
        <r>
          <rPr>
            <sz val="11"/>
            <rFont val="Calibri"/>
          </rPr>
          <t>Zebra Android 14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Q114" authorId="0" shapeId="0" xr:uid="{00000000-0006-0000-0700-000019000000}">
      <text>
        <r>
          <rPr>
            <sz val="11"/>
            <rFont val="Calibri"/>
          </rPr>
          <t>The Zebra Android 14 work profile must be configured to prevent users from adding personal email accounts to the work email app.</t>
        </r>
      </text>
    </comment>
    <comment ref="R114" authorId="0" shapeId="0" xr:uid="{00000000-0006-0000-0700-00001A000000}">
      <text>
        <r>
          <rPr>
            <sz val="11"/>
            <rFont val="Calibri"/>
          </rPr>
          <t>The Zebra Android 14 work profile must be configured to disable automatic completion of workspace internet browser text input.</t>
        </r>
      </text>
    </comment>
    <comment ref="S114" authorId="0" shapeId="0" xr:uid="{00000000-0006-0000-0700-00001B000000}">
      <text>
        <r>
          <rPr>
            <sz val="11"/>
            <rFont val="Calibri"/>
          </rPr>
          <t>The Zebra Android 14 work profile must be configured to disable the autofill services.</t>
        </r>
      </text>
    </comment>
    <comment ref="T114" authorId="0" shapeId="0" xr:uid="{00000000-0006-0000-0700-00001C000000}">
      <text>
        <r>
          <rPr>
            <sz val="11"/>
            <rFont val="Calibri"/>
          </rPr>
          <t>Zebra Android 14 must allow only the administrator (MDM) to perform the following management function: Disable Phone Hub.</t>
        </r>
      </text>
    </comment>
    <comment ref="U114" authorId="0" shapeId="0" xr:uid="{00000000-0006-0000-0700-00001D000000}">
      <text>
        <r>
          <rPr>
            <sz val="11"/>
            <rFont val="Calibri"/>
          </rPr>
          <t>Zebra Android 14 must disable the use of assistants (including Zebra Assistant) unless required to meet Section 508 compliance requirements.</t>
        </r>
      </text>
    </comment>
    <comment ref="V114" authorId="0" shapeId="0" xr:uid="{00000000-0006-0000-0700-00001E000000}">
      <text>
        <r>
          <rPr>
            <sz val="11"/>
            <rFont val="Calibri"/>
          </rPr>
          <t>Zebra Android 14 must disable wireless printing.</t>
        </r>
      </text>
    </comment>
    <comment ref="W114" authorId="0" shapeId="0" xr:uid="{00000000-0006-0000-0700-00001F000000}">
      <text>
        <r>
          <rPr>
            <sz val="11"/>
            <rFont val="Calibri"/>
          </rPr>
          <t>Zebra Android 14 must disable screen capture.</t>
        </r>
      </text>
    </comment>
    <comment ref="H142" authorId="0" shapeId="0" xr:uid="{00000000-0006-0000-0700-000025000000}">
      <text>
        <r>
          <rPr>
            <sz val="11"/>
            <rFont val="Calibri"/>
          </rPr>
          <t>Android 14 devices must be configured to enable Common Criteria mode (CC mode).</t>
        </r>
      </text>
    </comment>
    <comment ref="I142" authorId="0" shapeId="0" xr:uid="{00000000-0006-0000-0700-000026000000}">
      <text>
        <r>
          <rPr>
            <sz val="11"/>
            <rFont val="Calibri"/>
          </rPr>
          <t>Zebra Android 14 must be provisioned as a fully managed device and configured to create a work profile.</t>
        </r>
      </text>
    </comment>
    <comment ref="J142" authorId="0" shapeId="0" xr:uid="{00000000-0006-0000-0700-000027000000}">
      <text>
        <r>
          <rPr>
            <sz val="11"/>
            <rFont val="Calibri"/>
          </rPr>
          <t>Android 14 devices must be configured to enable Common Criteria mode (CC mode).</t>
        </r>
      </text>
    </comment>
    <comment ref="H143" authorId="0" shapeId="0" xr:uid="{00000000-0006-0000-0700-000028000000}">
      <text>
        <r>
          <rPr>
            <sz val="11"/>
            <rFont val="Calibri"/>
          </rPr>
          <t>Zebra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I143" authorId="0" shapeId="0" xr:uid="{00000000-0006-0000-0700-000029000000}">
      <text>
        <r>
          <rPr>
            <sz val="11"/>
            <rFont val="Calibri"/>
          </rPr>
          <t>Zebra Android 14 devices must have the latest available Zebra Android 14 operating system installed.</t>
        </r>
      </text>
    </comment>
    <comment ref="J143" authorId="0" shapeId="0" xr:uid="{00000000-0006-0000-0700-00002A000000}">
      <text>
        <r>
          <rPr>
            <sz val="11"/>
            <rFont val="Calibri"/>
          </rPr>
          <t>Zebra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K143" authorId="0" shapeId="0" xr:uid="{00000000-0006-0000-0700-00002B000000}">
      <text>
        <r>
          <rPr>
            <sz val="11"/>
            <rFont val="Calibri"/>
          </rPr>
          <t>Zebra Android 14 devices must have the latest available Zebra Android 14 operating system installed.</t>
        </r>
      </text>
    </comment>
    <comment ref="H145" authorId="0" shapeId="0" xr:uid="{00000000-0006-0000-0700-00002C000000}">
      <text>
        <r>
          <rPr>
            <sz val="11"/>
            <rFont val="Calibri"/>
          </rPr>
          <t>Zebra Android 14 must be configured to enable audit logging.</t>
        </r>
      </text>
    </comment>
    <comment ref="I145" authorId="0" shapeId="0" xr:uid="{00000000-0006-0000-0700-00002D000000}">
      <text>
        <r>
          <rPr>
            <sz val="11"/>
            <rFont val="Calibri"/>
          </rPr>
          <t>Zebra Android 14 must be configured to generate audit records for the following auditable events: Detected integrity violations.</t>
        </r>
      </text>
    </comment>
    <comment ref="J145" authorId="0" shapeId="0" xr:uid="{00000000-0006-0000-0700-00002E000000}">
      <text>
        <r>
          <rPr>
            <sz val="11"/>
            <rFont val="Calibri"/>
          </rPr>
          <t>Zebra Android 14 must be configured to enable audit logging.</t>
        </r>
      </text>
    </comment>
    <comment ref="K145" authorId="0" shapeId="0" xr:uid="{00000000-0006-0000-0700-00002F000000}">
      <text>
        <r>
          <rPr>
            <sz val="11"/>
            <rFont val="Calibri"/>
          </rPr>
          <t>Zebra Android 14 must be configured to generate audit records for the following auditable events: Detected integrity violations.</t>
        </r>
      </text>
    </comment>
    <comment ref="H146" authorId="0" shapeId="0" xr:uid="{00000000-0006-0000-0700-000030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I146" authorId="0" shapeId="0" xr:uid="{00000000-0006-0000-0700-000031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J146" authorId="0" shapeId="0" xr:uid="{00000000-0006-0000-0700-000032000000}">
      <text>
        <r>
          <rPr>
            <sz val="11"/>
            <rFont val="Calibri"/>
          </rPr>
          <t>The Zebra Android 14 work profile must be configured to enforce the system application disable list.</t>
        </r>
      </text>
    </comment>
    <comment ref="K146" authorId="0" shapeId="0" xr:uid="{00000000-0006-0000-0700-000033000000}">
      <text>
        <r>
          <rPr>
            <sz val="11"/>
            <rFont val="Calibri"/>
          </rPr>
          <t>Android 14 devices must be configured to disable the use of third-party keyboards.</t>
        </r>
      </text>
    </comment>
    <comment ref="L146" authorId="0" shapeId="0" xr:uid="{00000000-0006-0000-0700-000034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M146" authorId="0" shapeId="0" xr:uid="{00000000-0006-0000-0700-000035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N146" authorId="0" shapeId="0" xr:uid="{00000000-0006-0000-0700-000036000000}">
      <text>
        <r>
          <rPr>
            <sz val="11"/>
            <rFont val="Calibri"/>
          </rPr>
          <t>The Zebra Android 14 work profile must be configured to enforce the system application disable list.</t>
        </r>
      </text>
    </comment>
    <comment ref="O146" authorId="0" shapeId="0" xr:uid="{00000000-0006-0000-0700-000037000000}">
      <text>
        <r>
          <rPr>
            <sz val="11"/>
            <rFont val="Calibri"/>
          </rPr>
          <t>Android 14 devices must be configured to disable the use of third-party keyboards.</t>
        </r>
      </text>
    </comment>
    <comment ref="H150" authorId="0" shapeId="0" xr:uid="{00000000-0006-0000-0700-000038000000}">
      <text>
        <r>
          <rPr>
            <sz val="11"/>
            <rFont val="Calibri"/>
          </rPr>
          <t>Zebra Android 14 must be configured to disable USB mass storage mode.</t>
        </r>
      </text>
    </comment>
    <comment ref="I150" authorId="0" shapeId="0" xr:uid="{00000000-0006-0000-0700-000039000000}">
      <text>
        <r>
          <rPr>
            <sz val="11"/>
            <rFont val="Calibri"/>
          </rPr>
          <t>Zebra Android 14 must be configured to disable USB mass storage mode.</t>
        </r>
      </text>
    </comment>
    <comment ref="H151" authorId="0" shapeId="0" xr:uid="{00000000-0006-0000-0700-00003A000000}">
      <text>
        <r>
          <rPr>
            <sz val="11"/>
            <rFont val="Calibri"/>
          </rPr>
          <t>Zebra Android 14 must be configured to disable developer modes.</t>
        </r>
      </text>
    </comment>
    <comment ref="I151" authorId="0" shapeId="0" xr:uid="{00000000-0006-0000-0700-00003B000000}">
      <text>
        <r>
          <rPr>
            <sz val="11"/>
            <rFont val="Calibri"/>
          </rPr>
          <t>Zebra Android 14 must be configured to disable multiuser modes.</t>
        </r>
      </text>
    </comment>
    <comment ref="J151" authorId="0" shapeId="0" xr:uid="{00000000-0006-0000-0700-00003C000000}">
      <text>
        <r>
          <rPr>
            <sz val="11"/>
            <rFont val="Calibri"/>
          </rPr>
          <t>Zebra Android 14 must be configured to disable developer modes.</t>
        </r>
      </text>
    </comment>
    <comment ref="K151" authorId="0" shapeId="0" xr:uid="{00000000-0006-0000-0700-00003D000000}">
      <text>
        <r>
          <rPr>
            <sz val="11"/>
            <rFont val="Calibri"/>
          </rPr>
          <t>Zebra Android 14 must be configured to disable multiuser modes.</t>
        </r>
      </text>
    </comment>
    <comment ref="H168" authorId="0" shapeId="0" xr:uid="{00000000-0006-0000-0700-00003E000000}">
      <text>
        <r>
          <rPr>
            <sz val="11"/>
            <rFont val="Calibri"/>
          </rPr>
          <t>Zebra Android 14 devices must have a Mobile Threat Detection (MTD) app installed.</t>
        </r>
      </text>
    </comment>
    <comment ref="I168" authorId="0" shapeId="0" xr:uid="{00000000-0006-0000-0700-00003F000000}">
      <text>
        <r>
          <rPr>
            <sz val="11"/>
            <rFont val="Calibri"/>
          </rPr>
          <t>Zebra Android 14 devices must have a Mobile Threat Detection (MTD) app installed.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Zebra Android 14 must be configured to disable developer modes.</t>
        </r>
      </text>
    </comment>
    <comment ref="H52" authorId="0" shapeId="0" xr:uid="{00000000-0006-0000-0800-000006000000}">
      <text>
        <r>
          <rPr>
            <sz val="11"/>
            <rFont val="Calibri"/>
          </rPr>
          <t>Zebra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I52" authorId="0" shapeId="0" xr:uid="{00000000-0006-0000-0800-000002000000}">
      <text>
        <r>
          <rPr>
            <sz val="11"/>
            <rFont val="Calibri"/>
          </rPr>
          <t>The Zebra Android 14 work profile must be configured to enforce the system application disable list.</t>
        </r>
      </text>
    </comment>
    <comment ref="J52" authorId="0" shapeId="0" xr:uid="{00000000-0006-0000-0800-000003000000}">
      <text>
        <r>
          <rPr>
            <sz val="11"/>
            <rFont val="Calibri"/>
          </rPr>
          <t>Zebra Android 14 must be configured to disable developer modes.</t>
        </r>
      </text>
    </comment>
    <comment ref="K52" authorId="0" shapeId="0" xr:uid="{00000000-0006-0000-0800-000004000000}">
      <text>
        <r>
          <rPr>
            <sz val="11"/>
            <rFont val="Calibri"/>
          </rPr>
          <t>Zebra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L52" authorId="0" shapeId="0" xr:uid="{00000000-0006-0000-0800-000005000000}">
      <text>
        <r>
          <rPr>
            <sz val="11"/>
            <rFont val="Calibri"/>
          </rPr>
          <t>The Zebra Android 14 work profile must be configured to enforce the system application disable list.</t>
        </r>
      </text>
    </comment>
    <comment ref="G60" authorId="0" shapeId="0" xr:uid="{00000000-0006-0000-0800-000007000000}">
      <text>
        <r>
          <rPr>
            <sz val="11"/>
            <rFont val="Calibri"/>
          </rPr>
          <t>Zebra Android 14 must be configured to lock the display after 15 minutes (or less) of inactivity.</t>
        </r>
      </text>
    </comment>
    <comment ref="H60" authorId="0" shapeId="0" xr:uid="{00000000-0006-0000-0800-000008000000}">
      <text>
        <r>
          <rPr>
            <sz val="11"/>
            <rFont val="Calibri"/>
          </rPr>
          <t>Zebra Android 14 must be configured to disable trust agents.</t>
        </r>
      </text>
    </comment>
    <comment ref="I60" authorId="0" shapeId="0" xr:uid="{00000000-0006-0000-0800-000009000000}">
      <text>
        <r>
          <rPr>
            <sz val="11"/>
            <rFont val="Calibri"/>
          </rPr>
          <t>Zebra Android 14 must be configured to lock the display after 15 minutes (or less) of inactivity.</t>
        </r>
      </text>
    </comment>
    <comment ref="J60" authorId="0" shapeId="0" xr:uid="{00000000-0006-0000-0800-00000A000000}">
      <text>
        <r>
          <rPr>
            <sz val="11"/>
            <rFont val="Calibri"/>
          </rPr>
          <t>Zebra Android 14 must be configured to disable trust agents.</t>
        </r>
      </text>
    </comment>
    <comment ref="G61" authorId="0" shapeId="0" xr:uid="{00000000-0006-0000-0800-00000B000000}">
      <text>
        <r>
          <rPr>
            <sz val="11"/>
            <rFont val="Calibri"/>
          </rPr>
          <t>Zebra Android 14 must be configured to disable trust agents.</t>
        </r>
      </text>
    </comment>
    <comment ref="H61" authorId="0" shapeId="0" xr:uid="{00000000-0006-0000-0800-00000C000000}">
      <text>
        <r>
          <rPr>
            <sz val="11"/>
            <rFont val="Calibri"/>
          </rPr>
          <t>Zebra Android 14 must be configured to disable trust agents.</t>
        </r>
      </text>
    </comment>
    <comment ref="G63" authorId="0" shapeId="0" xr:uid="{00000000-0006-0000-0800-00000D000000}">
      <text>
        <r>
          <rPr>
            <sz val="11"/>
            <rFont val="Calibri"/>
          </rPr>
          <t>Zebra Android 14 devices must have the latest available Zebra Android 14 operating system installed.</t>
        </r>
      </text>
    </comment>
    <comment ref="H63" authorId="0" shapeId="0" xr:uid="{00000000-0006-0000-0800-00000E000000}">
      <text>
        <r>
          <rPr>
            <sz val="11"/>
            <rFont val="Calibri"/>
          </rPr>
          <t>Zebra Android 14 devices must have the latest available Zebra Android 14 operating system installed.</t>
        </r>
      </text>
    </comment>
    <comment ref="G71" authorId="0" shapeId="0" xr:uid="{00000000-0006-0000-0800-00000F000000}">
      <text>
        <r>
          <rPr>
            <sz val="11"/>
            <rFont val="Calibri"/>
          </rPr>
          <t>Zebra Android 14 devices must have the latest available Zebra Android 14 operating system installed.</t>
        </r>
      </text>
    </comment>
    <comment ref="H71" authorId="0" shapeId="0" xr:uid="{00000000-0006-0000-0800-000010000000}">
      <text>
        <r>
          <rPr>
            <sz val="11"/>
            <rFont val="Calibri"/>
          </rPr>
          <t>Zebra Android 14 devices must have the latest available Zebra Android 14 operating system installed.</t>
        </r>
      </text>
    </comment>
    <comment ref="G91" authorId="0" shapeId="0" xr:uid="{00000000-0006-0000-0800-000011000000}">
      <text>
        <r>
          <rPr>
            <sz val="11"/>
            <rFont val="Calibri"/>
          </rPr>
          <t>Zebra Android 14 must be configured to enforce a minimum password length of six characters.</t>
        </r>
      </text>
    </comment>
    <comment ref="H91" authorId="0" shapeId="0" xr:uid="{00000000-0006-0000-0800-000012000000}">
      <text>
        <r>
          <rPr>
            <sz val="11"/>
            <rFont val="Calibri"/>
          </rPr>
          <t>Zebra Android 14 must be configured to not allow more than 10 consecutive failed authentication attempts.</t>
        </r>
      </text>
    </comment>
    <comment ref="I91" authorId="0" shapeId="0" xr:uid="{00000000-0006-0000-0800-000013000000}">
      <text>
        <r>
          <rPr>
            <sz val="11"/>
            <rFont val="Calibri"/>
          </rPr>
          <t>Zebra Android 14 must be configured to enforce a minimum password length of six characters.</t>
        </r>
      </text>
    </comment>
    <comment ref="J91" authorId="0" shapeId="0" xr:uid="{00000000-0006-0000-0800-000014000000}">
      <text>
        <r>
          <rPr>
            <sz val="11"/>
            <rFont val="Calibri"/>
          </rPr>
          <t>Zebra Android 14 must be configured to not allow more than 10 consecutive failed authentication attempts.</t>
        </r>
      </text>
    </comment>
    <comment ref="G92" authorId="0" shapeId="0" xr:uid="{00000000-0006-0000-0800-000015000000}">
      <text>
        <r>
          <rPr>
            <sz val="11"/>
            <rFont val="Calibri"/>
          </rPr>
          <t>Zebra Android 14 must be configured to enforce a minimum password length of six characters.</t>
        </r>
      </text>
    </comment>
    <comment ref="H92" authorId="0" shapeId="0" xr:uid="{00000000-0006-0000-0800-000016000000}">
      <text>
        <r>
          <rPr>
            <sz val="11"/>
            <rFont val="Calibri"/>
          </rPr>
          <t>Zebra Android 14 must be configured to not allow passwords that include more than four repeating or sequential characters.</t>
        </r>
      </text>
    </comment>
    <comment ref="I92" authorId="0" shapeId="0" xr:uid="{00000000-0006-0000-0800-000017000000}">
      <text>
        <r>
          <rPr>
            <sz val="11"/>
            <rFont val="Calibri"/>
          </rPr>
          <t>Zebra Android 14 must be configured to enforce a minimum password length of six characters.</t>
        </r>
      </text>
    </comment>
    <comment ref="J92" authorId="0" shapeId="0" xr:uid="{00000000-0006-0000-0800-000018000000}">
      <text>
        <r>
          <rPr>
            <sz val="11"/>
            <rFont val="Calibri"/>
          </rPr>
          <t>Zebra Android 14 must be configured to not allow passwords that include more than four repeating or sequential characters.</t>
        </r>
      </text>
    </comment>
    <comment ref="G103" authorId="0" shapeId="0" xr:uid="{00000000-0006-0000-0800-000019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H103" authorId="0" shapeId="0" xr:uid="{00000000-0006-0000-0800-00001A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I103" authorId="0" shapeId="0" xr:uid="{00000000-0006-0000-0800-00001B000000}">
      <text>
        <r>
          <rPr>
            <sz val="11"/>
            <rFont val="Calibri"/>
          </rPr>
          <t>Android 14 devices must be configured to disable the use of third-party keyboards.</t>
        </r>
      </text>
    </comment>
    <comment ref="J103" authorId="0" shapeId="0" xr:uid="{00000000-0006-0000-0800-00001C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K103" authorId="0" shapeId="0" xr:uid="{00000000-0006-0000-0800-00001D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L103" authorId="0" shapeId="0" xr:uid="{00000000-0006-0000-0800-00001E000000}">
      <text>
        <r>
          <rPr>
            <sz val="11"/>
            <rFont val="Calibri"/>
          </rPr>
          <t>Android 14 devices must be configured to disable the use of third-party keyboards.</t>
        </r>
      </text>
    </comment>
    <comment ref="G104" authorId="0" shapeId="0" xr:uid="{00000000-0006-0000-0800-00001F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H104" authorId="0" shapeId="0" xr:uid="{00000000-0006-0000-0800-000020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4" authorId="0" shapeId="0" xr:uid="{00000000-0006-0000-0A00-000001000000}">
      <text>
        <r>
          <rPr>
            <sz val="11"/>
            <rFont val="Calibri"/>
          </rPr>
          <t>Zebra Android 14 must be configured to not allow more than 10 consecutive failed authentication attempts.</t>
        </r>
      </text>
    </comment>
    <comment ref="M164" authorId="0" shapeId="0" xr:uid="{00000000-0006-0000-0A00-000002000000}">
      <text>
        <r>
          <rPr>
            <sz val="11"/>
            <rFont val="Calibri"/>
          </rPr>
          <t>Zebra Android 14 must be configured to not allow more than 10 consecutive failed authentication attempts.</t>
        </r>
      </text>
    </comment>
    <comment ref="L166" authorId="0" shapeId="0" xr:uid="{00000000-0006-0000-0A00-000003000000}">
      <text>
        <r>
          <rPr>
            <sz val="11"/>
            <rFont val="Calibri"/>
          </rPr>
          <t>Zebra Android 14 must be configured to enforce a minimum password length of six characters.</t>
        </r>
      </text>
    </comment>
    <comment ref="M166" authorId="0" shapeId="0" xr:uid="{00000000-0006-0000-0A00-000006000000}">
      <text>
        <r>
          <rPr>
            <sz val="11"/>
            <rFont val="Calibri"/>
          </rPr>
          <t>Zebra Android 14 must be configured to not allow passwords that include more than four repeating or sequential characters.</t>
        </r>
      </text>
    </comment>
    <comment ref="N166" authorId="0" shapeId="0" xr:uid="{00000000-0006-0000-0A00-000004000000}">
      <text>
        <r>
          <rPr>
            <sz val="11"/>
            <rFont val="Calibri"/>
          </rPr>
          <t>Zebra Android 14 must be configured to enforce a minimum password length of six characters.</t>
        </r>
      </text>
    </comment>
    <comment ref="O166" authorId="0" shapeId="0" xr:uid="{00000000-0006-0000-0A00-000005000000}">
      <text>
        <r>
          <rPr>
            <sz val="11"/>
            <rFont val="Calibri"/>
          </rPr>
          <t>Zebra Android 14 must be configured to not allow passwords that include more than four repeating or sequential characters.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Zebra Android 14 devices must have a Mobile Threat Detection (MTD) app installed.</t>
        </r>
      </text>
    </comment>
    <comment ref="I202" authorId="0" shapeId="0" xr:uid="{00000000-0006-0000-0B00-000002000000}">
      <text>
        <r>
          <rPr>
            <sz val="11"/>
            <rFont val="Calibri"/>
          </rPr>
          <t>Zebra Android 14 devices must have a Mobile Threat Detection (MTD) app installed.</t>
        </r>
      </text>
    </comment>
    <comment ref="H217" authorId="0" shapeId="0" xr:uid="{00000000-0006-0000-0B00-000003000000}">
      <text>
        <r>
          <rPr>
            <sz val="11"/>
            <rFont val="Calibri"/>
          </rPr>
          <t>Zebra Android 14 must be configured to disable USB mass storage mode.</t>
        </r>
      </text>
    </comment>
    <comment ref="I217" authorId="0" shapeId="0" xr:uid="{00000000-0006-0000-0B00-000004000000}">
      <text>
        <r>
          <rPr>
            <sz val="11"/>
            <rFont val="Calibri"/>
          </rPr>
          <t>Zebra Android 14 must be configured to disable USB mass storage mode.</t>
        </r>
      </text>
    </comment>
    <comment ref="H218" authorId="0" shapeId="0" xr:uid="{00000000-0006-0000-0B00-000005000000}">
      <text>
        <r>
          <rPr>
            <sz val="11"/>
            <rFont val="Calibri"/>
          </rPr>
          <t>Zebra Android 14 must be configured to disable all data signaling over [assignment: list of externally accessible hardware ports (for example, USB)].</t>
        </r>
      </text>
    </comment>
    <comment ref="I218" authorId="0" shapeId="0" xr:uid="{00000000-0006-0000-0B00-000006000000}">
      <text>
        <r>
          <rPr>
            <sz val="11"/>
            <rFont val="Calibri"/>
          </rPr>
          <t>Zebra Android 14 must be configured to disable all data signaling over [assignment: list of externally accessible hardware ports (for example, USB)].</t>
        </r>
      </text>
    </comment>
    <comment ref="H227" authorId="0" shapeId="0" xr:uid="{00000000-0006-0000-0B00-000007000000}">
      <text>
        <r>
          <rPr>
            <sz val="11"/>
            <rFont val="Calibri"/>
          </rPr>
          <t>Zebra Android 14 devices must have the latest available Zebra Android 14 operating system installed.</t>
        </r>
      </text>
    </comment>
    <comment ref="I227" authorId="0" shapeId="0" xr:uid="{00000000-0006-0000-0B00-000008000000}">
      <text>
        <r>
          <rPr>
            <sz val="11"/>
            <rFont val="Calibri"/>
          </rPr>
          <t>Zebra Android 14 devices must have the latest available Zebra Android 14 operating system installed.</t>
        </r>
      </text>
    </comment>
    <comment ref="H231" authorId="0" shapeId="0" xr:uid="{00000000-0006-0000-0B00-000009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I231" authorId="0" shapeId="0" xr:uid="{00000000-0006-0000-0B00-00000A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H232" authorId="0" shapeId="0" xr:uid="{00000000-0006-0000-0B00-00000B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I232" authorId="0" shapeId="0" xr:uid="{00000000-0006-0000-0B00-00000C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H239" authorId="0" shapeId="0" xr:uid="{00000000-0006-0000-0B00-00000D000000}">
      <text>
        <r>
          <rPr>
            <sz val="11"/>
            <rFont val="Calibri"/>
          </rPr>
          <t>Zebra Android 14 must be configured to disable developer modes.</t>
        </r>
      </text>
    </comment>
    <comment ref="I239" authorId="0" shapeId="0" xr:uid="{00000000-0006-0000-0B00-00000E000000}">
      <text>
        <r>
          <rPr>
            <sz val="11"/>
            <rFont val="Calibri"/>
          </rPr>
          <t>Zebra Android 14 must be configured to disable developer modes.</t>
        </r>
      </text>
    </comment>
    <comment ref="H245" authorId="0" shapeId="0" xr:uid="{00000000-0006-0000-0B00-00000F000000}">
      <text>
        <r>
          <rPr>
            <sz val="11"/>
            <rFont val="Calibri"/>
          </rPr>
          <t>Zebra Android 14 must be configured to lock the display after 15 minutes (or less) of inactivity.</t>
        </r>
      </text>
    </comment>
    <comment ref="I245" authorId="0" shapeId="0" xr:uid="{00000000-0006-0000-0B00-000010000000}">
      <text>
        <r>
          <rPr>
            <sz val="11"/>
            <rFont val="Calibri"/>
          </rPr>
          <t>Zebra Android 14 must be configured to lock the display after 15 minutes (or less) of inactivity.</t>
        </r>
      </text>
    </comment>
    <comment ref="H247" authorId="0" shapeId="0" xr:uid="{00000000-0006-0000-0B00-000011000000}">
      <text>
        <r>
          <rPr>
            <sz val="11"/>
            <rFont val="Calibri"/>
          </rPr>
          <t>Zebra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I247" authorId="0" shapeId="0" xr:uid="{00000000-0006-0000-0B00-000018000000}">
      <text>
        <r>
          <rPr>
            <sz val="11"/>
            <rFont val="Calibri"/>
          </rPr>
          <t>Zebra Android 14 must be configured to disable ad hoc wireless client-to-client connection capability.</t>
        </r>
      </text>
    </comment>
    <comment ref="J247" authorId="0" shapeId="0" xr:uid="{00000000-0006-0000-0B00-000012000000}">
      <text>
        <r>
          <rPr>
            <sz val="11"/>
            <rFont val="Calibri"/>
          </rPr>
          <t>Zebra Android 14 must be configured to enforce that Wi-Fi Sharing is disabled.</t>
        </r>
      </text>
    </comment>
    <comment ref="K247" authorId="0" shapeId="0" xr:uid="{00000000-0006-0000-0B00-000013000000}">
      <text>
        <r>
          <rPr>
            <sz val="11"/>
            <rFont val="Calibri"/>
          </rPr>
          <t>Zebra Android must implement the management setting: disable the Bluetooth radio.</t>
        </r>
      </text>
    </comment>
    <comment ref="L247" authorId="0" shapeId="0" xr:uid="{00000000-0006-0000-0B00-000014000000}">
      <text>
        <r>
          <rPr>
            <sz val="11"/>
            <rFont val="Calibri"/>
          </rPr>
          <t>Zebra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M247" authorId="0" shapeId="0" xr:uid="{00000000-0006-0000-0B00-000015000000}">
      <text>
        <r>
          <rPr>
            <sz val="11"/>
            <rFont val="Calibri"/>
          </rPr>
          <t>Zebra Android 14 must be configured to disable ad hoc wireless client-to-client connection capability.</t>
        </r>
      </text>
    </comment>
    <comment ref="N247" authorId="0" shapeId="0" xr:uid="{00000000-0006-0000-0B00-000016000000}">
      <text>
        <r>
          <rPr>
            <sz val="11"/>
            <rFont val="Calibri"/>
          </rPr>
          <t>Zebra Android 14 must be configured to enforce that Wi-Fi Sharing is disabled.</t>
        </r>
      </text>
    </comment>
    <comment ref="O247" authorId="0" shapeId="0" xr:uid="{00000000-0006-0000-0B00-000017000000}">
      <text>
        <r>
          <rPr>
            <sz val="11"/>
            <rFont val="Calibri"/>
          </rPr>
          <t>Zebra Android must implement the management setting: disable the Bluetooth radio.</t>
        </r>
      </text>
    </comment>
    <comment ref="H249" authorId="0" shapeId="0" xr:uid="{00000000-0006-0000-0B00-000019000000}">
      <text>
        <r>
          <rPr>
            <sz val="11"/>
            <rFont val="Calibri"/>
          </rPr>
          <t>Android 14 devices must be configured to enable Common Criteria mode (CC mode).</t>
        </r>
      </text>
    </comment>
    <comment ref="I249" authorId="0" shapeId="0" xr:uid="{00000000-0006-0000-0B00-00001A000000}">
      <text>
        <r>
          <rPr>
            <sz val="11"/>
            <rFont val="Calibri"/>
          </rPr>
          <t>Android 14 devices must be configured to enable Common Criteria mode (CC mode).</t>
        </r>
      </text>
    </comment>
    <comment ref="H265" authorId="0" shapeId="0" xr:uid="{00000000-0006-0000-0B00-00001B000000}">
      <text>
        <r>
          <rPr>
            <sz val="11"/>
            <rFont val="Calibri"/>
          </rPr>
          <t>Zebra Android 14 must allow only the administrator (EMM) to install/remove DOD root and intermediate PKI certificates.</t>
        </r>
      </text>
    </comment>
    <comment ref="I265" authorId="0" shapeId="0" xr:uid="{00000000-0006-0000-0B00-00001C000000}">
      <text>
        <r>
          <rPr>
            <sz val="11"/>
            <rFont val="Calibri"/>
          </rPr>
          <t>Zebra Android 14 must allow only the administrator (MDM) to perform the following management function: Disable Phone Hub.</t>
        </r>
      </text>
    </comment>
    <comment ref="J265" authorId="0" shapeId="0" xr:uid="{00000000-0006-0000-0B00-00001D000000}">
      <text>
        <r>
          <rPr>
            <sz val="11"/>
            <rFont val="Calibri"/>
          </rPr>
          <t>Zebra Android 14 must disable the user</t>
        </r>
        <r>
          <rPr>
            <sz val="11"/>
            <color rgb="FF000000"/>
            <rFont val="Calibri"/>
          </rPr>
          <t>'</t>
        </r>
        <r>
          <rPr>
            <sz val="11"/>
            <color rgb="FF000000"/>
            <rFont val="Calibri"/>
          </rPr>
          <t>s ability to wipe the device.</t>
        </r>
      </text>
    </comment>
    <comment ref="K265" authorId="0" shapeId="0" xr:uid="{00000000-0006-0000-0B00-00001E000000}">
      <text>
        <r>
          <rPr>
            <sz val="11"/>
            <rFont val="Calibri"/>
          </rPr>
          <t>Zebra Android 14 must be provisioned as a fully managed device and configured to create a work profile.</t>
        </r>
      </text>
    </comment>
    <comment ref="L265" authorId="0" shapeId="0" xr:uid="{00000000-0006-0000-0B00-00001F000000}">
      <text>
        <r>
          <rPr>
            <sz val="11"/>
            <rFont val="Calibri"/>
          </rPr>
          <t>Zebra Android 14 must allow only the administrator (EMM) to install/remove DOD root and intermediate PKI certificates.</t>
        </r>
      </text>
    </comment>
    <comment ref="M265" authorId="0" shapeId="0" xr:uid="{00000000-0006-0000-0B00-000020000000}">
      <text>
        <r>
          <rPr>
            <sz val="11"/>
            <rFont val="Calibri"/>
          </rPr>
          <t>Zebra Android 14 must allow only the administrator (MDM) to perform the following management function: Disable Phone Hub.</t>
        </r>
      </text>
    </comment>
    <comment ref="N265" authorId="0" shapeId="0" xr:uid="{00000000-0006-0000-0B00-000021000000}">
      <text>
        <r>
          <rPr>
            <sz val="11"/>
            <rFont val="Calibri"/>
          </rPr>
          <t>Zebra Android 14 must disable the user</t>
        </r>
        <r>
          <rPr>
            <sz val="11"/>
            <color rgb="FF000000"/>
            <rFont val="Calibri"/>
          </rPr>
          <t>'</t>
        </r>
        <r>
          <rPr>
            <sz val="11"/>
            <color rgb="FF000000"/>
            <rFont val="Calibri"/>
          </rPr>
          <t>s ability to wipe the device.</t>
        </r>
      </text>
    </comment>
    <comment ref="H266" authorId="0" shapeId="0" xr:uid="{00000000-0006-0000-0B00-000022000000}">
      <text>
        <r>
          <rPr>
            <sz val="11"/>
            <rFont val="Calibri"/>
          </rPr>
          <t>Zebra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I266" authorId="0" shapeId="0" xr:uid="{00000000-0006-0000-0B00-000023000000}">
      <text>
        <r>
          <rPr>
            <sz val="11"/>
            <rFont val="Calibri"/>
          </rPr>
          <t>Zebra Android 14 must be configured to not allow backup of [all applications, configuration data] to remote systems.</t>
        </r>
      </text>
    </comment>
    <comment ref="J266" authorId="0" shapeId="0" xr:uid="{00000000-0006-0000-0B00-000024000000}">
      <text>
        <r>
          <rPr>
            <sz val="11"/>
            <rFont val="Calibri"/>
          </rPr>
          <t>Zebra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K266" authorId="0" shapeId="0" xr:uid="{00000000-0006-0000-0B00-000025000000}">
      <text>
        <r>
          <rPr>
            <sz val="11"/>
            <rFont val="Calibri"/>
          </rPr>
          <t>Zebra Android 14 must be configured to not allow backup of [all applications, configuration data] to remote systems.</t>
        </r>
      </text>
    </comment>
    <comment ref="L266" authorId="0" shapeId="0" xr:uid="{00000000-0006-0000-0B00-000026000000}">
      <text>
        <r>
          <rPr>
            <sz val="11"/>
            <rFont val="Calibri"/>
          </rPr>
          <t>Zebra Android 14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M266" authorId="0" shapeId="0" xr:uid="{00000000-0006-0000-0B00-000027000000}">
      <text>
        <r>
          <rPr>
            <sz val="11"/>
            <rFont val="Calibri"/>
          </rPr>
          <t>The Zebra Android 14 work profile must be configured to prevent users from adding personal email accounts to the work email app.</t>
        </r>
      </text>
    </comment>
    <comment ref="H267" authorId="0" shapeId="0" xr:uid="{00000000-0006-0000-0B00-000028000000}">
      <text>
        <r>
          <rPr>
            <sz val="11"/>
            <rFont val="Calibri"/>
          </rPr>
          <t>Zebra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I267" authorId="0" shapeId="0" xr:uid="{00000000-0006-0000-0B00-000031000000}">
      <text>
        <r>
          <rPr>
            <sz val="11"/>
            <rFont val="Calibri"/>
          </rPr>
          <t>Zebra Android 14 must be configured to disable trust agents.</t>
        </r>
      </text>
    </comment>
    <comment ref="J267" authorId="0" shapeId="0" xr:uid="{00000000-0006-0000-0B00-000032000000}">
      <text>
        <r>
          <rPr>
            <sz val="11"/>
            <rFont val="Calibri"/>
          </rPr>
          <t>Zebra Android 14 must be configured to disable multiuser modes.</t>
        </r>
      </text>
    </comment>
    <comment ref="K267" authorId="0" shapeId="0" xr:uid="{00000000-0006-0000-0B00-000033000000}">
      <text>
        <r>
          <rPr>
            <sz val="11"/>
            <rFont val="Calibri"/>
          </rPr>
          <t>Zebra Android 14 must have the DOD root and intermediate PKI certificates installed.</t>
        </r>
      </text>
    </comment>
    <comment ref="L267" authorId="0" shapeId="0" xr:uid="{00000000-0006-0000-0B00-000034000000}">
      <text>
        <r>
          <rPr>
            <sz val="11"/>
            <rFont val="Calibri"/>
          </rPr>
          <t>Zebra Android 14 must disable wireless printing.</t>
        </r>
      </text>
    </comment>
    <comment ref="M267" authorId="0" shapeId="0" xr:uid="{00000000-0006-0000-0B00-000035000000}">
      <text>
        <r>
          <rPr>
            <sz val="11"/>
            <rFont val="Calibri"/>
          </rPr>
          <t>Zebra Android 14 must disable screen capture.</t>
        </r>
      </text>
    </comment>
    <comment ref="N267" authorId="0" shapeId="0" xr:uid="{00000000-0006-0000-0B00-000036000000}">
      <text>
        <r>
          <rPr>
            <sz val="11"/>
            <rFont val="Calibri"/>
          </rPr>
          <t>Zebra Android 14 must implement the management setting: disable Camera.</t>
        </r>
      </text>
    </comment>
    <comment ref="O267" authorId="0" shapeId="0" xr:uid="{00000000-0006-0000-0B00-000037000000}">
      <text>
        <r>
          <rPr>
            <sz val="11"/>
            <rFont val="Calibri"/>
          </rPr>
          <t>Zebra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P267" authorId="0" shapeId="0" xr:uid="{00000000-0006-0000-0B00-000029000000}">
      <text>
        <r>
          <rPr>
            <sz val="11"/>
            <rFont val="Calibri"/>
          </rPr>
          <t>Zebra Android 14 must be configured to disable trust agents.</t>
        </r>
      </text>
    </comment>
    <comment ref="Q267" authorId="0" shapeId="0" xr:uid="{00000000-0006-0000-0B00-00002A000000}">
      <text>
        <r>
          <rPr>
            <sz val="11"/>
            <rFont val="Calibri"/>
          </rPr>
          <t>Zebra Android 14 must be configured to disable multiuser modes.</t>
        </r>
      </text>
    </comment>
    <comment ref="R267" authorId="0" shapeId="0" xr:uid="{00000000-0006-0000-0B00-00002B000000}">
      <text>
        <r>
          <rPr>
            <sz val="11"/>
            <rFont val="Calibri"/>
          </rPr>
          <t>Zebra Android 14 must have the DOD root and intermediate PKI certificates installed.</t>
        </r>
      </text>
    </comment>
    <comment ref="S267" authorId="0" shapeId="0" xr:uid="{00000000-0006-0000-0B00-00002C000000}">
      <text>
        <r>
          <rPr>
            <sz val="11"/>
            <rFont val="Calibri"/>
          </rPr>
          <t>The Zebra Android 14 work profile must be configured to disable automatic completion of workspace internet browser text input.</t>
        </r>
      </text>
    </comment>
    <comment ref="T267" authorId="0" shapeId="0" xr:uid="{00000000-0006-0000-0B00-00002D000000}">
      <text>
        <r>
          <rPr>
            <sz val="11"/>
            <rFont val="Calibri"/>
          </rPr>
          <t>The Zebra Android 14 work profile must be configured to disable the autofill services.</t>
        </r>
      </text>
    </comment>
    <comment ref="U267" authorId="0" shapeId="0" xr:uid="{00000000-0006-0000-0B00-00002E000000}">
      <text>
        <r>
          <rPr>
            <sz val="11"/>
            <rFont val="Calibri"/>
          </rPr>
          <t>Zebra Android 14 must disable wireless printing.</t>
        </r>
      </text>
    </comment>
    <comment ref="V267" authorId="0" shapeId="0" xr:uid="{00000000-0006-0000-0B00-00002F000000}">
      <text>
        <r>
          <rPr>
            <sz val="11"/>
            <rFont val="Calibri"/>
          </rPr>
          <t>Zebra Android 14 must disable screen capture.</t>
        </r>
      </text>
    </comment>
    <comment ref="W267" authorId="0" shapeId="0" xr:uid="{00000000-0006-0000-0B00-000030000000}">
      <text>
        <r>
          <rPr>
            <sz val="11"/>
            <rFont val="Calibri"/>
          </rPr>
          <t>Zebra Android 14 must implement the management setting: disable Camera.</t>
        </r>
      </text>
    </comment>
    <comment ref="H268" authorId="0" shapeId="0" xr:uid="{00000000-0006-0000-0B00-000038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I268" authorId="0" shapeId="0" xr:uid="{00000000-0006-0000-0B00-000039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J268" authorId="0" shapeId="0" xr:uid="{00000000-0006-0000-0B00-00003A000000}">
      <text>
        <r>
          <rPr>
            <sz val="11"/>
            <rFont val="Calibri"/>
          </rPr>
          <t>The Zebra Android 14 work profile must be configured to enforce the system application disable list.</t>
        </r>
      </text>
    </comment>
    <comment ref="K268" authorId="0" shapeId="0" xr:uid="{00000000-0006-0000-0B00-00003B000000}">
      <text>
        <r>
          <rPr>
            <sz val="11"/>
            <rFont val="Calibri"/>
          </rPr>
          <t>Android 14 devices must be configured to disable the use of third-party keyboards.</t>
        </r>
      </text>
    </comment>
    <comment ref="L268" authorId="0" shapeId="0" xr:uid="{00000000-0006-0000-0B00-00003C000000}">
      <text>
        <r>
          <rPr>
            <sz val="11"/>
            <rFont val="Calibri"/>
          </rPr>
          <t>Zebra Android 14 must disable the use of assistants (including Zebra Assistant) unless required to meet Section 508 compliance requirements.</t>
        </r>
      </text>
    </comment>
    <comment ref="M268" authorId="0" shapeId="0" xr:uid="{00000000-0006-0000-0B00-00003D000000}">
      <text>
        <r>
          <rPr>
            <sz val="11"/>
            <rFont val="Calibri"/>
          </rPr>
          <t>Zebra Android 14 must be configured to enforce an application installation policy by specifying one or more authorized application repositories, including [selection: DOD-approved commercial app repository, MDM server, mobile application store].</t>
        </r>
      </text>
    </comment>
    <comment ref="N268" authorId="0" shapeId="0" xr:uid="{00000000-0006-0000-0B00-00003E000000}">
      <text>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O268" authorId="0" shapeId="0" xr:uid="{00000000-0006-0000-0B00-00003F000000}">
      <text>
        <r>
          <rPr>
            <sz val="11"/>
            <rFont val="Calibri"/>
          </rPr>
          <t>The Zebra Android 14 work profile must be configured to enforce the system application disable list.</t>
        </r>
      </text>
    </comment>
    <comment ref="P268" authorId="0" shapeId="0" xr:uid="{00000000-0006-0000-0B00-000040000000}">
      <text>
        <r>
          <rPr>
            <sz val="11"/>
            <rFont val="Calibri"/>
          </rPr>
          <t>Android 14 devices must be configured to disable the use of third-party keyboards.</t>
        </r>
      </text>
    </comment>
    <comment ref="Q268" authorId="0" shapeId="0" xr:uid="{00000000-0006-0000-0B00-000041000000}">
      <text>
        <r>
          <rPr>
            <sz val="11"/>
            <rFont val="Calibri"/>
          </rPr>
          <t>Zebra Android 14 must disable the use of assistants (including Zebra Assistant) unless required to meet Section 508 compliance requirements.</t>
        </r>
      </text>
    </comment>
    <comment ref="H269" authorId="0" shapeId="0" xr:uid="{00000000-0006-0000-0B00-000042000000}">
      <text>
        <r>
          <rPr>
            <sz val="11"/>
            <rFont val="Calibri"/>
          </rPr>
          <t>Zebra Android 14 must be configured to enforce a minimum password length of six characters.</t>
        </r>
      </text>
    </comment>
    <comment ref="I269" authorId="0" shapeId="0" xr:uid="{00000000-0006-0000-0B00-000043000000}">
      <text>
        <r>
          <rPr>
            <sz val="11"/>
            <rFont val="Calibri"/>
          </rPr>
          <t>Zebra Android 14 must be configured to enforce a minimum password length of six characters.</t>
        </r>
      </text>
    </comment>
    <comment ref="H270" authorId="0" shapeId="0" xr:uid="{00000000-0006-0000-0B00-000044000000}">
      <text>
        <r>
          <rPr>
            <sz val="11"/>
            <rFont val="Calibri"/>
          </rPr>
          <t>Zebra Android 14 devices must have the latest available Zebra Android 14 operating system installed.</t>
        </r>
      </text>
    </comment>
    <comment ref="I270" authorId="0" shapeId="0" xr:uid="{00000000-0006-0000-0B00-000045000000}">
      <text>
        <r>
          <rPr>
            <sz val="11"/>
            <rFont val="Calibri"/>
          </rPr>
          <t>Zebra Android 14 devices must have the latest available Zebra Android 14 operating system installed.</t>
        </r>
      </text>
    </comment>
    <comment ref="H273" authorId="0" shapeId="0" xr:uid="{00000000-0006-0000-0B00-000046000000}">
      <text>
        <r>
          <rPr>
            <sz val="11"/>
            <rFont val="Calibri"/>
          </rPr>
          <t>Zebra Android 14 must be configured to not allow backup of [all applications, configuration data] to locally connected systems.</t>
        </r>
      </text>
    </comment>
    <comment ref="I273" authorId="0" shapeId="0" xr:uid="{00000000-0006-0000-0B00-000047000000}">
      <text>
        <r>
          <rPr>
            <sz val="11"/>
            <rFont val="Calibri"/>
          </rPr>
          <t>Zebra Android 14 must be configured to not allow backup of [all applications, configuration data] to locally connected systems.</t>
        </r>
      </text>
    </comment>
    <comment ref="H293" authorId="0" shapeId="0" xr:uid="{00000000-0006-0000-0B00-000048000000}">
      <text>
        <r>
          <rPr>
            <sz val="11"/>
            <rFont val="Calibri"/>
          </rPr>
          <t>Zebra Android 14 must be configured to enforce a minimum password length of six characters.</t>
        </r>
      </text>
    </comment>
    <comment ref="I293" authorId="0" shapeId="0" xr:uid="{00000000-0006-0000-0B00-000049000000}">
      <text>
        <r>
          <rPr>
            <sz val="11"/>
            <rFont val="Calibri"/>
          </rPr>
          <t>Zebra Android 14 must be configured to not allow passwords that include more than four repeating or sequential characters.</t>
        </r>
      </text>
    </comment>
    <comment ref="J293" authorId="0" shapeId="0" xr:uid="{00000000-0006-0000-0B00-00004A000000}">
      <text>
        <r>
          <rPr>
            <sz val="11"/>
            <rFont val="Calibri"/>
          </rPr>
          <t>Zebra Android 14 must be configured to enforce a minimum password length of six characters.</t>
        </r>
      </text>
    </comment>
    <comment ref="K293" authorId="0" shapeId="0" xr:uid="{00000000-0006-0000-0B00-00004B000000}">
      <text>
        <r>
          <rPr>
            <sz val="11"/>
            <rFont val="Calibri"/>
          </rPr>
          <t>Zebra Android 14 must be configured to not allow passwords that include more than four repeating or sequential characters.</t>
        </r>
      </text>
    </comment>
    <comment ref="H294" authorId="0" shapeId="0" xr:uid="{00000000-0006-0000-0B00-00004C000000}">
      <text>
        <r>
          <rPr>
            <sz val="11"/>
            <rFont val="Calibri"/>
          </rPr>
          <t>Zebra Android 14 must be configured to not allow more than 10 consecutive failed authentication attempts.</t>
        </r>
      </text>
    </comment>
    <comment ref="I294" authorId="0" shapeId="0" xr:uid="{00000000-0006-0000-0B00-00004D000000}">
      <text>
        <r>
          <rPr>
            <sz val="11"/>
            <rFont val="Calibri"/>
          </rPr>
          <t>Zebra Android 14 must be configured to not allow more than 10 consecutive failed authentication attempts.</t>
        </r>
      </text>
    </comment>
    <comment ref="H355" authorId="0" shapeId="0" xr:uid="{00000000-0006-0000-0B00-00004E000000}">
      <text>
        <r>
          <rPr>
            <sz val="11"/>
            <rFont val="Calibri"/>
          </rPr>
          <t>Zebra Android 14 must be configured to disallow configuration of date and time.</t>
        </r>
      </text>
    </comment>
    <comment ref="I355" authorId="0" shapeId="0" xr:uid="{00000000-0006-0000-0B00-00004F000000}">
      <text>
        <r>
          <rPr>
            <sz val="11"/>
            <rFont val="Calibri"/>
          </rPr>
          <t>Zebra Android 14 must be configured to disallow configuration of date and time.</t>
        </r>
      </text>
    </comment>
    <comment ref="H356" authorId="0" shapeId="0" xr:uid="{00000000-0006-0000-0B00-000050000000}">
      <text>
        <r>
          <rPr>
            <sz val="11"/>
            <rFont val="Calibri"/>
          </rPr>
          <t>Zebra Android 14 must be configured to enable audit logging.</t>
        </r>
      </text>
    </comment>
    <comment ref="I356" authorId="0" shapeId="0" xr:uid="{00000000-0006-0000-0B00-000051000000}">
      <text>
        <r>
          <rPr>
            <sz val="11"/>
            <rFont val="Calibri"/>
          </rPr>
          <t>Zebra Android 14 must be configured to generate audit records for the following auditable events: Detected integrity violations.</t>
        </r>
      </text>
    </comment>
    <comment ref="J356" authorId="0" shapeId="0" xr:uid="{00000000-0006-0000-0B00-000052000000}">
      <text>
        <r>
          <rPr>
            <sz val="11"/>
            <rFont val="Calibri"/>
          </rPr>
          <t>Zebra Android 14 must be configured to enable audit logging.</t>
        </r>
      </text>
    </comment>
    <comment ref="K356" authorId="0" shapeId="0" xr:uid="{00000000-0006-0000-0B00-000053000000}">
      <text>
        <r>
          <rPr>
            <sz val="11"/>
            <rFont val="Calibri"/>
          </rPr>
          <t>Zebra Android 14 must be configured to generate audit records for the following auditable events: Detected integrity violations.</t>
        </r>
      </text>
    </comment>
  </commentList>
</comments>
</file>

<file path=xl/sharedStrings.xml><?xml version="1.0" encoding="utf-8"?>
<sst xmlns="http://schemas.openxmlformats.org/spreadsheetml/2006/main" count="12115" uniqueCount="5980">
  <si>
    <t>Id</t>
  </si>
  <si>
    <t>Title</t>
  </si>
  <si>
    <t>Severity</t>
  </si>
  <si>
    <t>Component</t>
  </si>
  <si>
    <t>MoSCoW</t>
  </si>
  <si>
    <t>OpsImpact</t>
  </si>
  <si>
    <t>Phase</t>
  </si>
  <si>
    <t>ImplStatus</t>
  </si>
  <si>
    <t>Notes</t>
  </si>
  <si>
    <t>Remediation</t>
  </si>
  <si>
    <t>Description</t>
  </si>
  <si>
    <t>Audit</t>
  </si>
  <si>
    <t>Status</t>
  </si>
  <si>
    <t>LogID</t>
  </si>
  <si>
    <t>V-283484</t>
  </si>
  <si>
    <r>
      <rPr>
        <sz val="11"/>
        <rFont val="Calibri"/>
      </rPr>
      <t>Zebra Android 14 must be configured to enable audit logging.</t>
    </r>
  </si>
  <si>
    <t>CAT II (Medium)</t>
  </si>
  <si>
    <t>COBO</t>
  </si>
  <si>
    <t>Unassigned</t>
  </si>
  <si>
    <t>Unassessed</t>
  </si>
  <si>
    <t>Pending</t>
  </si>
  <si>
    <t/>
  </si>
  <si>
    <r>
      <rPr>
        <sz val="11"/>
        <color rgb="FF000000"/>
        <rFont val="Calibri"/>
      </rPr>
      <t>Configure the Zebra Android 14 device to enable audit logging.</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security logging" to "ON".</t>
    </r>
  </si>
  <si>
    <r>
      <rPr>
        <sz val="11"/>
        <color rgb="FF000000"/>
        <rFont val="Calibri"/>
      </rPr>
      <t>Audit logs enable monitoring of security-relevant events and subsequent forensics when breaches occur. To be useful, administrators must have the ability to view the audit logs.</t>
    </r>
    <r>
      <rPr>
        <sz val="11"/>
        <color rgb="FF000000"/>
        <rFont val="Calibri"/>
      </rPr>
      <t xml:space="preserve">
</t>
    </r>
    <r>
      <rPr>
        <sz val="11"/>
        <color rgb="FF000000"/>
        <rFont val="Calibri"/>
      </rPr>
      <t>SFR ID: FMT_SMF_EXT.1.1 #32</t>
    </r>
  </si>
  <si>
    <r>
      <rPr>
        <sz val="11"/>
        <color rgb="FF000000"/>
        <rFont val="Calibri"/>
      </rPr>
      <t>Inspect the configuration on the managed Zebra Android 14 device to enable audit logging.</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audit logging, this is a finding.</t>
    </r>
  </si>
  <si>
    <t>V-283507</t>
  </si>
  <si>
    <r>
      <rPr>
        <sz val="11"/>
        <rFont val="Calibri"/>
      </rPr>
      <t>Zebra Android 14 must be configured to enforce a minimum password length of six characters.</t>
    </r>
  </si>
  <si>
    <r>
      <rPr>
        <sz val="11"/>
        <color rgb="FF000000"/>
        <rFont val="Calibri"/>
      </rPr>
      <t>Configure the Zebra Android 14 device to enforce a minimum password length of six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Choose Numeric Complex, Alphabetic, Alphanumeric, or Complex.</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Enter the number of characters as "6".</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Open "Minimum password quality".</t>
    </r>
    <r>
      <rPr>
        <sz val="11"/>
        <color rgb="FF000000"/>
        <rFont val="Calibri"/>
      </rPr>
      <t xml:space="preserve">
</t>
    </r>
    <r>
      <rPr>
        <sz val="11"/>
        <color rgb="FF000000"/>
        <rFont val="Calibri"/>
      </rPr>
      <t>5. Choose Numeric Complex, Alphabetic, Alphanumeric, or Complex.</t>
    </r>
    <r>
      <rPr>
        <sz val="11"/>
        <color rgb="FF000000"/>
        <rFont val="Calibri"/>
      </rPr>
      <t xml:space="preserve">
</t>
    </r>
    <r>
      <rPr>
        <sz val="11"/>
        <color rgb="FF000000"/>
        <rFont val="Calibri"/>
      </rPr>
      <t>6. Open "Minimum password length".</t>
    </r>
    <r>
      <rPr>
        <sz val="11"/>
        <color rgb="FF000000"/>
        <rFont val="Calibri"/>
      </rPr>
      <t xml:space="preserve">
</t>
    </r>
    <r>
      <rPr>
        <sz val="11"/>
        <color rgb="FF000000"/>
        <rFont val="Calibri"/>
      </rPr>
      <t>7. Enter the number of characters as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</si>
  <si>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the larger the password space. Having a too-short minimum password length significantly reduces password strength, increasing the chance of password compromise and resulting in device and data compromise.</t>
    </r>
    <r>
      <rPr>
        <sz val="11"/>
        <color rgb="FF000000"/>
        <rFont val="Calibri"/>
      </rPr>
      <t xml:space="preserve">
</t>
    </r>
    <r>
      <rPr>
        <sz val="11"/>
        <color rgb="FF000000"/>
        <rFont val="Calibri"/>
      </rPr>
      <t>SFR ID: FMT_SMF_EXT.1.1 #1a</t>
    </r>
  </si>
  <si>
    <r>
      <rPr>
        <sz val="11"/>
        <color rgb="FF000000"/>
        <rFont val="Calibri"/>
      </rPr>
      <t>Review managed Zebra Android 14 device configuration settings to determine if the mobile device is enforcing a minimum password length of six characters.</t>
    </r>
    <r>
      <rPr>
        <sz val="11"/>
        <color rgb="FF000000"/>
        <rFont val="Calibri"/>
      </rPr>
      <t xml:space="preserve">
</t>
    </r>
    <r>
      <rPr>
        <sz val="11"/>
        <color rgb="FF000000"/>
        <rFont val="Calibri"/>
      </rPr>
      <t xml:space="preserve">This validation procedure is performed on both the EMM Administration Console and the managed Zebra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Verify Numeric Complex, Alphabetic, Alphanumeric, or Complex is selected.</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"6" is set for number of characters.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"Minimum password quality" is set to Numeric Complex, Alphabetic, Alphanumeric, or Complex.</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the number of characters is set to "6" or higher.</t>
    </r>
    <r>
      <rPr>
        <sz val="11"/>
        <color rgb="FF000000"/>
        <rFont val="Calibri"/>
      </rPr>
      <t xml:space="preserve">
</t>
    </r>
    <r>
      <rPr>
        <sz val="11"/>
        <color rgb="FF000000"/>
        <rFont val="Calibri"/>
      </rPr>
      <t>_____________________________</t>
    </r>
    <r>
      <rPr>
        <sz val="11"/>
        <color rgb="FF000000"/>
        <rFont val="Calibri"/>
      </rPr>
      <t xml:space="preserve">
</t>
    </r>
    <r>
      <rPr>
        <sz val="11"/>
        <color rgb="FF000000"/>
        <rFont val="Calibri"/>
      </rPr>
      <t>On the managed Zebra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 or Password".</t>
    </r>
    <r>
      <rPr>
        <sz val="11"/>
        <color rgb="FF000000"/>
        <rFont val="Calibri"/>
      </rPr>
      <t xml:space="preserve">
</t>
    </r>
    <r>
      <rPr>
        <sz val="11"/>
        <color rgb="FF000000"/>
        <rFont val="Calibri"/>
      </rPr>
      <t>4. Verify Password length required is at least "6".</t>
    </r>
    <r>
      <rPr>
        <sz val="11"/>
        <color rgb="FF000000"/>
        <rFont val="Calibri"/>
      </rPr>
      <t xml:space="preserve">
</t>
    </r>
    <r>
      <rPr>
        <sz val="11"/>
        <color rgb="FF000000"/>
        <rFont val="Calibri"/>
      </rPr>
      <t>If the device password length is not set to six characters or more on EMM console or on the managed Zebra Android 14 device, this is a finding.</t>
    </r>
  </si>
  <si>
    <t>V-283508</t>
  </si>
  <si>
    <r>
      <rPr>
        <sz val="11"/>
        <rFont val="Calibri"/>
      </rPr>
      <t>Zebra Android 14 must be configured to not allow passwords that include more than four repeating or sequential characters.</t>
    </r>
  </si>
  <si>
    <r>
      <rPr>
        <sz val="11"/>
        <color rgb="FF000000"/>
        <rFont val="Calibri"/>
      </rPr>
      <t>Configure the Zebra Android 14 device to prevent passwords from containing more than four repeating or sequential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"Password constraints".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</si>
  <si>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</si>
  <si>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Review managed Zebra Android 14 device configuration settings to determine if the mobile device is prohibiting passwords with more than four repeating or sequential characters.</t>
    </r>
    <r>
      <rPr>
        <sz val="11"/>
        <color rgb="FF000000"/>
        <rFont val="Calibri"/>
      </rPr>
      <t xml:space="preserve">
</t>
    </r>
    <r>
      <rPr>
        <sz val="11"/>
        <color rgb="FF000000"/>
        <rFont val="Calibri"/>
      </rPr>
      <t>This validation procedure is performed on both the EMM Administration Console and the managed Zebra Android 14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Verify that quality is set to "Numeric (Complex)" or higher.</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quality is set to "Numeric (Complex)" or higher.</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On the managed Zebra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Select "PIN".</t>
    </r>
    <r>
      <rPr>
        <sz val="11"/>
        <color rgb="FF000000"/>
        <rFont val="Calibri"/>
      </rPr>
      <t xml:space="preserve">
</t>
    </r>
    <r>
      <rPr>
        <sz val="11"/>
        <color rgb="FF000000"/>
        <rFont val="Calibri"/>
      </rPr>
      <t>4. Try to enter a new PIN with repeating numbers.</t>
    </r>
    <r>
      <rPr>
        <sz val="11"/>
        <color rgb="FF000000"/>
        <rFont val="Calibri"/>
      </rPr>
      <t xml:space="preserve">
</t>
    </r>
    <r>
      <rPr>
        <sz val="11"/>
        <color rgb="FF000000"/>
        <rFont val="Calibri"/>
      </rPr>
      <t>5. Verify Password complexity requirements are listed: Ascending, descending, or repeated sequence of digits is not allowed.</t>
    </r>
    <r>
      <rPr>
        <sz val="11"/>
        <color rgb="FF000000"/>
        <rFont val="Calibri"/>
      </rPr>
      <t xml:space="preserve">
</t>
    </r>
    <r>
      <rPr>
        <sz val="11"/>
        <color rgb="FF000000"/>
        <rFont val="Calibri"/>
      </rPr>
      <t>If the EMM console device policy is set to a password with more than two repeating or sequential characters or on the managed Zebra Android 14 device, the device policy is set to a password with more than two repeating or sequential characters, this is a finding.</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</si>
  <si>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t>V-283509</t>
  </si>
  <si>
    <r>
      <rPr>
        <sz val="11"/>
        <rFont val="Calibri"/>
      </rPr>
      <t>Zebra Android 14 must be configured to lock the display after 15 minutes (or less) of inactivity.</t>
    </r>
  </si>
  <si>
    <r>
      <rPr>
        <sz val="11"/>
        <color rgb="FF000000"/>
        <rFont val="Calibri"/>
      </rPr>
      <t xml:space="preserve">Configure the Zebra Android 14 device to enable a screen-lock policy of 15 minutes for the max period of inactivity. </t>
    </r>
    <r>
      <rPr>
        <sz val="11"/>
        <color rgb="FF000000"/>
        <rFont val="Calibri"/>
      </rPr>
      <t xml:space="preserve">
</t>
    </r>
    <r>
      <rPr>
        <sz val="11"/>
        <color rgb="FF000000"/>
        <rFont val="Calibri"/>
      </rPr>
      <t xml:space="preserve">Note: Zebra Android 14 Settings User Interface (UI) does not support the 15-minute increment, but this value can be set by the MDM.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Set "Max time to screen lock"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"Max time to screen lock" to "900".</t>
    </r>
    <r>
      <rPr>
        <sz val="11"/>
        <color rgb="FF000000"/>
        <rFont val="Calibri"/>
      </rPr>
      <t xml:space="preserve">
</t>
    </r>
    <r>
      <rPr>
        <sz val="11"/>
        <color rgb="FF000000"/>
        <rFont val="Calibri"/>
      </rPr>
      <t>Note: The units are in seconds.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</si>
  <si>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</si>
  <si>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managed Zebra Android device configuration settings to determine if the mobile device is enforcing a screen-lock policy that will lock the display after a period of 15 minutes or less of inactivity.</t>
    </r>
    <r>
      <rPr>
        <sz val="11"/>
        <color rgb="FF000000"/>
        <rFont val="Calibri"/>
      </rPr>
      <t xml:space="preserve">
</t>
    </r>
    <r>
      <rPr>
        <sz val="11"/>
        <color rgb="FF000000"/>
        <rFont val="Calibri"/>
      </rPr>
      <t>Note: Zebra Android 14 Settings User Interface (UI) does not support the 15-minute increment, but this value can be set by the MDM.</t>
    </r>
    <r>
      <rPr>
        <sz val="11"/>
        <color rgb="FF000000"/>
        <rFont val="Calibri"/>
      </rPr>
      <t xml:space="preserve">
</t>
    </r>
    <r>
      <rPr>
        <sz val="11"/>
        <color rgb="FF000000"/>
        <rFont val="Calibri"/>
      </rPr>
      <t xml:space="preserve">This validation procedure is performed on both the EMM Administration Console and the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Verify that "Max time to screen lock" is set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"Max time to screen lock" is set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If the EMM console device policy is not set to enable a screen-lock policy that will lock the display after a period of inactivity of 900 seconds, this is a finding.</t>
    </r>
  </si>
  <si>
    <t>V-283510</t>
  </si>
  <si>
    <r>
      <rPr>
        <sz val="11"/>
        <rFont val="Calibri"/>
      </rPr>
      <t>Zebra Android 14 must be configured to not allow more than 10 consecutive failed authentication attempts.</t>
    </r>
  </si>
  <si>
    <r>
      <rPr>
        <sz val="11"/>
        <color rgb="FF000000"/>
        <rFont val="Calibri"/>
      </rPr>
      <t>Configure the Zebra Android 14 device to allow only 10 or fewer consecutive failed authentication attempts.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Set "Max password failures for local wipe" to a number between 1 and 10.</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Set "Max password failures for local wipe" to a number between 1 and 10.</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</si>
  <si>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fewer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</si>
  <si>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 xml:space="preserve">Review managed Zebra Android 14 device configuration settings to determine if the mobile device has the maximum number of consecutive failed authentication attempts set at 10 or fewer. </t>
    </r>
    <r>
      <rPr>
        <sz val="11"/>
        <color rgb="FF000000"/>
        <rFont val="Calibri"/>
      </rPr>
      <t xml:space="preserve">
</t>
    </r>
    <r>
      <rPr>
        <sz val="11"/>
        <color rgb="FF000000"/>
        <rFont val="Calibri"/>
      </rPr>
      <t xml:space="preserve">This validation procedure is performed on both the EMM Administration Console and the managed Zebra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"Max password failures for local wipe" is set to a number between 1 and 10.</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"Max password failures for local wipe" is set to a number between 1 and 10.</t>
    </r>
    <r>
      <rPr>
        <sz val="11"/>
        <color rgb="FF000000"/>
        <rFont val="Calibri"/>
      </rPr>
      <t xml:space="preserve">
</t>
    </r>
    <r>
      <rPr>
        <sz val="11"/>
        <color rgb="FF000000"/>
        <rFont val="Calibri"/>
      </rPr>
      <t>_________________________</t>
    </r>
    <r>
      <rPr>
        <sz val="11"/>
        <color rgb="FF000000"/>
        <rFont val="Calibri"/>
      </rPr>
      <t xml:space="preserve">
</t>
    </r>
    <r>
      <rPr>
        <sz val="11"/>
        <color rgb="FF000000"/>
        <rFont val="Calibri"/>
      </rPr>
      <t>On the managed Zebra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Lock the device screen.</t>
    </r>
    <r>
      <rPr>
        <sz val="11"/>
        <color rgb="FF000000"/>
        <rFont val="Calibri"/>
      </rPr>
      <t xml:space="preserve">
</t>
    </r>
    <r>
      <rPr>
        <sz val="11"/>
        <color rgb="FF000000"/>
        <rFont val="Calibri"/>
      </rPr>
      <t>2. Attempt to unlock the screen and validate that the device autowipes after the specified number of invalid entries. Note: Perform this verification only with a test phone set up with a production profile.</t>
    </r>
    <r>
      <rPr>
        <sz val="11"/>
        <color rgb="FF000000"/>
        <rFont val="Calibri"/>
      </rPr>
      <t xml:space="preserve">
</t>
    </r>
    <r>
      <rPr>
        <sz val="11"/>
        <color rgb="FF000000"/>
        <rFont val="Calibri"/>
      </rPr>
      <t>If the EMM console device policy is not set to the maximum number of consecutive failed authentication attempts at 10 or fewer, or if on the managed Zebra Android 14 device the device policy is not set to the maximum number of consecutive failed authentication attempts at 10 or fewer, this is a finding.</t>
    </r>
  </si>
  <si>
    <t>V-283511</t>
  </si>
  <si>
    <r>
      <rPr>
        <sz val="11"/>
        <rFont val="Calibri"/>
      </rPr>
      <t>Zebra Android 14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</si>
  <si>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Configure the Zebra Android 14 device to disable unauthorized application repositories.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install unknown sources" to "ON".</t>
    </r>
    <r>
      <rPr>
        <sz val="11"/>
        <color rgb="FF000000"/>
        <rFont val="Calibri"/>
      </rPr>
      <t xml:space="preserve">
</t>
    </r>
    <r>
      <rPr>
        <sz val="11"/>
        <color rgb="FF000000"/>
        <rFont val="Calibri"/>
      </rPr>
      <t>3. Toggle "Disallow installs from unknown sources globally" to "ON".</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</si>
  <si>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</si>
  <si>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managed Zebra Android 14 device configuration settings to determine if the mobile device has only approved application repositories (DOD-approved commercial app repository, EMM server, and/or mobile application store).</t>
    </r>
    <r>
      <rPr>
        <sz val="11"/>
        <color rgb="FF000000"/>
        <rFont val="Calibri"/>
      </rPr>
      <t xml:space="preserve">
</t>
    </r>
    <r>
      <rPr>
        <sz val="11"/>
        <color rgb="FF000000"/>
        <rFont val="Calibri"/>
      </rPr>
      <t xml:space="preserve">This validation procedure is performed on both the EMM Administration Console and the managed Zebra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install unknown sources" is toggled to "ON".</t>
    </r>
    <r>
      <rPr>
        <sz val="11"/>
        <color rgb="FF000000"/>
        <rFont val="Calibri"/>
      </rPr>
      <t xml:space="preserve">
</t>
    </r>
    <r>
      <rPr>
        <sz val="11"/>
        <color rgb="FF000000"/>
        <rFont val="Calibri"/>
      </rPr>
      <t>3. Verify that "Disallow installs from unknown sources globally" is toggled to "ON".</t>
    </r>
    <r>
      <rPr>
        <sz val="11"/>
        <color rgb="FF000000"/>
        <rFont val="Calibri"/>
      </rPr>
      <t xml:space="preserve">
</t>
    </r>
    <r>
      <rPr>
        <sz val="11"/>
        <color rgb="FF000000"/>
        <rFont val="Calibri"/>
      </rPr>
      <t>On the Zebra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Apps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Verify the list of apps is blank or, if an app is on the list, "Disabled by admin" is listed under the app name.</t>
    </r>
    <r>
      <rPr>
        <sz val="11"/>
        <color rgb="FF000000"/>
        <rFont val="Calibri"/>
      </rPr>
      <t xml:space="preserve">
</t>
    </r>
    <r>
      <rPr>
        <sz val="11"/>
        <color rgb="FF000000"/>
        <rFont val="Calibri"/>
      </rPr>
      <t>If the EMM console device policy is not set to allow connections to only approved application repositories or on the managed Zebra Android 14 device, the device policy is not set to allow connections to only approved application repositories, this is a finding.</t>
    </r>
  </si>
  <si>
    <t>V-283512</t>
  </si>
  <si>
    <r>
      <rPr>
        <sz val="11"/>
        <rFont val="Calibri"/>
      </rPr>
      <t>Zebra Android 14 must be configured to enforce an application installation policy by specifying an application allowlist that restricts applications by the following characteristics: [selection: list of digital signatures, cryptographic hash values, names, application version].</t>
    </r>
  </si>
  <si>
    <r>
      <rPr>
        <sz val="11"/>
        <color rgb="FF000000"/>
        <rFont val="Calibri"/>
      </rPr>
      <t>Configure the Zebra Android 14 device to use an application allowlist.</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Select apps to be available (only approved apps).</t>
    </r>
    <r>
      <rPr>
        <sz val="11"/>
        <color rgb="FF000000"/>
        <rFont val="Calibri"/>
      </rPr>
      <t xml:space="preserve">
</t>
    </r>
    <r>
      <rPr>
        <sz val="11"/>
        <color rgb="FF000000"/>
        <rFont val="Calibri"/>
      </rPr>
      <t>3. Push updated policy to the device.</t>
    </r>
    <r>
      <rPr>
        <sz val="11"/>
        <color rgb="FF000000"/>
        <rFont val="Calibri"/>
      </rPr>
      <t xml:space="preserve">
</t>
    </r>
    <r>
      <rPr>
        <sz val="11"/>
        <color rgb="FF000000"/>
        <rFont val="Calibri"/>
      </rPr>
      <t>Note: Managed Google Play is an allowed App Store.</t>
    </r>
  </si>
  <si>
    <r>
      <rPr>
        <sz val="11"/>
        <color rgb="FF000000"/>
        <rFont val="Calibri"/>
      </rPr>
      <t xml:space="preserve">The application allowlist, in addition to controlling the installation of applications on the mobile device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operating system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</si>
  <si>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managed Zebra Android 14 device configuration settings to determine if the mobile device has an application allowlist configured. Verify all applications listed on the allowlist have been approved by the authorizing official (AO).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Verify all selected apps are AO approved.</t>
    </r>
    <r>
      <rPr>
        <sz val="11"/>
        <color rgb="FF000000"/>
        <rFont val="Calibri"/>
      </rPr>
      <t xml:space="preserve">
</t>
    </r>
    <r>
      <rPr>
        <sz val="11"/>
        <color rgb="FF000000"/>
        <rFont val="Calibri"/>
      </rPr>
      <t>On the managed Zebra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the managed Google Play Store.</t>
    </r>
    <r>
      <rPr>
        <sz val="11"/>
        <color rgb="FF000000"/>
        <rFont val="Calibri"/>
      </rPr>
      <t xml:space="preserve">
</t>
    </r>
    <r>
      <rPr>
        <sz val="11"/>
        <color rgb="FF000000"/>
        <rFont val="Calibri"/>
      </rPr>
      <t>2. Verify that only the approved apps are visible.</t>
    </r>
    <r>
      <rPr>
        <sz val="11"/>
        <color rgb="FF000000"/>
        <rFont val="Calibri"/>
      </rPr>
      <t xml:space="preserve">
</t>
    </r>
    <r>
      <rPr>
        <sz val="11"/>
        <color rgb="FF000000"/>
        <rFont val="Calibri"/>
      </rPr>
      <t>Note: Managed Google Play is an allowed App Store.</t>
    </r>
    <r>
      <rPr>
        <sz val="11"/>
        <color rgb="FF000000"/>
        <rFont val="Calibri"/>
      </rPr>
      <t xml:space="preserve">
</t>
    </r>
    <r>
      <rPr>
        <sz val="11"/>
        <color rgb="FF000000"/>
        <rFont val="Calibri"/>
      </rPr>
      <t>If the EMM console list of selected managed Google Play apps includes nonapproved apps, this is a finding.</t>
    </r>
    <r>
      <rPr>
        <sz val="11"/>
        <color rgb="FF000000"/>
        <rFont val="Calibri"/>
      </rPr>
      <t xml:space="preserve">
</t>
    </r>
    <r>
      <rPr>
        <sz val="11"/>
        <color rgb="FF000000"/>
        <rFont val="Calibri"/>
      </rPr>
      <t>Note: The application allowlist will include approved core applications (included in the OS by the OS vendor) and preinstalled applications (provided by the MD vendor and wireless carrier), or the MD must provide an alternate method of restricting user access/execution to core and preinstalled applications. For Zebra Android, there are no preinstalled applications.</t>
    </r>
  </si>
  <si>
    <t>V-283513</t>
  </si>
  <si>
    <r>
      <rPr>
        <sz val="11"/>
        <rFont val="Calibri"/>
      </rPr>
      <t>Zebra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</si>
  <si>
    <r>
      <rPr>
        <sz val="11"/>
        <color rgb="FF000000"/>
        <rFont val="Calibri"/>
      </rPr>
      <t>Configure the Zebra Android 14 device application allowlist to exclude applications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xml:space="preserve">- Payment processing; </t>
    </r>
    <r>
      <rPr>
        <sz val="11"/>
        <color rgb="FF000000"/>
        <rFont val="Calibri"/>
      </rPr>
      <t xml:space="preserve">
</t>
    </r>
    <r>
      <rPr>
        <sz val="11"/>
        <color rgb="FF000000"/>
        <rFont val="Calibri"/>
      </rPr>
      <t>- Allows unencrypted (or encrypted but not FIPS 140-2/140-3 validated) data sharing with other MDs, display screens (screen mirroring), or printers;</t>
    </r>
    <r>
      <rPr>
        <sz val="11"/>
        <color rgb="FF000000"/>
        <rFont val="Calibri"/>
      </rPr>
      <t xml:space="preserve">
</t>
    </r>
    <r>
      <rPr>
        <sz val="11"/>
        <color rgb="FF000000"/>
        <rFont val="Calibri"/>
      </rPr>
      <t>- Backs up own data to a remote system;</t>
    </r>
    <r>
      <rPr>
        <sz val="11"/>
        <color rgb="FF000000"/>
        <rFont val="Calibri"/>
      </rPr>
      <t xml:space="preserve">
</t>
    </r>
    <r>
      <rPr>
        <sz val="11"/>
        <color rgb="FF000000"/>
        <rFont val="Calibri"/>
      </rPr>
      <t>- Renders TV shows and movies.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Before selecting an app, review the app details and privacy policy to ensure the app does not include prohibited characteristics.</t>
    </r>
    <r>
      <rPr>
        <sz val="11"/>
        <color rgb="FF000000"/>
        <rFont val="Calibri"/>
      </rPr>
      <t xml:space="preserve">
</t>
    </r>
    <r>
      <rPr>
        <sz val="11"/>
        <color rgb="FF000000"/>
        <rFont val="Calibri"/>
      </rPr>
      <t>Managed Google Play is always an allowlisted App Store.</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</si>
  <si>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mobile device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operating system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</si>
  <si>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managed Zebra Android 14 device configuration settings to determine if the mobile device has an application allowlist configured and that the application allowlist does not include applications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xml:space="preserve">- Payment processing; </t>
    </r>
    <r>
      <rPr>
        <sz val="11"/>
        <color rgb="FF000000"/>
        <rFont val="Calibri"/>
      </rPr>
      <t xml:space="preserve">
</t>
    </r>
    <r>
      <rPr>
        <sz val="11"/>
        <color rgb="FF000000"/>
        <rFont val="Calibri"/>
      </rPr>
      <t xml:space="preserve">- Allows unencrypted (or encrypted but not FIPS 140-2/140-3 validated) data sharing with other MDs, display screens (screen mirroring), or printers; </t>
    </r>
    <r>
      <rPr>
        <sz val="11"/>
        <color rgb="FF000000"/>
        <rFont val="Calibri"/>
      </rPr>
      <t xml:space="preserve">
</t>
    </r>
    <r>
      <rPr>
        <sz val="11"/>
        <color rgb="FF000000"/>
        <rFont val="Calibri"/>
      </rPr>
      <t>- Backs up own data to a remote system;</t>
    </r>
    <r>
      <rPr>
        <sz val="11"/>
        <color rgb="FF000000"/>
        <rFont val="Calibri"/>
      </rPr>
      <t xml:space="preserve">
</t>
    </r>
    <r>
      <rPr>
        <sz val="11"/>
        <color rgb="FF000000"/>
        <rFont val="Calibri"/>
      </rPr>
      <t>- Renders TV shows and movies.</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verify the app does not include prohibited characteristics.</t>
    </r>
    <r>
      <rPr>
        <sz val="11"/>
        <color rgb="FF000000"/>
        <rFont val="Calibri"/>
      </rPr>
      <t xml:space="preserve">
</t>
    </r>
    <r>
      <rPr>
        <sz val="11"/>
        <color rgb="FF000000"/>
        <rFont val="Calibri"/>
      </rPr>
      <t>If the EMM console device policy includes applications with unauthorized characteristics, this is a finding.</t>
    </r>
  </si>
  <si>
    <t>V-283514</t>
  </si>
  <si>
    <r>
      <rPr>
        <sz val="11"/>
        <rFont val="Calibri"/>
      </rPr>
      <t>Zebra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</si>
  <si>
    <r>
      <rPr>
        <sz val="11"/>
        <color rgb="FF000000"/>
        <rFont val="Calibri"/>
      </rPr>
      <t>Configure the Zebra Android 14 device to not display (work profile) notifications when the device is locked.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Toggle "Disable unredacted notifications".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"Work Profile".</t>
    </r>
    <r>
      <rPr>
        <sz val="11"/>
        <color rgb="FF000000"/>
        <rFont val="Calibri"/>
      </rPr>
      <t xml:space="preserve">
</t>
    </r>
    <r>
      <rPr>
        <sz val="11"/>
        <color rgb="FF000000"/>
        <rFont val="Calibri"/>
      </rPr>
      <t>4. Toggle "Disable unredacted notifications".</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</si>
  <si>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mobile operating system to not send notifications to the lock screen mitigates this risk.</t>
    </r>
    <r>
      <rPr>
        <sz val="11"/>
        <color rgb="FF000000"/>
        <rFont val="Calibri"/>
      </rPr>
      <t xml:space="preserve">
</t>
    </r>
    <r>
      <rPr>
        <sz val="11"/>
        <color rgb="FF000000"/>
        <rFont val="Calibri"/>
      </rPr>
      <t>SFR ID: FMT_SMF_EXT.1.1 #18</t>
    </r>
  </si>
  <si>
    <r>
      <rPr>
        <sz val="11"/>
        <color rgb="FF000000"/>
        <rFont val="Calibri"/>
      </rPr>
      <t xml:space="preserve">Review managed Zebra Android 14 device settings to determine if the Zebra Android 14 device displays (work profile) notifications on the lock screen. Notifications of incoming phone calls are acceptable even when the device is locked. </t>
    </r>
    <r>
      <rPr>
        <sz val="11"/>
        <color rgb="FF000000"/>
        <rFont val="Calibri"/>
      </rPr>
      <t xml:space="preserve">
</t>
    </r>
    <r>
      <rPr>
        <sz val="11"/>
        <color rgb="FF000000"/>
        <rFont val="Calibri"/>
      </rPr>
      <t xml:space="preserve">This validation procedure is performed on both the EMM Administration Console and the managed Zebra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"Disable unredacted notifications"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"Work Profile".</t>
    </r>
    <r>
      <rPr>
        <sz val="11"/>
        <color rgb="FF000000"/>
        <rFont val="Calibri"/>
      </rPr>
      <t xml:space="preserve">
</t>
    </r>
    <r>
      <rPr>
        <sz val="11"/>
        <color rgb="FF000000"/>
        <rFont val="Calibri"/>
      </rPr>
      <t>4. Verify that "Disable unredacted notifications" is toggled to "ON".</t>
    </r>
    <r>
      <rPr>
        <sz val="11"/>
        <color rgb="FF000000"/>
        <rFont val="Calibri"/>
      </rPr>
      <t xml:space="preserve">
</t>
    </r>
    <r>
      <rPr>
        <sz val="11"/>
        <color rgb="FF000000"/>
        <rFont val="Calibri"/>
      </rPr>
      <t>___________________________</t>
    </r>
    <r>
      <rPr>
        <sz val="11"/>
        <color rgb="FF000000"/>
        <rFont val="Calibri"/>
      </rPr>
      <t xml:space="preserve">
</t>
    </r>
    <r>
      <rPr>
        <sz val="11"/>
        <color rgb="FF000000"/>
        <rFont val="Calibri"/>
      </rPr>
      <t>On the managed Zebra Android 14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Display &gt;&gt; Lock screen.</t>
    </r>
    <r>
      <rPr>
        <sz val="11"/>
        <color rgb="FF000000"/>
        <rFont val="Calibri"/>
      </rPr>
      <t xml:space="preserve">
</t>
    </r>
    <r>
      <rPr>
        <sz val="11"/>
        <color rgb="FF000000"/>
        <rFont val="Calibri"/>
      </rPr>
      <t>2. Tap on "Privacy".`</t>
    </r>
    <r>
      <rPr>
        <sz val="11"/>
        <color rgb="FF000000"/>
        <rFont val="Calibri"/>
      </rPr>
      <t xml:space="preserve">
</t>
    </r>
    <r>
      <rPr>
        <sz val="11"/>
        <color rgb="FF000000"/>
        <rFont val="Calibri"/>
      </rPr>
      <t>3. Verify that "Show sensitive content only when unlocked" is selected.</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Display &gt;&gt; Lock screen.</t>
    </r>
    <r>
      <rPr>
        <sz val="11"/>
        <color rgb="FF000000"/>
        <rFont val="Calibri"/>
      </rPr>
      <t xml:space="preserve">
</t>
    </r>
    <r>
      <rPr>
        <sz val="11"/>
        <color rgb="FF000000"/>
        <rFont val="Calibri"/>
      </rPr>
      <t>2. Tap on "When work profile is locked".</t>
    </r>
    <r>
      <rPr>
        <sz val="11"/>
        <color rgb="FF000000"/>
        <rFont val="Calibri"/>
      </rPr>
      <t xml:space="preserve">
</t>
    </r>
    <r>
      <rPr>
        <sz val="11"/>
        <color rgb="FF000000"/>
        <rFont val="Calibri"/>
      </rPr>
      <t>3. Verify that "Hide sensitive work content" is selected.</t>
    </r>
    <r>
      <rPr>
        <sz val="11"/>
        <color rgb="FF000000"/>
        <rFont val="Calibri"/>
      </rPr>
      <t xml:space="preserve">
</t>
    </r>
    <r>
      <rPr>
        <sz val="11"/>
        <color rgb="FF000000"/>
        <rFont val="Calibri"/>
      </rPr>
      <t>If the EMM console device policy allows work notifications on the lock screen, or the managed Zebra Android 14 device allows work notifications on the lock screen, this is a finding.</t>
    </r>
  </si>
  <si>
    <t>V-283518</t>
  </si>
  <si>
    <r>
      <rPr>
        <sz val="11"/>
        <rFont val="Calibri"/>
      </rPr>
      <t>Zebra Android 14 must be configured to disable trust agents.</t>
    </r>
  </si>
  <si>
    <r>
      <rPr>
        <sz val="11"/>
        <color rgb="FF000000"/>
        <rFont val="Calibri"/>
      </rPr>
      <t xml:space="preserve">Configure the Zebra Android 14 device to disable trust agents.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Toggle "Disable trust agents"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Toggle "Disable trust agents"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Toggle "Disable trust agents" to "ON".</t>
    </r>
  </si>
  <si>
    <r>
      <rPr>
        <sz val="11"/>
        <color rgb="FF000000"/>
        <rFont val="Calibri"/>
      </rPr>
      <t>Trust agents allow a user to unlock a mobile device without entering a passcode when the mobile device is, for example, connected to a user-selected Bluetooth device or in a user-selected location. This technology would allow unauthorized users to have access to DOD sensitive data if compromised. By not permitting the use of nonpassword authentication mechanisms, users are forced to use passcodes that meet DOD passcode requirements.</t>
    </r>
    <r>
      <rPr>
        <sz val="11"/>
        <color rgb="FF000000"/>
        <rFont val="Calibri"/>
      </rPr>
      <t xml:space="preserve">
</t>
    </r>
    <r>
      <rPr>
        <sz val="11"/>
        <color rgb="FF000000"/>
        <rFont val="Calibri"/>
      </rPr>
      <t>SFR ID: FMT_SMF_EXT.1.1 #22, FIA_UAU.5.1</t>
    </r>
  </si>
  <si>
    <r>
      <rPr>
        <sz val="11"/>
        <color rgb="FF000000"/>
        <rFont val="Calibri"/>
      </rPr>
      <t xml:space="preserve">Review device configuration settings to confirm that trust agents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Zebra Android 14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Verify that "Disable trust agents"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"Disable trust agents" is toggled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Verify that "Disable trust agents" is toggled to "ON".</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 xml:space="preserve">On the managed Zebra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 xml:space="preserve">2. Tap "Security &amp; privacy". </t>
    </r>
    <r>
      <rPr>
        <sz val="11"/>
        <color rgb="FF000000"/>
        <rFont val="Calibri"/>
      </rPr>
      <t xml:space="preserve">
</t>
    </r>
    <r>
      <rPr>
        <sz val="11"/>
        <color rgb="FF000000"/>
        <rFont val="Calibri"/>
      </rPr>
      <t xml:space="preserve">3. Tap "More security &amp; privacy". </t>
    </r>
    <r>
      <rPr>
        <sz val="11"/>
        <color rgb="FF000000"/>
        <rFont val="Calibri"/>
      </rPr>
      <t xml:space="preserve">
</t>
    </r>
    <r>
      <rPr>
        <sz val="11"/>
        <color rgb="FF000000"/>
        <rFont val="Calibri"/>
      </rPr>
      <t xml:space="preserve">4. Tap "Trust agents". </t>
    </r>
    <r>
      <rPr>
        <sz val="11"/>
        <color rgb="FF000000"/>
        <rFont val="Calibri"/>
      </rPr>
      <t xml:space="preserve">
</t>
    </r>
    <r>
      <rPr>
        <sz val="11"/>
        <color rgb="FF000000"/>
        <rFont val="Calibri"/>
      </rPr>
      <t>5. Verify that all listed trust agents are disabled and cannot be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"disable trust agents" is not selected, or on the managed Zebra Android 14 device a trust agent can be enabled, this is a finding.</t>
    </r>
  </si>
  <si>
    <t>V-283520</t>
  </si>
  <si>
    <r>
      <rPr>
        <sz val="11"/>
        <rFont val="Calibri"/>
      </rPr>
      <t>Zebra Android 14 must be configured to disable developer modes.</t>
    </r>
  </si>
  <si>
    <r>
      <rPr>
        <sz val="11"/>
        <color rgb="FF000000"/>
        <rFont val="Calibri"/>
      </rPr>
      <t>Configure the Zebra Android 14 device to disable developer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debugging features"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debugging features" to "ON".</t>
    </r>
    <r>
      <rPr>
        <sz val="11"/>
        <color rgb="FF000000"/>
        <rFont val="Calibri"/>
      </rPr>
      <t xml:space="preserve">
</t>
    </r>
    <r>
      <rPr>
        <sz val="11"/>
        <color rgb="FF000000"/>
        <rFont val="Calibri"/>
      </rPr>
      <t>3. Open "Set user restrictions on parent".</t>
    </r>
    <r>
      <rPr>
        <sz val="11"/>
        <color rgb="FF000000"/>
        <rFont val="Calibri"/>
      </rPr>
      <t xml:space="preserve">
</t>
    </r>
    <r>
      <rPr>
        <sz val="11"/>
        <color rgb="FF000000"/>
        <rFont val="Calibri"/>
      </rPr>
      <t>4. Toggle "Disallow debugging features" to "ON".</t>
    </r>
  </si>
  <si>
    <r>
      <rPr>
        <sz val="11"/>
        <color rgb="FF000000"/>
        <rFont val="Calibri"/>
      </rPr>
      <t>Developer modes expose features of the mobile operating system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FMT_SMF_EXT.1.1 #26</t>
    </r>
  </si>
  <si>
    <r>
      <rPr>
        <sz val="11"/>
        <color rgb="FF000000"/>
        <rFont val="Calibri"/>
      </rPr>
      <t>Review managed Zebra Android 14 device configuration settings to determine whether a developer mode is enabled.</t>
    </r>
    <r>
      <rPr>
        <sz val="11"/>
        <color rgb="FF000000"/>
        <rFont val="Calibri"/>
      </rPr>
      <t xml:space="preserve">
</t>
    </r>
    <r>
      <rPr>
        <sz val="11"/>
        <color rgb="FF000000"/>
        <rFont val="Calibri"/>
      </rPr>
      <t xml:space="preserve">This validation procedure is performed on both the EMM Administration Console and the managed Zebra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debugging features"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debugging features" is toggled to "ON".</t>
    </r>
    <r>
      <rPr>
        <sz val="11"/>
        <color rgb="FF000000"/>
        <rFont val="Calibri"/>
      </rPr>
      <t xml:space="preserve">
</t>
    </r>
    <r>
      <rPr>
        <sz val="11"/>
        <color rgb="FF000000"/>
        <rFont val="Calibri"/>
      </rPr>
      <t>3. Open "Set user restrictions on parent".</t>
    </r>
    <r>
      <rPr>
        <sz val="11"/>
        <color rgb="FF000000"/>
        <rFont val="Calibri"/>
      </rPr>
      <t xml:space="preserve">
</t>
    </r>
    <r>
      <rPr>
        <sz val="11"/>
        <color rgb="FF000000"/>
        <rFont val="Calibri"/>
      </rPr>
      <t>4. Verify that "Disallow debugging features" is toggled to "ON".</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On the managed Zebra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Ensure "Developer Options" is not listed.</t>
    </r>
    <r>
      <rPr>
        <sz val="11"/>
        <color rgb="FF000000"/>
        <rFont val="Calibri"/>
      </rPr>
      <t xml:space="preserve">
</t>
    </r>
    <r>
      <rPr>
        <sz val="11"/>
        <color rgb="FF000000"/>
        <rFont val="Calibri"/>
      </rPr>
      <t>3. Go to Settings &gt;&gt; About Phone.</t>
    </r>
    <r>
      <rPr>
        <sz val="11"/>
        <color rgb="FF000000"/>
        <rFont val="Calibri"/>
      </rPr>
      <t xml:space="preserve">
</t>
    </r>
    <r>
      <rPr>
        <sz val="11"/>
        <color rgb="FF000000"/>
        <rFont val="Calibri"/>
      </rPr>
      <t>4. Tap on the Build Number to try to enable Developer Options and validate that action is blocked.</t>
    </r>
    <r>
      <rPr>
        <sz val="11"/>
        <color rgb="FF000000"/>
        <rFont val="Calibri"/>
      </rPr>
      <t xml:space="preserve">
</t>
    </r>
    <r>
      <rPr>
        <sz val="11"/>
        <color rgb="FF000000"/>
        <rFont val="Calibri"/>
      </rPr>
      <t>If the EMM console device policy is not set to disable developer mode or on the managed Zebra Android 14 device, the device policy is not set to disable developer mode, this is a finding.</t>
    </r>
  </si>
  <si>
    <t>V-283523</t>
  </si>
  <si>
    <r>
      <rPr>
        <sz val="11"/>
        <rFont val="Calibri"/>
      </rPr>
      <t>Zebra Android 14 must be configured to display the DOD advisory warning message at startup or each time the user unlocks the device.</t>
    </r>
  </si>
  <si>
    <t>CAT III (Low)</t>
  </si>
  <si>
    <r>
      <rPr>
        <sz val="11"/>
        <color rgb="FF000000"/>
        <rFont val="Calibri"/>
      </rPr>
      <t>Configure the DOD warning banner by either of the following methods (required text is found in the Discussion):</t>
    </r>
    <r>
      <rPr>
        <sz val="11"/>
        <color rgb="FF000000"/>
        <rFont val="Calibri"/>
      </rPr>
      <t xml:space="preserve">
</t>
    </r>
    <r>
      <rPr>
        <sz val="11"/>
        <color rgb="FF000000"/>
        <rFont val="Calibri"/>
      </rPr>
      <t>1. By placing the DOD warning banner text in the user agreement signed by each Zebra Android 14 device user (preferred method).</t>
    </r>
    <r>
      <rPr>
        <sz val="11"/>
        <color rgb="FF000000"/>
        <rFont val="Calibri"/>
      </rPr>
      <t xml:space="preserve">
</t>
    </r>
    <r>
      <rPr>
        <sz val="11"/>
        <color rgb="FF000000"/>
        <rFont val="Calibri"/>
      </rPr>
      <t>2. By configuring the warning banner text on the EMM console and installing the banner on each Zebra Android 14 mobile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"Lock screen message".</t>
    </r>
    <r>
      <rPr>
        <sz val="11"/>
        <color rgb="FF000000"/>
        <rFont val="Calibri"/>
      </rPr>
      <t xml:space="preserve">
</t>
    </r>
    <r>
      <rPr>
        <sz val="11"/>
        <color rgb="FF000000"/>
        <rFont val="Calibri"/>
      </rPr>
      <t>3. Enter the message.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Enter the message.</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</si>
  <si>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For devices with severe character limitations, the banner text is:</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</si>
  <si>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by either of the following methods (required text is found in the Discussion):</t>
    </r>
    <r>
      <rPr>
        <sz val="11"/>
        <color rgb="FF000000"/>
        <rFont val="Calibri"/>
      </rPr>
      <t xml:space="preserve">
</t>
    </r>
    <r>
      <rPr>
        <sz val="11"/>
        <color rgb="FF000000"/>
        <rFont val="Calibri"/>
      </rPr>
      <t>1. By placing the DOD warning banner text in the user agreement signed by each managed Android 14 device user (preferred method).</t>
    </r>
    <r>
      <rPr>
        <sz val="11"/>
        <color rgb="FF000000"/>
        <rFont val="Calibri"/>
      </rPr>
      <t xml:space="preserve">
</t>
    </r>
    <r>
      <rPr>
        <sz val="11"/>
        <color rgb="FF000000"/>
        <rFont val="Calibri"/>
      </rPr>
      <t>2. By configuring the warning banner text on the EMM console and installing the banner on each managed Android 14 mobile device.</t>
    </r>
    <r>
      <rPr>
        <sz val="11"/>
        <color rgb="FF000000"/>
        <rFont val="Calibri"/>
      </rPr>
      <t xml:space="preserve">
</t>
    </r>
    <r>
      <rPr>
        <sz val="11"/>
        <color rgb="FF000000"/>
        <rFont val="Calibri"/>
      </rPr>
      <t>Determine which method is used at the Zebra Android 14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Zebra Android 14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"Lock screen message".</t>
    </r>
    <r>
      <rPr>
        <sz val="11"/>
        <color rgb="FF000000"/>
        <rFont val="Calibri"/>
      </rPr>
      <t xml:space="preserve">
</t>
    </r>
    <r>
      <rPr>
        <sz val="11"/>
        <color rgb="FF000000"/>
        <rFont val="Calibri"/>
      </rPr>
      <t>3. Verify the message.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Verify the message.</t>
    </r>
    <r>
      <rPr>
        <sz val="11"/>
        <color rgb="FF000000"/>
        <rFont val="Calibri"/>
      </rPr>
      <t xml:space="preserve">
</t>
    </r>
    <r>
      <rPr>
        <sz val="11"/>
        <color rgb="FF000000"/>
        <rFont val="Calibri"/>
      </rPr>
      <t>If, for Method #1, the required warning banner text is not on all signed user agreements reviewed, or for Method #2, the EMM console device policy is not set to display a warning banner with the appropriate designated wording or on the managed Zebra Android 14 device, the device policy is not set to display a warning banner with the appropriate designated wording, this is a finding.</t>
    </r>
  </si>
  <si>
    <t>V-283524</t>
  </si>
  <si>
    <r>
      <rPr>
        <sz val="11"/>
        <rFont val="Calibri"/>
      </rPr>
      <t>Zebra Android 14 must be configured to generate audit records for the following auditable events: Detected integrity violations.</t>
    </r>
  </si>
  <si>
    <r>
      <rPr>
        <sz val="11"/>
        <color rgb="FF000000"/>
        <rFont val="Calibri"/>
      </rPr>
      <t>Configure the Zebra Android 14 device to generate audit records for the following auditable events: Detected integrity violations.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security logging" to "ON".</t>
    </r>
  </si>
  <si>
    <r>
      <rPr>
        <sz val="11"/>
        <color rgb="FF000000"/>
        <rFont val="Calibri"/>
      </rPr>
      <t>Audit logs enable monitoring of security-relevant events and subsequent forensics when breaches occur. They help identify attacks so that breaches can be prevented or limited in their scope. They facilitate analysis to improve performance and security. The Rule Title lists key events for which the system must generate an audit record.</t>
    </r>
    <r>
      <rPr>
        <sz val="11"/>
        <color rgb="FF000000"/>
        <rFont val="Calibri"/>
      </rPr>
      <t xml:space="preserve">
</t>
    </r>
    <r>
      <rPr>
        <sz val="11"/>
        <color rgb="FF000000"/>
        <rFont val="Calibri"/>
      </rPr>
      <t>Note: This requirement applies only to integrity violation detections that can be logged by the audit logging component.</t>
    </r>
    <r>
      <rPr>
        <sz val="11"/>
        <color rgb="FF000000"/>
        <rFont val="Calibri"/>
      </rPr>
      <t xml:space="preserve">
</t>
    </r>
    <r>
      <rPr>
        <sz val="11"/>
        <color rgb="FF000000"/>
        <rFont val="Calibri"/>
      </rPr>
      <t>SFR ID: FMT_SMF_EXT.1.1 #37</t>
    </r>
  </si>
  <si>
    <r>
      <rPr>
        <sz val="11"/>
        <color rgb="FF000000"/>
        <rFont val="Calibri"/>
      </rPr>
      <t>Review managed Zebra Android 14 device configuration settings to determine if the mobile device is configured to generate audit records for the following auditable events: Detected integrity violations.</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security logging, this is a finding.</t>
    </r>
  </si>
  <si>
    <t>V-283528</t>
  </si>
  <si>
    <r>
      <rPr>
        <sz val="11"/>
        <rFont val="Calibri"/>
      </rPr>
      <t>Zebra Android 14 must be configured to disable USB mass storage mode.</t>
    </r>
  </si>
  <si>
    <r>
      <rPr>
        <sz val="11"/>
        <color rgb="FF000000"/>
        <rFont val="Calibri"/>
      </rPr>
      <t>Configure the Zebra Android 14 device to disable USB mass storage mode.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USB file transfer"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 on parent".</t>
    </r>
    <r>
      <rPr>
        <sz val="11"/>
        <color rgb="FF000000"/>
        <rFont val="Calibri"/>
      </rPr>
      <t xml:space="preserve">
</t>
    </r>
    <r>
      <rPr>
        <sz val="11"/>
        <color rgb="FF000000"/>
        <rFont val="Calibri"/>
      </rPr>
      <t>3. Toggle "Disallow USB file transfer" to "ON".</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</si>
  <si>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t>
    </r>
  </si>
  <si>
    <r>
      <rPr>
        <sz val="11"/>
        <color rgb="FF000000"/>
        <rFont val="Calibri"/>
      </rPr>
      <t xml:space="preserve">Review managed Zebra Android 14 device configuration settings to determine if the mobile device has a USB mass storage mode and whether it has been disabled. </t>
    </r>
    <r>
      <rPr>
        <sz val="11"/>
        <color rgb="FF000000"/>
        <rFont val="Calibri"/>
      </rPr>
      <t xml:space="preserve">
</t>
    </r>
    <r>
      <rPr>
        <sz val="11"/>
        <color rgb="FF000000"/>
        <rFont val="Calibri"/>
      </rPr>
      <t xml:space="preserve">This validation procedure is performed on both the EMM Administration Console and the managed Zebra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USB file transfer"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 on parent".</t>
    </r>
    <r>
      <rPr>
        <sz val="11"/>
        <color rgb="FF000000"/>
        <rFont val="Calibri"/>
      </rPr>
      <t xml:space="preserve">
</t>
    </r>
    <r>
      <rPr>
        <sz val="11"/>
        <color rgb="FF000000"/>
        <rFont val="Calibri"/>
      </rPr>
      <t>3. Verify "Disallow USB file transfer" is toggled to "ON".</t>
    </r>
    <r>
      <rPr>
        <sz val="11"/>
        <color rgb="FF000000"/>
        <rFont val="Calibri"/>
      </rPr>
      <t xml:space="preserve">
</t>
    </r>
    <r>
      <rPr>
        <sz val="11"/>
        <color rgb="FF000000"/>
        <rFont val="Calibri"/>
      </rPr>
      <t>______________________________</t>
    </r>
    <r>
      <rPr>
        <sz val="11"/>
        <color rgb="FF000000"/>
        <rFont val="Calibri"/>
      </rPr>
      <t xml:space="preserve">
</t>
    </r>
    <r>
      <rPr>
        <sz val="11"/>
        <color rgb="FF000000"/>
        <rFont val="Calibri"/>
      </rPr>
      <t>On the managed Zebra Android 14 device:</t>
    </r>
    <r>
      <rPr>
        <sz val="11"/>
        <color rgb="FF000000"/>
        <rFont val="Calibri"/>
      </rPr>
      <t xml:space="preserve">
</t>
    </r>
    <r>
      <rPr>
        <sz val="11"/>
        <color rgb="FF000000"/>
        <rFont val="Calibri"/>
      </rPr>
      <t>1. Plug a USB cable into the managed Zebra Android 14 device and connect to a non-DOD network-managed PC.</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Verify "No data transfer" is selected.</t>
    </r>
    <r>
      <rPr>
        <sz val="11"/>
        <color rgb="FF000000"/>
        <rFont val="Calibri"/>
      </rPr>
      <t xml:space="preserve">
</t>
    </r>
    <r>
      <rPr>
        <sz val="11"/>
        <color rgb="FF000000"/>
        <rFont val="Calibri"/>
      </rPr>
      <t>If the EMM console device policy is not set to disable USB mass storage mode or on the managed Zebra Android 14 device, the device policy is not set to disable USB mass storage mode, this is a finding.</t>
    </r>
  </si>
  <si>
    <t>V-283529</t>
  </si>
  <si>
    <r>
      <rPr>
        <sz val="11"/>
        <rFont val="Calibri"/>
      </rPr>
      <t>Zebra Android 14 must be configured to not allow backup of [all applications, configuration data] to locally connected systems.</t>
    </r>
  </si>
  <si>
    <r>
      <rPr>
        <sz val="11"/>
        <color rgb="FF000000"/>
        <rFont val="Calibri"/>
      </rPr>
      <t>Configure the Zebra Android 14 device to disable backup to locally connected systems.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backup service" to "OFF".</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</si>
  <si>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</si>
  <si>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managed Zebra Android 14 device configuration settings to determine if the capability to back up to a locally connected system has been disabled. </t>
    </r>
    <r>
      <rPr>
        <sz val="11"/>
        <color rgb="FF000000"/>
        <rFont val="Calibri"/>
      </rPr>
      <t xml:space="preserve">
</t>
    </r>
    <r>
      <rPr>
        <sz val="11"/>
        <color rgb="FF000000"/>
        <rFont val="Calibri"/>
      </rPr>
      <t xml:space="preserve">This validation procedure is performed on both the EMM Administration Console and the managed Zebra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"Enable backup service" is toggled to "OFF".</t>
    </r>
    <r>
      <rPr>
        <sz val="11"/>
        <color rgb="FF000000"/>
        <rFont val="Calibri"/>
      </rPr>
      <t xml:space="preserve">
</t>
    </r>
    <r>
      <rPr>
        <sz val="11"/>
        <color rgb="FF000000"/>
        <rFont val="Calibri"/>
      </rPr>
      <t>On the managed Zebra Android 14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System &gt;&gt; Backup.</t>
    </r>
    <r>
      <rPr>
        <sz val="11"/>
        <color rgb="FF000000"/>
        <rFont val="Calibri"/>
      </rPr>
      <t xml:space="preserve">
</t>
    </r>
    <r>
      <rPr>
        <sz val="11"/>
        <color rgb="FF000000"/>
        <rFont val="Calibri"/>
      </rPr>
      <t>2. Verify Backup setting is "Not available".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System &gt;&gt; Backup.</t>
    </r>
    <r>
      <rPr>
        <sz val="11"/>
        <color rgb="FF000000"/>
        <rFont val="Calibri"/>
      </rPr>
      <t xml:space="preserve">
</t>
    </r>
    <r>
      <rPr>
        <sz val="11"/>
        <color rgb="FF000000"/>
        <rFont val="Calibri"/>
      </rPr>
      <t>2. Select "Work".</t>
    </r>
    <r>
      <rPr>
        <sz val="11"/>
        <color rgb="FF000000"/>
        <rFont val="Calibri"/>
      </rPr>
      <t xml:space="preserve">
</t>
    </r>
    <r>
      <rPr>
        <sz val="11"/>
        <color rgb="FF000000"/>
        <rFont val="Calibri"/>
      </rPr>
      <t>3. Verify Backup setting is "Not available".</t>
    </r>
    <r>
      <rPr>
        <sz val="11"/>
        <color rgb="FF000000"/>
        <rFont val="Calibri"/>
      </rPr>
      <t xml:space="preserve">
</t>
    </r>
    <r>
      <rPr>
        <sz val="11"/>
        <color rgb="FF000000"/>
        <rFont val="Calibri"/>
      </rPr>
      <t>If the EMM console device policy is not set to disable the capability to back up to a locally connected system or on the managed Zebra Android 14 device, the device policy is not set to disable the capability to back up to a locally connected system, this is a finding.</t>
    </r>
  </si>
  <si>
    <t>V-283530</t>
  </si>
  <si>
    <r>
      <rPr>
        <sz val="11"/>
        <rFont val="Calibri"/>
      </rPr>
      <t>Zebra Android 14 must be configured to not allow backup of [all applications, configuration data] to remote systems.</t>
    </r>
  </si>
  <si>
    <r>
      <rPr>
        <sz val="11"/>
        <color rgb="FF000000"/>
        <rFont val="Calibri"/>
      </rPr>
      <t>Configure the Zebra Android 14 device to disable backup to remote systems (including commercial clouds).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backup service" to "OFF".</t>
    </r>
    <r>
      <rPr>
        <sz val="11"/>
        <color rgb="FF000000"/>
        <rFont val="Calibri"/>
      </rPr>
      <t xml:space="preserve">
</t>
    </r>
    <r>
      <rPr>
        <sz val="11"/>
        <color rgb="FF000000"/>
        <rFont val="Calibri"/>
      </rPr>
      <t>Note: Since personal accounts cannot be added to the work profile (ZEBR-14-009800), this control only impacts personal profile accounts. A site can allow backup based on local policy.</t>
    </r>
  </si>
  <si>
    <r>
      <rPr>
        <sz val="11"/>
        <color rgb="FF000000"/>
        <rFont val="Calibri"/>
      </rPr>
      <t>Backups to remote systems (including cloud backup) can leave data vulnerable to breach on the external systems, which often offer less protection than the mobile operating system.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</si>
  <si>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 xml:space="preserve">Review managed Zebra Android 14 device configuration settings to determine if the capability to back up to a remote system has been disabled. </t>
    </r>
    <r>
      <rPr>
        <sz val="11"/>
        <color rgb="FF000000"/>
        <rFont val="Calibri"/>
      </rPr>
      <t xml:space="preserve">
</t>
    </r>
    <r>
      <rPr>
        <sz val="11"/>
        <color rgb="FF000000"/>
        <rFont val="Calibri"/>
      </rPr>
      <t>Note: Since personal accounts cannot be added to the work profile (ZEBR-14-009800), this control only impacts personal profile accounts. Site can allow backup based on local policy.</t>
    </r>
    <r>
      <rPr>
        <sz val="11"/>
        <color rgb="FF000000"/>
        <rFont val="Calibri"/>
      </rPr>
      <t xml:space="preserve">
</t>
    </r>
    <r>
      <rPr>
        <sz val="11"/>
        <color rgb="FF000000"/>
        <rFont val="Calibri"/>
      </rPr>
      <t xml:space="preserve">This validation procedure is performed on both the EMM Administration Console and the managed Zebra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"Enable backup service" is toggled to "OFF".</t>
    </r>
    <r>
      <rPr>
        <sz val="11"/>
        <color rgb="FF000000"/>
        <rFont val="Calibri"/>
      </rPr>
      <t xml:space="preserve">
</t>
    </r>
    <r>
      <rPr>
        <sz val="11"/>
        <color rgb="FF000000"/>
        <rFont val="Calibri"/>
      </rPr>
      <t>On the managed Zebra Android 14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System &gt;&gt; System &gt;&gt; Backup.</t>
    </r>
    <r>
      <rPr>
        <sz val="11"/>
        <color rgb="FF000000"/>
        <rFont val="Calibri"/>
      </rPr>
      <t xml:space="preserve">
</t>
    </r>
    <r>
      <rPr>
        <sz val="11"/>
        <color rgb="FF000000"/>
        <rFont val="Calibri"/>
      </rPr>
      <t>2. Verify Backup setting is "Not available".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System &gt;&gt; System &gt;&gt; Backup.</t>
    </r>
    <r>
      <rPr>
        <sz val="11"/>
        <color rgb="FF000000"/>
        <rFont val="Calibri"/>
      </rPr>
      <t xml:space="preserve">
</t>
    </r>
    <r>
      <rPr>
        <sz val="11"/>
        <color rgb="FF000000"/>
        <rFont val="Calibri"/>
      </rPr>
      <t>2. Select "Work".</t>
    </r>
    <r>
      <rPr>
        <sz val="11"/>
        <color rgb="FF000000"/>
        <rFont val="Calibri"/>
      </rPr>
      <t xml:space="preserve">
</t>
    </r>
    <r>
      <rPr>
        <sz val="11"/>
        <color rgb="FF000000"/>
        <rFont val="Calibri"/>
      </rPr>
      <t>3. Verify Backup setting is "Not available".</t>
    </r>
    <r>
      <rPr>
        <sz val="11"/>
        <color rgb="FF000000"/>
        <rFont val="Calibri"/>
      </rPr>
      <t xml:space="preserve">
</t>
    </r>
    <r>
      <rPr>
        <sz val="11"/>
        <color rgb="FF000000"/>
        <rFont val="Calibri"/>
      </rPr>
      <t>If the EMM console device policy is not set to disable the capability to back up to a remote system or on the managed Zebra Android 14 device, the device policy is not set to disable the capability to back up to a remote system, this is a finding.</t>
    </r>
  </si>
  <si>
    <t>V-283531</t>
  </si>
  <si>
    <r>
      <rPr>
        <sz val="11"/>
        <rFont val="Calibri"/>
      </rPr>
      <t>Zebra Android 14 must be configured to enable authentication of personal hotspot connections to the device using a preshared key.</t>
    </r>
  </si>
  <si>
    <r>
      <rPr>
        <sz val="11"/>
        <color rgb="FF000000"/>
        <rFont val="Calibri"/>
      </rPr>
      <t>This is a UBE control.</t>
    </r>
    <r>
      <rPr>
        <sz val="11"/>
        <color rgb="FF000000"/>
        <rFont val="Calibri"/>
      </rPr>
      <t xml:space="preserve">
</t>
    </r>
    <r>
      <rPr>
        <sz val="11"/>
        <color rgb="FF000000"/>
        <rFont val="Calibri"/>
      </rPr>
      <t>Train users to not change the default Wi-Fi hotspot security setting: 15-character complex Wi-Fi hotspot preshared key (password) ("WPA2/WPA3-Personal" or "WPA3-Personal"). (ZEBR-16-009800)</t>
    </r>
    <r>
      <rPr>
        <sz val="11"/>
        <color rgb="FF000000"/>
        <rFont val="Calibri"/>
      </rPr>
      <t xml:space="preserve">
</t>
    </r>
    <r>
      <rPr>
        <sz val="11"/>
        <color rgb="FF000000"/>
        <rFont val="Calibri"/>
      </rPr>
      <t>If the required preshared key is not set up, train users to use the following procedure to configure the required setting:</t>
    </r>
    <r>
      <rPr>
        <sz val="11"/>
        <color rgb="FF000000"/>
        <rFont val="Calibri"/>
      </rPr>
      <t xml:space="preserve">
</t>
    </r>
    <r>
      <rPr>
        <sz val="11"/>
        <color rgb="FF000000"/>
        <rFont val="Calibri"/>
      </rPr>
      <t>1. Go to Settings &gt;&gt; Network &amp; Internet &gt;&gt; Hotspot &amp; tethering.</t>
    </r>
    <r>
      <rPr>
        <sz val="11"/>
        <color rgb="FF000000"/>
        <rFont val="Calibri"/>
      </rPr>
      <t xml:space="preserve">
</t>
    </r>
    <r>
      <rPr>
        <sz val="11"/>
        <color rgb="FF000000"/>
        <rFont val="Calibri"/>
      </rPr>
      <t>2. Enable "Wi-Fi hotspot".</t>
    </r>
    <r>
      <rPr>
        <sz val="11"/>
        <color rgb="FF000000"/>
        <rFont val="Calibri"/>
      </rPr>
      <t xml:space="preserve">
</t>
    </r>
    <r>
      <rPr>
        <sz val="11"/>
        <color rgb="FF000000"/>
        <rFont val="Calibri"/>
      </rPr>
      <t>3. On the left of the slide, tap on "Wi-Fi Hotspot" to bring up the configuration options.</t>
    </r>
    <r>
      <rPr>
        <sz val="11"/>
        <color rgb="FF000000"/>
        <rFont val="Calibri"/>
      </rPr>
      <t xml:space="preserve">
</t>
    </r>
    <r>
      <rPr>
        <sz val="11"/>
        <color rgb="FF000000"/>
        <rFont val="Calibri"/>
      </rPr>
      <t>4. Click on the "Security" link and select either "WPA2/WPA3-Personal" or "WPA3-Personal".</t>
    </r>
  </si>
  <si>
    <r>
      <rPr>
        <sz val="11"/>
        <color rgb="FF000000"/>
        <rFont val="Calibri"/>
      </rPr>
      <t>If no authentication is required to establish personal hotspot connections (Wi-Fi and Bluetooth), an adversary may be able to use that device to perform attacks on other devices or networks without detection. A sophisticated adversary may also be able to exploit unknown system vulnerabilities to access information and computing resources on the device. Requiring authentication to establish personal hotspot connections mitigates this risk.</t>
    </r>
    <r>
      <rPr>
        <sz val="11"/>
        <color rgb="FF000000"/>
        <rFont val="Calibri"/>
      </rPr>
      <t xml:space="preserve">
</t>
    </r>
    <r>
      <rPr>
        <sz val="11"/>
        <color rgb="FF000000"/>
        <rFont val="Calibri"/>
      </rPr>
      <t>Application note: If hotspot functionality is permitted, it must be authenticated via a preshared key. There is no requirement to enable hotspot functionality, and it is recommended this functionality be disabled by default.</t>
    </r>
    <r>
      <rPr>
        <sz val="11"/>
        <color rgb="FF000000"/>
        <rFont val="Calibri"/>
      </rPr>
      <t xml:space="preserve">
</t>
    </r>
    <r>
      <rPr>
        <sz val="11"/>
        <color rgb="FF000000"/>
        <rFont val="Calibri"/>
      </rPr>
      <t>SFR ID: FMT_SMF_EXT.1.1 #41</t>
    </r>
  </si>
  <si>
    <r>
      <rPr>
        <sz val="11"/>
        <color rgb="FF000000"/>
        <rFont val="Calibri"/>
      </rPr>
      <t>This is a user-based enforcement (UBE) control.</t>
    </r>
    <r>
      <rPr>
        <sz val="11"/>
        <color rgb="FF000000"/>
        <rFont val="Calibri"/>
      </rPr>
      <t xml:space="preserve">
</t>
    </r>
    <r>
      <rPr>
        <sz val="11"/>
        <color rgb="FF000000"/>
        <rFont val="Calibri"/>
      </rPr>
      <t>Check a sample of Zebra devices at the site and verify that the Wi-Fi hotspot preshared key (password) is set to "WPA2/WPA3-Personal" or "WPA3-Personal".</t>
    </r>
    <r>
      <rPr>
        <sz val="11"/>
        <color rgb="FF000000"/>
        <rFont val="Calibri"/>
      </rPr>
      <t xml:space="preserve">
</t>
    </r>
    <r>
      <rPr>
        <sz val="11"/>
        <color rgb="FF000000"/>
        <rFont val="Calibri"/>
      </rPr>
      <t>1. Go to Settings &gt;&gt; Network &amp; Internet &gt;&gt; Hotspot &amp; tethering.</t>
    </r>
    <r>
      <rPr>
        <sz val="11"/>
        <color rgb="FF000000"/>
        <rFont val="Calibri"/>
      </rPr>
      <t xml:space="preserve">
</t>
    </r>
    <r>
      <rPr>
        <sz val="11"/>
        <color rgb="FF000000"/>
        <rFont val="Calibri"/>
      </rPr>
      <t>2. Enable "Wi-Fi hotspot".</t>
    </r>
    <r>
      <rPr>
        <sz val="11"/>
        <color rgb="FF000000"/>
        <rFont val="Calibri"/>
      </rPr>
      <t xml:space="preserve">
</t>
    </r>
    <r>
      <rPr>
        <sz val="11"/>
        <color rgb="FF000000"/>
        <rFont val="Calibri"/>
      </rPr>
      <t>3. On the left of the slide, tap on "Wi-Fi Hotspot" to bring up the configuration options.</t>
    </r>
    <r>
      <rPr>
        <sz val="11"/>
        <color rgb="FF000000"/>
        <rFont val="Calibri"/>
      </rPr>
      <t xml:space="preserve">
</t>
    </r>
    <r>
      <rPr>
        <sz val="11"/>
        <color rgb="FF000000"/>
        <rFont val="Calibri"/>
      </rPr>
      <t>4. Click on the "Security" link and verify that either "WPA2/WPA3-Personal" or "WPA3-Personal" is selected.</t>
    </r>
    <r>
      <rPr>
        <sz val="11"/>
        <color rgb="FF000000"/>
        <rFont val="Calibri"/>
      </rPr>
      <t xml:space="preserve">
</t>
    </r>
    <r>
      <rPr>
        <sz val="11"/>
        <color rgb="FF000000"/>
        <rFont val="Calibri"/>
      </rPr>
      <t>If the Wi-Fi hotspot security is not set to "WPA2/WPA3-Personal" or "WPA3-Personal", this is a finding.</t>
    </r>
  </si>
  <si>
    <t>V-283533</t>
  </si>
  <si>
    <r>
      <rPr>
        <sz val="11"/>
        <rFont val="Calibri"/>
      </rPr>
      <t>Zebra Android 14 must be configured to disable multiuser modes.</t>
    </r>
  </si>
  <si>
    <r>
      <rPr>
        <sz val="11"/>
        <color rgb="FF000000"/>
        <rFont val="Calibri"/>
      </rPr>
      <t>Configure the Zebra Android 14 device to disable multiuser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modify accounts" to "ON".</t>
    </r>
  </si>
  <si>
    <r>
      <rPr>
        <sz val="11"/>
        <color rgb="FF000000"/>
        <rFont val="Calibri"/>
      </rPr>
      <t>Multiuser mode allows multiple users to share a mobile device by providing a degree of separation between user data. To date, no mobile device with multiuser mode features meets DOD requirements for access control, data separation, and nonrepudiation for user accounts. In addition, the MDFPP does not include design requirements for multiuser account services. Disabling multiuser mode mitigates the risk of not meeting DOD multiuser account security policies.</t>
    </r>
    <r>
      <rPr>
        <sz val="11"/>
        <color rgb="FF000000"/>
        <rFont val="Calibri"/>
      </rPr>
      <t xml:space="preserve">
</t>
    </r>
    <r>
      <rPr>
        <sz val="11"/>
        <color rgb="FF000000"/>
        <rFont val="Calibri"/>
      </rPr>
      <t>SFR ID: FMT_SMF_EXT.1.1 #47a</t>
    </r>
  </si>
  <si>
    <r>
      <rPr>
        <sz val="11"/>
        <color rgb="FF000000"/>
        <rFont val="Calibri"/>
      </rPr>
      <t>Review documentation on the managed Zebra Android 14 device and inspect the configuration on the Zebra Android device to disable multiuser modes.</t>
    </r>
    <r>
      <rPr>
        <sz val="11"/>
        <color rgb="FF000000"/>
        <rFont val="Calibri"/>
      </rPr>
      <t xml:space="preserve">
</t>
    </r>
    <r>
      <rPr>
        <sz val="11"/>
        <color rgb="FF000000"/>
        <rFont val="Calibri"/>
      </rPr>
      <t xml:space="preserve">This validation procedure is performed on both the EMM Administration Console and the managed Zebra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 xml:space="preserve">COBO and COPE: </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"Disallow modify accounts" is toggled to "ON".</t>
    </r>
    <r>
      <rPr>
        <sz val="11"/>
        <color rgb="FF000000"/>
        <rFont val="Calibri"/>
      </rPr>
      <t xml:space="preserve">
</t>
    </r>
    <r>
      <rPr>
        <sz val="11"/>
        <color rgb="FF000000"/>
        <rFont val="Calibri"/>
      </rPr>
      <t>On the managed Zebra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Passwords &amp; accounts &gt;&gt; Accounts for Owner.</t>
    </r>
    <r>
      <rPr>
        <sz val="11"/>
        <color rgb="FF000000"/>
        <rFont val="Calibri"/>
      </rPr>
      <t xml:space="preserve">
</t>
    </r>
    <r>
      <rPr>
        <sz val="11"/>
        <color rgb="FF000000"/>
        <rFont val="Calibri"/>
      </rPr>
      <t>2. Tap "Add account" (work profile).</t>
    </r>
    <r>
      <rPr>
        <sz val="11"/>
        <color rgb="FF000000"/>
        <rFont val="Calibri"/>
      </rPr>
      <t xml:space="preserve">
</t>
    </r>
    <r>
      <rPr>
        <sz val="11"/>
        <color rgb="FF000000"/>
        <rFont val="Calibri"/>
      </rPr>
      <t>3. Verify the action is not allowed.</t>
    </r>
    <r>
      <rPr>
        <sz val="11"/>
        <color rgb="FF000000"/>
        <rFont val="Calibri"/>
      </rPr>
      <t xml:space="preserve">
</t>
    </r>
    <r>
      <rPr>
        <sz val="11"/>
        <color rgb="FF000000"/>
        <rFont val="Calibri"/>
      </rPr>
      <t>If the EMM console device policy is not set to disable multiuser modes or on the managed Zebra Android 14 device, the device policy is not set to disable multiuser modes, this is a finding.</t>
    </r>
  </si>
  <si>
    <t>V-283537</t>
  </si>
  <si>
    <r>
      <rPr>
        <sz val="11"/>
        <rFont val="Calibri"/>
      </rPr>
      <t>Zebra Android 14 must be configured to disable all Bluetooth profiles except for HSP (Headset Profile), HFP (Hands-Free Profile), SPP (Serial Port Profile), A2DP (Advanced Audio Distribution Profile), AVRCP (Audio/Video Remote Control Profile), and PBAP (Phone Book Access Profile).</t>
    </r>
  </si>
  <si>
    <r>
      <rPr>
        <sz val="11"/>
        <color rgb="FF000000"/>
        <rFont val="Calibri"/>
      </rPr>
      <t>Configure the Zebra Android 14 device to disable Bluetooth, or if the AO has approved the use of Bluetooth (for example, for car hands-free use), train the user to connect to only authorized Bluetooth devices using only HSP, HFP, or SPP Bluetooth-capable devices (user-based enforcement).</t>
    </r>
    <r>
      <rPr>
        <sz val="11"/>
        <color rgb="FF000000"/>
        <rFont val="Calibri"/>
      </rPr>
      <t xml:space="preserve">
</t>
    </r>
    <r>
      <rPr>
        <sz val="11"/>
        <color rgb="FF000000"/>
        <rFont val="Calibri"/>
      </rPr>
      <t>To disable Bluetooth, use the following procedure: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 on parent"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The user training requirement is satisfied in requirement ZEBR-14-009800.</t>
    </r>
  </si>
  <si>
    <r>
      <rPr>
        <sz val="11"/>
        <color rgb="FF000000"/>
        <rFont val="Calibri"/>
      </rPr>
      <t>Some Bluetooth profiles provide the capability for remote transfer of sensitive DOD data without encryption or otherwise do not meet DOD IT security policies and therefore must be disabled.</t>
    </r>
    <r>
      <rPr>
        <sz val="11"/>
        <color rgb="FF000000"/>
        <rFont val="Calibri"/>
      </rPr>
      <t xml:space="preserve">
</t>
    </r>
    <r>
      <rPr>
        <sz val="11"/>
        <color rgb="FF000000"/>
        <rFont val="Calibri"/>
      </rPr>
      <t>SFR ID: FMT_SMF_EXT.1.1/BLUETOOTH BT-8</t>
    </r>
  </si>
  <si>
    <r>
      <rPr>
        <sz val="11"/>
        <color rgb="FF000000"/>
        <rFont val="Calibri"/>
      </rPr>
      <t>Determine if the authorizing official (AO} has approved the use of Bluetooth at the site.</t>
    </r>
    <r>
      <rPr>
        <sz val="11"/>
        <color rgb="FF000000"/>
        <rFont val="Calibri"/>
      </rPr>
      <t xml:space="preserve">
</t>
    </r>
    <r>
      <rPr>
        <sz val="11"/>
        <color rgb="FF000000"/>
        <rFont val="Calibri"/>
      </rPr>
      <t>If the AO has not approved the use of Bluetooth, verify Bluetooth has been disabled.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 section.</t>
    </r>
    <r>
      <rPr>
        <sz val="11"/>
        <color rgb="FF000000"/>
        <rFont val="Calibri"/>
      </rPr>
      <t xml:space="preserve">
</t>
    </r>
    <r>
      <rPr>
        <sz val="11"/>
        <color rgb="FF000000"/>
        <rFont val="Calibri"/>
      </rPr>
      <t>2. Verify "Disallow Bluetooth"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 on parent" section.</t>
    </r>
    <r>
      <rPr>
        <sz val="11"/>
        <color rgb="FF000000"/>
        <rFont val="Calibri"/>
      </rPr>
      <t xml:space="preserve">
</t>
    </r>
    <r>
      <rPr>
        <sz val="11"/>
        <color rgb="FF000000"/>
        <rFont val="Calibri"/>
      </rPr>
      <t>2. Verify "Disallow Bluetooth" is toggled to "ON".</t>
    </r>
    <r>
      <rPr>
        <sz val="11"/>
        <color rgb="FF000000"/>
        <rFont val="Calibri"/>
      </rPr>
      <t xml:space="preserve">
</t>
    </r>
    <r>
      <rPr>
        <sz val="11"/>
        <color rgb="FF000000"/>
        <rFont val="Calibri"/>
      </rPr>
      <t>On the managed Zebra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Connected Devices &gt;&gt; Connection Preferences &gt;&gt; Bluetooth.</t>
    </r>
    <r>
      <rPr>
        <sz val="11"/>
        <color rgb="FF000000"/>
        <rFont val="Calibri"/>
      </rPr>
      <t xml:space="preserve">
</t>
    </r>
    <r>
      <rPr>
        <sz val="11"/>
        <color rgb="FF000000"/>
        <rFont val="Calibri"/>
      </rPr>
      <t>2. Verify "Use Bluetooth" is set to "OFF" and cannot be toggled to "ON".</t>
    </r>
    <r>
      <rPr>
        <sz val="11"/>
        <color rgb="FF000000"/>
        <rFont val="Calibri"/>
      </rPr>
      <t xml:space="preserve">
</t>
    </r>
    <r>
      <rPr>
        <sz val="11"/>
        <color rgb="FF000000"/>
        <rFont val="Calibri"/>
      </rPr>
      <t>If the AO has approved the use of Bluetooth, on the managed Android 14 device:</t>
    </r>
    <r>
      <rPr>
        <sz val="11"/>
        <color rgb="FF000000"/>
        <rFont val="Calibri"/>
      </rPr>
      <t xml:space="preserve">
</t>
    </r>
    <r>
      <rPr>
        <sz val="11"/>
        <color rgb="FF000000"/>
        <rFont val="Calibri"/>
      </rPr>
      <t>1. Go to Settings &gt;&gt; Connected Devices.</t>
    </r>
    <r>
      <rPr>
        <sz val="11"/>
        <color rgb="FF000000"/>
        <rFont val="Calibri"/>
      </rPr>
      <t xml:space="preserve">
</t>
    </r>
    <r>
      <rPr>
        <sz val="11"/>
        <color rgb="FF000000"/>
        <rFont val="Calibri"/>
      </rPr>
      <t>2. Verify only approved Bluetooth-connected devices using approved profiles are listed.</t>
    </r>
    <r>
      <rPr>
        <sz val="11"/>
        <color rgb="FF000000"/>
        <rFont val="Calibri"/>
      </rPr>
      <t xml:space="preserve">
</t>
    </r>
    <r>
      <rPr>
        <sz val="11"/>
        <color rgb="FF000000"/>
        <rFont val="Calibri"/>
      </rPr>
      <t>If the AO has not approved the use of Bluetooth, and Bluetooth use is not disabled via an EMM-managed device policy, this is a finding.</t>
    </r>
    <r>
      <rPr>
        <sz val="11"/>
        <color rgb="FF000000"/>
        <rFont val="Calibri"/>
      </rPr>
      <t xml:space="preserve">
</t>
    </r>
    <r>
      <rPr>
        <sz val="11"/>
        <color rgb="FF000000"/>
        <rFont val="Calibri"/>
      </rPr>
      <t>If the AO has approved the use of Bluetooth, and Bluetooth devices using unauthorized Bluetooth profiles are listed on the device under "Connected devices", this is a finding.</t>
    </r>
  </si>
  <si>
    <t>V-283538</t>
  </si>
  <si>
    <r>
      <rPr>
        <sz val="11"/>
        <rFont val="Calibri"/>
      </rPr>
      <t>Zebra Android 14 must be configured to disable ad hoc wireless client-to-client connection capability.</t>
    </r>
  </si>
  <si>
    <r>
      <rPr>
        <sz val="11"/>
        <color rgb="FF000000"/>
        <rFont val="Calibri"/>
      </rPr>
      <t>Configure the Zebra Android devices to disallow Wi-Fi Direct.</t>
    </r>
    <r>
      <rPr>
        <sz val="11"/>
        <color rgb="FF000000"/>
        <rFont val="Calibri"/>
      </rPr>
      <t xml:space="preserve">
</t>
    </r>
    <r>
      <rPr>
        <sz val="11"/>
        <color rgb="FF000000"/>
        <rFont val="Calibri"/>
      </rPr>
      <t>On the management tool, in the user restrictions, set "Wi-Fi Direct" to "Disallow".</t>
    </r>
    <r>
      <rPr>
        <sz val="11"/>
        <color rgb="FF000000"/>
        <rFont val="Calibri"/>
      </rPr>
      <t xml:space="preserve">
</t>
    </r>
    <r>
      <rPr>
        <sz val="11"/>
        <color rgb="FF000000"/>
        <rFont val="Calibri"/>
      </rPr>
      <t>Wi-Fi Direct connections and pairing between devices will become unavailable.</t>
    </r>
  </si>
  <si>
    <r>
      <rPr>
        <sz val="11"/>
        <color rgb="FF000000"/>
        <rFont val="Calibri"/>
      </rPr>
      <t>Ad hoc wireless client-to-client connections allow mobile devices to communicate with each other directly, circumventing network security policies and making the traffic invisible. This could allow the exposure of sensitive DOD data and increase the risk of downloading and installing malware on the DOD mobile device.</t>
    </r>
    <r>
      <rPr>
        <sz val="11"/>
        <color rgb="FF000000"/>
        <rFont val="Calibri"/>
      </rPr>
      <t xml:space="preserve">
</t>
    </r>
    <r>
      <rPr>
        <sz val="11"/>
        <color rgb="FF000000"/>
        <rFont val="Calibri"/>
      </rPr>
      <t>SFR ID: FMT_SMF_EXT.1.1/WLAN</t>
    </r>
  </si>
  <si>
    <r>
      <rPr>
        <sz val="11"/>
        <color rgb="FF000000"/>
        <rFont val="Calibri"/>
      </rPr>
      <t>This validation procedure is performed on both the management tool and the Zebra Android device.</t>
    </r>
    <r>
      <rPr>
        <sz val="11"/>
        <color rgb="FF000000"/>
        <rFont val="Calibri"/>
      </rPr>
      <t xml:space="preserve">
</t>
    </r>
    <r>
      <rPr>
        <sz val="11"/>
        <color rgb="FF000000"/>
        <rFont val="Calibri"/>
      </rPr>
      <t>On the management tool, in the user restrictions, verify "Wi-Fi Direct" has been set to "Disallow".</t>
    </r>
    <r>
      <rPr>
        <sz val="11"/>
        <color rgb="FF000000"/>
        <rFont val="Calibri"/>
      </rPr>
      <t xml:space="preserve">
</t>
    </r>
    <r>
      <rPr>
        <sz val="11"/>
        <color rgb="FF000000"/>
        <rFont val="Calibri"/>
      </rPr>
      <t>On the Zebra Android device:</t>
    </r>
    <r>
      <rPr>
        <sz val="11"/>
        <color rgb="FF000000"/>
        <rFont val="Calibri"/>
      </rPr>
      <t xml:space="preserve">
</t>
    </r>
    <r>
      <rPr>
        <sz val="11"/>
        <color rgb="FF000000"/>
        <rFont val="Calibri"/>
      </rPr>
      <t>1. Open Settings &gt;&gt; Connections &gt;&gt; Wi-Fi.</t>
    </r>
    <r>
      <rPr>
        <sz val="11"/>
        <color rgb="FF000000"/>
        <rFont val="Calibri"/>
      </rPr>
      <t xml:space="preserve">
</t>
    </r>
    <r>
      <rPr>
        <sz val="11"/>
        <color rgb="FF000000"/>
        <rFont val="Calibri"/>
      </rPr>
      <t>2. From the hamburger menu, select "Wi-Fi Direct".</t>
    </r>
    <r>
      <rPr>
        <sz val="11"/>
        <color rgb="FF000000"/>
        <rFont val="Calibri"/>
      </rPr>
      <t xml:space="preserve">
</t>
    </r>
    <r>
      <rPr>
        <sz val="11"/>
        <color rgb="FF000000"/>
        <rFont val="Calibri"/>
      </rPr>
      <t>3. Verify that "Wi-Fi Direct" cannot be selected.</t>
    </r>
    <r>
      <rPr>
        <sz val="11"/>
        <color rgb="FF000000"/>
        <rFont val="Calibri"/>
      </rPr>
      <t xml:space="preserve">
</t>
    </r>
    <r>
      <rPr>
        <sz val="11"/>
        <color rgb="FF000000"/>
        <rFont val="Calibri"/>
      </rPr>
      <t>If on the management tool "Wi-Fi Direct" is not set to "Disallow", or on the Zebra Android device a Wi-Fi Direct device is listed that can be connected to, this is a finding.</t>
    </r>
  </si>
  <si>
    <t>V-283540</t>
  </si>
  <si>
    <r>
      <rPr>
        <sz val="11"/>
        <rFont val="Calibri"/>
      </rPr>
      <t>Zebra Android 14 users must complete required training.</t>
    </r>
  </si>
  <si>
    <r>
      <rPr>
        <sz val="11"/>
        <color rgb="FF000000"/>
        <rFont val="Calibri"/>
      </rPr>
      <t xml:space="preserve">All Zebra Android 14 device users must complete training on the following training topics (users must acknowledge that they have reviewed training via a signed User Agreement or similar written record): </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xml:space="preserve">- Need to ensure no DOD data is saved to the personal space or transmitted from a personal app (for example, from personal email). </t>
    </r>
    <r>
      <rPr>
        <sz val="11"/>
        <color rgb="FF000000"/>
        <rFont val="Calibri"/>
      </rPr>
      <t xml:space="preserve">
</t>
    </r>
    <r>
      <rPr>
        <sz val="11"/>
        <color rgb="FF000000"/>
        <rFont val="Calibri"/>
      </rPr>
      <t>-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that a factory data reset is performed prior to device handoff. Follow mobility service provider decommissioning procedures as applicable.</t>
    </r>
    <r>
      <rPr>
        <sz val="11"/>
        <color rgb="FF000000"/>
        <rFont val="Calibri"/>
      </rPr>
      <t xml:space="preserve">
</t>
    </r>
    <r>
      <rPr>
        <sz val="11"/>
        <color rgb="FF000000"/>
        <rFont val="Calibri"/>
      </rPr>
      <t xml:space="preserve">- How to configure the following UBE controls (users must configure the control) on the Zebra device: </t>
    </r>
    <r>
      <rPr>
        <sz val="11"/>
        <color rgb="FF000000"/>
        <rFont val="Calibri"/>
      </rPr>
      <t xml:space="preserve">
</t>
    </r>
    <r>
      <rPr>
        <sz val="11"/>
        <color rgb="FF000000"/>
        <rFont val="Calibri"/>
      </rPr>
      <t xml:space="preserve"> **Secure use of Calendar Alarm. </t>
    </r>
    <r>
      <rPr>
        <sz val="11"/>
        <color rgb="FF000000"/>
        <rFont val="Calibri"/>
      </rPr>
      <t xml:space="preserve">
</t>
    </r>
    <r>
      <rPr>
        <sz val="11"/>
        <color rgb="FF000000"/>
        <rFont val="Calibri"/>
      </rPr>
      <t xml:space="preserve"> **Local screen mirroring and Mirroring procedures (authorized/not authorized for use). </t>
    </r>
    <r>
      <rPr>
        <sz val="11"/>
        <color rgb="FF000000"/>
        <rFont val="Calibri"/>
      </rPr>
      <t xml:space="preserve">
</t>
    </r>
    <r>
      <rPr>
        <sz val="11"/>
        <color rgb="FF000000"/>
        <rFont val="Calibri"/>
      </rPr>
      <t xml:space="preserve"> **Do not upload DOD contacts via smart call and caller ID services. </t>
    </r>
    <r>
      <rPr>
        <sz val="11"/>
        <color rgb="FF000000"/>
        <rFont val="Calibri"/>
      </rPr>
      <t xml:space="preserve">
</t>
    </r>
    <r>
      <rPr>
        <sz val="11"/>
        <color rgb="FF000000"/>
        <rFont val="Calibri"/>
      </rPr>
      <t xml:space="preserve"> **Do not remove DOD intermediate and root PKI digital certificates. </t>
    </r>
    <r>
      <rPr>
        <sz val="11"/>
        <color rgb="FF000000"/>
        <rFont val="Calibri"/>
      </rPr>
      <t xml:space="preserve">
</t>
    </r>
    <r>
      <rPr>
        <sz val="11"/>
        <color rgb="FF000000"/>
        <rFont val="Calibri"/>
      </rPr>
      <t xml:space="preserve"> **Disable Wi-Fi Sharing. </t>
    </r>
    <r>
      <rPr>
        <sz val="11"/>
        <color rgb="FF000000"/>
        <rFont val="Calibri"/>
      </rPr>
      <t xml:space="preserve">
</t>
    </r>
    <r>
      <rPr>
        <sz val="11"/>
        <color rgb="FF000000"/>
        <rFont val="Calibri"/>
      </rPr>
      <t xml:space="preserve"> **Do not configure a DOD network (work) VPN profile on any third-party VPN client installed in the personal space. </t>
    </r>
    <r>
      <rPr>
        <sz val="11"/>
        <color rgb="FF000000"/>
        <rFont val="Calibri"/>
      </rPr>
      <t xml:space="preserve">
</t>
    </r>
    <r>
      <rPr>
        <sz val="11"/>
        <color rgb="FF000000"/>
        <rFont val="Calibri"/>
      </rPr>
      <t xml:space="preserve"> **If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 xml:space="preserve"> **How to perform a full device wipe.</t>
    </r>
    <r>
      <rPr>
        <sz val="11"/>
        <color rgb="FF000000"/>
        <rFont val="Calibri"/>
      </rPr>
      <t xml:space="preserve">
</t>
    </r>
    <r>
      <rPr>
        <sz val="11"/>
        <color rgb="FF000000"/>
        <rFont val="Calibri"/>
      </rPr>
      <t xml:space="preserve"> **Use default Wi-Fi hotspot password: 15-character complex Wi-Fi hotspot preshared password enabled ("WPA2/WPA3-personal").</t>
    </r>
    <r>
      <rPr>
        <sz val="11"/>
        <color rgb="FF000000"/>
        <rFont val="Calibri"/>
      </rPr>
      <t xml:space="preserve">
</t>
    </r>
    <r>
      <rPr>
        <sz val="11"/>
        <color rgb="FF000000"/>
        <rFont val="Calibri"/>
      </rPr>
      <t>- AO guidance on acceptable use and restrictions, if any, on downloading and installing personal apps and data (music, photos, etc.) in the Zebra device personal space.</t>
    </r>
  </si>
  <si>
    <r>
      <rPr>
        <sz val="11"/>
        <color rgb="FF000000"/>
        <rFont val="Calibri"/>
      </rPr>
      <t>The security posture of Zebra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Zebra mobile device may become compromised, and DOD sensitive data may become compromised.</t>
    </r>
    <r>
      <rPr>
        <sz val="11"/>
        <color rgb="FF000000"/>
        <rFont val="Calibri"/>
      </rPr>
      <t xml:space="preserve">
</t>
    </r>
    <r>
      <rPr>
        <sz val="11"/>
        <color rgb="FF000000"/>
        <rFont val="Calibri"/>
      </rPr>
      <t>SFR ID: NA</t>
    </r>
  </si>
  <si>
    <r>
      <rPr>
        <sz val="11"/>
        <color rgb="FF000000"/>
        <rFont val="Calibri"/>
      </rPr>
      <t xml:space="preserve">Review a sample of site User Agreements for Zebra Android 14 device users or similar training records and training course content.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Zebra Android 14 device users have completed the required training. The intent is that required training is renewed on a periodic basis in a time period determined by the AO.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Zebra Android 14 device user has not completed the required training, this is a finding.</t>
    </r>
  </si>
  <si>
    <t>V-283541</t>
  </si>
  <si>
    <r>
      <rPr>
        <sz val="11"/>
        <rFont val="Calibri"/>
      </rPr>
      <t>Zebra Android 14 must be configured to enforce that Wi-Fi Sharing is disabled.</t>
    </r>
  </si>
  <si>
    <r>
      <rPr>
        <sz val="11"/>
        <color rgb="FF000000"/>
        <rFont val="Calibri"/>
      </rPr>
      <t>Configure the Zebra Android 14 device to disable Wi-Fi Sharing.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AO has not approved Mobile Hotspot, and it has been disabled on the EMM console, no further action is needed. </t>
    </r>
    <r>
      <rPr>
        <sz val="11"/>
        <color rgb="FF000000"/>
        <rFont val="Calibri"/>
      </rPr>
      <t xml:space="preserve">
</t>
    </r>
    <r>
      <rPr>
        <sz val="11"/>
        <color rgb="FF000000"/>
        <rFont val="Calibri"/>
      </rPr>
      <t xml:space="preserve">If Mobile Hotspot is being used, use the following procedure to disable Wi-Fi Sharing: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</si>
  <si>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 ID: FMT_SMF_EXT.1.1 / WLAN #3</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</si>
  <si>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authorizing official (AO) has not approved Mobile Hotspot, and it has been verified as disabled on the EMM console, no further action is needed. </t>
    </r>
    <r>
      <rPr>
        <sz val="11"/>
        <color rgb="FF000000"/>
        <rFont val="Calibri"/>
      </rPr>
      <t xml:space="preserve">
</t>
    </r>
    <r>
      <rPr>
        <sz val="11"/>
        <color rgb="FF000000"/>
        <rFont val="Calibri"/>
      </rPr>
      <t xml:space="preserve">If Mobile Hotspot is being used, use the following procedure to verify Wi-Fi Sharing is disabled: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config tethering"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On the managed Zebra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Network &amp; Internet.</t>
    </r>
    <r>
      <rPr>
        <sz val="11"/>
        <color rgb="FF000000"/>
        <rFont val="Calibri"/>
      </rPr>
      <t xml:space="preserve">
</t>
    </r>
    <r>
      <rPr>
        <sz val="11"/>
        <color rgb="FF000000"/>
        <rFont val="Calibri"/>
      </rPr>
      <t>2. Verify "Hotspot &amp; tethering" is "Controlled by admin".</t>
    </r>
    <r>
      <rPr>
        <sz val="11"/>
        <color rgb="FF000000"/>
        <rFont val="Calibri"/>
      </rPr>
      <t xml:space="preserve">
</t>
    </r>
    <r>
      <rPr>
        <sz val="11"/>
        <color rgb="FF000000"/>
        <rFont val="Calibri"/>
      </rPr>
      <t>3. Verify that tapping "Hotspot &amp; tethering" provides a prompt to the user specifying "Action not allowed".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managed Zebra Android 14 device "Hotspot &amp; tethering" is enabled, this is a finding.</t>
    </r>
  </si>
  <si>
    <t>V-283542</t>
  </si>
  <si>
    <r>
      <rPr>
        <sz val="11"/>
        <rFont val="Calibri"/>
      </rPr>
      <t>Zebra Android 14 must have the DOD root and intermediate PKI certificates installed.</t>
    </r>
  </si>
  <si>
    <r>
      <rPr>
        <sz val="11"/>
        <color rgb="FF000000"/>
        <rFont val="Calibri"/>
      </rPr>
      <t xml:space="preserve">Configure the Zebra Android 14 device to install DOD root and intermediate certificates.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upload DOD root and intermediate certificates as part of a device and/or work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current DOD root and intermediate PKI certificates may be obtained in self-extracting zip files at http://cyber.mil/pki-pke (for NIPRNet).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</si>
  <si>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FMT_SMF_EXT.1.1 #11</t>
    </r>
  </si>
  <si>
    <r>
      <rPr>
        <sz val="11"/>
        <color rgb="FF000000"/>
        <rFont val="Calibri"/>
      </rPr>
      <t>Review device configuration settings to confirm that the DOD root and intermediate PKI certificates are installed.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Zebra Android 14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current DOD root and intermediate PKI certificates may be obtained in self-extracting zip files at http://cyber.mil/pki-pke (for NIPRNet).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Zebra Android 14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3. Tap "Advanced" or "More security settings".</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DOD root and intermediate PKI certificates are listed under the User tab in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DOD root and intermediate certificates are not listed in a profile, or the managed Android 14 device does not list the DOD root and intermediate certificates under the user tab, this is a finding.</t>
    </r>
  </si>
  <si>
    <t>V-283543</t>
  </si>
  <si>
    <r>
      <rPr>
        <sz val="11"/>
        <rFont val="Calibri"/>
      </rPr>
      <t>The Zebra Android 14 work profile must be configured to enforce the system application disable list.</t>
    </r>
  </si>
  <si>
    <r>
      <rPr>
        <sz val="11"/>
        <color rgb="FF000000"/>
        <rFont val="Calibri"/>
      </rPr>
      <t xml:space="preserve">Configure the Zebra Android 14 device to enforce the system application disable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Configure a list of approved Zebra core and preinstalled apps in the core app allowlist.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</si>
  <si>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Zebra Android 14 by Zebra.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Zebra Android 14 build by Zebra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</si>
  <si>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the managed Zebra Android 14 work profile configuration settings to confirm the system application disable list is enforced. This setting is enforced by default. Verify only approved system apps have been placed on the core allowlist.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EMM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allowlist and verify only approved apps are on the list.</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Verify package names of apps are listed.</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Verify package names of apps are listed.</t>
    </r>
    <r>
      <rPr>
        <sz val="11"/>
        <color rgb="FF000000"/>
        <rFont val="Calibri"/>
      </rPr>
      <t xml:space="preserve">
</t>
    </r>
    <r>
      <rPr>
        <sz val="11"/>
        <color rgb="FF000000"/>
        <rFont val="Calibri"/>
      </rPr>
      <t>If on the EMM console the system app allowlist contains unapproved core apps, this is a finding.</t>
    </r>
  </si>
  <si>
    <t>V-283544</t>
  </si>
  <si>
    <r>
      <rPr>
        <sz val="11"/>
        <rFont val="Calibri"/>
      </rPr>
      <t>Zebra Android 14 must be configured to disallow configuration of date and time.</t>
    </r>
  </si>
  <si>
    <r>
      <rPr>
        <sz val="11"/>
        <color rgb="FF000000"/>
        <rFont val="Calibri"/>
      </rPr>
      <t>Configure the Zebra Android 14 device to set auto network time.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date time"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date time" to "ON".</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</si>
  <si>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Periodically synchronizing internal clocks with an authoritative time source is necessary to correctly correlate the timing of events that occur across the enterprise. The three authoritative time sources for Zebra Android 14 are an authoritative time server that is synchronized with redundant United States Naval Observatory (USNO) time servers as designated for the appropriate DOD network (NIPRNet or SIPRNet), or the Global Positioning System (GPS),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the audit system in Zebra Android 14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FMT_SMF_EXT.1.1 #47</t>
    </r>
  </si>
  <si>
    <r>
      <rPr>
        <sz val="11"/>
        <color rgb="FF000000"/>
        <rFont val="Calibri"/>
      </rPr>
      <t xml:space="preserve">Review the managed Zebra Android 14 device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Zebra Android 14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config date time"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Verify "Disallow config date time" is toggled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Zebra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2. Tap "System".</t>
    </r>
    <r>
      <rPr>
        <sz val="11"/>
        <color rgb="FF000000"/>
        <rFont val="Calibri"/>
      </rPr>
      <t xml:space="preserve">
</t>
    </r>
    <r>
      <rPr>
        <sz val="11"/>
        <color rgb="FF000000"/>
        <rFont val="Calibri"/>
      </rPr>
      <t xml:space="preserve">3. Tap "Date &amp; time". </t>
    </r>
    <r>
      <rPr>
        <sz val="11"/>
        <color rgb="FF000000"/>
        <rFont val="Calibri"/>
      </rPr>
      <t xml:space="preserve">
</t>
    </r>
    <r>
      <rPr>
        <sz val="11"/>
        <color rgb="FF000000"/>
        <rFont val="Calibri"/>
      </rPr>
      <t>4. Verify "Set time automatically" is grayed out and is "Enabled by 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config date time" is not set to "On", or on the managed Android 14 device "Set time automatically" is not grayed out, this is a finding.</t>
    </r>
  </si>
  <si>
    <t>V-283546</t>
  </si>
  <si>
    <r>
      <rPr>
        <sz val="11"/>
        <rFont val="Calibri"/>
      </rPr>
      <t>Zebra Android 14 devices must have the latest available Zebra Android 14 operating system installed.</t>
    </r>
  </si>
  <si>
    <t>CAT I (High)</t>
  </si>
  <si>
    <r>
      <rPr>
        <sz val="11"/>
        <color rgb="FF000000"/>
        <rFont val="Calibri"/>
      </rPr>
      <t>Install the latest released version of the Zebra Android 14 operating system on all managed Zebra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Zebra Android device operating system updates are released directly by Zebra or can be distributed via the EMM. Check each device manufacturer and/or carriers for current updates.</t>
    </r>
  </si>
  <si>
    <r>
      <rPr>
        <sz val="11"/>
        <color rgb="FF000000"/>
        <rFont val="Calibri"/>
      </rPr>
      <t>Required security features are not available in earlier operating system versions. In addition, earlier versions may have known vulnerabilities.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</si>
  <si>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the Zebra Android device has the most recently released version of managed Zebra Android 14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console and the managed Zebra Android 14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the EMM Management Console, review the version of Zebra Android 14 installed on a sample of managed devices. This procedure will vary depending on the EMM product.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Zebra Android 14 device, to determine the installed operating system version: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Verify "Build number".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installed version of the Zebra Android 14 operating system on any reviewed devices is not the latest released by Zebra, this is a finding. </t>
    </r>
    <r>
      <rPr>
        <sz val="11"/>
        <color rgb="FF000000"/>
        <rFont val="Calibri"/>
      </rPr>
      <t xml:space="preserve">
</t>
    </r>
    <r>
      <rPr>
        <sz val="11"/>
        <color rgb="FF000000"/>
        <rFont val="Calibri"/>
      </rPr>
      <t>Zebra's Android operating system patch website: https://source.android.com/security/bulletin/</t>
    </r>
  </si>
  <si>
    <t>V-283547</t>
  </si>
  <si>
    <r>
      <rPr>
        <sz val="11"/>
        <rFont val="Calibri"/>
      </rPr>
      <t>Android 14 devices must be configured to disable the use of third-party keyboards.</t>
    </r>
  </si>
  <si>
    <r>
      <rPr>
        <sz val="11"/>
        <color rgb="FF000000"/>
        <rFont val="Calibri"/>
      </rPr>
      <t xml:space="preserve">Configure the Zebra Android 14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Select only the approved keyboard.</t>
    </r>
    <r>
      <rPr>
        <sz val="11"/>
        <color rgb="FF000000"/>
        <rFont val="Calibri"/>
      </rPr>
      <t xml:space="preserve">
</t>
    </r>
    <r>
      <rPr>
        <sz val="11"/>
        <color rgb="FF000000"/>
        <rFont val="Calibri"/>
      </rPr>
      <t>Additionally, admins can configure application allowlists for Google Play that do not have any third-party keyboards for user installation.</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</si>
  <si>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FMT_SMF_EXT.1.1 #47</t>
    </r>
  </si>
  <si>
    <r>
      <rPr>
        <sz val="11"/>
        <color rgb="FF000000"/>
        <rFont val="Calibri"/>
      </rPr>
      <t xml:space="preserve">Review the managed Zebra Android 14 configuration settings to confirm that no third-party keyboards are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Verify only the approved keyboards are selected.</t>
    </r>
    <r>
      <rPr>
        <sz val="11"/>
        <color rgb="FF000000"/>
        <rFont val="Calibri"/>
      </rPr>
      <t xml:space="preserve">
</t>
    </r>
    <r>
      <rPr>
        <sz val="11"/>
        <color rgb="FF000000"/>
        <rFont val="Calibri"/>
      </rPr>
      <t>If third-party keyboards are allowed, this is a finding.</t>
    </r>
  </si>
  <si>
    <t>V-283548</t>
  </si>
  <si>
    <r>
      <rPr>
        <sz val="11"/>
        <rFont val="Calibri"/>
      </rPr>
      <t>Android 14 devices must be configured to enable Common Criteria mode (CC mode).</t>
    </r>
  </si>
  <si>
    <r>
      <rPr>
        <sz val="11"/>
        <color rgb="FF000000"/>
        <rFont val="Calibri"/>
      </rPr>
      <t xml:space="preserve">Configure the Zebra Android 14 device to implement CC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Common Criteria mode" to "ON".</t>
    </r>
  </si>
  <si>
    <r>
      <rPr>
        <sz val="11"/>
        <color rgb="FF000000"/>
        <rFont val="Calibri"/>
      </rPr>
      <t>The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CC mode implements the following behavioral/functional changes: How the Bluetooth and Wi-Fi keys are stored using different types of encryption.</t>
    </r>
    <r>
      <rPr>
        <sz val="11"/>
        <color rgb="FF000000"/>
        <rFont val="Calibri"/>
      </rPr>
      <t xml:space="preserve">
</t>
    </r>
    <r>
      <rPr>
        <sz val="11"/>
        <color rgb="FF000000"/>
        <rFont val="Calibri"/>
      </rPr>
      <t>SFR ID: FMT_SMF_EXT.1.1 #47</t>
    </r>
  </si>
  <si>
    <r>
      <rPr>
        <sz val="11"/>
        <color rgb="FF000000"/>
        <rFont val="Calibri"/>
      </rPr>
      <t xml:space="preserve">Review the managed Zebra Android 14 configuration settings to confirm CC mode is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"Enable Common Criteria mode" is toggled to "ON".</t>
    </r>
    <r>
      <rPr>
        <sz val="11"/>
        <color rgb="FF000000"/>
        <rFont val="Calibri"/>
      </rPr>
      <t xml:space="preserve">
</t>
    </r>
    <r>
      <rPr>
        <sz val="11"/>
        <color rgb="FF000000"/>
        <rFont val="Calibri"/>
      </rPr>
      <t>If CC mode is not enabled, this is a finding.</t>
    </r>
  </si>
  <si>
    <t>V-283549</t>
  </si>
  <si>
    <r>
      <rPr>
        <sz val="11"/>
        <rFont val="Calibri"/>
      </rPr>
      <t>Zebra Android 14 must be configured to disable all data signaling over [assignment: list of externally accessible hardware ports (for example, USB)].</t>
    </r>
  </si>
  <si>
    <r>
      <rPr>
        <sz val="11"/>
        <color rgb="FF000000"/>
        <rFont val="Calibri"/>
      </rPr>
      <t>Configure the Zebra Android 14 device to disable the USB port (except for charging the device).</t>
    </r>
    <r>
      <rPr>
        <sz val="11"/>
        <color rgb="FF000000"/>
        <rFont val="Calibri"/>
      </rPr>
      <t xml:space="preserve">
</t>
    </r>
    <r>
      <rPr>
        <sz val="11"/>
        <color rgb="FF000000"/>
        <rFont val="Calibri"/>
      </rPr>
      <t>COPE and COBO: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"Enable USB" to "OFF".</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</si>
  <si>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FMT_MOF_EXT.1.2 #24</t>
    </r>
  </si>
  <si>
    <r>
      <rPr>
        <sz val="11"/>
        <color rgb="FF000000"/>
        <rFont val="Calibri"/>
      </rPr>
      <t>Review the device configuration to confirm that the USB port is disabled except for charging the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"Enable USB" is toggled to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EMM console the USB port is not disabled, this is a finding.</t>
    </r>
  </si>
  <si>
    <t>V-283550</t>
  </si>
  <si>
    <r>
      <rPr>
        <sz val="11"/>
        <rFont val="Calibri"/>
      </rPr>
      <t>Zebra Android 14 must allow only the administrator (EMM) to install/remove DOD root and intermediate PKI certificates.</t>
    </r>
  </si>
  <si>
    <r>
      <rPr>
        <sz val="11"/>
        <color rgb="FF000000"/>
        <rFont val="Calibri"/>
      </rPr>
      <t>Configure the Zebra Android 14 device to prevent a user from removing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credentials" to "ON".</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</si>
  <si>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</si>
  <si>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device configuration to confirm that the user is unable to remove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config credentials" is toggled to "ON".</t>
    </r>
    <r>
      <rPr>
        <sz val="11"/>
        <color rgb="FF000000"/>
        <rFont val="Calibri"/>
      </rPr>
      <t xml:space="preserve">
</t>
    </r>
    <r>
      <rPr>
        <sz val="11"/>
        <color rgb="FF000000"/>
        <rFont val="Calibri"/>
      </rPr>
      <t>On the Zebra Android 14 device: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"Security &amp; privacy".</t>
    </r>
    <r>
      <rPr>
        <sz val="11"/>
        <color rgb="FF000000"/>
        <rFont val="Calibri"/>
      </rPr>
      <t xml:space="preserve">
</t>
    </r>
    <r>
      <rPr>
        <sz val="11"/>
        <color rgb="FF000000"/>
        <rFont val="Calibri"/>
      </rPr>
      <t>3. Tap "More security &amp; privacy".</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the user is unable to untrust or remove any work certificates.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Zebra Android 14 device the user is able to remove certificates, this is a finding.</t>
    </r>
  </si>
  <si>
    <t>V-283551</t>
  </si>
  <si>
    <r>
      <rPr>
        <sz val="11"/>
        <rFont val="Calibri"/>
      </rPr>
      <t>Zebra Android 14 must allow only the administrator (MDM) to perform the following management function: Disable Phone Hub.</t>
    </r>
  </si>
  <si>
    <r>
      <rPr>
        <sz val="11"/>
        <color rgb="FF000000"/>
        <rFont val="Calibri"/>
      </rPr>
      <t>Configure the Zebra Android 14 device to disable the nearby notification streaming policy to disable Phone Hub.</t>
    </r>
    <r>
      <rPr>
        <sz val="11"/>
        <color rgb="FF000000"/>
        <rFont val="Calibri"/>
      </rPr>
      <t xml:space="preserve">
</t>
    </r>
    <r>
      <rPr>
        <sz val="11"/>
        <color rgb="FF000000"/>
        <rFont val="Calibri"/>
      </rPr>
      <t>COPE and COBO: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Set "Nearby notification streaming policy"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Set "Nearby app streaming policy" to "Disabled".</t>
    </r>
  </si>
  <si>
    <r>
      <rPr>
        <sz val="11"/>
        <color rgb="FF000000"/>
        <rFont val="Calibri"/>
      </rPr>
      <t>It may be possible to transfer work profile data on a DOD Android device to an unauthorized Chromebook if the user has the same Zebra account set up on the Chromebook and in the work profile on the Android device. This could result in the exposure of sensitive DOD data.</t>
    </r>
    <r>
      <rPr>
        <sz val="11"/>
        <color rgb="FF000000"/>
        <rFont val="Calibri"/>
      </rPr>
      <t xml:space="preserve">
</t>
    </r>
    <r>
      <rPr>
        <sz val="11"/>
        <color rgb="FF000000"/>
        <rFont val="Calibri"/>
      </rPr>
      <t>SFR ID: FMT_MOF_EXT.1.2 #47</t>
    </r>
  </si>
  <si>
    <r>
      <rPr>
        <sz val="11"/>
        <color rgb="FF000000"/>
        <rFont val="Calibri"/>
      </rPr>
      <t>Review the EMM configuration to confirm Phone Hub has been disabled.</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Verify "Nearby notification streaming policy" is set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Verify "Nearby app streaming policy" is set to "Disabled".</t>
    </r>
    <r>
      <rPr>
        <sz val="11"/>
        <color rgb="FF000000"/>
        <rFont val="Calibri"/>
      </rPr>
      <t xml:space="preserve">
</t>
    </r>
    <r>
      <rPr>
        <sz val="11"/>
        <color rgb="FF000000"/>
        <rFont val="Calibri"/>
      </rPr>
      <t>If on the management tool the "Nearby Streaming Policy" is not set to "Disabled" and "Nearby app streaming policy" is not set to "Disabled", this is a finding.</t>
    </r>
    <r>
      <rPr>
        <sz val="11"/>
        <color rgb="FF000000"/>
        <rFont val="Calibri"/>
      </rPr>
      <t xml:space="preserve">
</t>
    </r>
    <r>
      <rPr>
        <sz val="11"/>
        <color rgb="FF000000"/>
        <rFont val="Calibri"/>
      </rPr>
      <t>Note: From a Chromebook, if a device is connected to the Phone Hub, try to set up the Notifications. It will fail to connect to the device to complete the setup if Phone Hub has been disabled on the DOD Android device.</t>
    </r>
  </si>
  <si>
    <t>V-283552</t>
  </si>
  <si>
    <r>
      <rPr>
        <sz val="11"/>
        <rFont val="Calibri"/>
      </rPr>
      <t>Zebra Android 14 must disable the user</t>
    </r>
    <r>
      <rPr>
        <sz val="11"/>
        <color rgb="FF000000"/>
        <rFont val="Calibri"/>
      </rPr>
      <t>'</t>
    </r>
    <r>
      <rPr>
        <sz val="11"/>
        <color rgb="FF000000"/>
        <rFont val="Calibri"/>
      </rPr>
      <t>s ability to wipe the device.</t>
    </r>
  </si>
  <si>
    <r>
      <rPr>
        <sz val="11"/>
        <color rgb="FF000000"/>
        <rFont val="Calibri"/>
      </rPr>
      <t>Configure the Zebra Android 14 device to disable user's ability to wipe the Android device. Enable the admin to inject a recovery account on the device so they can unlock FRP.</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Disallow factory reset:</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Factory Reset".</t>
    </r>
    <r>
      <rPr>
        <sz val="11"/>
        <color rgb="FF000000"/>
        <rFont val="Calibri"/>
      </rPr>
      <t xml:space="preserve">
</t>
    </r>
    <r>
      <rPr>
        <sz val="11"/>
        <color rgb="FF000000"/>
        <rFont val="Calibri"/>
      </rPr>
      <t>Set factory reset protection policy:</t>
    </r>
    <r>
      <rPr>
        <sz val="11"/>
        <color rgb="FF000000"/>
        <rFont val="Calibri"/>
      </rPr>
      <t xml:space="preserve">
</t>
    </r>
    <r>
      <rPr>
        <sz val="11"/>
        <color rgb="FF000000"/>
        <rFont val="Calibri"/>
      </rPr>
      <t xml:space="preserve">COBO and COPE: </t>
    </r>
    <r>
      <rPr>
        <sz val="11"/>
        <color rgb="FF000000"/>
        <rFont val="Calibri"/>
      </rPr>
      <t xml:space="preserve">
</t>
    </r>
    <r>
      <rPr>
        <sz val="11"/>
        <color rgb="FF000000"/>
        <rFont val="Calibri"/>
      </rPr>
      <t>1. Device owner management &gt;&gt; Set factory reset protection.</t>
    </r>
    <r>
      <rPr>
        <sz val="11"/>
        <color rgb="FF000000"/>
        <rFont val="Calibri"/>
      </rPr>
      <t xml:space="preserve">
</t>
    </r>
    <r>
      <rPr>
        <sz val="11"/>
        <color rgb="FF000000"/>
        <rFont val="Calibri"/>
      </rPr>
      <t>2. From Accounts section: Add Account &gt;&gt; Enter recovery account &gt;&gt; Press "OK".</t>
    </r>
    <r>
      <rPr>
        <sz val="11"/>
        <color rgb="FF000000"/>
        <rFont val="Calibri"/>
      </rPr>
      <t xml:space="preserve">
</t>
    </r>
    <r>
      <rPr>
        <sz val="11"/>
        <color rgb="FF000000"/>
        <rFont val="Calibri"/>
      </rPr>
      <t>3. From Enabled section: Select "Enabled" to enable FRP policy.</t>
    </r>
    <r>
      <rPr>
        <sz val="11"/>
        <color rgb="FF000000"/>
        <rFont val="Calibri"/>
      </rPr>
      <t xml:space="preserve">
</t>
    </r>
    <r>
      <rPr>
        <sz val="11"/>
        <color rgb="FF000000"/>
        <rFont val="Calibri"/>
      </rPr>
      <t>4. Press "Save" to confirm all changes.</t>
    </r>
    <r>
      <rPr>
        <sz val="11"/>
        <color rgb="FF000000"/>
        <rFont val="Calibri"/>
      </rPr>
      <t xml:space="preserve">
</t>
    </r>
    <r>
      <rPr>
        <sz val="11"/>
        <color rgb="FF000000"/>
        <rFont val="Calibri"/>
      </rPr>
      <t>Configuration API: factoryResetDisabled, frpAdminEmails[ ]</t>
    </r>
  </si>
  <si>
    <r>
      <rPr>
        <sz val="11"/>
        <color rgb="FF000000"/>
        <rFont val="Calibri"/>
      </rPr>
      <t>This feature must be disabled to comply with DOD electronic records retention requirements for mobile devices. Otherwise, mobile device users could wipe the device, which would violate DOD policy.</t>
    </r>
    <r>
      <rPr>
        <sz val="11"/>
        <color rgb="FF000000"/>
        <rFont val="Calibri"/>
      </rPr>
      <t xml:space="preserve">
</t>
    </r>
    <r>
      <rPr>
        <sz val="11"/>
        <color rgb="FF000000"/>
        <rFont val="Calibri"/>
      </rPr>
      <t>SFR ID: FMT_MOF_EXT.1.2 #47</t>
    </r>
  </si>
  <si>
    <r>
      <rPr>
        <sz val="11"/>
        <color rgb="FF000000"/>
        <rFont val="Calibri"/>
      </rPr>
      <t>Review configuration settings to confirm the user is unable to perform a factory reset and the admin has the ability to inject a recovery account on the device so they can unlock Factory Reset Protection (FRP).</t>
    </r>
    <r>
      <rPr>
        <sz val="11"/>
        <color rgb="FF000000"/>
        <rFont val="Calibri"/>
      </rPr>
      <t xml:space="preserve">
</t>
    </r>
    <r>
      <rPr>
        <sz val="11"/>
        <color rgb="FF000000"/>
        <rFont val="Calibri"/>
      </rPr>
      <t>This check procedure is performed on the device management tool and the Zebra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Verify factory reset configuration:</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Factory Reset" is enabled.</t>
    </r>
    <r>
      <rPr>
        <sz val="11"/>
        <color rgb="FF000000"/>
        <rFont val="Calibri"/>
      </rPr>
      <t xml:space="preserve">
</t>
    </r>
    <r>
      <rPr>
        <sz val="11"/>
        <color rgb="FF000000"/>
        <rFont val="Calibri"/>
      </rPr>
      <t>Verify factory reset protection policy configuration:</t>
    </r>
    <r>
      <rPr>
        <sz val="11"/>
        <color rgb="FF000000"/>
        <rFont val="Calibri"/>
      </rPr>
      <t xml:space="preserve">
</t>
    </r>
    <r>
      <rPr>
        <sz val="11"/>
        <color rgb="FF000000"/>
        <rFont val="Calibri"/>
      </rPr>
      <t>From the Android Enterprise policy management:</t>
    </r>
    <r>
      <rPr>
        <sz val="11"/>
        <color rgb="FF000000"/>
        <rFont val="Calibri"/>
      </rPr>
      <t xml:space="preserve">
</t>
    </r>
    <r>
      <rPr>
        <sz val="11"/>
        <color rgb="FF000000"/>
        <rFont val="Calibri"/>
      </rPr>
      <t>1. Go to the Factory Reset Protection section.</t>
    </r>
    <r>
      <rPr>
        <sz val="11"/>
        <color rgb="FF000000"/>
        <rFont val="Calibri"/>
      </rPr>
      <t xml:space="preserve">
</t>
    </r>
    <r>
      <rPr>
        <sz val="11"/>
        <color rgb="FF000000"/>
        <rFont val="Calibri"/>
      </rPr>
      <t>2. Verify that "Factory Reset Protection" is set to "Allow/Enabled".</t>
    </r>
    <r>
      <rPr>
        <sz val="11"/>
        <color rgb="FF000000"/>
        <rFont val="Calibri"/>
      </rPr>
      <t xml:space="preserve">
</t>
    </r>
    <r>
      <rPr>
        <sz val="11"/>
        <color rgb="FF000000"/>
        <rFont val="Calibri"/>
      </rPr>
      <t>3. Verify that the correct Zebra Account ID(s) is/are listed as allowed to unlock the FRP.</t>
    </r>
    <r>
      <rPr>
        <sz val="11"/>
        <color rgb="FF000000"/>
        <rFont val="Calibri"/>
      </rPr>
      <t xml:space="preserve">
</t>
    </r>
    <r>
      <rPr>
        <sz val="11"/>
        <color rgb="FF000000"/>
        <rFont val="Calibri"/>
      </rPr>
      <t>On the managed Zebra Android 14 device, verify factory reset configuration:</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General management &gt;&gt; Reset.</t>
    </r>
    <r>
      <rPr>
        <sz val="11"/>
        <color rgb="FF000000"/>
        <rFont val="Calibri"/>
      </rPr>
      <t xml:space="preserve">
</t>
    </r>
    <r>
      <rPr>
        <sz val="11"/>
        <color rgb="FF000000"/>
        <rFont val="Calibri"/>
      </rPr>
      <t>2. Tap the "Factory data reset" option.</t>
    </r>
    <r>
      <rPr>
        <sz val="11"/>
        <color rgb="FF000000"/>
        <rFont val="Calibri"/>
      </rPr>
      <t xml:space="preserve">
</t>
    </r>
    <r>
      <rPr>
        <sz val="11"/>
        <color rgb="FF000000"/>
        <rFont val="Calibri"/>
      </rPr>
      <t>3. Verify that the "Action not allowed" pop-up appears and factory data reset does not proceed.</t>
    </r>
    <r>
      <rPr>
        <sz val="11"/>
        <color rgb="FF000000"/>
        <rFont val="Calibri"/>
      </rPr>
      <t xml:space="preserve">
</t>
    </r>
    <r>
      <rPr>
        <sz val="11"/>
        <color rgb="FF000000"/>
        <rFont val="Calibri"/>
      </rPr>
      <t>If the Android device user is able to perform a factory reset or the admin cannot unlock the Android phone after an FRP event, this is a finding.</t>
    </r>
  </si>
  <si>
    <t>V-283553</t>
  </si>
  <si>
    <r>
      <rPr>
        <sz val="11"/>
        <rFont val="Calibri"/>
      </rPr>
      <t>Zebra Android 14 must disable the use of assistants (including Zebra Assistant) unless required to meet Section 508 compliance requirements.</t>
    </r>
  </si>
  <si>
    <r>
      <rPr>
        <sz val="11"/>
        <color rgb="FF000000"/>
        <rFont val="Calibri"/>
      </rPr>
      <t>Configure the Zebra Android 14 device to disable the use of all assistants.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assist content".</t>
    </r>
    <r>
      <rPr>
        <sz val="11"/>
        <color rgb="FF000000"/>
        <rFont val="Calibri"/>
      </rPr>
      <t xml:space="preserve">
</t>
    </r>
    <r>
      <rPr>
        <sz val="11"/>
        <color rgb="FF000000"/>
        <rFont val="Calibri"/>
      </rPr>
      <t>3. Do not allowlist the Gemini app in the Managed Google Play Store.</t>
    </r>
    <r>
      <rPr>
        <sz val="11"/>
        <color rgb="FF000000"/>
        <rFont val="Calibri"/>
      </rPr>
      <t xml:space="preserve">
</t>
    </r>
    <r>
      <rPr>
        <sz val="11"/>
        <color rgb="FF000000"/>
        <rFont val="Calibri"/>
      </rPr>
      <t>Note: This control also disables Gemini from being invoked if it was previously installed.</t>
    </r>
    <r>
      <rPr>
        <sz val="11"/>
        <color rgb="FF000000"/>
        <rFont val="Calibri"/>
      </rPr>
      <t xml:space="preserve">
</t>
    </r>
    <r>
      <rPr>
        <sz val="11"/>
        <color rgb="FF000000"/>
        <rFont val="Calibri"/>
      </rPr>
      <t>Configuration API: ASSIST_CONTENT_DISALLOWED</t>
    </r>
  </si>
  <si>
    <r>
      <rPr>
        <sz val="11"/>
        <color rgb="FF000000"/>
        <rFont val="Calibri"/>
      </rPr>
      <t>The use of assistants could expose sensitive DOD data to cloud-based servers during the processing of assistant requests.</t>
    </r>
    <r>
      <rPr>
        <sz val="11"/>
        <color rgb="FF000000"/>
        <rFont val="Calibri"/>
      </rPr>
      <t xml:space="preserve">
</t>
    </r>
    <r>
      <rPr>
        <sz val="11"/>
        <color rgb="FF000000"/>
        <rFont val="Calibri"/>
      </rPr>
      <t>SFR ID: FMT_MOF_EXT.1.2 #47</t>
    </r>
  </si>
  <si>
    <r>
      <rPr>
        <sz val="11"/>
        <color rgb="FF000000"/>
        <rFont val="Calibri"/>
      </rPr>
      <t>Review configuration settings to confirm the use of assistants has been disabled.</t>
    </r>
    <r>
      <rPr>
        <sz val="11"/>
        <color rgb="FF000000"/>
        <rFont val="Calibri"/>
      </rPr>
      <t xml:space="preserve">
</t>
    </r>
    <r>
      <rPr>
        <sz val="11"/>
        <color rgb="FF000000"/>
        <rFont val="Calibri"/>
      </rPr>
      <t>This check procedure is performed on the device management tool and the Zebra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assist content" is enabled.</t>
    </r>
    <r>
      <rPr>
        <sz val="11"/>
        <color rgb="FF000000"/>
        <rFont val="Calibri"/>
      </rPr>
      <t xml:space="preserve">
</t>
    </r>
    <r>
      <rPr>
        <sz val="11"/>
        <color rgb="FF000000"/>
        <rFont val="Calibri"/>
      </rPr>
      <t>3. Verify that the Gemini App in the Managed Google Play Store has not been added to the allowlist.</t>
    </r>
    <r>
      <rPr>
        <sz val="11"/>
        <color rgb="FF000000"/>
        <rFont val="Calibri"/>
      </rPr>
      <t xml:space="preserve">
</t>
    </r>
    <r>
      <rPr>
        <sz val="11"/>
        <color rgb="FF000000"/>
        <rFont val="Calibri"/>
      </rPr>
      <t xml:space="preserve">On the managed Zebra Android 14 device: </t>
    </r>
    <r>
      <rPr>
        <sz val="11"/>
        <color rgb="FF000000"/>
        <rFont val="Calibri"/>
      </rPr>
      <t xml:space="preserve">
</t>
    </r>
    <r>
      <rPr>
        <sz val="11"/>
        <color rgb="FF000000"/>
        <rFont val="Calibri"/>
      </rPr>
      <t>1. Try to invoke the Zebra Assistant and note that it will not execute.</t>
    </r>
    <r>
      <rPr>
        <sz val="11"/>
        <color rgb="FF000000"/>
        <rFont val="Calibri"/>
      </rPr>
      <t xml:space="preserve">
</t>
    </r>
    <r>
      <rPr>
        <sz val="11"/>
        <color rgb="FF000000"/>
        <rFont val="Calibri"/>
      </rPr>
      <t>2. Verify that the Gemini app is not installed and is not listed in the Managed Google Play Store.</t>
    </r>
    <r>
      <rPr>
        <sz val="11"/>
        <color rgb="FF000000"/>
        <rFont val="Calibri"/>
      </rPr>
      <t xml:space="preserve">
</t>
    </r>
    <r>
      <rPr>
        <sz val="11"/>
        <color rgb="FF000000"/>
        <rFont val="Calibri"/>
      </rPr>
      <t>If the use of assistants has not been disabled, this is a finding.</t>
    </r>
    <r>
      <rPr>
        <sz val="11"/>
        <color rgb="FF000000"/>
        <rFont val="Calibri"/>
      </rPr>
      <t xml:space="preserve">
</t>
    </r>
    <r>
      <rPr>
        <sz val="11"/>
        <color rgb="FF000000"/>
        <rFont val="Calibri"/>
      </rPr>
      <t>Note: This control also disables Gemini from being invoked if it was previously installed.</t>
    </r>
  </si>
  <si>
    <t>V-283554</t>
  </si>
  <si>
    <r>
      <rPr>
        <sz val="11"/>
        <rFont val="Calibri"/>
      </rPr>
      <t>Zebra Android 14 must disable wireless printing.</t>
    </r>
  </si>
  <si>
    <r>
      <rPr>
        <sz val="11"/>
        <color rgb="FF000000"/>
        <rFont val="Calibri"/>
      </rPr>
      <t>Configure Zebra Android 14 device to disable wireless printing.</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printing".</t>
    </r>
    <r>
      <rPr>
        <sz val="11"/>
        <color rgb="FF000000"/>
        <rFont val="Calibri"/>
      </rPr>
      <t xml:space="preserve">
</t>
    </r>
    <r>
      <rPr>
        <sz val="11"/>
        <color rgb="FF000000"/>
        <rFont val="Calibri"/>
      </rPr>
      <t>Configuration API: PRINTING_DISALLOWED</t>
    </r>
  </si>
  <si>
    <r>
      <rPr>
        <sz val="11"/>
        <color rgb="FF000000"/>
        <rFont val="Calibri"/>
      </rPr>
      <t>Wireless printing allows the printing of sensitive DOD documents to non-DOD controlled printers, which may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</si>
  <si>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that wireless printing has been disabled.</t>
    </r>
    <r>
      <rPr>
        <sz val="11"/>
        <color rgb="FF000000"/>
        <rFont val="Calibri"/>
      </rPr>
      <t xml:space="preserve">
</t>
    </r>
    <r>
      <rPr>
        <sz val="11"/>
        <color rgb="FF000000"/>
        <rFont val="Calibri"/>
      </rPr>
      <t>This check procedure is performed on the device management tool and the Zebra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1. Open user restrictions. </t>
    </r>
    <r>
      <rPr>
        <sz val="11"/>
        <color rgb="FF000000"/>
        <rFont val="Calibri"/>
      </rPr>
      <t xml:space="preserve">
</t>
    </r>
    <r>
      <rPr>
        <sz val="11"/>
        <color rgb="FF000000"/>
        <rFont val="Calibri"/>
      </rPr>
      <t>2. Verify that "Disallow printing" is enabled.</t>
    </r>
    <r>
      <rPr>
        <sz val="11"/>
        <color rgb="FF000000"/>
        <rFont val="Calibri"/>
      </rPr>
      <t xml:space="preserve">
</t>
    </r>
    <r>
      <rPr>
        <sz val="11"/>
        <color rgb="FF000000"/>
        <rFont val="Calibri"/>
      </rPr>
      <t xml:space="preserve">On the managed Zebra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a document or image from the file app and try to print.</t>
    </r>
    <r>
      <rPr>
        <sz val="11"/>
        <color rgb="FF000000"/>
        <rFont val="Calibri"/>
      </rPr>
      <t xml:space="preserve">
</t>
    </r>
    <r>
      <rPr>
        <sz val="11"/>
        <color rgb="FF000000"/>
        <rFont val="Calibri"/>
      </rPr>
      <t>2. Verify that printing is not possible.</t>
    </r>
    <r>
      <rPr>
        <sz val="11"/>
        <color rgb="FF000000"/>
        <rFont val="Calibri"/>
      </rPr>
      <t xml:space="preserve">
</t>
    </r>
    <r>
      <rPr>
        <sz val="11"/>
        <color rgb="FF000000"/>
        <rFont val="Calibri"/>
      </rPr>
      <t>If wireless printing has not been disabled, this is a finding.</t>
    </r>
  </si>
  <si>
    <t>V-283555</t>
  </si>
  <si>
    <r>
      <rPr>
        <sz val="11"/>
        <rFont val="Calibri"/>
      </rPr>
      <t>Zebra Android 14 must disable screen capture.</t>
    </r>
  </si>
  <si>
    <r>
      <rPr>
        <sz val="11"/>
        <color rgb="FF000000"/>
        <rFont val="Calibri"/>
      </rPr>
      <t>Install a configuration profile to disable screen capture.</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 screen capture, and audio section.</t>
    </r>
    <r>
      <rPr>
        <sz val="11"/>
        <color rgb="FF000000"/>
        <rFont val="Calibri"/>
      </rPr>
      <t xml:space="preserve">
</t>
    </r>
    <r>
      <rPr>
        <sz val="11"/>
        <color rgb="FF000000"/>
        <rFont val="Calibri"/>
      </rPr>
      <t>2. Enable the "Disable Screen Capture" setting.</t>
    </r>
    <r>
      <rPr>
        <sz val="11"/>
        <color rgb="FF000000"/>
        <rFont val="Calibri"/>
      </rPr>
      <t xml:space="preserve">
</t>
    </r>
    <r>
      <rPr>
        <sz val="11"/>
        <color rgb="FF000000"/>
        <rFont val="Calibri"/>
      </rPr>
      <t>Configuration API: screenCaptureDisabled</t>
    </r>
  </si>
  <si>
    <r>
      <rPr>
        <sz val="11"/>
        <color rgb="FF000000"/>
        <rFont val="Calibri"/>
      </rPr>
      <t>The screen capture feature could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</si>
  <si>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that screen capture has been disabled.</t>
    </r>
    <r>
      <rPr>
        <sz val="11"/>
        <color rgb="FF000000"/>
        <rFont val="Calibri"/>
      </rPr>
      <t xml:space="preserve">
</t>
    </r>
    <r>
      <rPr>
        <sz val="11"/>
        <color rgb="FF000000"/>
        <rFont val="Calibri"/>
      </rPr>
      <t>This check procedure is performed on the device management tool and the Zebra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 screen capture, and audio section.</t>
    </r>
    <r>
      <rPr>
        <sz val="11"/>
        <color rgb="FF000000"/>
        <rFont val="Calibri"/>
      </rPr>
      <t xml:space="preserve">
</t>
    </r>
    <r>
      <rPr>
        <sz val="11"/>
        <color rgb="FF000000"/>
        <rFont val="Calibri"/>
      </rPr>
      <t>2. Verify that the "Disable Screen Capture" setting is enabled.</t>
    </r>
    <r>
      <rPr>
        <sz val="11"/>
        <color rgb="FF000000"/>
        <rFont val="Calibri"/>
      </rPr>
      <t xml:space="preserve">
</t>
    </r>
    <r>
      <rPr>
        <sz val="11"/>
        <color rgb="FF000000"/>
        <rFont val="Calibri"/>
      </rPr>
      <t xml:space="preserve">On the managed Zebra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1. Press the power button and the volume down button at the same time. </t>
    </r>
    <r>
      <rPr>
        <sz val="11"/>
        <color rgb="FF000000"/>
        <rFont val="Calibri"/>
      </rPr>
      <t xml:space="preserve">
</t>
    </r>
    <r>
      <rPr>
        <sz val="11"/>
        <color rgb="FF000000"/>
        <rFont val="Calibri"/>
      </rPr>
      <t>2. Verify that the message "Taking screenshots is blocked by your admin" appears.</t>
    </r>
    <r>
      <rPr>
        <sz val="11"/>
        <color rgb="FF000000"/>
        <rFont val="Calibri"/>
      </rPr>
      <t xml:space="preserve">
</t>
    </r>
    <r>
      <rPr>
        <sz val="11"/>
        <color rgb="FF000000"/>
        <rFont val="Calibri"/>
      </rPr>
      <t>If screen capture has not been disabled, this is a finding.</t>
    </r>
  </si>
  <si>
    <t>V-283556</t>
  </si>
  <si>
    <r>
      <rPr>
        <sz val="11"/>
        <rFont val="Calibri"/>
      </rPr>
      <t>Zebra Android 14 devices must have a Mobile Threat Detection (MTD) app installed.</t>
    </r>
  </si>
  <si>
    <r>
      <rPr>
        <sz val="11"/>
        <color rgb="FF000000"/>
        <rFont val="Calibri"/>
      </rPr>
      <t>Install an MTD app on managed Zebra Android devices.</t>
    </r>
  </si>
  <si>
    <r>
      <rPr>
        <sz val="11"/>
        <color rgb="FF000000"/>
        <rFont val="Calibri"/>
      </rPr>
      <t>DOD mobile devices are in constant risk of cyber threats. MTD apps mitigate these risks by providing real-time threat detection, malware prevention, and vulnerability analysis.</t>
    </r>
    <r>
      <rPr>
        <sz val="11"/>
        <color rgb="FF000000"/>
        <rFont val="Calibri"/>
      </rPr>
      <t xml:space="preserve">
</t>
    </r>
    <r>
      <rPr>
        <sz val="11"/>
        <color rgb="FF000000"/>
        <rFont val="Calibri"/>
      </rPr>
      <t>SFR ID: FMT_MOF_EXT.1.2 #47</t>
    </r>
  </si>
  <si>
    <r>
      <rPr>
        <sz val="11"/>
        <color rgb="FF000000"/>
        <rFont val="Calibri"/>
      </rPr>
      <t>Confirm that an MTD app is installed on managed Zebra Android devices.</t>
    </r>
    <r>
      <rPr>
        <sz val="11"/>
        <color rgb="FF000000"/>
        <rFont val="Calibri"/>
      </rPr>
      <t xml:space="preserve">
</t>
    </r>
    <r>
      <rPr>
        <sz val="11"/>
        <color rgb="FF000000"/>
        <rFont val="Calibri"/>
      </rPr>
      <t>This check procedure is performed on both the device management tool and the Zebra Android device.</t>
    </r>
    <r>
      <rPr>
        <sz val="11"/>
        <color rgb="FF000000"/>
        <rFont val="Calibri"/>
      </rPr>
      <t xml:space="preserve">
</t>
    </r>
    <r>
      <rPr>
        <sz val="11"/>
        <color rgb="FF000000"/>
        <rFont val="Calibri"/>
      </rPr>
      <t>In the MDM console, verify that an MTD app is listed as a managed app being deployed to site managed devices.</t>
    </r>
    <r>
      <rPr>
        <sz val="11"/>
        <color rgb="FF000000"/>
        <rFont val="Calibri"/>
      </rPr>
      <t xml:space="preserve">
</t>
    </r>
    <r>
      <rPr>
        <sz val="11"/>
        <color rgb="FF000000"/>
        <rFont val="Calibri"/>
      </rPr>
      <t>On the Zebra Android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 and then "See all apps".</t>
    </r>
    <r>
      <rPr>
        <sz val="11"/>
        <color rgb="FF000000"/>
        <rFont val="Calibri"/>
      </rPr>
      <t xml:space="preserve">
</t>
    </r>
    <r>
      <rPr>
        <sz val="11"/>
        <color rgb="FF000000"/>
        <rFont val="Calibri"/>
      </rPr>
      <t>3. Verify that an MTD app is listed.</t>
    </r>
    <r>
      <rPr>
        <sz val="11"/>
        <color rgb="FF000000"/>
        <rFont val="Calibri"/>
      </rPr>
      <t xml:space="preserve">
</t>
    </r>
    <r>
      <rPr>
        <sz val="11"/>
        <color rgb="FF000000"/>
        <rFont val="Calibri"/>
      </rPr>
      <t>If an MTD app is not installed on the device, this is a finding.</t>
    </r>
  </si>
  <si>
    <t>V-283557</t>
  </si>
  <si>
    <r>
      <rPr>
        <sz val="11"/>
        <rFont val="Calibri"/>
      </rPr>
      <t>Zebra Android 14 must implement the management setting: disable Camera.</t>
    </r>
  </si>
  <si>
    <r>
      <rPr>
        <sz val="11"/>
        <color rgb="FF000000"/>
        <rFont val="Calibri"/>
      </rPr>
      <t>If the AO has not approved the use of Zebra device camera, configure Android 14 to disable the device camera.</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Select "Disable camera".</t>
    </r>
    <r>
      <rPr>
        <sz val="11"/>
        <color rgb="FF000000"/>
        <rFont val="Calibri"/>
      </rPr>
      <t xml:space="preserve">
</t>
    </r>
    <r>
      <rPr>
        <sz val="11"/>
        <color rgb="FF000000"/>
        <rFont val="Calibri"/>
      </rPr>
      <t>Configuration API: cameraDisabled</t>
    </r>
  </si>
  <si>
    <r>
      <rPr>
        <sz val="11"/>
        <color rgb="FF000000"/>
        <rFont val="Calibri"/>
      </rPr>
      <t>Authorizing official (AO) approval is required before the mobile device camera can be enabled for a specific user or group of users, based on a risk assessment of the operational environment. Camera use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</si>
  <si>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Determine if the site AO has approved the use of device cameras. Look for a document showing approval for a specific user or group of users. If not approved, review configuration settings to confirm "Allow Camera" is disabled. If approved, this requirement is not applicable. Review configuration settings to confirm the device camera has been disabled.</t>
    </r>
    <r>
      <rPr>
        <sz val="11"/>
        <color rgb="FF000000"/>
        <rFont val="Calibri"/>
      </rPr>
      <t xml:space="preserve">
</t>
    </r>
    <r>
      <rPr>
        <sz val="11"/>
        <color rgb="FF000000"/>
        <rFont val="Calibri"/>
      </rPr>
      <t>This check procedure is performed on the device management tool and the Zebra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Verify that the "Disable camera" setting is disabled.</t>
    </r>
    <r>
      <rPr>
        <sz val="11"/>
        <color rgb="FF000000"/>
        <rFont val="Calibri"/>
      </rPr>
      <t xml:space="preserve">
</t>
    </r>
    <r>
      <rPr>
        <sz val="11"/>
        <color rgb="FF000000"/>
        <rFont val="Calibri"/>
      </rPr>
      <t xml:space="preserve">On the managed Zebra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Verify that the camera cannot be used on the mobile device.</t>
    </r>
    <r>
      <rPr>
        <sz val="11"/>
        <color rgb="FF000000"/>
        <rFont val="Calibri"/>
      </rPr>
      <t xml:space="preserve">
</t>
    </r>
    <r>
      <rPr>
        <sz val="11"/>
        <color rgb="FF000000"/>
        <rFont val="Calibri"/>
      </rPr>
      <t>If the device camera has not been disabled, this is a finding.</t>
    </r>
  </si>
  <si>
    <t>V-283559</t>
  </si>
  <si>
    <r>
      <rPr>
        <sz val="11"/>
        <rFont val="Calibri"/>
      </rPr>
      <t>Zebra Android must implement the management setting: disable the Bluetooth radio.</t>
    </r>
  </si>
  <si>
    <r>
      <rPr>
        <sz val="11"/>
        <color rgb="FF000000"/>
        <rFont val="Calibri"/>
      </rPr>
      <t xml:space="preserve">If the AO has not approved the use of the Zebra device Bluetooth radio, install a configuration profile to disable Bluetooth use.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In the configuration profile for the device, disable Bluetooth (enable "DISALLOW_BLUETOOTH").</t>
    </r>
  </si>
  <si>
    <r>
      <rPr>
        <sz val="11"/>
        <color rgb="FF000000"/>
        <rFont val="Calibri"/>
      </rPr>
      <t>Authorizing official (AO) approval is required before the Zebra device Bluetooth radio can be enabled. All AO approvals must be documented and based on critical mission need. Use of Bluetooth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</si>
  <si>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 xml:space="preserve">Determine if the site AO has approved the use of Zebra device Bluetooth radios. Look for a document showing AO approval. All AO approvals must be documented and based on critical mission need. </t>
    </r>
    <r>
      <rPr>
        <sz val="11"/>
        <color rgb="FF000000"/>
        <rFont val="Calibri"/>
      </rPr>
      <t xml:space="preserve">
</t>
    </r>
    <r>
      <rPr>
        <sz val="11"/>
        <color rgb="FF000000"/>
        <rFont val="Calibri"/>
      </rPr>
      <t>If not approved, review configuration settings on the MDM server to confirm Bluetooth has been disabled, and on the Zebra device, verify Bluetooth cannot be enabled. If approved, this requirement is not applicable.</t>
    </r>
    <r>
      <rPr>
        <sz val="11"/>
        <color rgb="FF000000"/>
        <rFont val="Calibri"/>
      </rPr>
      <t xml:space="preserve">
</t>
    </r>
    <r>
      <rPr>
        <sz val="11"/>
        <color rgb="FF000000"/>
        <rFont val="Calibri"/>
      </rPr>
      <t>This check procedure is performed on both the device management tool and managed Zebra device.</t>
    </r>
    <r>
      <rPr>
        <sz val="11"/>
        <color rgb="FF000000"/>
        <rFont val="Calibri"/>
      </rPr>
      <t xml:space="preserve">
</t>
    </r>
    <r>
      <rPr>
        <sz val="11"/>
        <color rgb="FF000000"/>
        <rFont val="Calibri"/>
      </rPr>
      <t>In the Android management tool, verify Bluetooth is disabled ("DISALLOW_BLUETOOTH" enabled) in the configuration profile.</t>
    </r>
    <r>
      <rPr>
        <sz val="11"/>
        <color rgb="FF000000"/>
        <rFont val="Calibri"/>
      </rPr>
      <t xml:space="preserve">
</t>
    </r>
    <r>
      <rPr>
        <sz val="11"/>
        <color rgb="FF000000"/>
        <rFont val="Calibri"/>
      </rPr>
      <t>On the managed Zebra device, verify the Bluetooth radio is disabled and cannot be enabled:</t>
    </r>
    <r>
      <rPr>
        <sz val="11"/>
        <color rgb="FF000000"/>
        <rFont val="Calibri"/>
      </rPr>
      <t xml:space="preserve">
</t>
    </r>
    <r>
      <rPr>
        <sz val="11"/>
        <color rgb="FF000000"/>
        <rFont val="Calibri"/>
      </rPr>
      <t>Settings &gt;&gt; Connected devices &gt;&gt; Connection preferences &gt;&gt; Bluetooth</t>
    </r>
    <r>
      <rPr>
        <sz val="11"/>
        <color rgb="FF000000"/>
        <rFont val="Calibri"/>
      </rPr>
      <t xml:space="preserve">
</t>
    </r>
    <r>
      <rPr>
        <sz val="11"/>
        <color rgb="FF000000"/>
        <rFont val="Calibri"/>
      </rPr>
      <t>If Bluetooth has not been disabled in the device's MDM configuration profile or if Bluetooth can be enabled on the Zebra device, this is a finding.</t>
    </r>
  </si>
  <si>
    <t>V-283584</t>
  </si>
  <si>
    <t>COPE</t>
  </si>
  <si>
    <t>V-283609</t>
  </si>
  <si>
    <t>V-283610</t>
  </si>
  <si>
    <t>V-283611</t>
  </si>
  <si>
    <t>V-283612</t>
  </si>
  <si>
    <t>V-283613</t>
  </si>
  <si>
    <t>V-283614</t>
  </si>
  <si>
    <t>V-283615</t>
  </si>
  <si>
    <t>V-283616</t>
  </si>
  <si>
    <t>V-283620</t>
  </si>
  <si>
    <t>V-283622</t>
  </si>
  <si>
    <t>V-283625</t>
  </si>
  <si>
    <t>V-283626</t>
  </si>
  <si>
    <t>V-283630</t>
  </si>
  <si>
    <t>V-283631</t>
  </si>
  <si>
    <t>V-283632</t>
  </si>
  <si>
    <t>V-283633</t>
  </si>
  <si>
    <t>V-283635</t>
  </si>
  <si>
    <r>
      <rPr>
        <sz val="11"/>
        <rFont val="Calibri"/>
      </rPr>
      <t>Zebra Android 14 must be configured to disable exceptions to the access control policy that prevent [selection: application processes, groups of application processes] from accessing [selection: all, private] data stored by other [selection: application processes, groups of application processes].</t>
    </r>
  </si>
  <si>
    <r>
      <rPr>
        <sz val="11"/>
        <color rgb="FF000000"/>
        <rFont val="Calibri"/>
      </rPr>
      <t>Configure the Zebra Android 14 device to enable the access control policy that prevents [selection: application processes, groups of application processes] from accessing [selection: all, private] data stored by other [selection: application processes, groups of application processes].</t>
    </r>
    <r>
      <rPr>
        <sz val="11"/>
        <color rgb="FF000000"/>
        <rFont val="Calibri"/>
      </rPr>
      <t xml:space="preserve">
</t>
    </r>
    <r>
      <rPr>
        <sz val="11"/>
        <color rgb="FF000000"/>
        <rFont val="Calibri"/>
      </rPr>
      <t>Note: All application data is inherently sandboxed and isolated from other applications. To disable copy/paste 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cross profile copy/paste" to "ON".</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</si>
  <si>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prohibiting users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</si>
  <si>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documentation on the managed Zebra Android 14 device and inspect the configuration on the Zebra Android device to verify the access control policy that prevents [selection: application processes] from accessing [selection: all] data stored by other [selection: application processes] is enabled.</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cross profile copy/paste" is toggled to "ON".</t>
    </r>
    <r>
      <rPr>
        <sz val="11"/>
        <color rgb="FF000000"/>
        <rFont val="Calibri"/>
      </rPr>
      <t xml:space="preserve">
</t>
    </r>
    <r>
      <rPr>
        <sz val="11"/>
        <color rgb="FF000000"/>
        <rFont val="Calibri"/>
      </rPr>
      <t>If the EMM console device policy is not set to disable data sharing between profiles, this is a finding.</t>
    </r>
  </si>
  <si>
    <t>V-283636</t>
  </si>
  <si>
    <t>V-283640</t>
  </si>
  <si>
    <t>V-283641</t>
  </si>
  <si>
    <t>V-283643</t>
  </si>
  <si>
    <t>V-283644</t>
  </si>
  <si>
    <t>V-283645</t>
  </si>
  <si>
    <t>V-283646</t>
  </si>
  <si>
    <r>
      <rPr>
        <sz val="11"/>
        <rFont val="Calibri"/>
      </rPr>
      <t>The Zebra Android 14 work profile must be configured to prevent users from adding personal email accounts to the work email app.</t>
    </r>
  </si>
  <si>
    <r>
      <rPr>
        <sz val="11"/>
        <color rgb="FF000000"/>
        <rFont val="Calibri"/>
      </rPr>
      <t xml:space="preserve">Configure the Zebra Android 14 device to prevent users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EMM console: </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modify accounts" to "ON".</t>
    </r>
    <r>
      <rPr>
        <sz val="11"/>
        <color rgb="FF000000"/>
        <rFont val="Calibri"/>
      </rPr>
      <t xml:space="preserve">
</t>
    </r>
    <r>
      <rPr>
        <sz val="11"/>
        <color rgb="FF000000"/>
        <rFont val="Calibri"/>
      </rPr>
      <t>Refer to the EMM documentation to determine how to provision users' work email accounts for the work email app.</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</si>
  <si>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restricting email account addition to allowlisted accounts mitigates this vulnerability.</t>
    </r>
    <r>
      <rPr>
        <sz val="11"/>
        <color rgb="FF000000"/>
        <rFont val="Calibri"/>
      </rPr>
      <t xml:space="preserve">
</t>
    </r>
    <r>
      <rPr>
        <sz val="11"/>
        <color rgb="FF000000"/>
        <rFont val="Calibri"/>
      </rPr>
      <t>SFR ID: FMT_SMF_EXT.1.1 #47</t>
    </r>
  </si>
  <si>
    <r>
      <rPr>
        <sz val="11"/>
        <color rgb="FF000000"/>
        <rFont val="Calibri"/>
      </rPr>
      <t xml:space="preserve">Review the managed Zebra Android 14 work profile configuration settings to confirm that users are prevented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Zebra Android 14 device. </t>
    </r>
    <r>
      <rPr>
        <sz val="11"/>
        <color rgb="FF000000"/>
        <rFont val="Calibri"/>
      </rPr>
      <t xml:space="preserve">
</t>
    </r>
    <r>
      <rPr>
        <sz val="11"/>
        <color rgb="FF000000"/>
        <rFont val="Calibri"/>
      </rPr>
      <t>COPE: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modify accounts" is toggled to "ON".</t>
    </r>
    <r>
      <rPr>
        <sz val="11"/>
        <color rgb="FF000000"/>
        <rFont val="Calibri"/>
      </rPr>
      <t xml:space="preserve">
</t>
    </r>
    <r>
      <rPr>
        <sz val="11"/>
        <color rgb="FF000000"/>
        <rFont val="Calibri"/>
      </rPr>
      <t xml:space="preserve">On the managed Zebra Android 14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"Passwords &amp; accounts".</t>
    </r>
    <r>
      <rPr>
        <sz val="11"/>
        <color rgb="FF000000"/>
        <rFont val="Calibri"/>
      </rPr>
      <t xml:space="preserve">
</t>
    </r>
    <r>
      <rPr>
        <sz val="11"/>
        <color rgb="FF000000"/>
        <rFont val="Calibri"/>
      </rPr>
      <t>3. Select "Work".</t>
    </r>
    <r>
      <rPr>
        <sz val="11"/>
        <color rgb="FF000000"/>
        <rFont val="Calibri"/>
      </rPr>
      <t xml:space="preserve">
</t>
    </r>
    <r>
      <rPr>
        <sz val="11"/>
        <color rgb="FF000000"/>
        <rFont val="Calibri"/>
      </rPr>
      <t>4. Tap "Add account".</t>
    </r>
    <r>
      <rPr>
        <sz val="11"/>
        <color rgb="FF000000"/>
        <rFont val="Calibri"/>
      </rPr>
      <t xml:space="preserve">
</t>
    </r>
    <r>
      <rPr>
        <sz val="11"/>
        <color rgb="FF000000"/>
        <rFont val="Calibri"/>
      </rPr>
      <t>5. Verify a message is displayed to the user stating, "Action not allowed" or "Blocked by work policy".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restriction to "Disallow modify accounts" is not set, or on the managed Android 14 device the user is able to add an account in the Work section, this is a finding.</t>
    </r>
  </si>
  <si>
    <t>V-283647</t>
  </si>
  <si>
    <t>V-283648</t>
  </si>
  <si>
    <r>
      <rPr>
        <sz val="11"/>
        <rFont val="Calibri"/>
      </rPr>
      <t>Zebra Android 14 must be provisioned as a fully managed device and configured to create a work profile.</t>
    </r>
  </si>
  <si>
    <r>
      <rPr>
        <sz val="11"/>
        <color rgb="FF000000"/>
        <rFont val="Calibri"/>
      </rPr>
      <t>Configure the Zebra Android 14 device as corporate owned with a work profile.</t>
    </r>
    <r>
      <rPr>
        <sz val="11"/>
        <color rgb="FF000000"/>
        <rFont val="Calibri"/>
      </rPr>
      <t xml:space="preserve">
</t>
    </r>
    <r>
      <rPr>
        <sz val="11"/>
        <color rgb="FF000000"/>
        <rFont val="Calibri"/>
      </rPr>
      <t>On the EMM console, configure the default enrollment as Corporate Owned and select "Use for Work &amp; Personal".</t>
    </r>
    <r>
      <rPr>
        <sz val="11"/>
        <color rgb="FF000000"/>
        <rFont val="Calibri"/>
      </rPr>
      <t xml:space="preserve">
</t>
    </r>
    <r>
      <rPr>
        <sz val="11"/>
        <color rgb="FF000000"/>
        <rFont val="Calibri"/>
      </rPr>
      <t>Refer to the EMM documentation to determine how to configure the device.</t>
    </r>
  </si>
  <si>
    <r>
      <rPr>
        <sz val="11"/>
        <color rgb="FF000000"/>
        <rFont val="Calibri"/>
      </rPr>
      <t>The Android Enterprise work profile is the designated application group for the COPE use case.</t>
    </r>
    <r>
      <rPr>
        <sz val="11"/>
        <color rgb="FF000000"/>
        <rFont val="Calibri"/>
      </rPr>
      <t xml:space="preserve">
</t>
    </r>
    <r>
      <rPr>
        <sz val="11"/>
        <color rgb="FF000000"/>
        <rFont val="Calibri"/>
      </rPr>
      <t>SFR ID: FMT_SMF_EXT.1.1 #47</t>
    </r>
  </si>
  <si>
    <r>
      <rPr>
        <sz val="11"/>
        <color rgb="FF000000"/>
        <rFont val="Calibri"/>
      </rPr>
      <t>Review that managed Zebra Android 14 is configured as Corporate Owned Work Managed.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Zebra Android 14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configure the default enrollment as Corporate Owned and select "Use for Work &amp; Personal".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Zebra Android 14 device: </t>
    </r>
    <r>
      <rPr>
        <sz val="11"/>
        <color rgb="FF000000"/>
        <rFont val="Calibri"/>
      </rPr>
      <t xml:space="preserve">
</t>
    </r>
    <r>
      <rPr>
        <sz val="11"/>
        <color rgb="FF000000"/>
        <rFont val="Calibri"/>
      </rPr>
      <t>1. Go to the application drawer.</t>
    </r>
    <r>
      <rPr>
        <sz val="11"/>
        <color rgb="FF000000"/>
        <rFont val="Calibri"/>
      </rPr>
      <t xml:space="preserve">
</t>
    </r>
    <r>
      <rPr>
        <sz val="11"/>
        <color rgb="FF000000"/>
        <rFont val="Calibri"/>
      </rPr>
      <t>2. Ensure a Personal tab and a Work tab are present.</t>
    </r>
    <r>
      <rPr>
        <sz val="11"/>
        <color rgb="FF000000"/>
        <rFont val="Calibri"/>
      </rPr>
      <t xml:space="preserve">
</t>
    </r>
    <r>
      <rPr>
        <sz val="11"/>
        <color rgb="FF000000"/>
        <rFont val="Calibri"/>
      </rPr>
      <t>If on the EMM console the default enrollment is set to Corporate Owned Work Managed, or on the managed Android 14 device the user does not have a Work tab, this is a finding.</t>
    </r>
  </si>
  <si>
    <t>V-283649</t>
  </si>
  <si>
    <r>
      <rPr>
        <sz val="11"/>
        <rFont val="Calibri"/>
      </rPr>
      <t>The Zebra Android 14 work profile must be configured to disable automatic completion of workspace internet browser text input.</t>
    </r>
  </si>
  <si>
    <r>
      <rPr>
        <sz val="11"/>
        <color rgb="FF000000"/>
        <rFont val="Calibri"/>
      </rPr>
      <t>Configure the Chrome browser on the Zebra Android 14 device work profile to disable autofill.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"PasswordManagerEnabled" is turned "OFF".</t>
    </r>
    <r>
      <rPr>
        <sz val="11"/>
        <color rgb="FF000000"/>
        <rFont val="Calibri"/>
      </rPr>
      <t xml:space="preserve">
</t>
    </r>
    <r>
      <rPr>
        <sz val="11"/>
        <color rgb="FF000000"/>
        <rFont val="Calibri"/>
      </rPr>
      <t>4. Ensure "AutofillAddressEnabled" is turned "OFF".</t>
    </r>
    <r>
      <rPr>
        <sz val="11"/>
        <color rgb="FF000000"/>
        <rFont val="Calibri"/>
      </rPr>
      <t xml:space="preserve">
</t>
    </r>
    <r>
      <rPr>
        <sz val="11"/>
        <color rgb="FF000000"/>
        <rFont val="Calibri"/>
      </rPr>
      <t>5. Ensure "AutofillCreditCardEnabled" is turned "OFF".</t>
    </r>
    <r>
      <rPr>
        <sz val="11"/>
        <color rgb="FF000000"/>
        <rFont val="Calibri"/>
      </rPr>
      <t xml:space="preserve">
</t>
    </r>
    <r>
      <rPr>
        <sz val="11"/>
        <color rgb="FF000000"/>
        <rFont val="Calibri"/>
      </rPr>
      <t>Refer to the EMM documentation to determine how to configure Chrome Browser Settings.</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</si>
  <si>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Android 14 device password, or who otherwise is able to unlock the device, may be able to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</si>
  <si>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the work profile Chrome Browser app on the Zebra Android 14 autofill setting.</t>
    </r>
    <r>
      <rPr>
        <sz val="11"/>
        <color rgb="FF000000"/>
        <rFont val="Calibri"/>
      </rPr>
      <t xml:space="preserve">
</t>
    </r>
    <r>
      <rPr>
        <sz val="11"/>
        <color rgb="FF000000"/>
        <rFont val="Calibri"/>
      </rPr>
      <t xml:space="preserve">This procedure is performed only on the EMM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"PasswordManagerEnabled" is turned "OFF".</t>
    </r>
    <r>
      <rPr>
        <sz val="11"/>
        <color rgb="FF000000"/>
        <rFont val="Calibri"/>
      </rPr>
      <t xml:space="preserve">
</t>
    </r>
    <r>
      <rPr>
        <sz val="11"/>
        <color rgb="FF000000"/>
        <rFont val="Calibri"/>
      </rPr>
      <t>4. Verify "AutofillAddressEnabled" is turned "OFF".</t>
    </r>
    <r>
      <rPr>
        <sz val="11"/>
        <color rgb="FF000000"/>
        <rFont val="Calibri"/>
      </rPr>
      <t xml:space="preserve">
</t>
    </r>
    <r>
      <rPr>
        <sz val="11"/>
        <color rgb="FF000000"/>
        <rFont val="Calibri"/>
      </rPr>
      <t>5. Verify "AutofillCreditCardEnabled"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any of the browser autofill settings are set to "On" in the Chrome Browser Settings, this is a finding.</t>
    </r>
  </si>
  <si>
    <t>V-283650</t>
  </si>
  <si>
    <r>
      <rPr>
        <sz val="11"/>
        <rFont val="Calibri"/>
      </rPr>
      <t>The Zebra Android 14 work profile must be configured to disable the autofill services.</t>
    </r>
  </si>
  <si>
    <r>
      <rPr>
        <sz val="11"/>
        <color rgb="FF000000"/>
        <rFont val="Calibri"/>
      </rPr>
      <t xml:space="preserve">Configure the Zebra Android 14 device work profile to disable the autofill services.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"Disable autofill" to "ON".</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</si>
  <si>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Android 14 device password, or who otherwise is able to unlock the device, may be able to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Zebra, Dashlane, LastPass, and 1Password.</t>
    </r>
    <r>
      <rPr>
        <sz val="11"/>
        <color rgb="FF000000"/>
        <rFont val="Calibri"/>
      </rPr>
      <t xml:space="preserve">
</t>
    </r>
    <r>
      <rPr>
        <sz val="11"/>
        <color rgb="FF000000"/>
        <rFont val="Calibri"/>
      </rPr>
      <t>SFR ID: FMT_SMF_EXT.1.1 #47</t>
    </r>
  </si>
  <si>
    <r>
      <rPr>
        <sz val="11"/>
        <color rgb="FF000000"/>
        <rFont val="Calibri"/>
      </rPr>
      <t xml:space="preserve">Review the Zebra Android 14 work profile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only on the EMM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"Disable autofill" is toggled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autofill" is not selected, this is a finding.</t>
    </r>
  </si>
  <si>
    <t>V-283651</t>
  </si>
  <si>
    <t>V-283653</t>
  </si>
  <si>
    <t>V-283654</t>
  </si>
  <si>
    <t>V-283655</t>
  </si>
  <si>
    <t>V-283656</t>
  </si>
  <si>
    <t>V-283657</t>
  </si>
  <si>
    <t>V-283658</t>
  </si>
  <si>
    <t>V-283659</t>
  </si>
  <si>
    <t>V-283660</t>
  </si>
  <si>
    <t>V-283661</t>
  </si>
  <si>
    <t>V-283662</t>
  </si>
  <si>
    <t>V-283663</t>
  </si>
  <si>
    <t>V-283664</t>
  </si>
  <si>
    <t>V-283666</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</si>
  <si>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</si>
  <si>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</si>
  <si>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</si>
  <si>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</si>
  <si>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</si>
  <si>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</si>
  <si>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</si>
  <si>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</si>
  <si>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</si>
  <si>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</si>
  <si>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</si>
  <si>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</si>
  <si>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</si>
  <si>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</si>
  <si>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</si>
  <si>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</si>
  <si>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</si>
  <si>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</si>
  <si>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</si>
  <si>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</si>
  <si>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</si>
  <si>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</si>
  <si>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</si>
  <si>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</si>
  <si>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</si>
  <si>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</si>
  <si>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</si>
  <si>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</si>
  <si>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</si>
  <si>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Zebra Technologies Android 14 Security Technical Implementation Guide Y26M01</t>
  </si>
  <si>
    <t>Developed By:</t>
  </si>
  <si>
    <t>Zebra Technologies and Defense Information Systems Agency (DISA) for the US DoD</t>
  </si>
  <si>
    <t>Release Information:</t>
  </si>
  <si>
    <r>
      <rPr>
        <b/>
        <sz val="11"/>
        <color rgb="FF000000"/>
        <rFont val="Calibri"/>
      </rPr>
      <t>Version:</t>
    </r>
    <r>
      <rPr>
        <sz val="11"/>
        <color rgb="FF000000"/>
        <rFont val="Calibri"/>
      </rPr>
      <t xml:space="preserve"> Y26M01    </t>
    </r>
    <r>
      <rPr>
        <b/>
        <sz val="11"/>
        <color rgb="FF000000"/>
        <rFont val="Calibri"/>
      </rPr>
      <t>Date:</t>
    </r>
    <r>
      <rPr>
        <sz val="11"/>
        <color rgb="FF000000"/>
        <rFont val="Calibri"/>
      </rPr>
      <t xml:space="preserve"> 26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81</t>
    </r>
  </si>
  <si>
    <t>Download Url:</t>
  </si>
  <si>
    <t>https://www.cyber.mil/stigs</t>
  </si>
  <si>
    <t>Guide Overview:</t>
  </si>
  <si>
    <r>
      <rPr>
        <sz val="11"/>
        <color rgb="FF000000"/>
        <rFont val="Calibri"/>
      </rPr>
      <t>The Zebra Technologies Android 14 Security Technical Implementation Guide (STIG) provides the technical security policies, requirements, and implementation details for applying security concepts to Zebra Technologies handheld devices running Android 14 that process, store, or transmit unclassified data marked as Controlled Unclassified Information (CUI) or below. The STIG is based on the Protection Profile for Mobile Device Fundamentals (MDFPP) version 3.3 STIG template. Requirements compliance is achieved by leveraging a combination of configuration profiles, userbased enforcement (UBE), and reporting.</t>
    </r>
    <r>
      <rPr>
        <sz val="11"/>
        <color rgb="FF000000"/>
        <rFont val="Calibri"/>
      </rPr>
      <t xml:space="preserve">
</t>
    </r>
    <r>
      <rPr>
        <sz val="11"/>
        <color rgb="FF000000"/>
        <rFont val="Calibri"/>
      </rPr>
      <t>This STIG leverages the Google Android 14 STIG. All requirements in this STIG are based on the Google Android 14 STIG, with several changes specific to Zebra Technologies.</t>
    </r>
    <r>
      <rPr>
        <sz val="11"/>
        <color rgb="FF000000"/>
        <rFont val="Calibri"/>
      </rPr>
      <t xml:space="preserve">
</t>
    </r>
    <r>
      <rPr>
        <sz val="11"/>
        <color rgb="FF000000"/>
        <rFont val="Calibri"/>
      </rPr>
      <t>The scope of this STIG covers the Corporate Owned Business Only (COBO) 1 and Corporate Owned Personally Enabled (COPE) use cases. Bring Your Own Device (BYOD) and Bring Your Own Approved Device (BYOAD) 2 use cases are not in scope for this STIG.</t>
    </r>
    <r>
      <rPr>
        <sz val="11"/>
        <color rgb="FF000000"/>
        <rFont val="Calibri"/>
      </rPr>
      <t xml:space="preserve">
</t>
    </r>
    <r>
      <rPr>
        <sz val="11"/>
        <color rgb="FF000000"/>
        <rFont val="Calibri"/>
      </rPr>
      <t>For the COPE use case, the technology used for data separation between work apps, data and personal apps, and data has been certified by the National Information Assurance Partnership (NIAP) as compliant with the data separation requirements of the Mobile Device Fundamentals Protection Profile (MDFPP).</t>
    </r>
    <r>
      <rPr>
        <sz val="11"/>
        <color rgb="FF000000"/>
        <rFont val="Calibri"/>
      </rPr>
      <t xml:space="preserve">
</t>
    </r>
    <r>
      <rPr>
        <sz val="11"/>
        <color rgb="FF000000"/>
        <rFont val="Calibri"/>
      </rPr>
      <t>The configuration requirements and controls implemented by this STIG allow unrestricted user activity in downloading and installing personal (unmanaged) apps and data (music, photos, etc.) with authorizing official (AO) approval and within any restrictions imposed by the AO. Refer to the Zebra Technologies Android 14 STIG Supplemental document, Section 6.2, Configuration of the Personal Space, for more information.</t>
    </r>
    <r>
      <rPr>
        <sz val="11"/>
        <color rgb="FF000000"/>
        <rFont val="Calibri"/>
      </rPr>
      <t xml:space="preserve">
</t>
    </r>
    <r>
      <rPr>
        <sz val="11"/>
        <color rgb="FF000000"/>
        <rFont val="Calibri"/>
      </rPr>
      <t>Zero-touch enrollment enables large-scale Android deployments across multiple device makers so organizations can mobilize their employees with ease. Zero-touch enrollment allows DOD mobile service providers to deploy corporate-owned devices (COBO and COPE) in bulk without having to set up each device manually. It is recommended that DOD mobile service providers consider deploying all Zebra Technologies Android devices via the zero-touch enrollment service to improve enterprise management, control, and enrollment of DOD-owned Zebra Technologies Android 14 phones and tablets. Refer to the STIG Supplemental document.</t>
    </r>
    <r>
      <rPr>
        <sz val="11"/>
        <color rgb="FF000000"/>
        <rFont val="Calibri"/>
      </rPr>
      <t xml:space="preserve">
</t>
    </r>
    <r>
      <rPr>
        <sz val="11"/>
        <color rgb="FF000000"/>
        <rFont val="Calibri"/>
      </rPr>
      <t>Note: If the AO has approved the use/storage of DOD data in one or more personal (unmanaged) apps, allowing unrestricted user activity in downloading and installing personal (unmanaged) apps on Zebra Technologies devices may not be warranted due to the risk of possible loss of or unauthorized access to DOD data.</t>
    </r>
    <r>
      <rPr>
        <sz val="11"/>
        <color rgb="FF000000"/>
        <rFont val="Calibri"/>
      </rPr>
      <t xml:space="preserve">
</t>
    </r>
    <r>
      <rPr>
        <sz val="11"/>
        <color rgb="FF000000"/>
        <rFont val="Calibri"/>
      </rPr>
      <t>1 Work data/apps only – no personal data/apps. 2 BYOAD is the DOD’s term for Choose Your Own Device (CYOD), which is similar to BYOD, but only select models of personal devices are allowed. UNCLASSIFIED Zebra Technologies Android 14 STIG Overview DISA 26 January 2026 Developed by Zebra Technologies and DISA for the DOD</t>
    </r>
    <r>
      <rPr>
        <sz val="11"/>
        <color rgb="FF000000"/>
        <rFont val="Calibri"/>
      </rPr>
      <t xml:space="preserve">
</t>
    </r>
    <r>
      <rPr>
        <sz val="11"/>
        <color rgb="FF000000"/>
        <rFont val="Calibri"/>
      </rPr>
      <t>2 UNCLASSIFIED This STIG assumes that if a DOD Wi-Fi network allows Zebra Technologies devices to connect to the network, the Wi-Fi network complies with the Network Infrastructure STIG; for example, wireless access points and bridges must not be connected directly to the enclave network.</t>
    </r>
  </si>
  <si>
    <t>Components:</t>
  </si>
  <si>
    <r>
      <rPr>
        <i/>
        <sz val="11"/>
        <color rgb="FF000000"/>
        <rFont val="Calibri"/>
      </rPr>
      <t>Title:</t>
    </r>
    <r>
      <rPr>
        <sz val="11"/>
        <color rgb="FF000000"/>
        <rFont val="Calibri"/>
      </rPr>
      <t xml:space="preserve"> Zebra Technologies Android 14 COBO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26 January 2026     </t>
    </r>
    <r>
      <rPr>
        <i/>
        <sz val="11"/>
        <color rgb="FF000000"/>
        <rFont val="Calibri"/>
      </rPr>
      <t>Recommendation Count:</t>
    </r>
    <r>
      <rPr>
        <sz val="11"/>
        <color rgb="FF000000"/>
        <rFont val="Calibri"/>
      </rPr>
      <t xml:space="preserve"> 38</t>
    </r>
  </si>
  <si>
    <r>
      <rPr>
        <i/>
        <sz val="11"/>
        <color rgb="FF000000"/>
        <rFont val="Calibri"/>
      </rPr>
      <t>Title:</t>
    </r>
    <r>
      <rPr>
        <sz val="11"/>
        <color rgb="FF000000"/>
        <rFont val="Calibri"/>
      </rPr>
      <t xml:space="preserve"> Zebra Technologies Android 14 COPE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26 January 2026     </t>
    </r>
    <r>
      <rPr>
        <i/>
        <sz val="11"/>
        <color rgb="FF000000"/>
        <rFont val="Calibri"/>
      </rPr>
      <t>Recommendation Count:</t>
    </r>
    <r>
      <rPr>
        <sz val="11"/>
        <color rgb="FF000000"/>
        <rFont val="Calibri"/>
      </rPr>
      <t xml:space="preserve"> 43</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</si>
  <si>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</si>
  <si>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</si>
  <si>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</si>
  <si>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</si>
  <si>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</si>
  <si>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</si>
  <si>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</si>
  <si>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</si>
  <si>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</si>
  <si>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</si>
  <si>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</si>
  <si>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</si>
  <si>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</si>
  <si>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</si>
  <si>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</si>
  <si>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</si>
  <si>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</si>
  <si>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</si>
  <si>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</si>
  <si>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</si>
  <si>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</si>
  <si>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</si>
  <si>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</si>
  <si>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</si>
  <si>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</si>
  <si>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</si>
  <si>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</si>
  <si>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</si>
  <si>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</si>
  <si>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</si>
  <si>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</si>
  <si>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</si>
  <si>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</si>
  <si>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</si>
  <si>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</si>
  <si>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</si>
  <si>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</si>
  <si>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</si>
  <si>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</si>
  <si>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</si>
  <si>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</si>
  <si>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</si>
  <si>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</si>
  <si>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</si>
  <si>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</si>
  <si>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</si>
  <si>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</si>
  <si>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Zebra Technologies Android 14 Security Technical Implementation Guide Y26M01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</si>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</sst>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E95-414D-9D7F-9B21F10EB27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E95-414D-9D7F-9B21F10EB27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81</c:v>
                </c:pt>
              </c:numCache>
            </c:numRef>
          </c:val>
          <c:extLst>
            <c:ext xmlns:c16="http://schemas.microsoft.com/office/drawing/2014/chart" uri="{C3380CC4-5D6E-409C-BE32-E72D297353CC}">
              <c16:uniqueId val="{00000002-BE95-414D-9D7F-9B21F10EB27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365-42B6-B7E3-9F607A59A06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365-42B6-B7E3-9F607A59A06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Dashboard!$E$29:$E$30</c:f>
              <c:numCache>
                <c:formatCode>General</c:formatCode>
                <c:ptCount val="2"/>
                <c:pt idx="0">
                  <c:v>38</c:v>
                </c:pt>
                <c:pt idx="1">
                  <c:v>43</c:v>
                </c:pt>
              </c:numCache>
            </c:numRef>
          </c:val>
          <c:extLst>
            <c:ext xmlns:c16="http://schemas.microsoft.com/office/drawing/2014/chart" uri="{C3380CC4-5D6E-409C-BE32-E72D297353CC}">
              <c16:uniqueId val="{00000002-F365-42B6-B7E3-9F607A59A06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184-440A-97F6-77FE6E19476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184-440A-97F6-77FE6E19476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81</c:v>
                </c:pt>
              </c:numCache>
            </c:numRef>
          </c:val>
          <c:extLst>
            <c:ext xmlns:c16="http://schemas.microsoft.com/office/drawing/2014/chart" uri="{C3380CC4-5D6E-409C-BE32-E72D297353CC}">
              <c16:uniqueId val="{00000002-A184-440A-97F6-77FE6E19476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EA32-4C4E-8EC8-65F908AB5A3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EA32-4C4E-8EC8-65F908AB5A3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2</c:v>
                </c:pt>
                <c:pt idx="1">
                  <c:v>63</c:v>
                </c:pt>
                <c:pt idx="2">
                  <c:v>16</c:v>
                </c:pt>
              </c:numCache>
            </c:numRef>
          </c:val>
          <c:extLst>
            <c:ext xmlns:c16="http://schemas.microsoft.com/office/drawing/2014/chart" uri="{C3380CC4-5D6E-409C-BE32-E72D297353CC}">
              <c16:uniqueId val="{00000002-EA32-4C4E-8EC8-65F908AB5A3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762-4665-9A80-F6CCFFC2881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762-4665-9A80-F6CCFFC2881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81</c:v>
                </c:pt>
              </c:numCache>
            </c:numRef>
          </c:val>
          <c:extLst>
            <c:ext xmlns:c16="http://schemas.microsoft.com/office/drawing/2014/chart" uri="{C3380CC4-5D6E-409C-BE32-E72D297353CC}">
              <c16:uniqueId val="{00000002-B762-4665-9A80-F6CCFFC2881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DA6-45C3-8518-DA8D88B8B5F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DA6-45C3-8518-DA8D88B8B5F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81</c:v>
                </c:pt>
              </c:numCache>
            </c:numRef>
          </c:val>
          <c:extLst>
            <c:ext xmlns:c16="http://schemas.microsoft.com/office/drawing/2014/chart" uri="{C3380CC4-5D6E-409C-BE32-E72D297353CC}">
              <c16:uniqueId val="{00000002-7DA6-45C3-8518-DA8D88B8B5F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B50-449B-BAE3-6FAF47E90221}"/>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B50-449B-BAE3-6FAF47E90221}"/>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B50-449B-BAE3-6FAF47E90221}"/>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B50-449B-BAE3-6FAF47E9022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CD5-4A5B-A3FD-22E464B13A3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4te1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gbnhh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dfnc0x">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et52w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ni54v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zywhi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l5huxg">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ybxpwa">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82">
  <autoFilter ref="A1:N82"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277</v>
      </c>
    </row>
    <row r="3" spans="2:3" ht="15" customHeight="1" x14ac:dyDescent="0.35"/>
    <row r="4" spans="2:3" ht="58" x14ac:dyDescent="0.35">
      <c r="B4" s="20" t="s">
        <v>278</v>
      </c>
      <c r="C4" s="21" t="s">
        <v>279</v>
      </c>
    </row>
    <row r="5" spans="2:3" x14ac:dyDescent="0.35">
      <c r="C5" s="21" t="s">
        <v>280</v>
      </c>
    </row>
    <row r="6" spans="2:3" x14ac:dyDescent="0.35">
      <c r="C6" s="18" t="s">
        <v>281</v>
      </c>
    </row>
    <row r="7" spans="2:3" ht="10" customHeight="1" x14ac:dyDescent="0.35"/>
    <row r="8" spans="2:3" ht="232" x14ac:dyDescent="0.35">
      <c r="B8" s="22" t="s">
        <v>282</v>
      </c>
      <c r="C8" s="21" t="s">
        <v>283</v>
      </c>
    </row>
    <row r="9" spans="2:3" ht="10" customHeight="1" x14ac:dyDescent="0.35"/>
    <row r="10" spans="2:3" ht="35" customHeight="1" x14ac:dyDescent="0.35">
      <c r="B10" s="22" t="s">
        <v>284</v>
      </c>
      <c r="C10" s="21" t="s">
        <v>285</v>
      </c>
    </row>
    <row r="11" spans="2:3" ht="75" customHeight="1" x14ac:dyDescent="0.35">
      <c r="B11" s="18" t="s">
        <v>21</v>
      </c>
      <c r="C11" s="21" t="s">
        <v>286</v>
      </c>
    </row>
    <row r="12" spans="2:3" ht="47" customHeight="1" x14ac:dyDescent="0.35">
      <c r="B12" s="18" t="s">
        <v>21</v>
      </c>
      <c r="C12" s="21" t="s">
        <v>287</v>
      </c>
    </row>
    <row r="13" spans="2:3" ht="35" customHeight="1" x14ac:dyDescent="0.35">
      <c r="B13" s="18" t="s">
        <v>21</v>
      </c>
      <c r="C13" s="21" t="s">
        <v>288</v>
      </c>
    </row>
    <row r="14" spans="2:3" ht="32" customHeight="1" x14ac:dyDescent="0.35">
      <c r="B14" s="18" t="s">
        <v>21</v>
      </c>
      <c r="C14" s="21" t="s">
        <v>289</v>
      </c>
    </row>
    <row r="15" spans="2:3" ht="30" customHeight="1" x14ac:dyDescent="0.35">
      <c r="B15" s="18" t="s">
        <v>21</v>
      </c>
      <c r="C15" s="21" t="s">
        <v>290</v>
      </c>
    </row>
    <row r="16" spans="2:3" ht="10" customHeight="1" x14ac:dyDescent="0.35"/>
    <row r="17" spans="1:3" ht="145" customHeight="1" x14ac:dyDescent="0.35">
      <c r="B17" s="22" t="s">
        <v>291</v>
      </c>
      <c r="C17" s="21" t="s">
        <v>292</v>
      </c>
    </row>
    <row r="18" spans="1:3" ht="10" customHeight="1" x14ac:dyDescent="0.35"/>
    <row r="19" spans="1:3" ht="3" customHeight="1" x14ac:dyDescent="0.35">
      <c r="B19" s="23"/>
      <c r="C19" s="23"/>
    </row>
    <row r="20" spans="1:3" ht="12" customHeight="1" x14ac:dyDescent="0.35"/>
    <row r="21" spans="1:3" ht="35" customHeight="1" x14ac:dyDescent="0.35">
      <c r="A21" s="25"/>
      <c r="B21" s="26" t="s">
        <v>293</v>
      </c>
      <c r="C21" s="27" t="s">
        <v>294</v>
      </c>
    </row>
    <row r="22" spans="1:3" ht="18" customHeight="1" x14ac:dyDescent="0.35">
      <c r="A22" s="25"/>
      <c r="B22" s="25" t="s">
        <v>21</v>
      </c>
      <c r="C22" s="27" t="s">
        <v>295</v>
      </c>
    </row>
    <row r="23" spans="1:3" ht="18" customHeight="1" x14ac:dyDescent="0.35">
      <c r="A23" s="25"/>
      <c r="B23" s="25" t="s">
        <v>21</v>
      </c>
      <c r="C23" s="27" t="s">
        <v>296</v>
      </c>
    </row>
    <row r="24" spans="1:3" ht="18" customHeight="1" x14ac:dyDescent="0.35">
      <c r="A24" s="25"/>
      <c r="B24" s="25" t="s">
        <v>21</v>
      </c>
      <c r="C24" s="27" t="s">
        <v>297</v>
      </c>
    </row>
    <row r="25" spans="1:3" ht="18" customHeight="1" x14ac:dyDescent="0.35">
      <c r="A25" s="25"/>
      <c r="B25" s="25" t="s">
        <v>21</v>
      </c>
      <c r="C25" s="27" t="s">
        <v>298</v>
      </c>
    </row>
    <row r="26" spans="1:3" ht="18" customHeight="1" x14ac:dyDescent="0.35">
      <c r="A26" s="25"/>
      <c r="B26" s="25" t="s">
        <v>21</v>
      </c>
      <c r="C26" s="27" t="s">
        <v>299</v>
      </c>
    </row>
    <row r="27" spans="1:3" ht="18" customHeight="1" x14ac:dyDescent="0.35">
      <c r="A27" s="25"/>
      <c r="B27" s="25" t="s">
        <v>21</v>
      </c>
      <c r="C27" s="27" t="s">
        <v>300</v>
      </c>
    </row>
    <row r="28" spans="1:3" ht="18" customHeight="1" x14ac:dyDescent="0.35">
      <c r="A28" s="25"/>
      <c r="B28" s="25" t="s">
        <v>21</v>
      </c>
      <c r="C28" s="27" t="s">
        <v>301</v>
      </c>
    </row>
    <row r="29" spans="1:3" ht="18" customHeight="1" x14ac:dyDescent="0.35">
      <c r="A29" s="25"/>
      <c r="B29" s="25" t="s">
        <v>21</v>
      </c>
      <c r="C29" s="27" t="s">
        <v>302</v>
      </c>
    </row>
    <row r="30" spans="1:3" ht="44" customHeight="1" x14ac:dyDescent="0.35">
      <c r="A30" s="25"/>
      <c r="B30" s="25" t="s">
        <v>21</v>
      </c>
      <c r="C30" s="28" t="s">
        <v>303</v>
      </c>
    </row>
    <row r="31" spans="1:3" ht="10" customHeight="1" x14ac:dyDescent="0.35"/>
    <row r="32" spans="1:3" ht="3" customHeight="1" x14ac:dyDescent="0.35">
      <c r="B32" s="23"/>
      <c r="C32" s="23"/>
    </row>
    <row r="33" spans="2:3" ht="12" customHeight="1" x14ac:dyDescent="0.35"/>
    <row r="34" spans="2:3" ht="24" customHeight="1" x14ac:dyDescent="0.35">
      <c r="B34" s="29" t="s">
        <v>304</v>
      </c>
      <c r="C34" s="30" t="s">
        <v>305</v>
      </c>
    </row>
    <row r="35" spans="2:3" ht="18.5" x14ac:dyDescent="0.35">
      <c r="B35" s="29" t="s">
        <v>306</v>
      </c>
      <c r="C35" s="31" t="s">
        <v>307</v>
      </c>
    </row>
    <row r="36" spans="2:3" ht="27" customHeight="1" x14ac:dyDescent="0.35">
      <c r="B36" s="32" t="s">
        <v>308</v>
      </c>
      <c r="C36" s="24" t="s">
        <v>309</v>
      </c>
    </row>
    <row r="37" spans="2:3" x14ac:dyDescent="0.35">
      <c r="B37" s="29" t="s">
        <v>310</v>
      </c>
      <c r="C37" s="33" t="s">
        <v>311</v>
      </c>
    </row>
    <row r="38" spans="2:3" ht="10" customHeight="1" x14ac:dyDescent="0.35"/>
    <row r="39" spans="2:3" ht="220" customHeight="1" x14ac:dyDescent="0.35">
      <c r="B39" s="29" t="s">
        <v>312</v>
      </c>
      <c r="C39" s="34" t="s">
        <v>313</v>
      </c>
    </row>
    <row r="40" spans="2:3" ht="10" customHeight="1" x14ac:dyDescent="0.35"/>
    <row r="41" spans="2:3" ht="20" customHeight="1" x14ac:dyDescent="0.35">
      <c r="B41" s="29" t="s">
        <v>314</v>
      </c>
      <c r="C41" s="35" t="s">
        <v>17</v>
      </c>
    </row>
    <row r="42" spans="2:3" ht="29" x14ac:dyDescent="0.35">
      <c r="C42" s="21" t="s">
        <v>315</v>
      </c>
    </row>
    <row r="43" spans="2:3" ht="10" customHeight="1" x14ac:dyDescent="0.35"/>
    <row r="44" spans="2:3" ht="20" customHeight="1" x14ac:dyDescent="0.35">
      <c r="C44" s="35" t="s">
        <v>213</v>
      </c>
    </row>
    <row r="45" spans="2:3" ht="29" x14ac:dyDescent="0.35">
      <c r="C45" s="21" t="s">
        <v>316</v>
      </c>
    </row>
    <row r="46" spans="2:3" ht="10" customHeight="1" x14ac:dyDescent="0.35"/>
    <row r="47" spans="2:3" ht="43.5" x14ac:dyDescent="0.35">
      <c r="B47" s="29" t="s">
        <v>317</v>
      </c>
      <c r="C47" s="21" t="s">
        <v>318</v>
      </c>
    </row>
    <row r="48" spans="2:3" ht="10" customHeight="1" x14ac:dyDescent="0.35"/>
    <row r="49" spans="2:3" ht="15.5" x14ac:dyDescent="0.35">
      <c r="C49" s="36" t="s">
        <v>148</v>
      </c>
    </row>
    <row r="50" spans="2:3" ht="29" x14ac:dyDescent="0.35">
      <c r="C50" s="21" t="s">
        <v>319</v>
      </c>
    </row>
    <row r="51" spans="2:3" ht="10" customHeight="1" x14ac:dyDescent="0.35"/>
    <row r="52" spans="2:3" ht="15.5" x14ac:dyDescent="0.35">
      <c r="C52" s="37" t="s">
        <v>16</v>
      </c>
    </row>
    <row r="53" spans="2:3" ht="29" x14ac:dyDescent="0.35">
      <c r="C53" s="21" t="s">
        <v>320</v>
      </c>
    </row>
    <row r="54" spans="2:3" ht="10" customHeight="1" x14ac:dyDescent="0.35"/>
    <row r="55" spans="2:3" ht="15.5" x14ac:dyDescent="0.35">
      <c r="C55" s="38" t="s">
        <v>77</v>
      </c>
    </row>
    <row r="56" spans="2:3" ht="29" x14ac:dyDescent="0.35">
      <c r="C56" s="21" t="s">
        <v>321</v>
      </c>
    </row>
    <row r="57" spans="2:3" ht="10" customHeight="1" x14ac:dyDescent="0.35"/>
    <row r="58" spans="2:3" ht="3" customHeight="1" x14ac:dyDescent="0.35">
      <c r="B58" s="23"/>
      <c r="C58" s="23"/>
    </row>
    <row r="59" spans="2:3" ht="12" customHeight="1" x14ac:dyDescent="0.35"/>
    <row r="60" spans="2:3" ht="130.5" x14ac:dyDescent="0.35">
      <c r="B60" s="20" t="s">
        <v>322</v>
      </c>
      <c r="C60" s="21" t="s">
        <v>323</v>
      </c>
    </row>
    <row r="61" spans="2:3" ht="6" customHeight="1" x14ac:dyDescent="0.35"/>
    <row r="62" spans="2:3" ht="217.5" x14ac:dyDescent="0.35">
      <c r="C62" s="21" t="s">
        <v>324</v>
      </c>
    </row>
    <row r="63" spans="2:3" ht="6" customHeight="1" x14ac:dyDescent="0.35"/>
    <row r="64" spans="2:3" ht="43.5" x14ac:dyDescent="0.35">
      <c r="C64" s="21" t="s">
        <v>325</v>
      </c>
    </row>
    <row r="65" spans="2:3" ht="10" customHeight="1" x14ac:dyDescent="0.35"/>
    <row r="66" spans="2:3" ht="3" customHeight="1" x14ac:dyDescent="0.35">
      <c r="B66" s="23"/>
      <c r="C66" s="23"/>
    </row>
    <row r="67" spans="2:3" ht="12" customHeight="1" x14ac:dyDescent="0.35"/>
    <row r="68" spans="2:3" ht="145" x14ac:dyDescent="0.35">
      <c r="B68" s="20" t="s">
        <v>326</v>
      </c>
      <c r="C68" s="21" t="s">
        <v>327</v>
      </c>
    </row>
    <row r="69" spans="2:3" ht="6" customHeight="1" x14ac:dyDescent="0.35"/>
    <row r="70" spans="2:3" ht="203" x14ac:dyDescent="0.35">
      <c r="C70" s="21" t="s">
        <v>328</v>
      </c>
    </row>
    <row r="71" spans="2:3" ht="6" customHeight="1" x14ac:dyDescent="0.35"/>
    <row r="72" spans="2:3" ht="43.5" x14ac:dyDescent="0.35">
      <c r="C72" s="21" t="s">
        <v>329</v>
      </c>
    </row>
    <row r="73" spans="2:3" ht="10" customHeight="1" x14ac:dyDescent="0.35"/>
    <row r="74" spans="2:3" ht="3" customHeight="1" x14ac:dyDescent="0.35">
      <c r="B74" s="23"/>
      <c r="C74" s="23"/>
    </row>
    <row r="75" spans="2:3" ht="12" customHeight="1" x14ac:dyDescent="0.35"/>
    <row r="76" spans="2:3" ht="101.5" x14ac:dyDescent="0.35">
      <c r="B76" s="20" t="s">
        <v>330</v>
      </c>
      <c r="C76" s="21" t="s">
        <v>331</v>
      </c>
    </row>
    <row r="77" spans="2:3" ht="6" customHeight="1" x14ac:dyDescent="0.35"/>
    <row r="78" spans="2:3" ht="145" x14ac:dyDescent="0.35">
      <c r="C78" s="21" t="s">
        <v>332</v>
      </c>
    </row>
    <row r="79" spans="2:3" ht="6" customHeight="1" x14ac:dyDescent="0.35"/>
    <row r="80" spans="2:3" ht="43.5" x14ac:dyDescent="0.35">
      <c r="C80" s="21" t="s">
        <v>333</v>
      </c>
    </row>
    <row r="81" spans="2:3" ht="10" customHeight="1" x14ac:dyDescent="0.35"/>
    <row r="82" spans="2:3" ht="3" customHeight="1" x14ac:dyDescent="0.35">
      <c r="B82" s="23"/>
      <c r="C82" s="23"/>
    </row>
    <row r="83" spans="2:3" ht="12" customHeight="1" x14ac:dyDescent="0.35"/>
    <row r="84" spans="2:3" ht="26" customHeight="1" x14ac:dyDescent="0.35">
      <c r="B84" s="39" t="s">
        <v>334</v>
      </c>
    </row>
    <row r="85" spans="2:3" ht="8" customHeight="1" x14ac:dyDescent="0.35"/>
    <row r="86" spans="2:3" ht="20" customHeight="1" x14ac:dyDescent="0.35">
      <c r="B86" s="29" t="s">
        <v>335</v>
      </c>
      <c r="C86" s="40" t="s">
        <v>336</v>
      </c>
    </row>
    <row r="87" spans="2:3" ht="116" x14ac:dyDescent="0.35">
      <c r="C87" s="21" t="s">
        <v>337</v>
      </c>
    </row>
    <row r="88" spans="2:3" ht="10" customHeight="1" x14ac:dyDescent="0.35"/>
    <row r="89" spans="2:3" ht="20" customHeight="1" x14ac:dyDescent="0.35">
      <c r="B89" s="29" t="s">
        <v>338</v>
      </c>
      <c r="C89" s="40" t="s">
        <v>339</v>
      </c>
    </row>
    <row r="90" spans="2:3" ht="116" x14ac:dyDescent="0.35">
      <c r="C90" s="21" t="s">
        <v>340</v>
      </c>
    </row>
    <row r="91" spans="2:3" ht="10" customHeight="1" x14ac:dyDescent="0.35"/>
    <row r="92" spans="2:3" ht="20" customHeight="1" x14ac:dyDescent="0.35">
      <c r="B92" s="29" t="s">
        <v>341</v>
      </c>
      <c r="C92" s="40" t="s">
        <v>342</v>
      </c>
    </row>
    <row r="93" spans="2:3" ht="130.5" x14ac:dyDescent="0.35">
      <c r="C93" s="21" t="s">
        <v>343</v>
      </c>
    </row>
    <row r="94" spans="2:3" ht="10" customHeight="1" x14ac:dyDescent="0.35"/>
    <row r="95" spans="2:3" ht="20" customHeight="1" x14ac:dyDescent="0.35">
      <c r="B95" s="29" t="s">
        <v>344</v>
      </c>
      <c r="C95" s="40" t="s">
        <v>345</v>
      </c>
    </row>
    <row r="96" spans="2:3" ht="130.5" x14ac:dyDescent="0.35">
      <c r="C96" s="21" t="s">
        <v>346</v>
      </c>
    </row>
    <row r="97" spans="2:3" ht="10" customHeight="1" x14ac:dyDescent="0.35"/>
    <row r="98" spans="2:3" ht="20" customHeight="1" x14ac:dyDescent="0.35">
      <c r="B98" s="29" t="s">
        <v>347</v>
      </c>
      <c r="C98" s="40" t="s">
        <v>348</v>
      </c>
    </row>
    <row r="99" spans="2:3" ht="116" x14ac:dyDescent="0.35">
      <c r="C99" s="21" t="s">
        <v>349</v>
      </c>
    </row>
    <row r="100" spans="2:3" ht="10" customHeight="1" x14ac:dyDescent="0.35"/>
    <row r="101" spans="2:3" ht="20" customHeight="1" x14ac:dyDescent="0.35">
      <c r="B101" s="29" t="s">
        <v>350</v>
      </c>
      <c r="C101" s="40" t="s">
        <v>351</v>
      </c>
    </row>
    <row r="102" spans="2:3" ht="116" x14ac:dyDescent="0.35">
      <c r="C102" s="21" t="s">
        <v>352</v>
      </c>
    </row>
    <row r="103" spans="2:3" ht="10" customHeight="1" x14ac:dyDescent="0.35"/>
    <row r="104" spans="2:3" ht="20" customHeight="1" x14ac:dyDescent="0.35">
      <c r="B104" s="29" t="s">
        <v>353</v>
      </c>
      <c r="C104" s="40" t="s">
        <v>354</v>
      </c>
    </row>
    <row r="105" spans="2:3" ht="130.5" x14ac:dyDescent="0.35">
      <c r="C105" s="21" t="s">
        <v>355</v>
      </c>
    </row>
    <row r="106" spans="2:3" ht="10" customHeight="1" x14ac:dyDescent="0.35"/>
    <row r="107" spans="2:3" ht="20" customHeight="1" x14ac:dyDescent="0.35">
      <c r="B107" s="29" t="s">
        <v>356</v>
      </c>
      <c r="C107" s="40" t="s">
        <v>357</v>
      </c>
    </row>
    <row r="108" spans="2:3" ht="203" x14ac:dyDescent="0.35">
      <c r="C108" s="21" t="s">
        <v>358</v>
      </c>
    </row>
    <row r="109" spans="2:3" ht="10" customHeight="1" x14ac:dyDescent="0.35"/>
    <row r="112" spans="2:3" ht="32" customHeight="1" x14ac:dyDescent="0.35">
      <c r="B112" s="291" t="s">
        <v>276</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3042</v>
      </c>
      <c r="B1" s="233" t="s">
        <v>0</v>
      </c>
      <c r="C1" s="233" t="s">
        <v>519</v>
      </c>
      <c r="D1" s="233" t="s">
        <v>520</v>
      </c>
      <c r="E1" s="233" t="s">
        <v>525</v>
      </c>
      <c r="F1" s="233" t="s">
        <v>526</v>
      </c>
      <c r="G1" s="233" t="s">
        <v>527</v>
      </c>
      <c r="H1" s="233" t="s">
        <v>528</v>
      </c>
      <c r="I1" s="233" t="s">
        <v>529</v>
      </c>
      <c r="J1" s="233" t="s">
        <v>530</v>
      </c>
      <c r="K1" s="233" t="s">
        <v>531</v>
      </c>
      <c r="L1" s="233" t="s">
        <v>532</v>
      </c>
      <c r="M1" s="233" t="s">
        <v>533</v>
      </c>
      <c r="N1" s="233" t="s">
        <v>534</v>
      </c>
      <c r="O1" s="233" t="s">
        <v>535</v>
      </c>
      <c r="P1" s="233" t="s">
        <v>536</v>
      </c>
      <c r="Q1" s="233" t="s">
        <v>537</v>
      </c>
      <c r="R1" s="233" t="s">
        <v>538</v>
      </c>
      <c r="S1" s="233" t="s">
        <v>539</v>
      </c>
      <c r="T1" s="233" t="s">
        <v>540</v>
      </c>
      <c r="U1" s="233" t="s">
        <v>541</v>
      </c>
      <c r="V1" s="233" t="s">
        <v>542</v>
      </c>
      <c r="W1" s="233" t="s">
        <v>543</v>
      </c>
      <c r="X1" s="233" t="s">
        <v>544</v>
      </c>
      <c r="Y1" s="233" t="s">
        <v>545</v>
      </c>
      <c r="Z1" s="233" t="s">
        <v>546</v>
      </c>
      <c r="AA1" s="233" t="s">
        <v>547</v>
      </c>
      <c r="AB1" s="233" t="s">
        <v>548</v>
      </c>
      <c r="AC1" s="233" t="s">
        <v>549</v>
      </c>
      <c r="AD1" s="233" t="s">
        <v>550</v>
      </c>
      <c r="AE1" s="233" t="s">
        <v>551</v>
      </c>
      <c r="AF1" s="233" t="s">
        <v>552</v>
      </c>
      <c r="AG1" s="233" t="s">
        <v>553</v>
      </c>
      <c r="AH1" s="233" t="s">
        <v>554</v>
      </c>
      <c r="AI1" s="233" t="s">
        <v>555</v>
      </c>
      <c r="AJ1" s="233" t="s">
        <v>556</v>
      </c>
      <c r="AK1" s="233" t="s">
        <v>557</v>
      </c>
      <c r="AL1" s="233" t="s">
        <v>558</v>
      </c>
      <c r="AM1" s="233" t="s">
        <v>559</v>
      </c>
      <c r="AN1" s="233" t="s">
        <v>560</v>
      </c>
      <c r="AO1" s="233" t="s">
        <v>561</v>
      </c>
      <c r="AP1" s="233" t="s">
        <v>562</v>
      </c>
      <c r="AQ1" s="233" t="s">
        <v>563</v>
      </c>
      <c r="AR1" s="233" t="s">
        <v>564</v>
      </c>
      <c r="AS1" s="234" t="s">
        <v>565</v>
      </c>
    </row>
    <row r="2" spans="1:45" ht="60" customHeight="1" outlineLevel="1" x14ac:dyDescent="0.35">
      <c r="A2" s="226" t="s">
        <v>3043</v>
      </c>
      <c r="B2" s="213" t="s">
        <v>3044</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3043</v>
      </c>
      <c r="B3" s="214" t="s">
        <v>3045</v>
      </c>
      <c r="C3" s="215" t="s">
        <v>3046</v>
      </c>
      <c r="D3" s="217" t="s">
        <v>3047</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3043</v>
      </c>
      <c r="B4" s="214" t="s">
        <v>3048</v>
      </c>
      <c r="C4" s="215" t="s">
        <v>3049</v>
      </c>
      <c r="D4" s="217" t="s">
        <v>3050</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3043</v>
      </c>
      <c r="B5" s="214" t="s">
        <v>3051</v>
      </c>
      <c r="C5" s="215" t="s">
        <v>3052</v>
      </c>
      <c r="D5" s="217" t="s">
        <v>3053</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3043</v>
      </c>
      <c r="B6" s="214" t="s">
        <v>3054</v>
      </c>
      <c r="C6" s="215" t="s">
        <v>3055</v>
      </c>
      <c r="D6" s="217" t="s">
        <v>3056</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3043</v>
      </c>
      <c r="B7" s="214" t="s">
        <v>3057</v>
      </c>
      <c r="C7" s="215" t="s">
        <v>3058</v>
      </c>
      <c r="D7" s="217" t="s">
        <v>3059</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3043</v>
      </c>
      <c r="B8" s="214" t="s">
        <v>3060</v>
      </c>
      <c r="C8" s="215" t="s">
        <v>3061</v>
      </c>
      <c r="D8" s="217" t="s">
        <v>3062</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3043</v>
      </c>
      <c r="B9" s="214" t="s">
        <v>3063</v>
      </c>
      <c r="C9" s="215" t="s">
        <v>3064</v>
      </c>
      <c r="D9" s="217" t="s">
        <v>3065</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3043</v>
      </c>
      <c r="B10" s="214" t="s">
        <v>3066</v>
      </c>
      <c r="C10" s="215" t="s">
        <v>3067</v>
      </c>
      <c r="D10" s="217" t="s">
        <v>3068</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3043</v>
      </c>
      <c r="B11" s="214" t="s">
        <v>3069</v>
      </c>
      <c r="C11" s="215" t="s">
        <v>3070</v>
      </c>
      <c r="D11" s="217" t="s">
        <v>3071</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3043</v>
      </c>
      <c r="B12" s="214" t="s">
        <v>3072</v>
      </c>
      <c r="C12" s="215" t="s">
        <v>3073</v>
      </c>
      <c r="D12" s="217" t="s">
        <v>3074</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3043</v>
      </c>
      <c r="B13" s="214" t="s">
        <v>3075</v>
      </c>
      <c r="C13" s="215" t="s">
        <v>3076</v>
      </c>
      <c r="D13" s="217" t="s">
        <v>3077</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3043</v>
      </c>
      <c r="B14" s="214" t="s">
        <v>3078</v>
      </c>
      <c r="C14" s="215" t="s">
        <v>3079</v>
      </c>
      <c r="D14" s="217" t="s">
        <v>3080</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3043</v>
      </c>
      <c r="B15" s="214" t="s">
        <v>3081</v>
      </c>
      <c r="C15" s="215" t="s">
        <v>3082</v>
      </c>
      <c r="D15" s="217" t="s">
        <v>3083</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3043</v>
      </c>
      <c r="B16" s="214" t="s">
        <v>3084</v>
      </c>
      <c r="C16" s="215" t="s">
        <v>3085</v>
      </c>
      <c r="D16" s="217" t="s">
        <v>3086</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3043</v>
      </c>
      <c r="B17" s="214" t="s">
        <v>3087</v>
      </c>
      <c r="C17" s="215" t="s">
        <v>3088</v>
      </c>
      <c r="D17" s="217" t="s">
        <v>3089</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3043</v>
      </c>
      <c r="B18" s="214" t="s">
        <v>3090</v>
      </c>
      <c r="C18" s="215" t="s">
        <v>3091</v>
      </c>
      <c r="D18" s="217" t="s">
        <v>3092</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3043</v>
      </c>
      <c r="B19" s="214" t="s">
        <v>3093</v>
      </c>
      <c r="C19" s="215" t="s">
        <v>3094</v>
      </c>
      <c r="D19" s="217" t="s">
        <v>3095</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3043</v>
      </c>
      <c r="B20" s="214" t="s">
        <v>3096</v>
      </c>
      <c r="C20" s="215" t="s">
        <v>3097</v>
      </c>
      <c r="D20" s="217" t="s">
        <v>3098</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3043</v>
      </c>
      <c r="B21" s="214" t="s">
        <v>3099</v>
      </c>
      <c r="C21" s="215" t="s">
        <v>3100</v>
      </c>
      <c r="D21" s="217" t="s">
        <v>3101</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3043</v>
      </c>
      <c r="B22" s="214" t="s">
        <v>3102</v>
      </c>
      <c r="C22" s="215" t="s">
        <v>3103</v>
      </c>
      <c r="D22" s="217" t="s">
        <v>3104</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3043</v>
      </c>
      <c r="B23" s="214" t="s">
        <v>3105</v>
      </c>
      <c r="C23" s="215" t="s">
        <v>3106</v>
      </c>
      <c r="D23" s="217" t="s">
        <v>3107</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3043</v>
      </c>
      <c r="B24" s="214" t="s">
        <v>3108</v>
      </c>
      <c r="C24" s="215" t="s">
        <v>3109</v>
      </c>
      <c r="D24" s="217" t="s">
        <v>3110</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3043</v>
      </c>
      <c r="B25" s="214" t="s">
        <v>3111</v>
      </c>
      <c r="C25" s="215" t="s">
        <v>3112</v>
      </c>
      <c r="D25" s="217" t="s">
        <v>3113</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3043</v>
      </c>
      <c r="B26" s="214" t="s">
        <v>3114</v>
      </c>
      <c r="C26" s="215" t="s">
        <v>3115</v>
      </c>
      <c r="D26" s="217" t="s">
        <v>3116</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3043</v>
      </c>
      <c r="B27" s="214" t="s">
        <v>3117</v>
      </c>
      <c r="C27" s="215" t="s">
        <v>3118</v>
      </c>
      <c r="D27" s="217" t="s">
        <v>3119</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3043</v>
      </c>
      <c r="B28" s="214" t="s">
        <v>3120</v>
      </c>
      <c r="C28" s="215" t="s">
        <v>3121</v>
      </c>
      <c r="D28" s="217" t="s">
        <v>3122</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3043</v>
      </c>
      <c r="B29" s="214" t="s">
        <v>3123</v>
      </c>
      <c r="C29" s="215" t="s">
        <v>3124</v>
      </c>
      <c r="D29" s="217" t="s">
        <v>3125</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3043</v>
      </c>
      <c r="B30" s="214" t="s">
        <v>3126</v>
      </c>
      <c r="C30" s="215" t="s">
        <v>3127</v>
      </c>
      <c r="D30" s="217" t="s">
        <v>3128</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3043</v>
      </c>
      <c r="B31" s="214" t="s">
        <v>3129</v>
      </c>
      <c r="C31" s="215" t="s">
        <v>3130</v>
      </c>
      <c r="D31" s="217" t="s">
        <v>3131</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3043</v>
      </c>
      <c r="B32" s="214" t="s">
        <v>3132</v>
      </c>
      <c r="C32" s="215" t="s">
        <v>3133</v>
      </c>
      <c r="D32" s="217" t="s">
        <v>3134</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3043</v>
      </c>
      <c r="B33" s="214" t="s">
        <v>3135</v>
      </c>
      <c r="C33" s="215" t="s">
        <v>3136</v>
      </c>
      <c r="D33" s="217" t="s">
        <v>3137</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3043</v>
      </c>
      <c r="B34" s="214" t="s">
        <v>3138</v>
      </c>
      <c r="C34" s="215" t="s">
        <v>3139</v>
      </c>
      <c r="D34" s="217" t="s">
        <v>3140</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3043</v>
      </c>
      <c r="B35" s="214" t="s">
        <v>3141</v>
      </c>
      <c r="C35" s="215" t="s">
        <v>3142</v>
      </c>
      <c r="D35" s="217" t="s">
        <v>3143</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3043</v>
      </c>
      <c r="B36" s="214" t="s">
        <v>3144</v>
      </c>
      <c r="C36" s="215" t="s">
        <v>3145</v>
      </c>
      <c r="D36" s="217" t="s">
        <v>3146</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3043</v>
      </c>
      <c r="B37" s="214" t="s">
        <v>3147</v>
      </c>
      <c r="C37" s="215" t="s">
        <v>3148</v>
      </c>
      <c r="D37" s="217" t="s">
        <v>3149</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3043</v>
      </c>
      <c r="B38" s="214" t="s">
        <v>3150</v>
      </c>
      <c r="C38" s="215" t="s">
        <v>3151</v>
      </c>
      <c r="D38" s="217" t="s">
        <v>3152</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3043</v>
      </c>
      <c r="B39" s="214" t="s">
        <v>3153</v>
      </c>
      <c r="C39" s="215" t="s">
        <v>3154</v>
      </c>
      <c r="D39" s="217" t="s">
        <v>3155</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3156</v>
      </c>
      <c r="B40" s="213" t="s">
        <v>3157</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3156</v>
      </c>
      <c r="B41" s="214" t="s">
        <v>3158</v>
      </c>
      <c r="C41" s="215" t="s">
        <v>3159</v>
      </c>
      <c r="D41" s="217" t="s">
        <v>3160</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3156</v>
      </c>
      <c r="B42" s="214" t="s">
        <v>3161</v>
      </c>
      <c r="C42" s="215" t="s">
        <v>3162</v>
      </c>
      <c r="D42" s="217" t="s">
        <v>3163</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3156</v>
      </c>
      <c r="B43" s="214" t="s">
        <v>3164</v>
      </c>
      <c r="C43" s="215" t="s">
        <v>3165</v>
      </c>
      <c r="D43" s="217" t="s">
        <v>3166</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3156</v>
      </c>
      <c r="B44" s="214" t="s">
        <v>3167</v>
      </c>
      <c r="C44" s="215" t="s">
        <v>3168</v>
      </c>
      <c r="D44" s="217" t="s">
        <v>3169</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3156</v>
      </c>
      <c r="B45" s="214" t="s">
        <v>3170</v>
      </c>
      <c r="C45" s="215" t="s">
        <v>3171</v>
      </c>
      <c r="D45" s="217" t="s">
        <v>3172</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3156</v>
      </c>
      <c r="B46" s="214" t="s">
        <v>3173</v>
      </c>
      <c r="C46" s="215" t="s">
        <v>3174</v>
      </c>
      <c r="D46" s="217" t="s">
        <v>3175</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3156</v>
      </c>
      <c r="B47" s="214" t="s">
        <v>3176</v>
      </c>
      <c r="C47" s="215" t="s">
        <v>3177</v>
      </c>
      <c r="D47" s="217" t="s">
        <v>3178</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3156</v>
      </c>
      <c r="B48" s="214" t="s">
        <v>3179</v>
      </c>
      <c r="C48" s="215" t="s">
        <v>3180</v>
      </c>
      <c r="D48" s="217" t="s">
        <v>3181</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3182</v>
      </c>
      <c r="B49" s="213" t="s">
        <v>3183</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3182</v>
      </c>
      <c r="B50" s="214" t="s">
        <v>3184</v>
      </c>
      <c r="C50" s="215" t="s">
        <v>3185</v>
      </c>
      <c r="D50" s="217" t="s">
        <v>3186</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3182</v>
      </c>
      <c r="B51" s="214" t="s">
        <v>3187</v>
      </c>
      <c r="C51" s="215" t="s">
        <v>3188</v>
      </c>
      <c r="D51" s="217" t="s">
        <v>3189</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3182</v>
      </c>
      <c r="B52" s="214" t="s">
        <v>3190</v>
      </c>
      <c r="C52" s="215" t="s">
        <v>3191</v>
      </c>
      <c r="D52" s="217" t="s">
        <v>3192</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3182</v>
      </c>
      <c r="B53" s="214" t="s">
        <v>3193</v>
      </c>
      <c r="C53" s="215" t="s">
        <v>3194</v>
      </c>
      <c r="D53" s="217" t="s">
        <v>3195</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3182</v>
      </c>
      <c r="B54" s="214" t="s">
        <v>3196</v>
      </c>
      <c r="C54" s="215" t="s">
        <v>3197</v>
      </c>
      <c r="D54" s="217" t="s">
        <v>3198</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3182</v>
      </c>
      <c r="B55" s="214" t="s">
        <v>3199</v>
      </c>
      <c r="C55" s="215" t="s">
        <v>3200</v>
      </c>
      <c r="D55" s="217" t="s">
        <v>3201</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3182</v>
      </c>
      <c r="B56" s="214" t="s">
        <v>3202</v>
      </c>
      <c r="C56" s="215" t="s">
        <v>3203</v>
      </c>
      <c r="D56" s="217" t="s">
        <v>3204</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3182</v>
      </c>
      <c r="B57" s="214" t="s">
        <v>3205</v>
      </c>
      <c r="C57" s="215" t="s">
        <v>3206</v>
      </c>
      <c r="D57" s="217" t="s">
        <v>3207</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3182</v>
      </c>
      <c r="B58" s="214" t="s">
        <v>3208</v>
      </c>
      <c r="C58" s="215" t="s">
        <v>3209</v>
      </c>
      <c r="D58" s="217" t="s">
        <v>3210</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3182</v>
      </c>
      <c r="B59" s="214" t="s">
        <v>3211</v>
      </c>
      <c r="C59" s="215" t="s">
        <v>3212</v>
      </c>
      <c r="D59" s="217" t="s">
        <v>3213</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3182</v>
      </c>
      <c r="B60" s="214" t="s">
        <v>3214</v>
      </c>
      <c r="C60" s="215" t="s">
        <v>3215</v>
      </c>
      <c r="D60" s="217" t="s">
        <v>3216</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3182</v>
      </c>
      <c r="B61" s="214" t="s">
        <v>3217</v>
      </c>
      <c r="C61" s="215" t="s">
        <v>3218</v>
      </c>
      <c r="D61" s="217" t="s">
        <v>3219</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3182</v>
      </c>
      <c r="B62" s="214" t="s">
        <v>3220</v>
      </c>
      <c r="C62" s="215" t="s">
        <v>3221</v>
      </c>
      <c r="D62" s="217" t="s">
        <v>3222</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3182</v>
      </c>
      <c r="B63" s="214" t="s">
        <v>3223</v>
      </c>
      <c r="C63" s="215" t="s">
        <v>3224</v>
      </c>
      <c r="D63" s="217" t="s">
        <v>3225</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3226</v>
      </c>
      <c r="B64" s="213" t="s">
        <v>3227</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3226</v>
      </c>
      <c r="B65" s="214" t="s">
        <v>3228</v>
      </c>
      <c r="C65" s="215" t="s">
        <v>3229</v>
      </c>
      <c r="D65" s="217" t="s">
        <v>3230</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3226</v>
      </c>
      <c r="B66" s="214" t="s">
        <v>3231</v>
      </c>
      <c r="C66" s="215" t="s">
        <v>3232</v>
      </c>
      <c r="D66" s="217" t="s">
        <v>3233</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3226</v>
      </c>
      <c r="B67" s="214" t="s">
        <v>3234</v>
      </c>
      <c r="C67" s="215" t="s">
        <v>3235</v>
      </c>
      <c r="D67" s="217" t="s">
        <v>3236</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3226</v>
      </c>
      <c r="B68" s="214" t="s">
        <v>3237</v>
      </c>
      <c r="C68" s="215" t="s">
        <v>3238</v>
      </c>
      <c r="D68" s="217" t="s">
        <v>3239</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3226</v>
      </c>
      <c r="B69" s="214" t="s">
        <v>3240</v>
      </c>
      <c r="C69" s="215" t="s">
        <v>3241</v>
      </c>
      <c r="D69" s="217" t="s">
        <v>3242</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3226</v>
      </c>
      <c r="B70" s="214" t="s">
        <v>3243</v>
      </c>
      <c r="C70" s="215" t="s">
        <v>3244</v>
      </c>
      <c r="D70" s="217" t="s">
        <v>3245</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3226</v>
      </c>
      <c r="B71" s="214" t="s">
        <v>3246</v>
      </c>
      <c r="C71" s="215" t="s">
        <v>3247</v>
      </c>
      <c r="D71" s="217" t="s">
        <v>3248</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3226</v>
      </c>
      <c r="B72" s="214" t="s">
        <v>3249</v>
      </c>
      <c r="C72" s="215" t="s">
        <v>3250</v>
      </c>
      <c r="D72" s="217" t="s">
        <v>3251</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3226</v>
      </c>
      <c r="B73" s="214" t="s">
        <v>3252</v>
      </c>
      <c r="C73" s="215" t="s">
        <v>3253</v>
      </c>
      <c r="D73" s="217" t="s">
        <v>3254</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3226</v>
      </c>
      <c r="B74" s="214" t="s">
        <v>3255</v>
      </c>
      <c r="C74" s="215" t="s">
        <v>3256</v>
      </c>
      <c r="D74" s="217" t="s">
        <v>3257</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3226</v>
      </c>
      <c r="B75" s="214" t="s">
        <v>3258</v>
      </c>
      <c r="C75" s="215" t="s">
        <v>3259</v>
      </c>
      <c r="D75" s="217" t="s">
        <v>3260</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3226</v>
      </c>
      <c r="B76" s="214" t="s">
        <v>3261</v>
      </c>
      <c r="C76" s="215" t="s">
        <v>3262</v>
      </c>
      <c r="D76" s="217" t="s">
        <v>3263</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3226</v>
      </c>
      <c r="B77" s="214" t="s">
        <v>3264</v>
      </c>
      <c r="C77" s="215" t="s">
        <v>3265</v>
      </c>
      <c r="D77" s="217" t="s">
        <v>3266</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3226</v>
      </c>
      <c r="B78" s="214" t="s">
        <v>3267</v>
      </c>
      <c r="C78" s="215" t="s">
        <v>3268</v>
      </c>
      <c r="D78" s="217" t="s">
        <v>3269</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3226</v>
      </c>
      <c r="B79" s="214" t="s">
        <v>3270</v>
      </c>
      <c r="C79" s="215" t="s">
        <v>3271</v>
      </c>
      <c r="D79" s="217" t="s">
        <v>3272</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3226</v>
      </c>
      <c r="B80" s="214" t="s">
        <v>3273</v>
      </c>
      <c r="C80" s="215" t="s">
        <v>3274</v>
      </c>
      <c r="D80" s="217" t="s">
        <v>3275</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3226</v>
      </c>
      <c r="B81" s="214" t="s">
        <v>3276</v>
      </c>
      <c r="C81" s="215" t="s">
        <v>3277</v>
      </c>
      <c r="D81" s="217" t="s">
        <v>3278</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3226</v>
      </c>
      <c r="B82" s="214" t="s">
        <v>3279</v>
      </c>
      <c r="C82" s="215" t="s">
        <v>3280</v>
      </c>
      <c r="D82" s="217" t="s">
        <v>3281</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3226</v>
      </c>
      <c r="B83" s="214" t="s">
        <v>3282</v>
      </c>
      <c r="C83" s="215" t="s">
        <v>3283</v>
      </c>
      <c r="D83" s="217" t="s">
        <v>3284</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3226</v>
      </c>
      <c r="B84" s="214" t="s">
        <v>3285</v>
      </c>
      <c r="C84" s="215" t="s">
        <v>3286</v>
      </c>
      <c r="D84" s="217" t="s">
        <v>3287</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3226</v>
      </c>
      <c r="B85" s="214" t="s">
        <v>3288</v>
      </c>
      <c r="C85" s="215" t="s">
        <v>3289</v>
      </c>
      <c r="D85" s="217" t="s">
        <v>3290</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3226</v>
      </c>
      <c r="B86" s="214" t="s">
        <v>3291</v>
      </c>
      <c r="C86" s="215" t="s">
        <v>3292</v>
      </c>
      <c r="D86" s="217" t="s">
        <v>3293</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3226</v>
      </c>
      <c r="B87" s="214" t="s">
        <v>3294</v>
      </c>
      <c r="C87" s="215" t="s">
        <v>3295</v>
      </c>
      <c r="D87" s="217" t="s">
        <v>3296</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3226</v>
      </c>
      <c r="B88" s="214" t="s">
        <v>3297</v>
      </c>
      <c r="C88" s="215" t="s">
        <v>3298</v>
      </c>
      <c r="D88" s="217" t="s">
        <v>3299</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3226</v>
      </c>
      <c r="B89" s="214" t="s">
        <v>3300</v>
      </c>
      <c r="C89" s="215" t="s">
        <v>3301</v>
      </c>
      <c r="D89" s="217" t="s">
        <v>3302</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3226</v>
      </c>
      <c r="B90" s="214" t="s">
        <v>3303</v>
      </c>
      <c r="C90" s="215" t="s">
        <v>3304</v>
      </c>
      <c r="D90" s="217" t="s">
        <v>3305</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3226</v>
      </c>
      <c r="B91" s="214" t="s">
        <v>3306</v>
      </c>
      <c r="C91" s="215" t="s">
        <v>3307</v>
      </c>
      <c r="D91" s="217" t="s">
        <v>3308</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3226</v>
      </c>
      <c r="B92" s="214" t="s">
        <v>3309</v>
      </c>
      <c r="C92" s="215" t="s">
        <v>3310</v>
      </c>
      <c r="D92" s="217" t="s">
        <v>3311</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3226</v>
      </c>
      <c r="B93" s="214" t="s">
        <v>3312</v>
      </c>
      <c r="C93" s="215" t="s">
        <v>3313</v>
      </c>
      <c r="D93" s="217" t="s">
        <v>3314</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3226</v>
      </c>
      <c r="B94" s="214" t="s">
        <v>3315</v>
      </c>
      <c r="C94" s="215" t="s">
        <v>3316</v>
      </c>
      <c r="D94" s="217" t="s">
        <v>3317</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3226</v>
      </c>
      <c r="B95" s="214" t="s">
        <v>3318</v>
      </c>
      <c r="C95" s="215" t="s">
        <v>3319</v>
      </c>
      <c r="D95" s="217" t="s">
        <v>3320</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3226</v>
      </c>
      <c r="B96" s="214" t="s">
        <v>3321</v>
      </c>
      <c r="C96" s="215" t="s">
        <v>3322</v>
      </c>
      <c r="D96" s="217" t="s">
        <v>3323</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3226</v>
      </c>
      <c r="B97" s="214" t="s">
        <v>3324</v>
      </c>
      <c r="C97" s="215" t="s">
        <v>3325</v>
      </c>
      <c r="D97" s="217" t="s">
        <v>3326</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3226</v>
      </c>
      <c r="B98" s="221" t="s">
        <v>3327</v>
      </c>
      <c r="C98" s="222" t="s">
        <v>3328</v>
      </c>
      <c r="D98" s="223" t="s">
        <v>3329</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276</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IFERROR(INDEX('Recommendations'!$H$2:$H$82, MATCH(F2,'Recommendations'!$A$2:$A$82,0))="Implemented", FALSE))</xm:f>
            <x14:dxf>
              <font>
                <color rgb="FF000000"/>
              </font>
              <fill>
                <patternFill>
                  <bgColor rgb="FF3C7D22"/>
                </patternFill>
              </fill>
            </x14:dxf>
          </x14:cfRule>
          <x14:cfRule type="expression" priority="2" id="{00000000-000E-0000-0900-000002000000}">
            <xm:f>AND(F2&lt;&gt;"", IFERROR(INDEX('Recommendations'!$H$2:$H$82, MATCH(F2,'Recommendations'!$A$2:$A$82,0))="Compensated", FALSE))</xm:f>
            <x14:dxf>
              <font>
                <color rgb="FF000000"/>
              </font>
              <fill>
                <patternFill>
                  <bgColor rgb="FFC6E0B4"/>
                </patternFill>
              </fill>
            </x14:dxf>
          </x14:cfRule>
          <x14:cfRule type="expression" priority="3" id="{00000000-000E-0000-0900-000003000000}">
            <xm:f>AND(F2&lt;&gt;"", IFERROR(INDEX('Recommendations'!$H$2:$H$82, MATCH(F2,'Recommendations'!$A$2:$A$82,0))="Testing", FALSE))</xm:f>
            <x14:dxf>
              <font>
                <color rgb="FF000000"/>
              </font>
              <fill>
                <patternFill>
                  <bgColor rgb="FFFFC000"/>
                </patternFill>
              </fill>
            </x14:dxf>
          </x14:cfRule>
          <x14:cfRule type="expression" priority="4" id="{00000000-000E-0000-0900-000004000000}">
            <xm:f>AND(F2&lt;&gt;"", IFERROR(INDEX('Recommendations'!$H$2:$H$82, MATCH(F2,'Recommendations'!$A$2:$A$82,0))="Failed", FALSE))</xm:f>
            <x14:dxf>
              <font>
                <color rgb="FF000000"/>
              </font>
              <fill>
                <patternFill>
                  <bgColor rgb="FFD82891"/>
                </patternFill>
              </fill>
            </x14:dxf>
          </x14:cfRule>
          <x14:cfRule type="expression" priority="5" id="{00000000-000E-0000-0900-000005000000}">
            <xm:f>AND(F2&lt;&gt;"", IFERROR(INDEX('Recommendations'!$H$2:$H$82, MATCH(F2,'Recommendations'!$A$2:$A$82,0))="Risk Accepted", FALSE))</xm:f>
            <x14:dxf>
              <font>
                <color rgb="FF000000"/>
              </font>
              <fill>
                <patternFill>
                  <bgColor rgb="FFD9D9D9"/>
                </patternFill>
              </fill>
            </x14:dxf>
          </x14:cfRule>
          <x14:cfRule type="expression" priority="6" id="{00000000-000E-0000-0900-000006000000}">
            <xm:f>AND(F2&lt;&gt;"", IFERROR(INDEX('Recommendations'!$H$2:$H$82, MATCH(F2,'Recommendations'!$A$2:$A$82,0))="N/A",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3330</v>
      </c>
      <c r="C1" s="256" t="s">
        <v>3331</v>
      </c>
      <c r="D1" s="256" t="s">
        <v>3332</v>
      </c>
      <c r="E1" s="256" t="s">
        <v>3333</v>
      </c>
      <c r="F1" s="256" t="s">
        <v>2159</v>
      </c>
      <c r="G1" s="256" t="s">
        <v>3334</v>
      </c>
      <c r="H1" s="256" t="s">
        <v>3335</v>
      </c>
      <c r="I1" s="256" t="s">
        <v>3336</v>
      </c>
      <c r="J1" s="256" t="s">
        <v>11</v>
      </c>
      <c r="K1" s="256" t="s">
        <v>525</v>
      </c>
      <c r="L1" s="256" t="s">
        <v>526</v>
      </c>
      <c r="M1" s="256" t="s">
        <v>527</v>
      </c>
      <c r="N1" s="256" t="s">
        <v>528</v>
      </c>
      <c r="O1" s="256" t="s">
        <v>529</v>
      </c>
      <c r="P1" s="256" t="s">
        <v>530</v>
      </c>
      <c r="Q1" s="256" t="s">
        <v>531</v>
      </c>
      <c r="R1" s="256" t="s">
        <v>532</v>
      </c>
      <c r="S1" s="256" t="s">
        <v>533</v>
      </c>
      <c r="T1" s="256" t="s">
        <v>534</v>
      </c>
      <c r="U1" s="256" t="s">
        <v>535</v>
      </c>
      <c r="V1" s="256" t="s">
        <v>536</v>
      </c>
      <c r="W1" s="256" t="s">
        <v>537</v>
      </c>
      <c r="X1" s="256" t="s">
        <v>538</v>
      </c>
      <c r="Y1" s="256" t="s">
        <v>539</v>
      </c>
      <c r="Z1" s="256" t="s">
        <v>540</v>
      </c>
      <c r="AA1" s="256" t="s">
        <v>541</v>
      </c>
      <c r="AB1" s="256" t="s">
        <v>542</v>
      </c>
      <c r="AC1" s="256" t="s">
        <v>543</v>
      </c>
      <c r="AD1" s="256" t="s">
        <v>544</v>
      </c>
      <c r="AE1" s="256" t="s">
        <v>545</v>
      </c>
      <c r="AF1" s="256" t="s">
        <v>546</v>
      </c>
      <c r="AG1" s="256" t="s">
        <v>547</v>
      </c>
      <c r="AH1" s="256" t="s">
        <v>548</v>
      </c>
      <c r="AI1" s="256" t="s">
        <v>549</v>
      </c>
      <c r="AJ1" s="256" t="s">
        <v>550</v>
      </c>
      <c r="AK1" s="256" t="s">
        <v>551</v>
      </c>
      <c r="AL1" s="256" t="s">
        <v>552</v>
      </c>
      <c r="AM1" s="256" t="s">
        <v>553</v>
      </c>
      <c r="AN1" s="256" t="s">
        <v>554</v>
      </c>
      <c r="AO1" s="256" t="s">
        <v>555</v>
      </c>
      <c r="AP1" s="256" t="s">
        <v>556</v>
      </c>
      <c r="AQ1" s="256" t="s">
        <v>557</v>
      </c>
      <c r="AR1" s="256" t="s">
        <v>558</v>
      </c>
      <c r="AS1" s="256" t="s">
        <v>559</v>
      </c>
      <c r="AT1" s="256" t="s">
        <v>560</v>
      </c>
      <c r="AU1" s="256" t="s">
        <v>561</v>
      </c>
      <c r="AV1" s="256" t="s">
        <v>562</v>
      </c>
      <c r="AW1" s="256" t="s">
        <v>563</v>
      </c>
      <c r="AX1" s="256" t="s">
        <v>564</v>
      </c>
      <c r="AY1" s="257" t="s">
        <v>565</v>
      </c>
    </row>
    <row r="2" spans="1:51" ht="60" customHeight="1" outlineLevel="1" x14ac:dyDescent="0.35">
      <c r="A2" s="247" t="s">
        <v>3337</v>
      </c>
      <c r="B2" s="235" t="s">
        <v>3338</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568</v>
      </c>
      <c r="B3" s="236" t="s">
        <v>3339</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3340</v>
      </c>
      <c r="B4" s="237" t="s">
        <v>3341</v>
      </c>
      <c r="C4" s="237" t="s">
        <v>3342</v>
      </c>
      <c r="D4" s="237" t="s">
        <v>3343</v>
      </c>
      <c r="E4" s="237" t="s">
        <v>3344</v>
      </c>
      <c r="F4" s="237" t="s">
        <v>21</v>
      </c>
      <c r="G4" s="237" t="s">
        <v>21</v>
      </c>
      <c r="H4" s="237" t="s">
        <v>3345</v>
      </c>
      <c r="I4" s="237" t="s">
        <v>21</v>
      </c>
      <c r="J4" s="237" t="s">
        <v>3346</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3347</v>
      </c>
      <c r="B5" s="237" t="s">
        <v>3348</v>
      </c>
      <c r="C5" s="237" t="s">
        <v>3349</v>
      </c>
      <c r="D5" s="237" t="s">
        <v>3350</v>
      </c>
      <c r="E5" s="237" t="s">
        <v>3351</v>
      </c>
      <c r="F5" s="237" t="s">
        <v>3352</v>
      </c>
      <c r="G5" s="237" t="s">
        <v>21</v>
      </c>
      <c r="H5" s="237" t="s">
        <v>3353</v>
      </c>
      <c r="I5" s="237" t="s">
        <v>21</v>
      </c>
      <c r="J5" s="237" t="s">
        <v>3354</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574</v>
      </c>
      <c r="B6" s="236" t="s">
        <v>3355</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3356</v>
      </c>
      <c r="B7" s="237" t="s">
        <v>3357</v>
      </c>
      <c r="C7" s="237" t="s">
        <v>3358</v>
      </c>
      <c r="D7" s="237" t="s">
        <v>3359</v>
      </c>
      <c r="E7" s="237" t="s">
        <v>3351</v>
      </c>
      <c r="F7" s="237" t="s">
        <v>3360</v>
      </c>
      <c r="G7" s="237" t="s">
        <v>21</v>
      </c>
      <c r="H7" s="237" t="s">
        <v>3361</v>
      </c>
      <c r="I7" s="237" t="s">
        <v>21</v>
      </c>
      <c r="J7" s="237" t="s">
        <v>3362</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3363</v>
      </c>
      <c r="B8" s="237" t="s">
        <v>3364</v>
      </c>
      <c r="C8" s="237" t="s">
        <v>3365</v>
      </c>
      <c r="D8" s="237" t="s">
        <v>3366</v>
      </c>
      <c r="E8" s="237" t="s">
        <v>21</v>
      </c>
      <c r="F8" s="237" t="s">
        <v>21</v>
      </c>
      <c r="G8" s="237" t="s">
        <v>21</v>
      </c>
      <c r="H8" s="237" t="s">
        <v>3367</v>
      </c>
      <c r="I8" s="237" t="s">
        <v>3368</v>
      </c>
      <c r="J8" s="237" t="s">
        <v>3369</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3370</v>
      </c>
      <c r="B9" s="237" t="s">
        <v>3371</v>
      </c>
      <c r="C9" s="237" t="s">
        <v>3372</v>
      </c>
      <c r="D9" s="237" t="s">
        <v>3373</v>
      </c>
      <c r="E9" s="237" t="s">
        <v>21</v>
      </c>
      <c r="F9" s="237" t="s">
        <v>21</v>
      </c>
      <c r="G9" s="237" t="s">
        <v>21</v>
      </c>
      <c r="H9" s="237" t="s">
        <v>3374</v>
      </c>
      <c r="I9" s="237" t="s">
        <v>3375</v>
      </c>
      <c r="J9" s="237" t="s">
        <v>3376</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3377</v>
      </c>
      <c r="B10" s="237" t="s">
        <v>3378</v>
      </c>
      <c r="C10" s="237" t="s">
        <v>3379</v>
      </c>
      <c r="D10" s="237" t="s">
        <v>3380</v>
      </c>
      <c r="E10" s="237" t="s">
        <v>21</v>
      </c>
      <c r="F10" s="237" t="s">
        <v>21</v>
      </c>
      <c r="G10" s="237" t="s">
        <v>21</v>
      </c>
      <c r="H10" s="237" t="s">
        <v>3381</v>
      </c>
      <c r="I10" s="237" t="s">
        <v>3382</v>
      </c>
      <c r="J10" s="237" t="s">
        <v>3383</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3384</v>
      </c>
      <c r="B11" s="237" t="s">
        <v>3385</v>
      </c>
      <c r="C11" s="237" t="s">
        <v>3386</v>
      </c>
      <c r="D11" s="237" t="s">
        <v>3387</v>
      </c>
      <c r="E11" s="237" t="s">
        <v>21</v>
      </c>
      <c r="F11" s="237" t="s">
        <v>21</v>
      </c>
      <c r="G11" s="237" t="s">
        <v>21</v>
      </c>
      <c r="H11" s="237" t="s">
        <v>3388</v>
      </c>
      <c r="I11" s="237" t="s">
        <v>21</v>
      </c>
      <c r="J11" s="237" t="s">
        <v>3389</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3390</v>
      </c>
      <c r="B12" s="237" t="s">
        <v>3391</v>
      </c>
      <c r="C12" s="237" t="s">
        <v>3392</v>
      </c>
      <c r="D12" s="237" t="s">
        <v>3393</v>
      </c>
      <c r="E12" s="237" t="s">
        <v>21</v>
      </c>
      <c r="F12" s="237" t="s">
        <v>21</v>
      </c>
      <c r="G12" s="237" t="s">
        <v>3394</v>
      </c>
      <c r="H12" s="237" t="s">
        <v>3395</v>
      </c>
      <c r="I12" s="237" t="s">
        <v>21</v>
      </c>
      <c r="J12" s="237" t="s">
        <v>3396</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3397</v>
      </c>
      <c r="B13" s="237" t="s">
        <v>3398</v>
      </c>
      <c r="C13" s="237" t="s">
        <v>3399</v>
      </c>
      <c r="D13" s="237" t="s">
        <v>3400</v>
      </c>
      <c r="E13" s="237" t="s">
        <v>21</v>
      </c>
      <c r="F13" s="237" t="s">
        <v>21</v>
      </c>
      <c r="G13" s="237" t="s">
        <v>21</v>
      </c>
      <c r="H13" s="237" t="s">
        <v>3401</v>
      </c>
      <c r="I13" s="237" t="s">
        <v>21</v>
      </c>
      <c r="J13" s="237" t="s">
        <v>3402</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3403</v>
      </c>
      <c r="B14" s="237" t="s">
        <v>3404</v>
      </c>
      <c r="C14" s="237" t="s">
        <v>3405</v>
      </c>
      <c r="D14" s="237" t="s">
        <v>3406</v>
      </c>
      <c r="E14" s="237" t="s">
        <v>21</v>
      </c>
      <c r="F14" s="237" t="s">
        <v>3407</v>
      </c>
      <c r="G14" s="237" t="s">
        <v>21</v>
      </c>
      <c r="H14" s="237" t="s">
        <v>3408</v>
      </c>
      <c r="I14" s="237" t="s">
        <v>3409</v>
      </c>
      <c r="J14" s="237" t="s">
        <v>3410</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579</v>
      </c>
      <c r="B15" s="236" t="s">
        <v>3411</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3412</v>
      </c>
      <c r="B16" s="237" t="s">
        <v>3413</v>
      </c>
      <c r="C16" s="237" t="s">
        <v>3414</v>
      </c>
      <c r="D16" s="237" t="s">
        <v>3406</v>
      </c>
      <c r="E16" s="237" t="s">
        <v>21</v>
      </c>
      <c r="F16" s="237" t="s">
        <v>3415</v>
      </c>
      <c r="G16" s="237" t="s">
        <v>21</v>
      </c>
      <c r="H16" s="237" t="s">
        <v>3416</v>
      </c>
      <c r="I16" s="237" t="s">
        <v>21</v>
      </c>
      <c r="J16" s="237" t="s">
        <v>3417</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3418</v>
      </c>
      <c r="B17" s="237" t="s">
        <v>3419</v>
      </c>
      <c r="C17" s="237" t="s">
        <v>3420</v>
      </c>
      <c r="D17" s="237" t="s">
        <v>3421</v>
      </c>
      <c r="E17" s="237" t="s">
        <v>21</v>
      </c>
      <c r="F17" s="237" t="s">
        <v>3415</v>
      </c>
      <c r="G17" s="237" t="s">
        <v>21</v>
      </c>
      <c r="H17" s="237" t="s">
        <v>3422</v>
      </c>
      <c r="I17" s="237" t="s">
        <v>21</v>
      </c>
      <c r="J17" s="237" t="s">
        <v>3423</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3424</v>
      </c>
      <c r="B18" s="237" t="s">
        <v>3425</v>
      </c>
      <c r="C18" s="237" t="s">
        <v>3426</v>
      </c>
      <c r="D18" s="237" t="s">
        <v>21</v>
      </c>
      <c r="E18" s="237" t="s">
        <v>21</v>
      </c>
      <c r="F18" s="237" t="s">
        <v>21</v>
      </c>
      <c r="G18" s="237" t="s">
        <v>21</v>
      </c>
      <c r="H18" s="237" t="s">
        <v>3427</v>
      </c>
      <c r="I18" s="237" t="s">
        <v>21</v>
      </c>
      <c r="J18" s="237" t="s">
        <v>3428</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584</v>
      </c>
      <c r="B19" s="236" t="s">
        <v>3429</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3430</v>
      </c>
      <c r="B20" s="237" t="s">
        <v>3431</v>
      </c>
      <c r="C20" s="237" t="s">
        <v>3432</v>
      </c>
      <c r="D20" s="237" t="s">
        <v>3433</v>
      </c>
      <c r="E20" s="237" t="s">
        <v>21</v>
      </c>
      <c r="F20" s="237" t="s">
        <v>3434</v>
      </c>
      <c r="G20" s="237" t="s">
        <v>21</v>
      </c>
      <c r="H20" s="237" t="s">
        <v>3435</v>
      </c>
      <c r="I20" s="237" t="s">
        <v>21</v>
      </c>
      <c r="J20" s="237" t="s">
        <v>3436</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3437</v>
      </c>
      <c r="B21" s="237" t="s">
        <v>3438</v>
      </c>
      <c r="C21" s="237" t="s">
        <v>3439</v>
      </c>
      <c r="D21" s="237" t="s">
        <v>3440</v>
      </c>
      <c r="E21" s="237" t="s">
        <v>3441</v>
      </c>
      <c r="F21" s="237" t="s">
        <v>21</v>
      </c>
      <c r="G21" s="237" t="s">
        <v>21</v>
      </c>
      <c r="H21" s="237" t="s">
        <v>3442</v>
      </c>
      <c r="I21" s="237" t="s">
        <v>3443</v>
      </c>
      <c r="J21" s="237" t="s">
        <v>3444</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3445</v>
      </c>
      <c r="B22" s="237" t="s">
        <v>3446</v>
      </c>
      <c r="C22" s="237" t="s">
        <v>3447</v>
      </c>
      <c r="D22" s="237" t="s">
        <v>3448</v>
      </c>
      <c r="E22" s="237" t="s">
        <v>21</v>
      </c>
      <c r="F22" s="237" t="s">
        <v>3449</v>
      </c>
      <c r="G22" s="237" t="s">
        <v>21</v>
      </c>
      <c r="H22" s="237" t="s">
        <v>3450</v>
      </c>
      <c r="I22" s="237" t="s">
        <v>21</v>
      </c>
      <c r="J22" s="237" t="s">
        <v>3451</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3452</v>
      </c>
      <c r="B23" s="237" t="s">
        <v>3453</v>
      </c>
      <c r="C23" s="237" t="s">
        <v>3454</v>
      </c>
      <c r="D23" s="237" t="s">
        <v>3455</v>
      </c>
      <c r="E23" s="237" t="s">
        <v>21</v>
      </c>
      <c r="F23" s="237" t="s">
        <v>21</v>
      </c>
      <c r="G23" s="237" t="s">
        <v>21</v>
      </c>
      <c r="H23" s="237" t="s">
        <v>3456</v>
      </c>
      <c r="I23" s="237" t="s">
        <v>3457</v>
      </c>
      <c r="J23" s="237" t="s">
        <v>3458</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3459</v>
      </c>
      <c r="B24" s="237" t="s">
        <v>3460</v>
      </c>
      <c r="C24" s="237" t="s">
        <v>3461</v>
      </c>
      <c r="D24" s="237" t="s">
        <v>3455</v>
      </c>
      <c r="E24" s="237" t="s">
        <v>21</v>
      </c>
      <c r="F24" s="237" t="s">
        <v>3462</v>
      </c>
      <c r="G24" s="237" t="s">
        <v>21</v>
      </c>
      <c r="H24" s="237" t="s">
        <v>3463</v>
      </c>
      <c r="I24" s="237" t="s">
        <v>21</v>
      </c>
      <c r="J24" s="237" t="s">
        <v>3464</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588</v>
      </c>
      <c r="B25" s="236" t="s">
        <v>3465</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3466</v>
      </c>
      <c r="B26" s="237" t="s">
        <v>3467</v>
      </c>
      <c r="C26" s="237" t="s">
        <v>3468</v>
      </c>
      <c r="D26" s="237" t="s">
        <v>3469</v>
      </c>
      <c r="E26" s="237" t="s">
        <v>21</v>
      </c>
      <c r="F26" s="237" t="s">
        <v>3470</v>
      </c>
      <c r="G26" s="237" t="s">
        <v>21</v>
      </c>
      <c r="H26" s="237" t="s">
        <v>3471</v>
      </c>
      <c r="I26" s="237" t="s">
        <v>21</v>
      </c>
      <c r="J26" s="237" t="s">
        <v>3472</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3473</v>
      </c>
      <c r="B27" s="235" t="s">
        <v>3474</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594</v>
      </c>
      <c r="B28" s="236" t="s">
        <v>3475</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3476</v>
      </c>
      <c r="B29" s="237" t="s">
        <v>3477</v>
      </c>
      <c r="C29" s="237" t="s">
        <v>3478</v>
      </c>
      <c r="D29" s="237" t="s">
        <v>3479</v>
      </c>
      <c r="E29" s="237" t="s">
        <v>3480</v>
      </c>
      <c r="F29" s="237" t="s">
        <v>21</v>
      </c>
      <c r="G29" s="237" t="s">
        <v>21</v>
      </c>
      <c r="H29" s="237" t="s">
        <v>3481</v>
      </c>
      <c r="I29" s="237" t="s">
        <v>21</v>
      </c>
      <c r="J29" s="237" t="s">
        <v>3482</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3483</v>
      </c>
      <c r="B30" s="237" t="s">
        <v>3484</v>
      </c>
      <c r="C30" s="237" t="s">
        <v>3349</v>
      </c>
      <c r="D30" s="237" t="s">
        <v>3350</v>
      </c>
      <c r="E30" s="237" t="s">
        <v>21</v>
      </c>
      <c r="F30" s="237" t="s">
        <v>3352</v>
      </c>
      <c r="G30" s="237" t="s">
        <v>21</v>
      </c>
      <c r="H30" s="237" t="s">
        <v>3485</v>
      </c>
      <c r="I30" s="237" t="s">
        <v>21</v>
      </c>
      <c r="J30" s="237" t="s">
        <v>3486</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599</v>
      </c>
      <c r="B31" s="236" t="s">
        <v>3487</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3488</v>
      </c>
      <c r="B32" s="237" t="s">
        <v>3489</v>
      </c>
      <c r="C32" s="237" t="s">
        <v>3490</v>
      </c>
      <c r="D32" s="237" t="s">
        <v>3491</v>
      </c>
      <c r="E32" s="237" t="s">
        <v>21</v>
      </c>
      <c r="F32" s="237" t="s">
        <v>21</v>
      </c>
      <c r="G32" s="237" t="s">
        <v>3492</v>
      </c>
      <c r="H32" s="237" t="s">
        <v>3493</v>
      </c>
      <c r="I32" s="237" t="s">
        <v>21</v>
      </c>
      <c r="J32" s="237" t="s">
        <v>3494</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3495</v>
      </c>
      <c r="B33" s="237" t="s">
        <v>3496</v>
      </c>
      <c r="C33" s="237" t="s">
        <v>3497</v>
      </c>
      <c r="D33" s="237" t="s">
        <v>3498</v>
      </c>
      <c r="E33" s="237" t="s">
        <v>21</v>
      </c>
      <c r="F33" s="237" t="s">
        <v>3499</v>
      </c>
      <c r="G33" s="237" t="s">
        <v>21</v>
      </c>
      <c r="H33" s="237" t="s">
        <v>3500</v>
      </c>
      <c r="I33" s="237" t="s">
        <v>3501</v>
      </c>
      <c r="J33" s="237" t="s">
        <v>3502</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3503</v>
      </c>
      <c r="B34" s="237" t="s">
        <v>3504</v>
      </c>
      <c r="C34" s="237" t="s">
        <v>3505</v>
      </c>
      <c r="D34" s="237" t="s">
        <v>3506</v>
      </c>
      <c r="E34" s="237" t="s">
        <v>21</v>
      </c>
      <c r="F34" s="237" t="s">
        <v>21</v>
      </c>
      <c r="G34" s="237" t="s">
        <v>21</v>
      </c>
      <c r="H34" s="237" t="s">
        <v>3507</v>
      </c>
      <c r="I34" s="237" t="s">
        <v>21</v>
      </c>
      <c r="J34" s="237" t="s">
        <v>3508</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3509</v>
      </c>
      <c r="B35" s="237" t="s">
        <v>3510</v>
      </c>
      <c r="C35" s="237" t="s">
        <v>3511</v>
      </c>
      <c r="D35" s="237" t="s">
        <v>3512</v>
      </c>
      <c r="E35" s="237" t="s">
        <v>21</v>
      </c>
      <c r="F35" s="237" t="s">
        <v>3513</v>
      </c>
      <c r="G35" s="237" t="s">
        <v>21</v>
      </c>
      <c r="H35" s="237" t="s">
        <v>3514</v>
      </c>
      <c r="I35" s="237" t="s">
        <v>21</v>
      </c>
      <c r="J35" s="237" t="s">
        <v>3515</v>
      </c>
      <c r="K35" s="240" t="str">
        <f>IF(COUNTIF(L35:AY35,"&lt;&gt;")=0,"",SUMPRODUCT(((Recommendations[ImplStatus]="Implemented")+(Recommendations[ImplStatus]="Compensated"))*ISNUMBER(MATCH(Recommendations[Id],L35:AY35,0)))/COUNTIF(L35:AY35,"&lt;&gt;"))</f>
        <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3516</v>
      </c>
      <c r="B36" s="237" t="s">
        <v>3517</v>
      </c>
      <c r="C36" s="237" t="s">
        <v>3518</v>
      </c>
      <c r="D36" s="237" t="s">
        <v>3519</v>
      </c>
      <c r="E36" s="237" t="s">
        <v>21</v>
      </c>
      <c r="F36" s="237" t="s">
        <v>21</v>
      </c>
      <c r="G36" s="237" t="s">
        <v>3520</v>
      </c>
      <c r="H36" s="237" t="s">
        <v>3521</v>
      </c>
      <c r="I36" s="237" t="s">
        <v>21</v>
      </c>
      <c r="J36" s="237" t="s">
        <v>3522</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3523</v>
      </c>
      <c r="B37" s="237" t="s">
        <v>3524</v>
      </c>
      <c r="C37" s="237" t="s">
        <v>3525</v>
      </c>
      <c r="D37" s="237" t="s">
        <v>3526</v>
      </c>
      <c r="E37" s="237" t="s">
        <v>21</v>
      </c>
      <c r="F37" s="237" t="s">
        <v>3527</v>
      </c>
      <c r="G37" s="237" t="s">
        <v>3528</v>
      </c>
      <c r="H37" s="237" t="s">
        <v>3529</v>
      </c>
      <c r="I37" s="237" t="s">
        <v>21</v>
      </c>
      <c r="J37" s="237" t="s">
        <v>3530</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3531</v>
      </c>
      <c r="B38" s="237" t="s">
        <v>3532</v>
      </c>
      <c r="C38" s="237" t="s">
        <v>3533</v>
      </c>
      <c r="D38" s="237" t="s">
        <v>3534</v>
      </c>
      <c r="E38" s="237" t="s">
        <v>21</v>
      </c>
      <c r="F38" s="237" t="s">
        <v>3527</v>
      </c>
      <c r="G38" s="237" t="s">
        <v>3535</v>
      </c>
      <c r="H38" s="237" t="s">
        <v>3536</v>
      </c>
      <c r="I38" s="237" t="s">
        <v>3537</v>
      </c>
      <c r="J38" s="237" t="s">
        <v>3538</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603</v>
      </c>
      <c r="B39" s="236" t="s">
        <v>3539</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3540</v>
      </c>
      <c r="B40" s="237" t="s">
        <v>3541</v>
      </c>
      <c r="C40" s="237" t="s">
        <v>3542</v>
      </c>
      <c r="D40" s="237" t="s">
        <v>3543</v>
      </c>
      <c r="E40" s="237" t="s">
        <v>21</v>
      </c>
      <c r="F40" s="237" t="s">
        <v>21</v>
      </c>
      <c r="G40" s="237" t="s">
        <v>21</v>
      </c>
      <c r="H40" s="237" t="s">
        <v>3544</v>
      </c>
      <c r="I40" s="237" t="s">
        <v>3545</v>
      </c>
      <c r="J40" s="237" t="s">
        <v>3546</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3547</v>
      </c>
      <c r="B41" s="237" t="s">
        <v>3548</v>
      </c>
      <c r="C41" s="237" t="s">
        <v>3549</v>
      </c>
      <c r="D41" s="237" t="s">
        <v>21</v>
      </c>
      <c r="E41" s="237" t="s">
        <v>21</v>
      </c>
      <c r="F41" s="237" t="s">
        <v>21</v>
      </c>
      <c r="G41" s="237" t="s">
        <v>21</v>
      </c>
      <c r="H41" s="237" t="s">
        <v>3550</v>
      </c>
      <c r="I41" s="237" t="s">
        <v>21</v>
      </c>
      <c r="J41" s="237" t="s">
        <v>3551</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3552</v>
      </c>
      <c r="B42" s="235" t="s">
        <v>3553</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626</v>
      </c>
      <c r="B43" s="236" t="s">
        <v>3554</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3555</v>
      </c>
      <c r="B44" s="237" t="s">
        <v>3556</v>
      </c>
      <c r="C44" s="237" t="s">
        <v>3557</v>
      </c>
      <c r="D44" s="237" t="s">
        <v>3558</v>
      </c>
      <c r="E44" s="237" t="s">
        <v>3344</v>
      </c>
      <c r="F44" s="237" t="s">
        <v>21</v>
      </c>
      <c r="G44" s="237" t="s">
        <v>21</v>
      </c>
      <c r="H44" s="237" t="s">
        <v>3559</v>
      </c>
      <c r="I44" s="237" t="s">
        <v>21</v>
      </c>
      <c r="J44" s="237" t="s">
        <v>3560</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3561</v>
      </c>
      <c r="B45" s="237" t="s">
        <v>3562</v>
      </c>
      <c r="C45" s="237" t="s">
        <v>3563</v>
      </c>
      <c r="D45" s="237" t="s">
        <v>3350</v>
      </c>
      <c r="E45" s="237" t="s">
        <v>21</v>
      </c>
      <c r="F45" s="237" t="s">
        <v>3352</v>
      </c>
      <c r="G45" s="237" t="s">
        <v>21</v>
      </c>
      <c r="H45" s="237" t="s">
        <v>3564</v>
      </c>
      <c r="I45" s="237" t="s">
        <v>21</v>
      </c>
      <c r="J45" s="237" t="s">
        <v>3565</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632</v>
      </c>
      <c r="B46" s="236" t="s">
        <v>3566</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3567</v>
      </c>
      <c r="B47" s="237" t="s">
        <v>3568</v>
      </c>
      <c r="C47" s="237" t="s">
        <v>3569</v>
      </c>
      <c r="D47" s="237" t="s">
        <v>3570</v>
      </c>
      <c r="E47" s="237" t="s">
        <v>21</v>
      </c>
      <c r="F47" s="237" t="s">
        <v>3571</v>
      </c>
      <c r="G47" s="237" t="s">
        <v>3572</v>
      </c>
      <c r="H47" s="237" t="s">
        <v>3573</v>
      </c>
      <c r="I47" s="237" t="s">
        <v>3574</v>
      </c>
      <c r="J47" s="237" t="s">
        <v>3575</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636</v>
      </c>
      <c r="B48" s="236" t="s">
        <v>3576</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3577</v>
      </c>
      <c r="B49" s="237" t="s">
        <v>3578</v>
      </c>
      <c r="C49" s="237" t="s">
        <v>3579</v>
      </c>
      <c r="D49" s="237" t="s">
        <v>3580</v>
      </c>
      <c r="E49" s="237" t="s">
        <v>3581</v>
      </c>
      <c r="F49" s="237" t="s">
        <v>21</v>
      </c>
      <c r="G49" s="237" t="s">
        <v>21</v>
      </c>
      <c r="H49" s="237" t="s">
        <v>3582</v>
      </c>
      <c r="I49" s="237" t="s">
        <v>3583</v>
      </c>
      <c r="J49" s="237" t="s">
        <v>3584</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3585</v>
      </c>
      <c r="B50" s="237" t="s">
        <v>3586</v>
      </c>
      <c r="C50" s="237" t="s">
        <v>3587</v>
      </c>
      <c r="D50" s="237" t="s">
        <v>21</v>
      </c>
      <c r="E50" s="237" t="s">
        <v>3588</v>
      </c>
      <c r="F50" s="237" t="s">
        <v>3589</v>
      </c>
      <c r="G50" s="237" t="s">
        <v>21</v>
      </c>
      <c r="H50" s="237" t="s">
        <v>3582</v>
      </c>
      <c r="I50" s="237" t="s">
        <v>3590</v>
      </c>
      <c r="J50" s="237" t="s">
        <v>3591</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3592</v>
      </c>
      <c r="B51" s="237" t="s">
        <v>3593</v>
      </c>
      <c r="C51" s="237" t="s">
        <v>3594</v>
      </c>
      <c r="D51" s="237" t="s">
        <v>21</v>
      </c>
      <c r="E51" s="237" t="s">
        <v>21</v>
      </c>
      <c r="F51" s="237" t="s">
        <v>3595</v>
      </c>
      <c r="G51" s="237" t="s">
        <v>21</v>
      </c>
      <c r="H51" s="237" t="s">
        <v>3582</v>
      </c>
      <c r="I51" s="237" t="s">
        <v>3596</v>
      </c>
      <c r="J51" s="237" t="s">
        <v>3597</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3598</v>
      </c>
      <c r="B52" s="237" t="s">
        <v>3599</v>
      </c>
      <c r="C52" s="237" t="s">
        <v>3600</v>
      </c>
      <c r="D52" s="237" t="s">
        <v>21</v>
      </c>
      <c r="E52" s="237" t="s">
        <v>21</v>
      </c>
      <c r="F52" s="237" t="s">
        <v>3601</v>
      </c>
      <c r="G52" s="237" t="s">
        <v>21</v>
      </c>
      <c r="H52" s="237" t="s">
        <v>3582</v>
      </c>
      <c r="I52" s="237" t="s">
        <v>3602</v>
      </c>
      <c r="J52" s="237" t="s">
        <v>3603</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3604</v>
      </c>
      <c r="B53" s="237" t="s">
        <v>3605</v>
      </c>
      <c r="C53" s="237" t="s">
        <v>3606</v>
      </c>
      <c r="D53" s="237" t="s">
        <v>3607</v>
      </c>
      <c r="E53" s="237" t="s">
        <v>3608</v>
      </c>
      <c r="F53" s="237" t="s">
        <v>21</v>
      </c>
      <c r="G53" s="237" t="s">
        <v>21</v>
      </c>
      <c r="H53" s="237" t="s">
        <v>3609</v>
      </c>
      <c r="I53" s="237" t="s">
        <v>21</v>
      </c>
      <c r="J53" s="237" t="s">
        <v>3610</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3611</v>
      </c>
      <c r="B54" s="237" t="s">
        <v>3612</v>
      </c>
      <c r="C54" s="237" t="s">
        <v>3606</v>
      </c>
      <c r="D54" s="237" t="s">
        <v>3607</v>
      </c>
      <c r="E54" s="237" t="s">
        <v>21</v>
      </c>
      <c r="F54" s="237" t="s">
        <v>21</v>
      </c>
      <c r="G54" s="237" t="s">
        <v>21</v>
      </c>
      <c r="H54" s="237" t="s">
        <v>3613</v>
      </c>
      <c r="I54" s="237" t="s">
        <v>3614</v>
      </c>
      <c r="J54" s="237" t="s">
        <v>3615</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640</v>
      </c>
      <c r="B55" s="236" t="s">
        <v>3616</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3617</v>
      </c>
      <c r="B56" s="237" t="s">
        <v>3618</v>
      </c>
      <c r="C56" s="237" t="s">
        <v>3619</v>
      </c>
      <c r="D56" s="237" t="s">
        <v>3620</v>
      </c>
      <c r="E56" s="237" t="s">
        <v>3621</v>
      </c>
      <c r="F56" s="237" t="s">
        <v>21</v>
      </c>
      <c r="G56" s="237" t="s">
        <v>3622</v>
      </c>
      <c r="H56" s="237" t="s">
        <v>21</v>
      </c>
      <c r="I56" s="237" t="s">
        <v>21</v>
      </c>
      <c r="J56" s="237" t="s">
        <v>3623</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3624</v>
      </c>
      <c r="B57" s="237" t="s">
        <v>3625</v>
      </c>
      <c r="C57" s="237" t="s">
        <v>3626</v>
      </c>
      <c r="D57" s="237" t="s">
        <v>3627</v>
      </c>
      <c r="E57" s="237" t="s">
        <v>3628</v>
      </c>
      <c r="F57" s="237" t="s">
        <v>21</v>
      </c>
      <c r="G57" s="237" t="s">
        <v>3629</v>
      </c>
      <c r="H57" s="237" t="s">
        <v>3630</v>
      </c>
      <c r="I57" s="237" t="s">
        <v>21</v>
      </c>
      <c r="J57" s="237" t="s">
        <v>3631</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644</v>
      </c>
      <c r="B58" s="236" t="s">
        <v>3632</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3633</v>
      </c>
      <c r="B59" s="237" t="s">
        <v>3634</v>
      </c>
      <c r="C59" s="237" t="s">
        <v>3635</v>
      </c>
      <c r="D59" s="237" t="s">
        <v>3636</v>
      </c>
      <c r="E59" s="237" t="s">
        <v>21</v>
      </c>
      <c r="F59" s="237" t="s">
        <v>21</v>
      </c>
      <c r="G59" s="237" t="s">
        <v>3637</v>
      </c>
      <c r="H59" s="237" t="s">
        <v>3638</v>
      </c>
      <c r="I59" s="237" t="s">
        <v>3639</v>
      </c>
      <c r="J59" s="237" t="s">
        <v>3640</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3641</v>
      </c>
      <c r="B60" s="237" t="s">
        <v>3642</v>
      </c>
      <c r="C60" s="237" t="s">
        <v>3643</v>
      </c>
      <c r="D60" s="237" t="s">
        <v>21</v>
      </c>
      <c r="E60" s="237" t="s">
        <v>3644</v>
      </c>
      <c r="F60" s="237" t="s">
        <v>3645</v>
      </c>
      <c r="G60" s="237" t="s">
        <v>21</v>
      </c>
      <c r="H60" s="237" t="s">
        <v>3646</v>
      </c>
      <c r="I60" s="237" t="s">
        <v>3647</v>
      </c>
      <c r="J60" s="237" t="s">
        <v>3648</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3649</v>
      </c>
      <c r="B61" s="237" t="s">
        <v>3650</v>
      </c>
      <c r="C61" s="237" t="s">
        <v>3651</v>
      </c>
      <c r="D61" s="237" t="s">
        <v>21</v>
      </c>
      <c r="E61" s="237" t="s">
        <v>21</v>
      </c>
      <c r="F61" s="237" t="s">
        <v>21</v>
      </c>
      <c r="G61" s="237" t="s">
        <v>3652</v>
      </c>
      <c r="H61" s="237" t="s">
        <v>3653</v>
      </c>
      <c r="I61" s="237" t="s">
        <v>3654</v>
      </c>
      <c r="J61" s="237" t="s">
        <v>3655</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3656</v>
      </c>
      <c r="B62" s="237" t="s">
        <v>3657</v>
      </c>
      <c r="C62" s="237" t="s">
        <v>3658</v>
      </c>
      <c r="D62" s="237" t="s">
        <v>3659</v>
      </c>
      <c r="E62" s="237" t="s">
        <v>21</v>
      </c>
      <c r="F62" s="237" t="s">
        <v>21</v>
      </c>
      <c r="G62" s="237" t="s">
        <v>21</v>
      </c>
      <c r="H62" s="237" t="s">
        <v>3660</v>
      </c>
      <c r="I62" s="237" t="s">
        <v>3661</v>
      </c>
      <c r="J62" s="237" t="s">
        <v>3662</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648</v>
      </c>
      <c r="B63" s="236" t="s">
        <v>3663</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3664</v>
      </c>
      <c r="B64" s="237" t="s">
        <v>3665</v>
      </c>
      <c r="C64" s="237" t="s">
        <v>3666</v>
      </c>
      <c r="D64" s="237" t="s">
        <v>3667</v>
      </c>
      <c r="E64" s="237" t="s">
        <v>21</v>
      </c>
      <c r="F64" s="237" t="s">
        <v>21</v>
      </c>
      <c r="G64" s="237" t="s">
        <v>3668</v>
      </c>
      <c r="H64" s="237" t="s">
        <v>3669</v>
      </c>
      <c r="I64" s="237" t="s">
        <v>3670</v>
      </c>
      <c r="J64" s="237" t="s">
        <v>3671</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3672</v>
      </c>
      <c r="B65" s="237" t="s">
        <v>3673</v>
      </c>
      <c r="C65" s="237" t="s">
        <v>3674</v>
      </c>
      <c r="D65" s="237" t="s">
        <v>3675</v>
      </c>
      <c r="E65" s="237" t="s">
        <v>21</v>
      </c>
      <c r="F65" s="237" t="s">
        <v>21</v>
      </c>
      <c r="G65" s="237" t="s">
        <v>21</v>
      </c>
      <c r="H65" s="237" t="s">
        <v>3676</v>
      </c>
      <c r="I65" s="237" t="s">
        <v>3677</v>
      </c>
      <c r="J65" s="237" t="s">
        <v>3678</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3679</v>
      </c>
      <c r="B66" s="237" t="s">
        <v>3680</v>
      </c>
      <c r="C66" s="237" t="s">
        <v>3681</v>
      </c>
      <c r="D66" s="237" t="s">
        <v>3682</v>
      </c>
      <c r="E66" s="237" t="s">
        <v>21</v>
      </c>
      <c r="F66" s="237" t="s">
        <v>21</v>
      </c>
      <c r="G66" s="237" t="s">
        <v>21</v>
      </c>
      <c r="H66" s="237" t="s">
        <v>3683</v>
      </c>
      <c r="I66" s="237" t="s">
        <v>3684</v>
      </c>
      <c r="J66" s="237" t="s">
        <v>3685</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3686</v>
      </c>
      <c r="B67" s="237" t="s">
        <v>3687</v>
      </c>
      <c r="C67" s="237" t="s">
        <v>3688</v>
      </c>
      <c r="D67" s="237" t="s">
        <v>3689</v>
      </c>
      <c r="E67" s="237" t="s">
        <v>21</v>
      </c>
      <c r="F67" s="237" t="s">
        <v>21</v>
      </c>
      <c r="G67" s="237" t="s">
        <v>21</v>
      </c>
      <c r="H67" s="237" t="s">
        <v>3690</v>
      </c>
      <c r="I67" s="237" t="s">
        <v>21</v>
      </c>
      <c r="J67" s="237" t="s">
        <v>3691</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3692</v>
      </c>
      <c r="B68" s="237" t="s">
        <v>3693</v>
      </c>
      <c r="C68" s="237" t="s">
        <v>3694</v>
      </c>
      <c r="D68" s="237" t="s">
        <v>21</v>
      </c>
      <c r="E68" s="237" t="s">
        <v>21</v>
      </c>
      <c r="F68" s="237" t="s">
        <v>21</v>
      </c>
      <c r="G68" s="237" t="s">
        <v>21</v>
      </c>
      <c r="H68" s="237" t="s">
        <v>3695</v>
      </c>
      <c r="I68" s="237" t="s">
        <v>21</v>
      </c>
      <c r="J68" s="237" t="s">
        <v>3696</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652</v>
      </c>
      <c r="B69" s="236" t="s">
        <v>3697</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3698</v>
      </c>
      <c r="B70" s="237" t="s">
        <v>3699</v>
      </c>
      <c r="C70" s="237" t="s">
        <v>3700</v>
      </c>
      <c r="D70" s="237" t="s">
        <v>21</v>
      </c>
      <c r="E70" s="237" t="s">
        <v>21</v>
      </c>
      <c r="F70" s="237" t="s">
        <v>21</v>
      </c>
      <c r="G70" s="237" t="s">
        <v>3701</v>
      </c>
      <c r="H70" s="237" t="s">
        <v>3702</v>
      </c>
      <c r="I70" s="237" t="s">
        <v>21</v>
      </c>
      <c r="J70" s="237" t="s">
        <v>3703</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3704</v>
      </c>
      <c r="B71" s="237" t="s">
        <v>3705</v>
      </c>
      <c r="C71" s="237" t="s">
        <v>3706</v>
      </c>
      <c r="D71" s="237" t="s">
        <v>21</v>
      </c>
      <c r="E71" s="237" t="s">
        <v>21</v>
      </c>
      <c r="F71" s="237" t="s">
        <v>21</v>
      </c>
      <c r="G71" s="237" t="s">
        <v>21</v>
      </c>
      <c r="H71" s="237" t="s">
        <v>3707</v>
      </c>
      <c r="I71" s="237" t="s">
        <v>21</v>
      </c>
      <c r="J71" s="237" t="s">
        <v>3708</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3709</v>
      </c>
      <c r="B72" s="237" t="s">
        <v>3710</v>
      </c>
      <c r="C72" s="237" t="s">
        <v>3711</v>
      </c>
      <c r="D72" s="237" t="s">
        <v>3712</v>
      </c>
      <c r="E72" s="237" t="s">
        <v>3713</v>
      </c>
      <c r="F72" s="237" t="s">
        <v>21</v>
      </c>
      <c r="G72" s="237" t="s">
        <v>21</v>
      </c>
      <c r="H72" s="237" t="s">
        <v>3714</v>
      </c>
      <c r="I72" s="237" t="s">
        <v>21</v>
      </c>
      <c r="J72" s="237" t="s">
        <v>3715</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3716</v>
      </c>
      <c r="B73" s="237" t="s">
        <v>3717</v>
      </c>
      <c r="C73" s="237" t="s">
        <v>3718</v>
      </c>
      <c r="D73" s="237" t="s">
        <v>3719</v>
      </c>
      <c r="E73" s="237" t="s">
        <v>3713</v>
      </c>
      <c r="F73" s="237" t="s">
        <v>21</v>
      </c>
      <c r="G73" s="237" t="s">
        <v>3720</v>
      </c>
      <c r="H73" s="237" t="s">
        <v>3721</v>
      </c>
      <c r="I73" s="237" t="s">
        <v>21</v>
      </c>
      <c r="J73" s="237" t="s">
        <v>3722</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3723</v>
      </c>
      <c r="B74" s="237" t="s">
        <v>3724</v>
      </c>
      <c r="C74" s="237" t="s">
        <v>3725</v>
      </c>
      <c r="D74" s="237" t="s">
        <v>3719</v>
      </c>
      <c r="E74" s="237" t="s">
        <v>3726</v>
      </c>
      <c r="F74" s="237" t="s">
        <v>21</v>
      </c>
      <c r="G74" s="237" t="s">
        <v>3727</v>
      </c>
      <c r="H74" s="237" t="s">
        <v>3728</v>
      </c>
      <c r="I74" s="237" t="s">
        <v>3729</v>
      </c>
      <c r="J74" s="237" t="s">
        <v>3730</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3731</v>
      </c>
      <c r="B75" s="237" t="s">
        <v>3732</v>
      </c>
      <c r="C75" s="237" t="s">
        <v>3733</v>
      </c>
      <c r="D75" s="237" t="s">
        <v>3734</v>
      </c>
      <c r="E75" s="237" t="s">
        <v>3726</v>
      </c>
      <c r="F75" s="237" t="s">
        <v>3735</v>
      </c>
      <c r="G75" s="237" t="s">
        <v>3736</v>
      </c>
      <c r="H75" s="237" t="s">
        <v>3737</v>
      </c>
      <c r="I75" s="237" t="s">
        <v>3738</v>
      </c>
      <c r="J75" s="237" t="s">
        <v>3739</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3740</v>
      </c>
      <c r="B76" s="237" t="s">
        <v>3741</v>
      </c>
      <c r="C76" s="237" t="s">
        <v>3742</v>
      </c>
      <c r="D76" s="237" t="s">
        <v>3743</v>
      </c>
      <c r="E76" s="237" t="s">
        <v>21</v>
      </c>
      <c r="F76" s="237" t="s">
        <v>21</v>
      </c>
      <c r="G76" s="237" t="s">
        <v>21</v>
      </c>
      <c r="H76" s="237" t="s">
        <v>3744</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3745</v>
      </c>
      <c r="B77" s="237" t="s">
        <v>3746</v>
      </c>
      <c r="C77" s="237" t="s">
        <v>3747</v>
      </c>
      <c r="D77" s="237" t="s">
        <v>21</v>
      </c>
      <c r="E77" s="237" t="s">
        <v>21</v>
      </c>
      <c r="F77" s="237" t="s">
        <v>21</v>
      </c>
      <c r="G77" s="237" t="s">
        <v>3748</v>
      </c>
      <c r="H77" s="237" t="s">
        <v>3749</v>
      </c>
      <c r="I77" s="237" t="s">
        <v>21</v>
      </c>
      <c r="J77" s="237" t="s">
        <v>3750</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3751</v>
      </c>
      <c r="B78" s="237" t="s">
        <v>3752</v>
      </c>
      <c r="C78" s="237" t="s">
        <v>3753</v>
      </c>
      <c r="D78" s="237" t="s">
        <v>21</v>
      </c>
      <c r="E78" s="237" t="s">
        <v>21</v>
      </c>
      <c r="F78" s="237" t="s">
        <v>21</v>
      </c>
      <c r="G78" s="237" t="s">
        <v>3754</v>
      </c>
      <c r="H78" s="237" t="s">
        <v>3755</v>
      </c>
      <c r="I78" s="237" t="s">
        <v>3756</v>
      </c>
      <c r="J78" s="237" t="s">
        <v>3757</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3758</v>
      </c>
      <c r="B79" s="235" t="s">
        <v>3759</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686</v>
      </c>
      <c r="B80" s="236" t="s">
        <v>3760</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3761</v>
      </c>
      <c r="B81" s="237" t="s">
        <v>3762</v>
      </c>
      <c r="C81" s="237" t="s">
        <v>3763</v>
      </c>
      <c r="D81" s="237" t="s">
        <v>3558</v>
      </c>
      <c r="E81" s="237" t="s">
        <v>3764</v>
      </c>
      <c r="F81" s="237" t="s">
        <v>21</v>
      </c>
      <c r="G81" s="237" t="s">
        <v>21</v>
      </c>
      <c r="H81" s="237" t="s">
        <v>3765</v>
      </c>
      <c r="I81" s="237" t="s">
        <v>21</v>
      </c>
      <c r="J81" s="237" t="s">
        <v>3766</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3767</v>
      </c>
      <c r="B82" s="237" t="s">
        <v>3768</v>
      </c>
      <c r="C82" s="237" t="s">
        <v>3349</v>
      </c>
      <c r="D82" s="237" t="s">
        <v>3350</v>
      </c>
      <c r="E82" s="237" t="s">
        <v>21</v>
      </c>
      <c r="F82" s="237" t="s">
        <v>3352</v>
      </c>
      <c r="G82" s="237" t="s">
        <v>21</v>
      </c>
      <c r="H82" s="237" t="s">
        <v>3769</v>
      </c>
      <c r="I82" s="237" t="s">
        <v>21</v>
      </c>
      <c r="J82" s="237" t="s">
        <v>3770</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691</v>
      </c>
      <c r="B83" s="236" t="s">
        <v>3771</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3772</v>
      </c>
      <c r="B84" s="237" t="s">
        <v>3773</v>
      </c>
      <c r="C84" s="237" t="s">
        <v>3774</v>
      </c>
      <c r="D84" s="237" t="s">
        <v>3775</v>
      </c>
      <c r="E84" s="237" t="s">
        <v>21</v>
      </c>
      <c r="F84" s="237" t="s">
        <v>3776</v>
      </c>
      <c r="G84" s="237" t="s">
        <v>3777</v>
      </c>
      <c r="H84" s="237" t="s">
        <v>3778</v>
      </c>
      <c r="I84" s="237" t="s">
        <v>3779</v>
      </c>
      <c r="J84" s="237" t="s">
        <v>3780</v>
      </c>
      <c r="K84" s="240" t="str">
        <f>IF(COUNTIF(L84:AY84,"&lt;&gt;")=0,"",SUMPRODUCT(((Recommendations[ImplStatus]="Implemented")+(Recommendations[ImplStatus]="Compensated"))*ISNUMBER(MATCH(Recommendations[Id],L84:AY84,0)))/COUNTIF(L84:AY84,"&lt;&gt;"))</f>
        <v/>
      </c>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3781</v>
      </c>
      <c r="B85" s="237" t="s">
        <v>3782</v>
      </c>
      <c r="C85" s="237" t="s">
        <v>3783</v>
      </c>
      <c r="D85" s="237" t="s">
        <v>3784</v>
      </c>
      <c r="E85" s="237" t="s">
        <v>21</v>
      </c>
      <c r="F85" s="237" t="s">
        <v>21</v>
      </c>
      <c r="G85" s="237" t="s">
        <v>21</v>
      </c>
      <c r="H85" s="237" t="s">
        <v>3785</v>
      </c>
      <c r="I85" s="237" t="s">
        <v>3786</v>
      </c>
      <c r="J85" s="237" t="s">
        <v>3787</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3788</v>
      </c>
      <c r="B86" s="237" t="s">
        <v>3789</v>
      </c>
      <c r="C86" s="237" t="s">
        <v>3790</v>
      </c>
      <c r="D86" s="237" t="s">
        <v>3791</v>
      </c>
      <c r="E86" s="237" t="s">
        <v>21</v>
      </c>
      <c r="F86" s="237" t="s">
        <v>21</v>
      </c>
      <c r="G86" s="237" t="s">
        <v>3792</v>
      </c>
      <c r="H86" s="237" t="s">
        <v>3793</v>
      </c>
      <c r="I86" s="237" t="s">
        <v>21</v>
      </c>
      <c r="J86" s="237" t="s">
        <v>3794</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3795</v>
      </c>
      <c r="B87" s="237" t="s">
        <v>3796</v>
      </c>
      <c r="C87" s="237" t="s">
        <v>3797</v>
      </c>
      <c r="D87" s="237" t="s">
        <v>3798</v>
      </c>
      <c r="E87" s="237" t="s">
        <v>21</v>
      </c>
      <c r="F87" s="237" t="s">
        <v>3799</v>
      </c>
      <c r="G87" s="237" t="s">
        <v>21</v>
      </c>
      <c r="H87" s="237" t="s">
        <v>3800</v>
      </c>
      <c r="I87" s="237" t="s">
        <v>3801</v>
      </c>
      <c r="J87" s="237" t="s">
        <v>3802</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3803</v>
      </c>
      <c r="B88" s="235" t="s">
        <v>3804</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738</v>
      </c>
      <c r="B89" s="236" t="s">
        <v>3805</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3806</v>
      </c>
      <c r="B90" s="237" t="s">
        <v>3807</v>
      </c>
      <c r="C90" s="237" t="s">
        <v>3808</v>
      </c>
      <c r="D90" s="237" t="s">
        <v>3558</v>
      </c>
      <c r="E90" s="237" t="s">
        <v>3344</v>
      </c>
      <c r="F90" s="237" t="s">
        <v>21</v>
      </c>
      <c r="G90" s="237" t="s">
        <v>21</v>
      </c>
      <c r="H90" s="237" t="s">
        <v>3809</v>
      </c>
      <c r="I90" s="237" t="s">
        <v>21</v>
      </c>
      <c r="J90" s="237" t="s">
        <v>3810</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3811</v>
      </c>
      <c r="B91" s="237" t="s">
        <v>3812</v>
      </c>
      <c r="C91" s="237" t="s">
        <v>3813</v>
      </c>
      <c r="D91" s="237" t="s">
        <v>3350</v>
      </c>
      <c r="E91" s="237" t="s">
        <v>21</v>
      </c>
      <c r="F91" s="237" t="s">
        <v>3352</v>
      </c>
      <c r="G91" s="237" t="s">
        <v>21</v>
      </c>
      <c r="H91" s="237" t="s">
        <v>3814</v>
      </c>
      <c r="I91" s="237" t="s">
        <v>21</v>
      </c>
      <c r="J91" s="237" t="s">
        <v>3815</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742</v>
      </c>
      <c r="B92" s="236" t="s">
        <v>3816</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3817</v>
      </c>
      <c r="B93" s="237" t="s">
        <v>3818</v>
      </c>
      <c r="C93" s="237" t="s">
        <v>3819</v>
      </c>
      <c r="D93" s="237" t="s">
        <v>3820</v>
      </c>
      <c r="E93" s="237" t="s">
        <v>3821</v>
      </c>
      <c r="F93" s="237" t="s">
        <v>21</v>
      </c>
      <c r="G93" s="237" t="s">
        <v>21</v>
      </c>
      <c r="H93" s="237" t="s">
        <v>3822</v>
      </c>
      <c r="I93" s="237" t="s">
        <v>21</v>
      </c>
      <c r="J93" s="237" t="s">
        <v>3823</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3824</v>
      </c>
      <c r="B94" s="237" t="s">
        <v>3825</v>
      </c>
      <c r="C94" s="237" t="s">
        <v>3826</v>
      </c>
      <c r="D94" s="237" t="s">
        <v>3827</v>
      </c>
      <c r="E94" s="237" t="s">
        <v>21</v>
      </c>
      <c r="F94" s="237" t="s">
        <v>3828</v>
      </c>
      <c r="G94" s="237" t="s">
        <v>21</v>
      </c>
      <c r="H94" s="237" t="s">
        <v>3829</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3830</v>
      </c>
      <c r="B95" s="237" t="s">
        <v>3831</v>
      </c>
      <c r="C95" s="237" t="s">
        <v>3832</v>
      </c>
      <c r="D95" s="237" t="s">
        <v>3833</v>
      </c>
      <c r="E95" s="237" t="s">
        <v>21</v>
      </c>
      <c r="F95" s="237" t="s">
        <v>21</v>
      </c>
      <c r="G95" s="237" t="s">
        <v>21</v>
      </c>
      <c r="H95" s="237" t="s">
        <v>3834</v>
      </c>
      <c r="I95" s="237" t="s">
        <v>3835</v>
      </c>
      <c r="J95" s="237" t="s">
        <v>3836</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3837</v>
      </c>
      <c r="B96" s="237" t="s">
        <v>3838</v>
      </c>
      <c r="C96" s="237" t="s">
        <v>3839</v>
      </c>
      <c r="D96" s="237" t="s">
        <v>21</v>
      </c>
      <c r="E96" s="237" t="s">
        <v>21</v>
      </c>
      <c r="F96" s="237" t="s">
        <v>21</v>
      </c>
      <c r="G96" s="237" t="s">
        <v>21</v>
      </c>
      <c r="H96" s="237" t="s">
        <v>3840</v>
      </c>
      <c r="I96" s="237" t="s">
        <v>3786</v>
      </c>
      <c r="J96" s="237" t="s">
        <v>3841</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746</v>
      </c>
      <c r="B97" s="236" t="s">
        <v>3842</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3843</v>
      </c>
      <c r="B98" s="237" t="s">
        <v>3844</v>
      </c>
      <c r="C98" s="237" t="s">
        <v>3845</v>
      </c>
      <c r="D98" s="237" t="s">
        <v>3846</v>
      </c>
      <c r="E98" s="237" t="s">
        <v>21</v>
      </c>
      <c r="F98" s="237" t="s">
        <v>21</v>
      </c>
      <c r="G98" s="237" t="s">
        <v>21</v>
      </c>
      <c r="H98" s="237" t="s">
        <v>3847</v>
      </c>
      <c r="I98" s="237" t="s">
        <v>21</v>
      </c>
      <c r="J98" s="237" t="s">
        <v>3848</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3849</v>
      </c>
      <c r="B99" s="237" t="s">
        <v>3850</v>
      </c>
      <c r="C99" s="237" t="s">
        <v>3851</v>
      </c>
      <c r="D99" s="237" t="s">
        <v>3852</v>
      </c>
      <c r="E99" s="237" t="s">
        <v>3853</v>
      </c>
      <c r="F99" s="237" t="s">
        <v>21</v>
      </c>
      <c r="G99" s="237" t="s">
        <v>21</v>
      </c>
      <c r="H99" s="237" t="s">
        <v>3854</v>
      </c>
      <c r="I99" s="237" t="s">
        <v>21</v>
      </c>
      <c r="J99" s="237" t="s">
        <v>3855</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3856</v>
      </c>
      <c r="B100" s="237" t="s">
        <v>3857</v>
      </c>
      <c r="C100" s="237" t="s">
        <v>3858</v>
      </c>
      <c r="D100" s="237" t="s">
        <v>21</v>
      </c>
      <c r="E100" s="237" t="s">
        <v>21</v>
      </c>
      <c r="F100" s="237" t="s">
        <v>21</v>
      </c>
      <c r="G100" s="237" t="s">
        <v>21</v>
      </c>
      <c r="H100" s="237" t="s">
        <v>3859</v>
      </c>
      <c r="I100" s="237" t="s">
        <v>3860</v>
      </c>
      <c r="J100" s="237" t="s">
        <v>3861</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3862</v>
      </c>
      <c r="B101" s="237" t="s">
        <v>3863</v>
      </c>
      <c r="C101" s="237" t="s">
        <v>3864</v>
      </c>
      <c r="D101" s="237" t="s">
        <v>21</v>
      </c>
      <c r="E101" s="237" t="s">
        <v>21</v>
      </c>
      <c r="F101" s="237" t="s">
        <v>21</v>
      </c>
      <c r="G101" s="237" t="s">
        <v>21</v>
      </c>
      <c r="H101" s="237" t="s">
        <v>3865</v>
      </c>
      <c r="I101" s="237" t="s">
        <v>3786</v>
      </c>
      <c r="J101" s="237" t="s">
        <v>3866</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3867</v>
      </c>
      <c r="B102" s="237" t="s">
        <v>3868</v>
      </c>
      <c r="C102" s="237" t="s">
        <v>3869</v>
      </c>
      <c r="D102" s="237" t="s">
        <v>3870</v>
      </c>
      <c r="E102" s="237" t="s">
        <v>21</v>
      </c>
      <c r="F102" s="237" t="s">
        <v>21</v>
      </c>
      <c r="G102" s="237" t="s">
        <v>21</v>
      </c>
      <c r="H102" s="237" t="s">
        <v>3871</v>
      </c>
      <c r="I102" s="237" t="s">
        <v>21</v>
      </c>
      <c r="J102" s="237" t="s">
        <v>3872</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3873</v>
      </c>
      <c r="B103" s="237" t="s">
        <v>3874</v>
      </c>
      <c r="C103" s="237" t="s">
        <v>3875</v>
      </c>
      <c r="D103" s="237" t="s">
        <v>3870</v>
      </c>
      <c r="E103" s="237" t="s">
        <v>21</v>
      </c>
      <c r="F103" s="237" t="s">
        <v>3876</v>
      </c>
      <c r="G103" s="237" t="s">
        <v>21</v>
      </c>
      <c r="H103" s="237" t="s">
        <v>3877</v>
      </c>
      <c r="I103" s="237" t="s">
        <v>3878</v>
      </c>
      <c r="J103" s="237" t="s">
        <v>3879</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750</v>
      </c>
      <c r="B104" s="236" t="s">
        <v>3880</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3881</v>
      </c>
      <c r="B105" s="237" t="s">
        <v>3882</v>
      </c>
      <c r="C105" s="237" t="s">
        <v>3883</v>
      </c>
      <c r="D105" s="237" t="s">
        <v>3884</v>
      </c>
      <c r="E105" s="237" t="s">
        <v>3885</v>
      </c>
      <c r="F105" s="237" t="s">
        <v>21</v>
      </c>
      <c r="G105" s="237" t="s">
        <v>21</v>
      </c>
      <c r="H105" s="237" t="s">
        <v>3886</v>
      </c>
      <c r="I105" s="237" t="s">
        <v>3887</v>
      </c>
      <c r="J105" s="237" t="s">
        <v>3888</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3889</v>
      </c>
      <c r="B106" s="235" t="s">
        <v>3890</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764</v>
      </c>
      <c r="B107" s="236" t="s">
        <v>3891</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3892</v>
      </c>
      <c r="B108" s="237" t="s">
        <v>3893</v>
      </c>
      <c r="C108" s="237" t="s">
        <v>3894</v>
      </c>
      <c r="D108" s="237" t="s">
        <v>3558</v>
      </c>
      <c r="E108" s="237" t="s">
        <v>3344</v>
      </c>
      <c r="F108" s="237" t="s">
        <v>21</v>
      </c>
      <c r="G108" s="237" t="s">
        <v>21</v>
      </c>
      <c r="H108" s="237" t="s">
        <v>3895</v>
      </c>
      <c r="I108" s="237" t="s">
        <v>21</v>
      </c>
      <c r="J108" s="237" t="s">
        <v>3896</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3897</v>
      </c>
      <c r="B109" s="237" t="s">
        <v>3898</v>
      </c>
      <c r="C109" s="237" t="s">
        <v>3899</v>
      </c>
      <c r="D109" s="237" t="s">
        <v>3350</v>
      </c>
      <c r="E109" s="237" t="s">
        <v>21</v>
      </c>
      <c r="F109" s="237" t="s">
        <v>3352</v>
      </c>
      <c r="G109" s="237" t="s">
        <v>21</v>
      </c>
      <c r="H109" s="237" t="s">
        <v>3900</v>
      </c>
      <c r="I109" s="237" t="s">
        <v>21</v>
      </c>
      <c r="J109" s="237" t="s">
        <v>3901</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768</v>
      </c>
      <c r="B110" s="236" t="s">
        <v>3902</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3903</v>
      </c>
      <c r="B111" s="237" t="s">
        <v>3904</v>
      </c>
      <c r="C111" s="237" t="s">
        <v>3905</v>
      </c>
      <c r="D111" s="237" t="s">
        <v>3906</v>
      </c>
      <c r="E111" s="237" t="s">
        <v>21</v>
      </c>
      <c r="F111" s="237" t="s">
        <v>3907</v>
      </c>
      <c r="G111" s="237" t="s">
        <v>21</v>
      </c>
      <c r="H111" s="237" t="s">
        <v>3908</v>
      </c>
      <c r="I111" s="237" t="s">
        <v>3909</v>
      </c>
      <c r="J111" s="237" t="s">
        <v>3910</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3911</v>
      </c>
      <c r="B112" s="237" t="s">
        <v>3912</v>
      </c>
      <c r="C112" s="237" t="s">
        <v>3913</v>
      </c>
      <c r="D112" s="237" t="s">
        <v>3914</v>
      </c>
      <c r="E112" s="237" t="s">
        <v>21</v>
      </c>
      <c r="F112" s="237" t="s">
        <v>21</v>
      </c>
      <c r="G112" s="237" t="s">
        <v>21</v>
      </c>
      <c r="H112" s="237" t="s">
        <v>3915</v>
      </c>
      <c r="I112" s="237" t="s">
        <v>21</v>
      </c>
      <c r="J112" s="237" t="s">
        <v>3916</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3917</v>
      </c>
      <c r="B113" s="237" t="s">
        <v>3918</v>
      </c>
      <c r="C113" s="237" t="s">
        <v>3919</v>
      </c>
      <c r="D113" s="237" t="s">
        <v>3920</v>
      </c>
      <c r="E113" s="237" t="s">
        <v>21</v>
      </c>
      <c r="F113" s="237" t="s">
        <v>21</v>
      </c>
      <c r="G113" s="237" t="s">
        <v>21</v>
      </c>
      <c r="H113" s="237" t="s">
        <v>3921</v>
      </c>
      <c r="I113" s="237" t="s">
        <v>3922</v>
      </c>
      <c r="J113" s="237" t="s">
        <v>3923</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3924</v>
      </c>
      <c r="B114" s="237" t="s">
        <v>3925</v>
      </c>
      <c r="C114" s="237" t="s">
        <v>3926</v>
      </c>
      <c r="D114" s="237" t="s">
        <v>3927</v>
      </c>
      <c r="E114" s="237" t="s">
        <v>21</v>
      </c>
      <c r="F114" s="237" t="s">
        <v>21</v>
      </c>
      <c r="G114" s="237" t="s">
        <v>3928</v>
      </c>
      <c r="H114" s="237" t="s">
        <v>3929</v>
      </c>
      <c r="I114" s="237" t="s">
        <v>3930</v>
      </c>
      <c r="J114" s="237" t="s">
        <v>3931</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3932</v>
      </c>
      <c r="B115" s="237" t="s">
        <v>3933</v>
      </c>
      <c r="C115" s="237" t="s">
        <v>3934</v>
      </c>
      <c r="D115" s="237" t="s">
        <v>3935</v>
      </c>
      <c r="E115" s="237" t="s">
        <v>21</v>
      </c>
      <c r="F115" s="237" t="s">
        <v>3936</v>
      </c>
      <c r="G115" s="237" t="s">
        <v>21</v>
      </c>
      <c r="H115" s="237" t="s">
        <v>3937</v>
      </c>
      <c r="I115" s="237" t="s">
        <v>3937</v>
      </c>
      <c r="J115" s="237" t="s">
        <v>3938</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772</v>
      </c>
      <c r="B116" s="236" t="s">
        <v>3939</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3940</v>
      </c>
      <c r="B117" s="237" t="s">
        <v>3941</v>
      </c>
      <c r="C117" s="237" t="s">
        <v>3942</v>
      </c>
      <c r="D117" s="237" t="s">
        <v>3943</v>
      </c>
      <c r="E117" s="237" t="s">
        <v>21</v>
      </c>
      <c r="F117" s="237" t="s">
        <v>3944</v>
      </c>
      <c r="G117" s="237" t="s">
        <v>3945</v>
      </c>
      <c r="H117" s="237" t="s">
        <v>3946</v>
      </c>
      <c r="I117" s="237" t="s">
        <v>3947</v>
      </c>
      <c r="J117" s="237" t="s">
        <v>3948</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3949</v>
      </c>
      <c r="B118" s="237" t="s">
        <v>3950</v>
      </c>
      <c r="C118" s="237" t="s">
        <v>3951</v>
      </c>
      <c r="D118" s="237" t="s">
        <v>3952</v>
      </c>
      <c r="E118" s="237" t="s">
        <v>21</v>
      </c>
      <c r="F118" s="237" t="s">
        <v>21</v>
      </c>
      <c r="G118" s="237" t="s">
        <v>21</v>
      </c>
      <c r="H118" s="237" t="s">
        <v>3953</v>
      </c>
      <c r="I118" s="237" t="s">
        <v>3786</v>
      </c>
      <c r="J118" s="237" t="s">
        <v>3954</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3955</v>
      </c>
      <c r="B119" s="237" t="s">
        <v>3956</v>
      </c>
      <c r="C119" s="237" t="s">
        <v>3957</v>
      </c>
      <c r="D119" s="237" t="s">
        <v>3958</v>
      </c>
      <c r="E119" s="237" t="s">
        <v>21</v>
      </c>
      <c r="F119" s="237" t="s">
        <v>3959</v>
      </c>
      <c r="G119" s="237" t="s">
        <v>21</v>
      </c>
      <c r="H119" s="237" t="s">
        <v>3960</v>
      </c>
      <c r="I119" s="237" t="s">
        <v>3961</v>
      </c>
      <c r="J119" s="237" t="s">
        <v>3962</v>
      </c>
      <c r="K119" s="240" t="str">
        <f>IF(COUNTIF(L119:AY119,"&lt;&gt;")=0,"",SUMPRODUCT(((Recommendations[ImplStatus]="Implemented")+(Recommendations[ImplStatus]="Compensated"))*ISNUMBER(MATCH(Recommendations[Id],L119:AY119,0)))/COUNTIF(L119:AY119,"&lt;&gt;"))</f>
        <v/>
      </c>
      <c r="L119" s="243"/>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776</v>
      </c>
      <c r="B120" s="236" t="s">
        <v>3963</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3964</v>
      </c>
      <c r="B121" s="237" t="s">
        <v>3965</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3966</v>
      </c>
      <c r="B122" s="237" t="s">
        <v>3967</v>
      </c>
      <c r="C122" s="237" t="s">
        <v>3968</v>
      </c>
      <c r="D122" s="237" t="s">
        <v>3969</v>
      </c>
      <c r="E122" s="237" t="s">
        <v>21</v>
      </c>
      <c r="F122" s="237" t="s">
        <v>3970</v>
      </c>
      <c r="G122" s="237" t="s">
        <v>21</v>
      </c>
      <c r="H122" s="237" t="s">
        <v>3971</v>
      </c>
      <c r="I122" s="237" t="s">
        <v>3972</v>
      </c>
      <c r="J122" s="237" t="s">
        <v>3973</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3974</v>
      </c>
      <c r="B123" s="237" t="s">
        <v>3975</v>
      </c>
      <c r="C123" s="237" t="s">
        <v>3976</v>
      </c>
      <c r="D123" s="237" t="s">
        <v>3977</v>
      </c>
      <c r="E123" s="237" t="s">
        <v>21</v>
      </c>
      <c r="F123" s="237" t="s">
        <v>3978</v>
      </c>
      <c r="G123" s="237" t="s">
        <v>21</v>
      </c>
      <c r="H123" s="237" t="s">
        <v>3979</v>
      </c>
      <c r="I123" s="237" t="s">
        <v>21</v>
      </c>
      <c r="J123" s="237" t="s">
        <v>3980</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780</v>
      </c>
      <c r="B124" s="236" t="s">
        <v>3981</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3982</v>
      </c>
      <c r="B125" s="237" t="s">
        <v>3983</v>
      </c>
      <c r="C125" s="237" t="s">
        <v>3984</v>
      </c>
      <c r="D125" s="237" t="s">
        <v>3985</v>
      </c>
      <c r="E125" s="237" t="s">
        <v>21</v>
      </c>
      <c r="F125" s="237" t="s">
        <v>21</v>
      </c>
      <c r="G125" s="237" t="s">
        <v>21</v>
      </c>
      <c r="H125" s="237" t="s">
        <v>3986</v>
      </c>
      <c r="I125" s="237" t="s">
        <v>21</v>
      </c>
      <c r="J125" s="237" t="s">
        <v>3987</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3988</v>
      </c>
      <c r="B126" s="237" t="s">
        <v>3989</v>
      </c>
      <c r="C126" s="237" t="s">
        <v>3990</v>
      </c>
      <c r="D126" s="237" t="s">
        <v>3991</v>
      </c>
      <c r="E126" s="237" t="s">
        <v>21</v>
      </c>
      <c r="F126" s="237" t="s">
        <v>3992</v>
      </c>
      <c r="G126" s="237" t="s">
        <v>21</v>
      </c>
      <c r="H126" s="237" t="s">
        <v>3993</v>
      </c>
      <c r="I126" s="237" t="s">
        <v>3994</v>
      </c>
      <c r="J126" s="237" t="s">
        <v>3995</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3996</v>
      </c>
      <c r="B127" s="237" t="s">
        <v>3997</v>
      </c>
      <c r="C127" s="237" t="s">
        <v>3998</v>
      </c>
      <c r="D127" s="237" t="s">
        <v>3999</v>
      </c>
      <c r="E127" s="237" t="s">
        <v>4000</v>
      </c>
      <c r="F127" s="237" t="s">
        <v>21</v>
      </c>
      <c r="G127" s="237" t="s">
        <v>21</v>
      </c>
      <c r="H127" s="237" t="s">
        <v>4001</v>
      </c>
      <c r="I127" s="237" t="s">
        <v>21</v>
      </c>
      <c r="J127" s="237" t="s">
        <v>4002</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4003</v>
      </c>
      <c r="B128" s="237" t="s">
        <v>4004</v>
      </c>
      <c r="C128" s="237" t="s">
        <v>4005</v>
      </c>
      <c r="D128" s="237" t="s">
        <v>21</v>
      </c>
      <c r="E128" s="237" t="s">
        <v>21</v>
      </c>
      <c r="F128" s="237" t="s">
        <v>21</v>
      </c>
      <c r="G128" s="237" t="s">
        <v>21</v>
      </c>
      <c r="H128" s="237" t="s">
        <v>4006</v>
      </c>
      <c r="I128" s="237" t="s">
        <v>4007</v>
      </c>
      <c r="J128" s="237" t="s">
        <v>4008</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4009</v>
      </c>
      <c r="B129" s="237" t="s">
        <v>4010</v>
      </c>
      <c r="C129" s="237" t="s">
        <v>4011</v>
      </c>
      <c r="D129" s="237" t="s">
        <v>21</v>
      </c>
      <c r="E129" s="237" t="s">
        <v>4012</v>
      </c>
      <c r="F129" s="237" t="s">
        <v>21</v>
      </c>
      <c r="G129" s="237" t="s">
        <v>21</v>
      </c>
      <c r="H129" s="237" t="s">
        <v>4013</v>
      </c>
      <c r="I129" s="237" t="s">
        <v>21</v>
      </c>
      <c r="J129" s="237" t="s">
        <v>4014</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4015</v>
      </c>
      <c r="B130" s="237" t="s">
        <v>4016</v>
      </c>
      <c r="C130" s="237" t="s">
        <v>4017</v>
      </c>
      <c r="D130" s="237" t="s">
        <v>21</v>
      </c>
      <c r="E130" s="237" t="s">
        <v>21</v>
      </c>
      <c r="F130" s="237" t="s">
        <v>21</v>
      </c>
      <c r="G130" s="237" t="s">
        <v>21</v>
      </c>
      <c r="H130" s="237" t="s">
        <v>4018</v>
      </c>
      <c r="I130" s="237" t="s">
        <v>21</v>
      </c>
      <c r="J130" s="237" t="s">
        <v>4019</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4020</v>
      </c>
      <c r="B131" s="235" t="s">
        <v>4021</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798</v>
      </c>
      <c r="B132" s="236" t="s">
        <v>4022</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4023</v>
      </c>
      <c r="B133" s="237" t="s">
        <v>4024</v>
      </c>
      <c r="C133" s="237" t="s">
        <v>4025</v>
      </c>
      <c r="D133" s="237" t="s">
        <v>3558</v>
      </c>
      <c r="E133" s="237" t="s">
        <v>3344</v>
      </c>
      <c r="F133" s="237" t="s">
        <v>21</v>
      </c>
      <c r="G133" s="237" t="s">
        <v>21</v>
      </c>
      <c r="H133" s="237" t="s">
        <v>4026</v>
      </c>
      <c r="I133" s="237" t="s">
        <v>21</v>
      </c>
      <c r="J133" s="237" t="s">
        <v>4027</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4028</v>
      </c>
      <c r="B134" s="237" t="s">
        <v>4029</v>
      </c>
      <c r="C134" s="237" t="s">
        <v>3563</v>
      </c>
      <c r="D134" s="237" t="s">
        <v>3350</v>
      </c>
      <c r="E134" s="237" t="s">
        <v>21</v>
      </c>
      <c r="F134" s="237" t="s">
        <v>3352</v>
      </c>
      <c r="G134" s="237" t="s">
        <v>21</v>
      </c>
      <c r="H134" s="237" t="s">
        <v>4030</v>
      </c>
      <c r="I134" s="237" t="s">
        <v>21</v>
      </c>
      <c r="J134" s="237" t="s">
        <v>4031</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802</v>
      </c>
      <c r="B135" s="236" t="s">
        <v>4032</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4033</v>
      </c>
      <c r="B136" s="237" t="s">
        <v>4034</v>
      </c>
      <c r="C136" s="237" t="s">
        <v>4035</v>
      </c>
      <c r="D136" s="237" t="s">
        <v>4036</v>
      </c>
      <c r="E136" s="237" t="s">
        <v>4037</v>
      </c>
      <c r="F136" s="237" t="s">
        <v>4038</v>
      </c>
      <c r="G136" s="237" t="s">
        <v>21</v>
      </c>
      <c r="H136" s="237" t="s">
        <v>4039</v>
      </c>
      <c r="I136" s="237" t="s">
        <v>21</v>
      </c>
      <c r="J136" s="237" t="s">
        <v>4040</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4041</v>
      </c>
      <c r="B137" s="237" t="s">
        <v>4042</v>
      </c>
      <c r="C137" s="237" t="s">
        <v>4043</v>
      </c>
      <c r="D137" s="237" t="s">
        <v>4044</v>
      </c>
      <c r="E137" s="237" t="s">
        <v>21</v>
      </c>
      <c r="F137" s="237" t="s">
        <v>21</v>
      </c>
      <c r="G137" s="237" t="s">
        <v>21</v>
      </c>
      <c r="H137" s="237" t="s">
        <v>4045</v>
      </c>
      <c r="I137" s="237" t="s">
        <v>21</v>
      </c>
      <c r="J137" s="237" t="s">
        <v>4046</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4047</v>
      </c>
      <c r="B138" s="237" t="s">
        <v>4048</v>
      </c>
      <c r="C138" s="237" t="s">
        <v>4049</v>
      </c>
      <c r="D138" s="237" t="s">
        <v>21</v>
      </c>
      <c r="E138" s="237" t="s">
        <v>21</v>
      </c>
      <c r="F138" s="237" t="s">
        <v>21</v>
      </c>
      <c r="G138" s="237" t="s">
        <v>21</v>
      </c>
      <c r="H138" s="237" t="s">
        <v>4050</v>
      </c>
      <c r="I138" s="237" t="s">
        <v>21</v>
      </c>
      <c r="J138" s="237" t="s">
        <v>4051</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4052</v>
      </c>
      <c r="B139" s="237" t="s">
        <v>4053</v>
      </c>
      <c r="C139" s="237" t="s">
        <v>4054</v>
      </c>
      <c r="D139" s="237" t="s">
        <v>4055</v>
      </c>
      <c r="E139" s="237" t="s">
        <v>21</v>
      </c>
      <c r="F139" s="237" t="s">
        <v>21</v>
      </c>
      <c r="G139" s="237" t="s">
        <v>21</v>
      </c>
      <c r="H139" s="237" t="s">
        <v>4056</v>
      </c>
      <c r="I139" s="237" t="s">
        <v>4057</v>
      </c>
      <c r="J139" s="237" t="s">
        <v>4058</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4059</v>
      </c>
      <c r="B140" s="237" t="s">
        <v>4060</v>
      </c>
      <c r="C140" s="237" t="s">
        <v>4061</v>
      </c>
      <c r="D140" s="237" t="s">
        <v>4062</v>
      </c>
      <c r="E140" s="237" t="s">
        <v>21</v>
      </c>
      <c r="F140" s="237" t="s">
        <v>21</v>
      </c>
      <c r="G140" s="237" t="s">
        <v>21</v>
      </c>
      <c r="H140" s="237" t="s">
        <v>4063</v>
      </c>
      <c r="I140" s="237" t="s">
        <v>3786</v>
      </c>
      <c r="J140" s="237" t="s">
        <v>4064</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4065</v>
      </c>
      <c r="B141" s="237" t="s">
        <v>4066</v>
      </c>
      <c r="C141" s="237" t="s">
        <v>4067</v>
      </c>
      <c r="D141" s="237" t="s">
        <v>21</v>
      </c>
      <c r="E141" s="237" t="s">
        <v>4068</v>
      </c>
      <c r="F141" s="237" t="s">
        <v>21</v>
      </c>
      <c r="G141" s="237" t="s">
        <v>21</v>
      </c>
      <c r="H141" s="237" t="s">
        <v>4069</v>
      </c>
      <c r="I141" s="237" t="s">
        <v>3786</v>
      </c>
      <c r="J141" s="237" t="s">
        <v>4070</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4071</v>
      </c>
      <c r="B142" s="237" t="s">
        <v>4072</v>
      </c>
      <c r="C142" s="237" t="s">
        <v>4073</v>
      </c>
      <c r="D142" s="237" t="s">
        <v>4074</v>
      </c>
      <c r="E142" s="237" t="s">
        <v>4068</v>
      </c>
      <c r="F142" s="237" t="s">
        <v>21</v>
      </c>
      <c r="G142" s="237" t="s">
        <v>21</v>
      </c>
      <c r="H142" s="237" t="s">
        <v>4075</v>
      </c>
      <c r="I142" s="237" t="s">
        <v>4076</v>
      </c>
      <c r="J142" s="237" t="s">
        <v>4077</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806</v>
      </c>
      <c r="B143" s="236" t="s">
        <v>4078</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4079</v>
      </c>
      <c r="B144" s="237" t="s">
        <v>4080</v>
      </c>
      <c r="C144" s="237" t="s">
        <v>4081</v>
      </c>
      <c r="D144" s="237" t="s">
        <v>21</v>
      </c>
      <c r="E144" s="237" t="s">
        <v>21</v>
      </c>
      <c r="F144" s="237" t="s">
        <v>21</v>
      </c>
      <c r="G144" s="237" t="s">
        <v>21</v>
      </c>
      <c r="H144" s="237" t="s">
        <v>4082</v>
      </c>
      <c r="I144" s="237" t="s">
        <v>21</v>
      </c>
      <c r="J144" s="237" t="s">
        <v>4083</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4084</v>
      </c>
      <c r="B145" s="237" t="s">
        <v>4085</v>
      </c>
      <c r="C145" s="237" t="s">
        <v>4086</v>
      </c>
      <c r="D145" s="237" t="s">
        <v>21</v>
      </c>
      <c r="E145" s="237" t="s">
        <v>21</v>
      </c>
      <c r="F145" s="237" t="s">
        <v>21</v>
      </c>
      <c r="G145" s="237" t="s">
        <v>21</v>
      </c>
      <c r="H145" s="237" t="s">
        <v>4087</v>
      </c>
      <c r="I145" s="237" t="s">
        <v>21</v>
      </c>
      <c r="J145" s="237" t="s">
        <v>4088</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4089</v>
      </c>
      <c r="B146" s="237" t="s">
        <v>4090</v>
      </c>
      <c r="C146" s="237" t="s">
        <v>4091</v>
      </c>
      <c r="D146" s="237" t="s">
        <v>4092</v>
      </c>
      <c r="E146" s="237" t="s">
        <v>21</v>
      </c>
      <c r="F146" s="237" t="s">
        <v>21</v>
      </c>
      <c r="G146" s="237" t="s">
        <v>21</v>
      </c>
      <c r="H146" s="237" t="s">
        <v>4093</v>
      </c>
      <c r="I146" s="237" t="s">
        <v>21</v>
      </c>
      <c r="J146" s="237" t="s">
        <v>4094</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4095</v>
      </c>
      <c r="B147" s="235" t="s">
        <v>4096</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828</v>
      </c>
      <c r="B148" s="236" t="s">
        <v>4097</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4098</v>
      </c>
      <c r="B149" s="237" t="s">
        <v>4099</v>
      </c>
      <c r="C149" s="237" t="s">
        <v>4100</v>
      </c>
      <c r="D149" s="237" t="s">
        <v>3558</v>
      </c>
      <c r="E149" s="237" t="s">
        <v>3344</v>
      </c>
      <c r="F149" s="237" t="s">
        <v>21</v>
      </c>
      <c r="G149" s="237" t="s">
        <v>21</v>
      </c>
      <c r="H149" s="237" t="s">
        <v>4101</v>
      </c>
      <c r="I149" s="237" t="s">
        <v>21</v>
      </c>
      <c r="J149" s="237" t="s">
        <v>4102</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4103</v>
      </c>
      <c r="B150" s="237" t="s">
        <v>4104</v>
      </c>
      <c r="C150" s="237" t="s">
        <v>3349</v>
      </c>
      <c r="D150" s="237" t="s">
        <v>3350</v>
      </c>
      <c r="E150" s="237" t="s">
        <v>21</v>
      </c>
      <c r="F150" s="237" t="s">
        <v>3352</v>
      </c>
      <c r="G150" s="237" t="s">
        <v>21</v>
      </c>
      <c r="H150" s="237" t="s">
        <v>4105</v>
      </c>
      <c r="I150" s="237" t="s">
        <v>21</v>
      </c>
      <c r="J150" s="237" t="s">
        <v>4106</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832</v>
      </c>
      <c r="B151" s="236" t="s">
        <v>4107</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4108</v>
      </c>
      <c r="B152" s="237" t="s">
        <v>4109</v>
      </c>
      <c r="C152" s="237" t="s">
        <v>4110</v>
      </c>
      <c r="D152" s="237" t="s">
        <v>21</v>
      </c>
      <c r="E152" s="237" t="s">
        <v>21</v>
      </c>
      <c r="F152" s="237" t="s">
        <v>21</v>
      </c>
      <c r="G152" s="237" t="s">
        <v>21</v>
      </c>
      <c r="H152" s="237" t="s">
        <v>4111</v>
      </c>
      <c r="I152" s="237" t="s">
        <v>4112</v>
      </c>
      <c r="J152" s="237" t="s">
        <v>4113</v>
      </c>
      <c r="K152" s="240" t="str">
        <f>IF(COUNTIF(L152:AY152,"&lt;&gt;")=0,"",SUMPRODUCT(((Recommendations[ImplStatus]="Implemented")+(Recommendations[ImplStatus]="Compensated"))*ISNUMBER(MATCH(Recommendations[Id],L152:AY152,0)))/COUNTIF(L152:AY152,"&lt;&gt;"))</f>
        <v/>
      </c>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4114</v>
      </c>
      <c r="B153" s="237" t="s">
        <v>4115</v>
      </c>
      <c r="C153" s="237" t="s">
        <v>4116</v>
      </c>
      <c r="D153" s="237" t="s">
        <v>4117</v>
      </c>
      <c r="E153" s="237" t="s">
        <v>21</v>
      </c>
      <c r="F153" s="237" t="s">
        <v>4118</v>
      </c>
      <c r="G153" s="237" t="s">
        <v>21</v>
      </c>
      <c r="H153" s="237" t="s">
        <v>4119</v>
      </c>
      <c r="I153" s="237" t="s">
        <v>4120</v>
      </c>
      <c r="J153" s="237" t="s">
        <v>4121</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4122</v>
      </c>
      <c r="B154" s="237" t="s">
        <v>4123</v>
      </c>
      <c r="C154" s="237" t="s">
        <v>4124</v>
      </c>
      <c r="D154" s="237" t="s">
        <v>21</v>
      </c>
      <c r="E154" s="237" t="s">
        <v>21</v>
      </c>
      <c r="F154" s="237" t="s">
        <v>4125</v>
      </c>
      <c r="G154" s="237" t="s">
        <v>21</v>
      </c>
      <c r="H154" s="237" t="s">
        <v>4126</v>
      </c>
      <c r="I154" s="237" t="s">
        <v>21</v>
      </c>
      <c r="J154" s="237" t="s">
        <v>4127</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4128</v>
      </c>
      <c r="B155" s="237" t="s">
        <v>4129</v>
      </c>
      <c r="C155" s="237" t="s">
        <v>4130</v>
      </c>
      <c r="D155" s="237" t="s">
        <v>21</v>
      </c>
      <c r="E155" s="237" t="s">
        <v>21</v>
      </c>
      <c r="F155" s="237" t="s">
        <v>21</v>
      </c>
      <c r="G155" s="237" t="s">
        <v>21</v>
      </c>
      <c r="H155" s="237" t="s">
        <v>4131</v>
      </c>
      <c r="I155" s="237" t="s">
        <v>4132</v>
      </c>
      <c r="J155" s="237" t="s">
        <v>4133</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4134</v>
      </c>
      <c r="B156" s="237" t="s">
        <v>4135</v>
      </c>
      <c r="C156" s="237" t="s">
        <v>4136</v>
      </c>
      <c r="D156" s="237" t="s">
        <v>21</v>
      </c>
      <c r="E156" s="237" t="s">
        <v>21</v>
      </c>
      <c r="F156" s="237" t="s">
        <v>21</v>
      </c>
      <c r="G156" s="237" t="s">
        <v>21</v>
      </c>
      <c r="H156" s="237" t="s">
        <v>4137</v>
      </c>
      <c r="I156" s="237" t="s">
        <v>21</v>
      </c>
      <c r="J156" s="237" t="s">
        <v>4138</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4139</v>
      </c>
      <c r="B157" s="237" t="s">
        <v>4140</v>
      </c>
      <c r="C157" s="237" t="s">
        <v>4141</v>
      </c>
      <c r="D157" s="237" t="s">
        <v>4142</v>
      </c>
      <c r="E157" s="237" t="s">
        <v>21</v>
      </c>
      <c r="F157" s="237" t="s">
        <v>21</v>
      </c>
      <c r="G157" s="237" t="s">
        <v>21</v>
      </c>
      <c r="H157" s="237" t="s">
        <v>4143</v>
      </c>
      <c r="I157" s="237" t="s">
        <v>21</v>
      </c>
      <c r="J157" s="237" t="s">
        <v>4144</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4145</v>
      </c>
      <c r="B158" s="237" t="s">
        <v>4146</v>
      </c>
      <c r="C158" s="237" t="s">
        <v>4147</v>
      </c>
      <c r="D158" s="237" t="s">
        <v>4148</v>
      </c>
      <c r="E158" s="237" t="s">
        <v>21</v>
      </c>
      <c r="F158" s="237" t="s">
        <v>21</v>
      </c>
      <c r="G158" s="237" t="s">
        <v>21</v>
      </c>
      <c r="H158" s="237" t="s">
        <v>21</v>
      </c>
      <c r="I158" s="237" t="s">
        <v>21</v>
      </c>
      <c r="J158" s="237" t="s">
        <v>4149</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4150</v>
      </c>
      <c r="B159" s="237" t="s">
        <v>4151</v>
      </c>
      <c r="C159" s="237" t="s">
        <v>4152</v>
      </c>
      <c r="D159" s="237" t="s">
        <v>4153</v>
      </c>
      <c r="E159" s="237" t="s">
        <v>21</v>
      </c>
      <c r="F159" s="237" t="s">
        <v>4154</v>
      </c>
      <c r="G159" s="237" t="s">
        <v>21</v>
      </c>
      <c r="H159" s="237" t="s">
        <v>4155</v>
      </c>
      <c r="I159" s="237" t="s">
        <v>4156</v>
      </c>
      <c r="J159" s="237" t="s">
        <v>4157</v>
      </c>
      <c r="K159" s="240" t="str">
        <f>IF(COUNTIF(L159:AY159,"&lt;&gt;")=0,"",SUMPRODUCT(((Recommendations[ImplStatus]="Implemented")+(Recommendations[ImplStatus]="Compensated"))*ISNUMBER(MATCH(Recommendations[Id],L159:AY159,0)))/COUNTIF(L159:AY159,"&lt;&gt;"))</f>
        <v/>
      </c>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836</v>
      </c>
      <c r="B160" s="236" t="s">
        <v>4158</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4159</v>
      </c>
      <c r="B161" s="237" t="s">
        <v>4160</v>
      </c>
      <c r="C161" s="237" t="s">
        <v>4161</v>
      </c>
      <c r="D161" s="237" t="s">
        <v>4162</v>
      </c>
      <c r="E161" s="237" t="s">
        <v>21</v>
      </c>
      <c r="F161" s="237" t="s">
        <v>21</v>
      </c>
      <c r="G161" s="237" t="s">
        <v>4163</v>
      </c>
      <c r="H161" s="237" t="s">
        <v>4164</v>
      </c>
      <c r="I161" s="237" t="s">
        <v>4165</v>
      </c>
      <c r="J161" s="237" t="s">
        <v>4166</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4167</v>
      </c>
      <c r="B162" s="237" t="s">
        <v>4168</v>
      </c>
      <c r="C162" s="237" t="s">
        <v>4169</v>
      </c>
      <c r="D162" s="237" t="s">
        <v>4170</v>
      </c>
      <c r="E162" s="237" t="s">
        <v>21</v>
      </c>
      <c r="F162" s="237" t="s">
        <v>21</v>
      </c>
      <c r="G162" s="237" t="s">
        <v>21</v>
      </c>
      <c r="H162" s="237" t="s">
        <v>4171</v>
      </c>
      <c r="I162" s="237" t="s">
        <v>21</v>
      </c>
      <c r="J162" s="237" t="s">
        <v>4172</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4173</v>
      </c>
      <c r="B163" s="237" t="s">
        <v>4174</v>
      </c>
      <c r="C163" s="237" t="s">
        <v>4175</v>
      </c>
      <c r="D163" s="237" t="s">
        <v>4170</v>
      </c>
      <c r="E163" s="237" t="s">
        <v>21</v>
      </c>
      <c r="F163" s="237" t="s">
        <v>4176</v>
      </c>
      <c r="G163" s="237" t="s">
        <v>21</v>
      </c>
      <c r="H163" s="237" t="s">
        <v>4177</v>
      </c>
      <c r="I163" s="237" t="s">
        <v>21</v>
      </c>
      <c r="J163" s="237" t="s">
        <v>4178</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4179</v>
      </c>
      <c r="B164" s="237" t="s">
        <v>4180</v>
      </c>
      <c r="C164" s="237" t="s">
        <v>4181</v>
      </c>
      <c r="D164" s="237" t="s">
        <v>4182</v>
      </c>
      <c r="E164" s="237" t="s">
        <v>21</v>
      </c>
      <c r="F164" s="237" t="s">
        <v>21</v>
      </c>
      <c r="G164" s="237" t="s">
        <v>21</v>
      </c>
      <c r="H164" s="237" t="s">
        <v>4183</v>
      </c>
      <c r="I164" s="237" t="s">
        <v>4184</v>
      </c>
      <c r="J164" s="237" t="s">
        <v>4185</v>
      </c>
      <c r="K164" s="240">
        <f>IF(COUNTIF(L164:AY164,"&lt;&gt;")=0,"",SUMPRODUCT(((Recommendations[ImplStatus]="Implemented")+(Recommendations[ImplStatus]="Compensated"))*ISNUMBER(MATCH(Recommendations[Id],L164:AY164,0)))/COUNTIF(L164:AY164,"&lt;&gt;"))</f>
        <v>0</v>
      </c>
      <c r="L164" s="243" t="s">
        <v>40</v>
      </c>
      <c r="M164" s="243" t="s">
        <v>217</v>
      </c>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4186</v>
      </c>
      <c r="B165" s="237" t="s">
        <v>4187</v>
      </c>
      <c r="C165" s="237" t="s">
        <v>4188</v>
      </c>
      <c r="D165" s="237" t="s">
        <v>21</v>
      </c>
      <c r="E165" s="237" t="s">
        <v>21</v>
      </c>
      <c r="F165" s="237" t="s">
        <v>21</v>
      </c>
      <c r="G165" s="237" t="s">
        <v>21</v>
      </c>
      <c r="H165" s="237" t="s">
        <v>4189</v>
      </c>
      <c r="I165" s="237" t="s">
        <v>21</v>
      </c>
      <c r="J165" s="237" t="s">
        <v>4190</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4191</v>
      </c>
      <c r="B166" s="237" t="s">
        <v>4192</v>
      </c>
      <c r="C166" s="237" t="s">
        <v>4193</v>
      </c>
      <c r="D166" s="237" t="s">
        <v>4194</v>
      </c>
      <c r="E166" s="237" t="s">
        <v>21</v>
      </c>
      <c r="F166" s="237" t="s">
        <v>21</v>
      </c>
      <c r="G166" s="237" t="s">
        <v>21</v>
      </c>
      <c r="H166" s="237" t="s">
        <v>4195</v>
      </c>
      <c r="I166" s="237" t="s">
        <v>4196</v>
      </c>
      <c r="J166" s="237" t="s">
        <v>4197</v>
      </c>
      <c r="K166" s="240">
        <f>IF(COUNTIF(L166:AY166,"&lt;&gt;")=0,"",SUMPRODUCT(((Recommendations[ImplStatus]="Implemented")+(Recommendations[ImplStatus]="Compensated"))*ISNUMBER(MATCH(Recommendations[Id],L166:AY166,0)))/COUNTIF(L166:AY166,"&lt;&gt;"))</f>
        <v>0</v>
      </c>
      <c r="L166" s="243" t="s">
        <v>25</v>
      </c>
      <c r="M166" s="243" t="s">
        <v>30</v>
      </c>
      <c r="N166" s="243" t="s">
        <v>214</v>
      </c>
      <c r="O166" s="243" t="s">
        <v>215</v>
      </c>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4198</v>
      </c>
      <c r="B167" s="237" t="s">
        <v>4199</v>
      </c>
      <c r="C167" s="237" t="s">
        <v>4200</v>
      </c>
      <c r="D167" s="237" t="s">
        <v>21</v>
      </c>
      <c r="E167" s="237" t="s">
        <v>21</v>
      </c>
      <c r="F167" s="237" t="s">
        <v>21</v>
      </c>
      <c r="G167" s="237" t="s">
        <v>21</v>
      </c>
      <c r="H167" s="237" t="s">
        <v>4201</v>
      </c>
      <c r="I167" s="237" t="s">
        <v>4202</v>
      </c>
      <c r="J167" s="237" t="s">
        <v>4203</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4204</v>
      </c>
      <c r="B168" s="237" t="s">
        <v>4205</v>
      </c>
      <c r="C168" s="237" t="s">
        <v>4206</v>
      </c>
      <c r="D168" s="237" t="s">
        <v>4207</v>
      </c>
      <c r="E168" s="237" t="s">
        <v>21</v>
      </c>
      <c r="F168" s="237" t="s">
        <v>21</v>
      </c>
      <c r="G168" s="237" t="s">
        <v>21</v>
      </c>
      <c r="H168" s="237" t="s">
        <v>4208</v>
      </c>
      <c r="I168" s="237" t="s">
        <v>21</v>
      </c>
      <c r="J168" s="237" t="s">
        <v>4209</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4210</v>
      </c>
      <c r="B169" s="237" t="s">
        <v>4211</v>
      </c>
      <c r="C169" s="237" t="s">
        <v>4212</v>
      </c>
      <c r="D169" s="237" t="s">
        <v>4213</v>
      </c>
      <c r="E169" s="237" t="s">
        <v>21</v>
      </c>
      <c r="F169" s="237" t="s">
        <v>21</v>
      </c>
      <c r="G169" s="237" t="s">
        <v>4214</v>
      </c>
      <c r="H169" s="237" t="s">
        <v>4215</v>
      </c>
      <c r="I169" s="237" t="s">
        <v>4216</v>
      </c>
      <c r="J169" s="237" t="s">
        <v>4217</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4218</v>
      </c>
      <c r="B170" s="237" t="s">
        <v>4219</v>
      </c>
      <c r="C170" s="237" t="s">
        <v>4220</v>
      </c>
      <c r="D170" s="237" t="s">
        <v>4221</v>
      </c>
      <c r="E170" s="237" t="s">
        <v>21</v>
      </c>
      <c r="F170" s="237" t="s">
        <v>21</v>
      </c>
      <c r="G170" s="237" t="s">
        <v>21</v>
      </c>
      <c r="H170" s="237" t="s">
        <v>4222</v>
      </c>
      <c r="I170" s="237" t="s">
        <v>4223</v>
      </c>
      <c r="J170" s="237" t="s">
        <v>4224</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4225</v>
      </c>
      <c r="B171" s="237" t="s">
        <v>4226</v>
      </c>
      <c r="C171" s="237" t="s">
        <v>4220</v>
      </c>
      <c r="D171" s="237" t="s">
        <v>4227</v>
      </c>
      <c r="E171" s="237" t="s">
        <v>21</v>
      </c>
      <c r="F171" s="237" t="s">
        <v>21</v>
      </c>
      <c r="G171" s="237" t="s">
        <v>4228</v>
      </c>
      <c r="H171" s="237" t="s">
        <v>4222</v>
      </c>
      <c r="I171" s="237" t="s">
        <v>4229</v>
      </c>
      <c r="J171" s="237" t="s">
        <v>4230</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4231</v>
      </c>
      <c r="B172" s="237" t="s">
        <v>4232</v>
      </c>
      <c r="C172" s="237" t="s">
        <v>4233</v>
      </c>
      <c r="D172" s="237" t="s">
        <v>4234</v>
      </c>
      <c r="E172" s="237" t="s">
        <v>21</v>
      </c>
      <c r="F172" s="237" t="s">
        <v>21</v>
      </c>
      <c r="G172" s="237" t="s">
        <v>21</v>
      </c>
      <c r="H172" s="237" t="s">
        <v>4235</v>
      </c>
      <c r="I172" s="237" t="s">
        <v>21</v>
      </c>
      <c r="J172" s="237" t="s">
        <v>4236</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840</v>
      </c>
      <c r="B173" s="236" t="s">
        <v>4237</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4238</v>
      </c>
      <c r="B174" s="237" t="s">
        <v>4239</v>
      </c>
      <c r="C174" s="237" t="s">
        <v>4240</v>
      </c>
      <c r="D174" s="237" t="s">
        <v>4241</v>
      </c>
      <c r="E174" s="237" t="s">
        <v>4242</v>
      </c>
      <c r="F174" s="237" t="s">
        <v>21</v>
      </c>
      <c r="G174" s="237" t="s">
        <v>21</v>
      </c>
      <c r="H174" s="237" t="s">
        <v>4243</v>
      </c>
      <c r="I174" s="237" t="s">
        <v>4244</v>
      </c>
      <c r="J174" s="237" t="s">
        <v>4245</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4246</v>
      </c>
      <c r="B175" s="237" t="s">
        <v>4247</v>
      </c>
      <c r="C175" s="237" t="s">
        <v>4248</v>
      </c>
      <c r="D175" s="237" t="s">
        <v>21</v>
      </c>
      <c r="E175" s="237" t="s">
        <v>4249</v>
      </c>
      <c r="F175" s="237" t="s">
        <v>21</v>
      </c>
      <c r="G175" s="237" t="s">
        <v>21</v>
      </c>
      <c r="H175" s="237" t="s">
        <v>4250</v>
      </c>
      <c r="I175" s="237" t="s">
        <v>21</v>
      </c>
      <c r="J175" s="237" t="s">
        <v>4251</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4252</v>
      </c>
      <c r="B176" s="237" t="s">
        <v>4253</v>
      </c>
      <c r="C176" s="237" t="s">
        <v>4254</v>
      </c>
      <c r="D176" s="237" t="s">
        <v>21</v>
      </c>
      <c r="E176" s="237" t="s">
        <v>4255</v>
      </c>
      <c r="F176" s="237" t="s">
        <v>21</v>
      </c>
      <c r="G176" s="237" t="s">
        <v>21</v>
      </c>
      <c r="H176" s="237" t="s">
        <v>4256</v>
      </c>
      <c r="I176" s="237" t="s">
        <v>4257</v>
      </c>
      <c r="J176" s="237" t="s">
        <v>4258</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845</v>
      </c>
      <c r="B177" s="236" t="s">
        <v>4259</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4260</v>
      </c>
      <c r="B178" s="237" t="s">
        <v>4261</v>
      </c>
      <c r="C178" s="237" t="s">
        <v>4262</v>
      </c>
      <c r="D178" s="237" t="s">
        <v>4263</v>
      </c>
      <c r="E178" s="237" t="s">
        <v>4264</v>
      </c>
      <c r="F178" s="237" t="s">
        <v>4265</v>
      </c>
      <c r="G178" s="237" t="s">
        <v>21</v>
      </c>
      <c r="H178" s="237" t="s">
        <v>4266</v>
      </c>
      <c r="I178" s="237" t="s">
        <v>4267</v>
      </c>
      <c r="J178" s="237" t="s">
        <v>4268</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849</v>
      </c>
      <c r="B179" s="236" t="s">
        <v>4269</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4270</v>
      </c>
      <c r="B180" s="237" t="s">
        <v>4271</v>
      </c>
      <c r="C180" s="237" t="s">
        <v>4272</v>
      </c>
      <c r="D180" s="237" t="s">
        <v>4263</v>
      </c>
      <c r="E180" s="237" t="s">
        <v>4273</v>
      </c>
      <c r="F180" s="237" t="s">
        <v>21</v>
      </c>
      <c r="G180" s="237" t="s">
        <v>21</v>
      </c>
      <c r="H180" s="237" t="s">
        <v>4274</v>
      </c>
      <c r="I180" s="237" t="s">
        <v>3786</v>
      </c>
      <c r="J180" s="237" t="s">
        <v>4275</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4276</v>
      </c>
      <c r="B181" s="237" t="s">
        <v>4277</v>
      </c>
      <c r="C181" s="237" t="s">
        <v>4278</v>
      </c>
      <c r="D181" s="237" t="s">
        <v>4279</v>
      </c>
      <c r="E181" s="237" t="s">
        <v>21</v>
      </c>
      <c r="F181" s="237" t="s">
        <v>21</v>
      </c>
      <c r="G181" s="237" t="s">
        <v>21</v>
      </c>
      <c r="H181" s="237" t="s">
        <v>4280</v>
      </c>
      <c r="I181" s="237" t="s">
        <v>4281</v>
      </c>
      <c r="J181" s="237" t="s">
        <v>4282</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4283</v>
      </c>
      <c r="B182" s="237" t="s">
        <v>4284</v>
      </c>
      <c r="C182" s="237" t="s">
        <v>4285</v>
      </c>
      <c r="D182" s="237" t="s">
        <v>4286</v>
      </c>
      <c r="E182" s="237" t="s">
        <v>21</v>
      </c>
      <c r="F182" s="237" t="s">
        <v>21</v>
      </c>
      <c r="G182" s="237" t="s">
        <v>21</v>
      </c>
      <c r="H182" s="237" t="s">
        <v>4287</v>
      </c>
      <c r="I182" s="237" t="s">
        <v>3786</v>
      </c>
      <c r="J182" s="237" t="s">
        <v>4288</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4289</v>
      </c>
      <c r="B183" s="235" t="s">
        <v>4290</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879</v>
      </c>
      <c r="B184" s="236" t="s">
        <v>4291</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4292</v>
      </c>
      <c r="B185" s="237" t="s">
        <v>4293</v>
      </c>
      <c r="C185" s="237" t="s">
        <v>4294</v>
      </c>
      <c r="D185" s="237" t="s">
        <v>3558</v>
      </c>
      <c r="E185" s="237" t="s">
        <v>4295</v>
      </c>
      <c r="F185" s="237" t="s">
        <v>21</v>
      </c>
      <c r="G185" s="237" t="s">
        <v>21</v>
      </c>
      <c r="H185" s="237" t="s">
        <v>4296</v>
      </c>
      <c r="I185" s="237" t="s">
        <v>21</v>
      </c>
      <c r="J185" s="237" t="s">
        <v>4297</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4298</v>
      </c>
      <c r="B186" s="237" t="s">
        <v>4299</v>
      </c>
      <c r="C186" s="237" t="s">
        <v>3563</v>
      </c>
      <c r="D186" s="237" t="s">
        <v>4300</v>
      </c>
      <c r="E186" s="237" t="s">
        <v>21</v>
      </c>
      <c r="F186" s="237" t="s">
        <v>21</v>
      </c>
      <c r="G186" s="237" t="s">
        <v>21</v>
      </c>
      <c r="H186" s="237" t="s">
        <v>4301</v>
      </c>
      <c r="I186" s="237" t="s">
        <v>21</v>
      </c>
      <c r="J186" s="237" t="s">
        <v>4302</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883</v>
      </c>
      <c r="B187" s="236" t="s">
        <v>4303</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4304</v>
      </c>
      <c r="B188" s="237" t="s">
        <v>4305</v>
      </c>
      <c r="C188" s="237" t="s">
        <v>4306</v>
      </c>
      <c r="D188" s="237" t="s">
        <v>4307</v>
      </c>
      <c r="E188" s="237" t="s">
        <v>21</v>
      </c>
      <c r="F188" s="237" t="s">
        <v>4308</v>
      </c>
      <c r="G188" s="237" t="s">
        <v>21</v>
      </c>
      <c r="H188" s="237" t="s">
        <v>4309</v>
      </c>
      <c r="I188" s="237" t="s">
        <v>4310</v>
      </c>
      <c r="J188" s="237" t="s">
        <v>4311</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4312</v>
      </c>
      <c r="B189" s="237" t="s">
        <v>4313</v>
      </c>
      <c r="C189" s="237" t="s">
        <v>4314</v>
      </c>
      <c r="D189" s="237" t="s">
        <v>4315</v>
      </c>
      <c r="E189" s="237" t="s">
        <v>21</v>
      </c>
      <c r="F189" s="237" t="s">
        <v>21</v>
      </c>
      <c r="G189" s="237" t="s">
        <v>21</v>
      </c>
      <c r="H189" s="237" t="s">
        <v>4316</v>
      </c>
      <c r="I189" s="237" t="s">
        <v>21</v>
      </c>
      <c r="J189" s="237" t="s">
        <v>4317</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4318</v>
      </c>
      <c r="B190" s="237" t="s">
        <v>4319</v>
      </c>
      <c r="C190" s="237" t="s">
        <v>4320</v>
      </c>
      <c r="D190" s="237" t="s">
        <v>4321</v>
      </c>
      <c r="E190" s="237" t="s">
        <v>21</v>
      </c>
      <c r="F190" s="237" t="s">
        <v>4322</v>
      </c>
      <c r="G190" s="237" t="s">
        <v>21</v>
      </c>
      <c r="H190" s="237" t="s">
        <v>4323</v>
      </c>
      <c r="I190" s="237" t="s">
        <v>21</v>
      </c>
      <c r="J190" s="237" t="s">
        <v>4324</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4325</v>
      </c>
      <c r="B191" s="237" t="s">
        <v>4326</v>
      </c>
      <c r="C191" s="237" t="s">
        <v>4327</v>
      </c>
      <c r="D191" s="237" t="s">
        <v>21</v>
      </c>
      <c r="E191" s="237" t="s">
        <v>21</v>
      </c>
      <c r="F191" s="237" t="s">
        <v>21</v>
      </c>
      <c r="G191" s="237" t="s">
        <v>21</v>
      </c>
      <c r="H191" s="237" t="s">
        <v>4328</v>
      </c>
      <c r="I191" s="237" t="s">
        <v>21</v>
      </c>
      <c r="J191" s="237" t="s">
        <v>4329</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4330</v>
      </c>
      <c r="B192" s="237" t="s">
        <v>4331</v>
      </c>
      <c r="C192" s="237" t="s">
        <v>4332</v>
      </c>
      <c r="D192" s="237" t="s">
        <v>4333</v>
      </c>
      <c r="E192" s="237" t="s">
        <v>4334</v>
      </c>
      <c r="F192" s="237" t="s">
        <v>21</v>
      </c>
      <c r="G192" s="237" t="s">
        <v>21</v>
      </c>
      <c r="H192" s="237" t="s">
        <v>4335</v>
      </c>
      <c r="I192" s="237" t="s">
        <v>21</v>
      </c>
      <c r="J192" s="237" t="s">
        <v>4336</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887</v>
      </c>
      <c r="B193" s="236" t="s">
        <v>4337</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4338</v>
      </c>
      <c r="B194" s="237" t="s">
        <v>4339</v>
      </c>
      <c r="C194" s="237" t="s">
        <v>4340</v>
      </c>
      <c r="D194" s="237" t="s">
        <v>4333</v>
      </c>
      <c r="E194" s="237" t="s">
        <v>4334</v>
      </c>
      <c r="F194" s="237" t="s">
        <v>4341</v>
      </c>
      <c r="G194" s="237" t="s">
        <v>21</v>
      </c>
      <c r="H194" s="237" t="s">
        <v>4342</v>
      </c>
      <c r="I194" s="237" t="s">
        <v>21</v>
      </c>
      <c r="J194" s="237" t="s">
        <v>4343</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4344</v>
      </c>
      <c r="B195" s="237" t="s">
        <v>4345</v>
      </c>
      <c r="C195" s="237" t="s">
        <v>4346</v>
      </c>
      <c r="D195" s="237" t="s">
        <v>4347</v>
      </c>
      <c r="E195" s="237" t="s">
        <v>21</v>
      </c>
      <c r="F195" s="237" t="s">
        <v>21</v>
      </c>
      <c r="G195" s="237" t="s">
        <v>21</v>
      </c>
      <c r="H195" s="237" t="s">
        <v>4348</v>
      </c>
      <c r="I195" s="237" t="s">
        <v>21</v>
      </c>
      <c r="J195" s="237" t="s">
        <v>4349</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4350</v>
      </c>
      <c r="B196" s="237" t="s">
        <v>4351</v>
      </c>
      <c r="C196" s="237" t="s">
        <v>4352</v>
      </c>
      <c r="D196" s="237" t="s">
        <v>21</v>
      </c>
      <c r="E196" s="237" t="s">
        <v>4353</v>
      </c>
      <c r="F196" s="237" t="s">
        <v>21</v>
      </c>
      <c r="G196" s="237" t="s">
        <v>21</v>
      </c>
      <c r="H196" s="237" t="s">
        <v>4354</v>
      </c>
      <c r="I196" s="237" t="s">
        <v>21</v>
      </c>
      <c r="J196" s="237" t="s">
        <v>4355</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4356</v>
      </c>
      <c r="B197" s="237" t="s">
        <v>4357</v>
      </c>
      <c r="C197" s="237" t="s">
        <v>4358</v>
      </c>
      <c r="D197" s="237" t="s">
        <v>21</v>
      </c>
      <c r="E197" s="237" t="s">
        <v>21</v>
      </c>
      <c r="F197" s="237" t="s">
        <v>21</v>
      </c>
      <c r="G197" s="237" t="s">
        <v>21</v>
      </c>
      <c r="H197" s="237" t="s">
        <v>4359</v>
      </c>
      <c r="I197" s="237" t="s">
        <v>21</v>
      </c>
      <c r="J197" s="237" t="s">
        <v>4360</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4361</v>
      </c>
      <c r="B198" s="237" t="s">
        <v>4362</v>
      </c>
      <c r="C198" s="237" t="s">
        <v>4363</v>
      </c>
      <c r="D198" s="237" t="s">
        <v>4364</v>
      </c>
      <c r="E198" s="237" t="s">
        <v>21</v>
      </c>
      <c r="F198" s="237" t="s">
        <v>21</v>
      </c>
      <c r="G198" s="237" t="s">
        <v>21</v>
      </c>
      <c r="H198" s="237" t="s">
        <v>4365</v>
      </c>
      <c r="I198" s="237" t="s">
        <v>21</v>
      </c>
      <c r="J198" s="237" t="s">
        <v>4366</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891</v>
      </c>
      <c r="B199" s="236" t="s">
        <v>4367</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4368</v>
      </c>
      <c r="B200" s="237" t="s">
        <v>4369</v>
      </c>
      <c r="C200" s="237" t="s">
        <v>4370</v>
      </c>
      <c r="D200" s="237" t="s">
        <v>21</v>
      </c>
      <c r="E200" s="237" t="s">
        <v>21</v>
      </c>
      <c r="F200" s="237" t="s">
        <v>21</v>
      </c>
      <c r="G200" s="237" t="s">
        <v>21</v>
      </c>
      <c r="H200" s="237" t="s">
        <v>4371</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4372</v>
      </c>
      <c r="B201" s="237" t="s">
        <v>4373</v>
      </c>
      <c r="C201" s="237" t="s">
        <v>4374</v>
      </c>
      <c r="D201" s="237" t="s">
        <v>4375</v>
      </c>
      <c r="E201" s="237" t="s">
        <v>21</v>
      </c>
      <c r="F201" s="237" t="s">
        <v>21</v>
      </c>
      <c r="G201" s="237" t="s">
        <v>21</v>
      </c>
      <c r="H201" s="237" t="s">
        <v>4376</v>
      </c>
      <c r="I201" s="237" t="s">
        <v>21</v>
      </c>
      <c r="J201" s="237" t="s">
        <v>4377</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4378</v>
      </c>
      <c r="B202" s="237" t="s">
        <v>4379</v>
      </c>
      <c r="C202" s="237" t="s">
        <v>4380</v>
      </c>
      <c r="D202" s="237" t="s">
        <v>21</v>
      </c>
      <c r="E202" s="237" t="s">
        <v>21</v>
      </c>
      <c r="F202" s="237" t="s">
        <v>21</v>
      </c>
      <c r="G202" s="237" t="s">
        <v>21</v>
      </c>
      <c r="H202" s="237" t="s">
        <v>4381</v>
      </c>
      <c r="I202" s="237" t="s">
        <v>21</v>
      </c>
      <c r="J202" s="237" t="s">
        <v>4382</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4383</v>
      </c>
      <c r="B203" s="237" t="s">
        <v>4384</v>
      </c>
      <c r="C203" s="237" t="s">
        <v>4385</v>
      </c>
      <c r="D203" s="237" t="s">
        <v>4386</v>
      </c>
      <c r="E203" s="237" t="s">
        <v>21</v>
      </c>
      <c r="F203" s="237" t="s">
        <v>21</v>
      </c>
      <c r="G203" s="237" t="s">
        <v>21</v>
      </c>
      <c r="H203" s="237" t="s">
        <v>4387</v>
      </c>
      <c r="I203" s="237" t="s">
        <v>21</v>
      </c>
      <c r="J203" s="237" t="s">
        <v>4388</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4389</v>
      </c>
      <c r="B204" s="237" t="s">
        <v>4390</v>
      </c>
      <c r="C204" s="237" t="s">
        <v>4391</v>
      </c>
      <c r="D204" s="237" t="s">
        <v>21</v>
      </c>
      <c r="E204" s="237" t="s">
        <v>21</v>
      </c>
      <c r="F204" s="237" t="s">
        <v>21</v>
      </c>
      <c r="G204" s="237" t="s">
        <v>21</v>
      </c>
      <c r="H204" s="237" t="s">
        <v>4392</v>
      </c>
      <c r="I204" s="237" t="s">
        <v>21</v>
      </c>
      <c r="J204" s="237" t="s">
        <v>4393</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4394</v>
      </c>
      <c r="B205" s="237" t="s">
        <v>4395</v>
      </c>
      <c r="C205" s="237" t="s">
        <v>4396</v>
      </c>
      <c r="D205" s="237" t="s">
        <v>21</v>
      </c>
      <c r="E205" s="237" t="s">
        <v>21</v>
      </c>
      <c r="F205" s="237" t="s">
        <v>21</v>
      </c>
      <c r="G205" s="237" t="s">
        <v>21</v>
      </c>
      <c r="H205" s="237" t="s">
        <v>4397</v>
      </c>
      <c r="I205" s="237" t="s">
        <v>4398</v>
      </c>
      <c r="J205" s="237" t="s">
        <v>4399</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4400</v>
      </c>
      <c r="B206" s="237" t="s">
        <v>4401</v>
      </c>
      <c r="C206" s="237" t="s">
        <v>4402</v>
      </c>
      <c r="D206" s="237" t="s">
        <v>21</v>
      </c>
      <c r="E206" s="237" t="s">
        <v>21</v>
      </c>
      <c r="F206" s="237" t="s">
        <v>21</v>
      </c>
      <c r="G206" s="237" t="s">
        <v>21</v>
      </c>
      <c r="H206" s="237" t="s">
        <v>4403</v>
      </c>
      <c r="I206" s="237" t="s">
        <v>21</v>
      </c>
      <c r="J206" s="237" t="s">
        <v>4404</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4405</v>
      </c>
      <c r="B207" s="237" t="s">
        <v>4406</v>
      </c>
      <c r="C207" s="237" t="s">
        <v>4402</v>
      </c>
      <c r="D207" s="237" t="s">
        <v>4407</v>
      </c>
      <c r="E207" s="237" t="s">
        <v>21</v>
      </c>
      <c r="F207" s="237" t="s">
        <v>21</v>
      </c>
      <c r="G207" s="237" t="s">
        <v>21</v>
      </c>
      <c r="H207" s="237" t="s">
        <v>4408</v>
      </c>
      <c r="I207" s="237" t="s">
        <v>21</v>
      </c>
      <c r="J207" s="237" t="s">
        <v>4409</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4410</v>
      </c>
      <c r="B208" s="237" t="s">
        <v>4411</v>
      </c>
      <c r="C208" s="237" t="s">
        <v>4412</v>
      </c>
      <c r="D208" s="237" t="s">
        <v>4407</v>
      </c>
      <c r="E208" s="237" t="s">
        <v>21</v>
      </c>
      <c r="F208" s="237" t="s">
        <v>4413</v>
      </c>
      <c r="G208" s="237" t="s">
        <v>4414</v>
      </c>
      <c r="H208" s="237" t="s">
        <v>4415</v>
      </c>
      <c r="I208" s="237" t="s">
        <v>4416</v>
      </c>
      <c r="J208" s="237" t="s">
        <v>4417</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4418</v>
      </c>
      <c r="B209" s="237" t="s">
        <v>4419</v>
      </c>
      <c r="C209" s="237" t="s">
        <v>4420</v>
      </c>
      <c r="D209" s="237" t="s">
        <v>4421</v>
      </c>
      <c r="E209" s="237" t="s">
        <v>21</v>
      </c>
      <c r="F209" s="237" t="s">
        <v>4413</v>
      </c>
      <c r="G209" s="237" t="s">
        <v>4422</v>
      </c>
      <c r="H209" s="237" t="s">
        <v>4423</v>
      </c>
      <c r="I209" s="237" t="s">
        <v>4416</v>
      </c>
      <c r="J209" s="237" t="s">
        <v>4424</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895</v>
      </c>
      <c r="B210" s="236" t="s">
        <v>4425</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4426</v>
      </c>
      <c r="B211" s="237" t="s">
        <v>4427</v>
      </c>
      <c r="C211" s="237" t="s">
        <v>4428</v>
      </c>
      <c r="D211" s="237" t="s">
        <v>4429</v>
      </c>
      <c r="E211" s="237" t="s">
        <v>21</v>
      </c>
      <c r="F211" s="237" t="s">
        <v>21</v>
      </c>
      <c r="G211" s="237" t="s">
        <v>4430</v>
      </c>
      <c r="H211" s="237" t="s">
        <v>4431</v>
      </c>
      <c r="I211" s="237" t="s">
        <v>4432</v>
      </c>
      <c r="J211" s="237" t="s">
        <v>4433</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4434</v>
      </c>
      <c r="B212" s="237" t="s">
        <v>4435</v>
      </c>
      <c r="C212" s="237" t="s">
        <v>4436</v>
      </c>
      <c r="D212" s="237" t="s">
        <v>4437</v>
      </c>
      <c r="E212" s="237" t="s">
        <v>21</v>
      </c>
      <c r="F212" s="237" t="s">
        <v>4438</v>
      </c>
      <c r="G212" s="237" t="s">
        <v>21</v>
      </c>
      <c r="H212" s="237" t="s">
        <v>21</v>
      </c>
      <c r="I212" s="237" t="s">
        <v>21</v>
      </c>
      <c r="J212" s="237" t="s">
        <v>4439</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4440</v>
      </c>
      <c r="B213" s="237" t="s">
        <v>4441</v>
      </c>
      <c r="C213" s="237" t="s">
        <v>4442</v>
      </c>
      <c r="D213" s="237" t="s">
        <v>4443</v>
      </c>
      <c r="E213" s="237" t="s">
        <v>21</v>
      </c>
      <c r="F213" s="237" t="s">
        <v>4444</v>
      </c>
      <c r="G213" s="237" t="s">
        <v>21</v>
      </c>
      <c r="H213" s="237" t="s">
        <v>4445</v>
      </c>
      <c r="I213" s="237" t="s">
        <v>21</v>
      </c>
      <c r="J213" s="237" t="s">
        <v>4446</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4447</v>
      </c>
      <c r="B214" s="237" t="s">
        <v>4448</v>
      </c>
      <c r="C214" s="237" t="s">
        <v>4449</v>
      </c>
      <c r="D214" s="237" t="s">
        <v>4450</v>
      </c>
      <c r="E214" s="237" t="s">
        <v>21</v>
      </c>
      <c r="F214" s="237" t="s">
        <v>21</v>
      </c>
      <c r="G214" s="237" t="s">
        <v>21</v>
      </c>
      <c r="H214" s="237" t="s">
        <v>4451</v>
      </c>
      <c r="I214" s="237" t="s">
        <v>3786</v>
      </c>
      <c r="J214" s="237" t="s">
        <v>4452</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4453</v>
      </c>
      <c r="B215" s="237" t="s">
        <v>4454</v>
      </c>
      <c r="C215" s="237" t="s">
        <v>4455</v>
      </c>
      <c r="D215" s="237" t="s">
        <v>4456</v>
      </c>
      <c r="E215" s="237" t="s">
        <v>21</v>
      </c>
      <c r="F215" s="237" t="s">
        <v>21</v>
      </c>
      <c r="G215" s="237" t="s">
        <v>21</v>
      </c>
      <c r="H215" s="237" t="s">
        <v>4457</v>
      </c>
      <c r="I215" s="237" t="s">
        <v>21</v>
      </c>
      <c r="J215" s="237" t="s">
        <v>4458</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4459</v>
      </c>
      <c r="B216" s="235" t="s">
        <v>4460</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909</v>
      </c>
      <c r="B217" s="236" t="s">
        <v>4461</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4462</v>
      </c>
      <c r="B218" s="237" t="s">
        <v>4463</v>
      </c>
      <c r="C218" s="237" t="s">
        <v>4464</v>
      </c>
      <c r="D218" s="237" t="s">
        <v>3558</v>
      </c>
      <c r="E218" s="237" t="s">
        <v>3344</v>
      </c>
      <c r="F218" s="237" t="s">
        <v>21</v>
      </c>
      <c r="G218" s="237" t="s">
        <v>21</v>
      </c>
      <c r="H218" s="237" t="s">
        <v>4465</v>
      </c>
      <c r="I218" s="237" t="s">
        <v>21</v>
      </c>
      <c r="J218" s="237" t="s">
        <v>4466</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4467</v>
      </c>
      <c r="B219" s="237" t="s">
        <v>4468</v>
      </c>
      <c r="C219" s="237" t="s">
        <v>3349</v>
      </c>
      <c r="D219" s="237" t="s">
        <v>3350</v>
      </c>
      <c r="E219" s="237" t="s">
        <v>21</v>
      </c>
      <c r="F219" s="237" t="s">
        <v>3352</v>
      </c>
      <c r="G219" s="237" t="s">
        <v>21</v>
      </c>
      <c r="H219" s="237" t="s">
        <v>4469</v>
      </c>
      <c r="I219" s="237" t="s">
        <v>21</v>
      </c>
      <c r="J219" s="237" t="s">
        <v>4470</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913</v>
      </c>
      <c r="B220" s="236" t="s">
        <v>4471</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4472</v>
      </c>
      <c r="B221" s="237" t="s">
        <v>4473</v>
      </c>
      <c r="C221" s="237" t="s">
        <v>4474</v>
      </c>
      <c r="D221" s="237" t="s">
        <v>4475</v>
      </c>
      <c r="E221" s="237" t="s">
        <v>21</v>
      </c>
      <c r="F221" s="237" t="s">
        <v>21</v>
      </c>
      <c r="G221" s="237" t="s">
        <v>21</v>
      </c>
      <c r="H221" s="237" t="s">
        <v>4476</v>
      </c>
      <c r="I221" s="237" t="s">
        <v>21</v>
      </c>
      <c r="J221" s="237" t="s">
        <v>4477</v>
      </c>
      <c r="K221" s="240" t="str">
        <f>IF(COUNTIF(L221:AY221,"&lt;&gt;")=0,"",SUMPRODUCT(((Recommendations[ImplStatus]="Implemented")+(Recommendations[ImplStatus]="Compensated"))*ISNUMBER(MATCH(Recommendations[Id],L221:AY221,0)))/COUNTIF(L221:AY221,"&lt;&gt;"))</f>
        <v/>
      </c>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4478</v>
      </c>
      <c r="B222" s="237" t="s">
        <v>4479</v>
      </c>
      <c r="C222" s="237" t="s">
        <v>4480</v>
      </c>
      <c r="D222" s="237" t="s">
        <v>4481</v>
      </c>
      <c r="E222" s="237" t="s">
        <v>21</v>
      </c>
      <c r="F222" s="237" t="s">
        <v>21</v>
      </c>
      <c r="G222" s="237" t="s">
        <v>21</v>
      </c>
      <c r="H222" s="237" t="s">
        <v>4482</v>
      </c>
      <c r="I222" s="237" t="s">
        <v>21</v>
      </c>
      <c r="J222" s="237" t="s">
        <v>4483</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4484</v>
      </c>
      <c r="B223" s="237" t="s">
        <v>4485</v>
      </c>
      <c r="C223" s="237" t="s">
        <v>4486</v>
      </c>
      <c r="D223" s="237" t="s">
        <v>21</v>
      </c>
      <c r="E223" s="237" t="s">
        <v>4487</v>
      </c>
      <c r="F223" s="237" t="s">
        <v>21</v>
      </c>
      <c r="G223" s="237" t="s">
        <v>21</v>
      </c>
      <c r="H223" s="237" t="s">
        <v>4488</v>
      </c>
      <c r="I223" s="237" t="s">
        <v>21</v>
      </c>
      <c r="J223" s="237" t="s">
        <v>4489</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4490</v>
      </c>
      <c r="B224" s="237" t="s">
        <v>4491</v>
      </c>
      <c r="C224" s="237" t="s">
        <v>4492</v>
      </c>
      <c r="D224" s="237" t="s">
        <v>21</v>
      </c>
      <c r="E224" s="237" t="s">
        <v>21</v>
      </c>
      <c r="F224" s="237" t="s">
        <v>21</v>
      </c>
      <c r="G224" s="237" t="s">
        <v>21</v>
      </c>
      <c r="H224" s="237" t="s">
        <v>4493</v>
      </c>
      <c r="I224" s="237" t="s">
        <v>21</v>
      </c>
      <c r="J224" s="237" t="s">
        <v>4494</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4495</v>
      </c>
      <c r="B225" s="237" t="s">
        <v>4496</v>
      </c>
      <c r="C225" s="237" t="s">
        <v>4497</v>
      </c>
      <c r="D225" s="237" t="s">
        <v>21</v>
      </c>
      <c r="E225" s="237" t="s">
        <v>21</v>
      </c>
      <c r="F225" s="237" t="s">
        <v>21</v>
      </c>
      <c r="G225" s="237" t="s">
        <v>21</v>
      </c>
      <c r="H225" s="237" t="s">
        <v>4498</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4499</v>
      </c>
      <c r="B226" s="237" t="s">
        <v>4500</v>
      </c>
      <c r="C226" s="237" t="s">
        <v>4501</v>
      </c>
      <c r="D226" s="237" t="s">
        <v>21</v>
      </c>
      <c r="E226" s="237" t="s">
        <v>21</v>
      </c>
      <c r="F226" s="237" t="s">
        <v>21</v>
      </c>
      <c r="G226" s="237" t="s">
        <v>21</v>
      </c>
      <c r="H226" s="237" t="s">
        <v>4502</v>
      </c>
      <c r="I226" s="237" t="s">
        <v>21</v>
      </c>
      <c r="J226" s="237" t="s">
        <v>4503</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4504</v>
      </c>
      <c r="B227" s="237" t="s">
        <v>4505</v>
      </c>
      <c r="C227" s="237" t="s">
        <v>4506</v>
      </c>
      <c r="D227" s="237" t="s">
        <v>21</v>
      </c>
      <c r="E227" s="237" t="s">
        <v>21</v>
      </c>
      <c r="F227" s="237" t="s">
        <v>21</v>
      </c>
      <c r="G227" s="237" t="s">
        <v>21</v>
      </c>
      <c r="H227" s="237" t="s">
        <v>4507</v>
      </c>
      <c r="I227" s="237" t="s">
        <v>21</v>
      </c>
      <c r="J227" s="237" t="s">
        <v>4508</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4509</v>
      </c>
      <c r="B228" s="237" t="s">
        <v>4510</v>
      </c>
      <c r="C228" s="237" t="s">
        <v>4511</v>
      </c>
      <c r="D228" s="237" t="s">
        <v>21</v>
      </c>
      <c r="E228" s="237" t="s">
        <v>21</v>
      </c>
      <c r="F228" s="237" t="s">
        <v>21</v>
      </c>
      <c r="G228" s="237" t="s">
        <v>21</v>
      </c>
      <c r="H228" s="237" t="s">
        <v>4512</v>
      </c>
      <c r="I228" s="237" t="s">
        <v>21</v>
      </c>
      <c r="J228" s="237" t="s">
        <v>4513</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4514</v>
      </c>
      <c r="B229" s="237" t="s">
        <v>4515</v>
      </c>
      <c r="C229" s="237" t="s">
        <v>4516</v>
      </c>
      <c r="D229" s="237" t="s">
        <v>21</v>
      </c>
      <c r="E229" s="237" t="s">
        <v>21</v>
      </c>
      <c r="F229" s="237" t="s">
        <v>21</v>
      </c>
      <c r="G229" s="237" t="s">
        <v>21</v>
      </c>
      <c r="H229" s="237" t="s">
        <v>4517</v>
      </c>
      <c r="I229" s="237" t="s">
        <v>21</v>
      </c>
      <c r="J229" s="237" t="s">
        <v>4518</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917</v>
      </c>
      <c r="B230" s="236" t="s">
        <v>4519</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4520</v>
      </c>
      <c r="B231" s="237" t="s">
        <v>4521</v>
      </c>
      <c r="C231" s="237" t="s">
        <v>4522</v>
      </c>
      <c r="D231" s="237" t="s">
        <v>4523</v>
      </c>
      <c r="E231" s="237" t="s">
        <v>21</v>
      </c>
      <c r="F231" s="237" t="s">
        <v>21</v>
      </c>
      <c r="G231" s="237" t="s">
        <v>21</v>
      </c>
      <c r="H231" s="237" t="s">
        <v>4524</v>
      </c>
      <c r="I231" s="237" t="s">
        <v>21</v>
      </c>
      <c r="J231" s="237" t="s">
        <v>4525</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4526</v>
      </c>
      <c r="B232" s="237" t="s">
        <v>4527</v>
      </c>
      <c r="C232" s="237" t="s">
        <v>4528</v>
      </c>
      <c r="D232" s="237" t="s">
        <v>4529</v>
      </c>
      <c r="E232" s="237" t="s">
        <v>21</v>
      </c>
      <c r="F232" s="237" t="s">
        <v>21</v>
      </c>
      <c r="G232" s="237" t="s">
        <v>21</v>
      </c>
      <c r="H232" s="237" t="s">
        <v>4530</v>
      </c>
      <c r="I232" s="237" t="s">
        <v>21</v>
      </c>
      <c r="J232" s="237" t="s">
        <v>4531</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4532</v>
      </c>
      <c r="B233" s="237" t="s">
        <v>4533</v>
      </c>
      <c r="C233" s="237" t="s">
        <v>4534</v>
      </c>
      <c r="D233" s="237" t="s">
        <v>4535</v>
      </c>
      <c r="E233" s="237" t="s">
        <v>21</v>
      </c>
      <c r="F233" s="237" t="s">
        <v>21</v>
      </c>
      <c r="G233" s="237" t="s">
        <v>21</v>
      </c>
      <c r="H233" s="237" t="s">
        <v>4536</v>
      </c>
      <c r="I233" s="237" t="s">
        <v>21</v>
      </c>
      <c r="J233" s="237" t="s">
        <v>4537</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4538</v>
      </c>
      <c r="B234" s="237" t="s">
        <v>4539</v>
      </c>
      <c r="C234" s="237" t="s">
        <v>4540</v>
      </c>
      <c r="D234" s="237" t="s">
        <v>4541</v>
      </c>
      <c r="E234" s="237" t="s">
        <v>21</v>
      </c>
      <c r="F234" s="237" t="s">
        <v>21</v>
      </c>
      <c r="G234" s="237" t="s">
        <v>21</v>
      </c>
      <c r="H234" s="237" t="s">
        <v>4542</v>
      </c>
      <c r="I234" s="237" t="s">
        <v>21</v>
      </c>
      <c r="J234" s="237" t="s">
        <v>4543</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921</v>
      </c>
      <c r="B235" s="236" t="s">
        <v>4544</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4545</v>
      </c>
      <c r="B236" s="237" t="s">
        <v>4546</v>
      </c>
      <c r="C236" s="237" t="s">
        <v>4547</v>
      </c>
      <c r="D236" s="237" t="s">
        <v>4548</v>
      </c>
      <c r="E236" s="237" t="s">
        <v>21</v>
      </c>
      <c r="F236" s="237" t="s">
        <v>21</v>
      </c>
      <c r="G236" s="237" t="s">
        <v>21</v>
      </c>
      <c r="H236" s="237" t="s">
        <v>4549</v>
      </c>
      <c r="I236" s="237" t="s">
        <v>21</v>
      </c>
      <c r="J236" s="237" t="s">
        <v>4550</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4551</v>
      </c>
      <c r="B237" s="237" t="s">
        <v>4552</v>
      </c>
      <c r="C237" s="237" t="s">
        <v>4553</v>
      </c>
      <c r="D237" s="237" t="s">
        <v>4554</v>
      </c>
      <c r="E237" s="237" t="s">
        <v>21</v>
      </c>
      <c r="F237" s="237" t="s">
        <v>21</v>
      </c>
      <c r="G237" s="237" t="s">
        <v>4555</v>
      </c>
      <c r="H237" s="237" t="s">
        <v>4556</v>
      </c>
      <c r="I237" s="237" t="s">
        <v>3786</v>
      </c>
      <c r="J237" s="237" t="s">
        <v>4557</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4558</v>
      </c>
      <c r="B238" s="237" t="s">
        <v>4559</v>
      </c>
      <c r="C238" s="237" t="s">
        <v>4560</v>
      </c>
      <c r="D238" s="237" t="s">
        <v>21</v>
      </c>
      <c r="E238" s="237" t="s">
        <v>21</v>
      </c>
      <c r="F238" s="237" t="s">
        <v>21</v>
      </c>
      <c r="G238" s="237" t="s">
        <v>21</v>
      </c>
      <c r="H238" s="237" t="s">
        <v>4561</v>
      </c>
      <c r="I238" s="237" t="s">
        <v>4562</v>
      </c>
      <c r="J238" s="237" t="s">
        <v>4563</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4564</v>
      </c>
      <c r="B239" s="237" t="s">
        <v>4565</v>
      </c>
      <c r="C239" s="237" t="s">
        <v>4566</v>
      </c>
      <c r="D239" s="237" t="s">
        <v>21</v>
      </c>
      <c r="E239" s="237" t="s">
        <v>21</v>
      </c>
      <c r="F239" s="237" t="s">
        <v>21</v>
      </c>
      <c r="G239" s="237" t="s">
        <v>21</v>
      </c>
      <c r="H239" s="237" t="s">
        <v>4567</v>
      </c>
      <c r="I239" s="237" t="s">
        <v>3786</v>
      </c>
      <c r="J239" s="237" t="s">
        <v>4568</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4569</v>
      </c>
      <c r="B240" s="237" t="s">
        <v>4570</v>
      </c>
      <c r="C240" s="237" t="s">
        <v>4571</v>
      </c>
      <c r="D240" s="237" t="s">
        <v>4572</v>
      </c>
      <c r="E240" s="237" t="s">
        <v>21</v>
      </c>
      <c r="F240" s="237" t="s">
        <v>21</v>
      </c>
      <c r="G240" s="237" t="s">
        <v>21</v>
      </c>
      <c r="H240" s="237" t="s">
        <v>4573</v>
      </c>
      <c r="I240" s="237" t="s">
        <v>21</v>
      </c>
      <c r="J240" s="237" t="s">
        <v>4574</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925</v>
      </c>
      <c r="B241" s="236" t="s">
        <v>4575</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4576</v>
      </c>
      <c r="B242" s="237" t="s">
        <v>4577</v>
      </c>
      <c r="C242" s="237" t="s">
        <v>4578</v>
      </c>
      <c r="D242" s="237" t="s">
        <v>21</v>
      </c>
      <c r="E242" s="237" t="s">
        <v>21</v>
      </c>
      <c r="F242" s="237" t="s">
        <v>4579</v>
      </c>
      <c r="G242" s="237" t="s">
        <v>21</v>
      </c>
      <c r="H242" s="237" t="s">
        <v>4580</v>
      </c>
      <c r="I242" s="237" t="s">
        <v>21</v>
      </c>
      <c r="J242" s="237" t="s">
        <v>4581</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929</v>
      </c>
      <c r="B243" s="236" t="s">
        <v>4582</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4583</v>
      </c>
      <c r="B244" s="237" t="s">
        <v>4584</v>
      </c>
      <c r="C244" s="237" t="s">
        <v>4585</v>
      </c>
      <c r="D244" s="237" t="s">
        <v>21</v>
      </c>
      <c r="E244" s="237" t="s">
        <v>21</v>
      </c>
      <c r="F244" s="237" t="s">
        <v>4586</v>
      </c>
      <c r="G244" s="237" t="s">
        <v>21</v>
      </c>
      <c r="H244" s="237" t="s">
        <v>4587</v>
      </c>
      <c r="I244" s="237" t="s">
        <v>4588</v>
      </c>
      <c r="J244" s="237" t="s">
        <v>4589</v>
      </c>
      <c r="K244" s="240" t="str">
        <f>IF(COUNTIF(L244:AY244,"&lt;&gt;")=0,"",SUMPRODUCT(((Recommendations[ImplStatus]="Implemented")+(Recommendations[ImplStatus]="Compensated"))*ISNUMBER(MATCH(Recommendations[Id],L244:AY244,0)))/COUNTIF(L244:AY244,"&lt;&gt;"))</f>
        <v/>
      </c>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4590</v>
      </c>
      <c r="B245" s="237" t="s">
        <v>4591</v>
      </c>
      <c r="C245" s="237" t="s">
        <v>4592</v>
      </c>
      <c r="D245" s="237" t="s">
        <v>4593</v>
      </c>
      <c r="E245" s="237" t="s">
        <v>21</v>
      </c>
      <c r="F245" s="237" t="s">
        <v>21</v>
      </c>
      <c r="G245" s="237" t="s">
        <v>21</v>
      </c>
      <c r="H245" s="237" t="s">
        <v>4594</v>
      </c>
      <c r="I245" s="237" t="s">
        <v>21</v>
      </c>
      <c r="J245" s="237" t="s">
        <v>4595</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4596</v>
      </c>
      <c r="B246" s="237" t="s">
        <v>4597</v>
      </c>
      <c r="C246" s="237" t="s">
        <v>4598</v>
      </c>
      <c r="D246" s="237" t="s">
        <v>21</v>
      </c>
      <c r="E246" s="237" t="s">
        <v>21</v>
      </c>
      <c r="F246" s="237" t="s">
        <v>21</v>
      </c>
      <c r="G246" s="237" t="s">
        <v>21</v>
      </c>
      <c r="H246" s="237" t="s">
        <v>4599</v>
      </c>
      <c r="I246" s="237" t="s">
        <v>21</v>
      </c>
      <c r="J246" s="237" t="s">
        <v>4600</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933</v>
      </c>
      <c r="B247" s="236" t="s">
        <v>4601</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4602</v>
      </c>
      <c r="B248" s="237" t="s">
        <v>4603</v>
      </c>
      <c r="C248" s="237" t="s">
        <v>4604</v>
      </c>
      <c r="D248" s="237" t="s">
        <v>4605</v>
      </c>
      <c r="E248" s="237" t="s">
        <v>21</v>
      </c>
      <c r="F248" s="237" t="s">
        <v>21</v>
      </c>
      <c r="G248" s="237" t="s">
        <v>21</v>
      </c>
      <c r="H248" s="237" t="s">
        <v>4606</v>
      </c>
      <c r="I248" s="237" t="s">
        <v>4607</v>
      </c>
      <c r="J248" s="237" t="s">
        <v>4608</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4609</v>
      </c>
      <c r="B249" s="237" t="s">
        <v>4610</v>
      </c>
      <c r="C249" s="237" t="s">
        <v>4604</v>
      </c>
      <c r="D249" s="237" t="s">
        <v>4611</v>
      </c>
      <c r="E249" s="237" t="s">
        <v>21</v>
      </c>
      <c r="F249" s="237" t="s">
        <v>21</v>
      </c>
      <c r="G249" s="237" t="s">
        <v>21</v>
      </c>
      <c r="H249" s="237" t="s">
        <v>4606</v>
      </c>
      <c r="I249" s="237" t="s">
        <v>4612</v>
      </c>
      <c r="J249" s="237" t="s">
        <v>4613</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4614</v>
      </c>
      <c r="B250" s="237" t="s">
        <v>4615</v>
      </c>
      <c r="C250" s="237" t="s">
        <v>4616</v>
      </c>
      <c r="D250" s="237" t="s">
        <v>4617</v>
      </c>
      <c r="E250" s="237" t="s">
        <v>21</v>
      </c>
      <c r="F250" s="237" t="s">
        <v>21</v>
      </c>
      <c r="G250" s="237" t="s">
        <v>21</v>
      </c>
      <c r="H250" s="237" t="s">
        <v>4618</v>
      </c>
      <c r="I250" s="237" t="s">
        <v>21</v>
      </c>
      <c r="J250" s="237" t="s">
        <v>4619</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4620</v>
      </c>
      <c r="B251" s="235" t="s">
        <v>4621</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939</v>
      </c>
      <c r="B252" s="236" t="s">
        <v>4622</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4623</v>
      </c>
      <c r="B253" s="237" t="s">
        <v>4624</v>
      </c>
      <c r="C253" s="237" t="s">
        <v>4625</v>
      </c>
      <c r="D253" s="237" t="s">
        <v>3558</v>
      </c>
      <c r="E253" s="237" t="s">
        <v>3344</v>
      </c>
      <c r="F253" s="237" t="s">
        <v>21</v>
      </c>
      <c r="G253" s="237" t="s">
        <v>21</v>
      </c>
      <c r="H253" s="237" t="s">
        <v>4626</v>
      </c>
      <c r="I253" s="237" t="s">
        <v>21</v>
      </c>
      <c r="J253" s="237" t="s">
        <v>4627</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4628</v>
      </c>
      <c r="B254" s="237" t="s">
        <v>4629</v>
      </c>
      <c r="C254" s="237" t="s">
        <v>3349</v>
      </c>
      <c r="D254" s="237" t="s">
        <v>3350</v>
      </c>
      <c r="E254" s="237" t="s">
        <v>21</v>
      </c>
      <c r="F254" s="237" t="s">
        <v>3352</v>
      </c>
      <c r="G254" s="237" t="s">
        <v>21</v>
      </c>
      <c r="H254" s="237" t="s">
        <v>4630</v>
      </c>
      <c r="I254" s="237" t="s">
        <v>21</v>
      </c>
      <c r="J254" s="237" t="s">
        <v>4631</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943</v>
      </c>
      <c r="B255" s="236" t="s">
        <v>4632</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4633</v>
      </c>
      <c r="B256" s="237" t="s">
        <v>4634</v>
      </c>
      <c r="C256" s="237" t="s">
        <v>4635</v>
      </c>
      <c r="D256" s="237" t="s">
        <v>4636</v>
      </c>
      <c r="E256" s="237" t="s">
        <v>4637</v>
      </c>
      <c r="F256" s="237" t="s">
        <v>4638</v>
      </c>
      <c r="G256" s="237" t="s">
        <v>21</v>
      </c>
      <c r="H256" s="237" t="s">
        <v>4639</v>
      </c>
      <c r="I256" s="237" t="s">
        <v>21</v>
      </c>
      <c r="J256" s="237" t="s">
        <v>4640</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4641</v>
      </c>
      <c r="B257" s="237" t="s">
        <v>4642</v>
      </c>
      <c r="C257" s="237" t="s">
        <v>4643</v>
      </c>
      <c r="D257" s="237" t="s">
        <v>4644</v>
      </c>
      <c r="E257" s="237" t="s">
        <v>21</v>
      </c>
      <c r="F257" s="237" t="s">
        <v>21</v>
      </c>
      <c r="G257" s="237" t="s">
        <v>21</v>
      </c>
      <c r="H257" s="237" t="s">
        <v>4645</v>
      </c>
      <c r="I257" s="237" t="s">
        <v>21</v>
      </c>
      <c r="J257" s="237" t="s">
        <v>4646</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948</v>
      </c>
      <c r="B258" s="236" t="s">
        <v>4647</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4648</v>
      </c>
      <c r="B259" s="237" t="s">
        <v>4649</v>
      </c>
      <c r="C259" s="237" t="s">
        <v>4650</v>
      </c>
      <c r="D259" s="237" t="s">
        <v>4651</v>
      </c>
      <c r="E259" s="237" t="s">
        <v>4652</v>
      </c>
      <c r="F259" s="237" t="s">
        <v>21</v>
      </c>
      <c r="G259" s="237" t="s">
        <v>21</v>
      </c>
      <c r="H259" s="237" t="s">
        <v>4653</v>
      </c>
      <c r="I259" s="237" t="s">
        <v>21</v>
      </c>
      <c r="J259" s="237" t="s">
        <v>4654</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4655</v>
      </c>
      <c r="B260" s="237" t="s">
        <v>4656</v>
      </c>
      <c r="C260" s="237" t="s">
        <v>4657</v>
      </c>
      <c r="D260" s="237" t="s">
        <v>21</v>
      </c>
      <c r="E260" s="237" t="s">
        <v>21</v>
      </c>
      <c r="F260" s="237" t="s">
        <v>21</v>
      </c>
      <c r="G260" s="237" t="s">
        <v>21</v>
      </c>
      <c r="H260" s="237" t="s">
        <v>4658</v>
      </c>
      <c r="I260" s="237" t="s">
        <v>4659</v>
      </c>
      <c r="J260" s="237" t="s">
        <v>4660</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4661</v>
      </c>
      <c r="B261" s="237" t="s">
        <v>4662</v>
      </c>
      <c r="C261" s="237" t="s">
        <v>4663</v>
      </c>
      <c r="D261" s="237" t="s">
        <v>4664</v>
      </c>
      <c r="E261" s="237" t="s">
        <v>21</v>
      </c>
      <c r="F261" s="237" t="s">
        <v>21</v>
      </c>
      <c r="G261" s="237" t="s">
        <v>21</v>
      </c>
      <c r="H261" s="237" t="s">
        <v>4665</v>
      </c>
      <c r="I261" s="237" t="s">
        <v>4666</v>
      </c>
      <c r="J261" s="237" t="s">
        <v>4667</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4668</v>
      </c>
      <c r="B262" s="237" t="s">
        <v>4669</v>
      </c>
      <c r="C262" s="237" t="s">
        <v>4670</v>
      </c>
      <c r="D262" s="237" t="s">
        <v>4671</v>
      </c>
      <c r="E262" s="237" t="s">
        <v>21</v>
      </c>
      <c r="F262" s="237" t="s">
        <v>21</v>
      </c>
      <c r="G262" s="237" t="s">
        <v>21</v>
      </c>
      <c r="H262" s="237" t="s">
        <v>4672</v>
      </c>
      <c r="I262" s="237" t="s">
        <v>4673</v>
      </c>
      <c r="J262" s="237" t="s">
        <v>4674</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4675</v>
      </c>
      <c r="B263" s="237" t="s">
        <v>4676</v>
      </c>
      <c r="C263" s="237" t="s">
        <v>4677</v>
      </c>
      <c r="D263" s="237" t="s">
        <v>4678</v>
      </c>
      <c r="E263" s="237" t="s">
        <v>21</v>
      </c>
      <c r="F263" s="237" t="s">
        <v>21</v>
      </c>
      <c r="G263" s="237" t="s">
        <v>4679</v>
      </c>
      <c r="H263" s="237" t="s">
        <v>3582</v>
      </c>
      <c r="I263" s="237" t="s">
        <v>4680</v>
      </c>
      <c r="J263" s="237" t="s">
        <v>4681</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4682</v>
      </c>
      <c r="B264" s="237" t="s">
        <v>4683</v>
      </c>
      <c r="C264" s="237" t="s">
        <v>4670</v>
      </c>
      <c r="D264" s="237" t="s">
        <v>4684</v>
      </c>
      <c r="E264" s="237" t="s">
        <v>21</v>
      </c>
      <c r="F264" s="237" t="s">
        <v>21</v>
      </c>
      <c r="G264" s="237" t="s">
        <v>21</v>
      </c>
      <c r="H264" s="237" t="s">
        <v>4685</v>
      </c>
      <c r="I264" s="237" t="s">
        <v>21</v>
      </c>
      <c r="J264" s="237" t="s">
        <v>4686</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952</v>
      </c>
      <c r="B265" s="236" t="s">
        <v>4687</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4688</v>
      </c>
      <c r="B266" s="237" t="s">
        <v>4689</v>
      </c>
      <c r="C266" s="237" t="s">
        <v>4690</v>
      </c>
      <c r="D266" s="237" t="s">
        <v>4691</v>
      </c>
      <c r="E266" s="237" t="s">
        <v>4692</v>
      </c>
      <c r="F266" s="237" t="s">
        <v>21</v>
      </c>
      <c r="G266" s="237" t="s">
        <v>4693</v>
      </c>
      <c r="H266" s="237" t="s">
        <v>4694</v>
      </c>
      <c r="I266" s="237" t="s">
        <v>4695</v>
      </c>
      <c r="J266" s="237" t="s">
        <v>4696</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4697</v>
      </c>
      <c r="B267" s="237" t="s">
        <v>4698</v>
      </c>
      <c r="C267" s="237" t="s">
        <v>4699</v>
      </c>
      <c r="D267" s="237" t="s">
        <v>4700</v>
      </c>
      <c r="E267" s="237" t="s">
        <v>21</v>
      </c>
      <c r="F267" s="237" t="s">
        <v>21</v>
      </c>
      <c r="G267" s="237" t="s">
        <v>21</v>
      </c>
      <c r="H267" s="237" t="s">
        <v>4701</v>
      </c>
      <c r="I267" s="237" t="s">
        <v>21</v>
      </c>
      <c r="J267" s="237" t="s">
        <v>4702</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4703</v>
      </c>
      <c r="B268" s="237" t="s">
        <v>4704</v>
      </c>
      <c r="C268" s="237" t="s">
        <v>4705</v>
      </c>
      <c r="D268" s="237" t="s">
        <v>4700</v>
      </c>
      <c r="E268" s="237" t="s">
        <v>21</v>
      </c>
      <c r="F268" s="237" t="s">
        <v>21</v>
      </c>
      <c r="G268" s="237" t="s">
        <v>4706</v>
      </c>
      <c r="H268" s="237" t="s">
        <v>4707</v>
      </c>
      <c r="I268" s="237" t="s">
        <v>21</v>
      </c>
      <c r="J268" s="237" t="s">
        <v>4708</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4709</v>
      </c>
      <c r="B269" s="237" t="s">
        <v>4710</v>
      </c>
      <c r="C269" s="237" t="s">
        <v>4705</v>
      </c>
      <c r="D269" s="237" t="s">
        <v>4711</v>
      </c>
      <c r="E269" s="237" t="s">
        <v>21</v>
      </c>
      <c r="F269" s="237" t="s">
        <v>21</v>
      </c>
      <c r="G269" s="237" t="s">
        <v>21</v>
      </c>
      <c r="H269" s="237" t="s">
        <v>4712</v>
      </c>
      <c r="I269" s="237" t="s">
        <v>21</v>
      </c>
      <c r="J269" s="237" t="s">
        <v>4713</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4714</v>
      </c>
      <c r="B270" s="237" t="s">
        <v>4715</v>
      </c>
      <c r="C270" s="237" t="s">
        <v>4716</v>
      </c>
      <c r="D270" s="237" t="s">
        <v>4717</v>
      </c>
      <c r="E270" s="237" t="s">
        <v>21</v>
      </c>
      <c r="F270" s="237" t="s">
        <v>21</v>
      </c>
      <c r="G270" s="237" t="s">
        <v>21</v>
      </c>
      <c r="H270" s="237" t="s">
        <v>4718</v>
      </c>
      <c r="I270" s="237" t="s">
        <v>21</v>
      </c>
      <c r="J270" s="237" t="s">
        <v>4719</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4720</v>
      </c>
      <c r="B271" s="237" t="s">
        <v>4721</v>
      </c>
      <c r="C271" s="237" t="s">
        <v>4722</v>
      </c>
      <c r="D271" s="237" t="s">
        <v>4723</v>
      </c>
      <c r="E271" s="237" t="s">
        <v>21</v>
      </c>
      <c r="F271" s="237" t="s">
        <v>21</v>
      </c>
      <c r="G271" s="237" t="s">
        <v>21</v>
      </c>
      <c r="H271" s="237" t="s">
        <v>4724</v>
      </c>
      <c r="I271" s="237" t="s">
        <v>4725</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4726</v>
      </c>
      <c r="B272" s="237" t="s">
        <v>4727</v>
      </c>
      <c r="C272" s="237" t="s">
        <v>4728</v>
      </c>
      <c r="D272" s="237" t="s">
        <v>4729</v>
      </c>
      <c r="E272" s="237" t="s">
        <v>21</v>
      </c>
      <c r="F272" s="237" t="s">
        <v>21</v>
      </c>
      <c r="G272" s="237" t="s">
        <v>21</v>
      </c>
      <c r="H272" s="237" t="s">
        <v>4730</v>
      </c>
      <c r="I272" s="237" t="s">
        <v>4731</v>
      </c>
      <c r="J272" s="237" t="s">
        <v>4732</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956</v>
      </c>
      <c r="B273" s="236" t="s">
        <v>4733</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4734</v>
      </c>
      <c r="B274" s="237" t="s">
        <v>4735</v>
      </c>
      <c r="C274" s="237" t="s">
        <v>4736</v>
      </c>
      <c r="D274" s="237" t="s">
        <v>4729</v>
      </c>
      <c r="E274" s="237" t="s">
        <v>4737</v>
      </c>
      <c r="F274" s="237" t="s">
        <v>21</v>
      </c>
      <c r="G274" s="237" t="s">
        <v>21</v>
      </c>
      <c r="H274" s="237" t="s">
        <v>4738</v>
      </c>
      <c r="I274" s="237" t="s">
        <v>21</v>
      </c>
      <c r="J274" s="237" t="s">
        <v>4739</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4740</v>
      </c>
      <c r="B275" s="237" t="s">
        <v>4741</v>
      </c>
      <c r="C275" s="237" t="s">
        <v>4742</v>
      </c>
      <c r="D275" s="237" t="s">
        <v>4743</v>
      </c>
      <c r="E275" s="237" t="s">
        <v>21</v>
      </c>
      <c r="F275" s="237" t="s">
        <v>21</v>
      </c>
      <c r="G275" s="237" t="s">
        <v>21</v>
      </c>
      <c r="H275" s="237" t="s">
        <v>4744</v>
      </c>
      <c r="I275" s="237" t="s">
        <v>21</v>
      </c>
      <c r="J275" s="237" t="s">
        <v>4745</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4746</v>
      </c>
      <c r="B276" s="237" t="s">
        <v>4747</v>
      </c>
      <c r="C276" s="237" t="s">
        <v>4748</v>
      </c>
      <c r="D276" s="237" t="s">
        <v>4749</v>
      </c>
      <c r="E276" s="237" t="s">
        <v>21</v>
      </c>
      <c r="F276" s="237" t="s">
        <v>4750</v>
      </c>
      <c r="G276" s="237" t="s">
        <v>21</v>
      </c>
      <c r="H276" s="237" t="s">
        <v>4751</v>
      </c>
      <c r="I276" s="237" t="s">
        <v>4752</v>
      </c>
      <c r="J276" s="237" t="s">
        <v>4753</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4754</v>
      </c>
      <c r="B277" s="236" t="s">
        <v>4755</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4756</v>
      </c>
      <c r="B278" s="237" t="s">
        <v>4757</v>
      </c>
      <c r="C278" s="237" t="s">
        <v>4758</v>
      </c>
      <c r="D278" s="237" t="s">
        <v>4759</v>
      </c>
      <c r="E278" s="237" t="s">
        <v>21</v>
      </c>
      <c r="F278" s="237" t="s">
        <v>4760</v>
      </c>
      <c r="G278" s="237" t="s">
        <v>21</v>
      </c>
      <c r="H278" s="237" t="s">
        <v>4761</v>
      </c>
      <c r="I278" s="237" t="s">
        <v>21</v>
      </c>
      <c r="J278" s="237" t="s">
        <v>4762</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4763</v>
      </c>
      <c r="B279" s="235" t="s">
        <v>4764</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962</v>
      </c>
      <c r="B280" s="236" t="s">
        <v>4765</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4766</v>
      </c>
      <c r="B281" s="237" t="s">
        <v>4767</v>
      </c>
      <c r="C281" s="237" t="s">
        <v>4768</v>
      </c>
      <c r="D281" s="237" t="s">
        <v>4769</v>
      </c>
      <c r="E281" s="237" t="s">
        <v>4770</v>
      </c>
      <c r="F281" s="237" t="s">
        <v>21</v>
      </c>
      <c r="G281" s="237" t="s">
        <v>21</v>
      </c>
      <c r="H281" s="237" t="s">
        <v>4771</v>
      </c>
      <c r="I281" s="237" t="s">
        <v>21</v>
      </c>
      <c r="J281" s="237" t="s">
        <v>4772</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4773</v>
      </c>
      <c r="B282" s="237" t="s">
        <v>4774</v>
      </c>
      <c r="C282" s="237" t="s">
        <v>4775</v>
      </c>
      <c r="D282" s="237" t="s">
        <v>21</v>
      </c>
      <c r="E282" s="237" t="s">
        <v>21</v>
      </c>
      <c r="F282" s="237" t="s">
        <v>21</v>
      </c>
      <c r="G282" s="237" t="s">
        <v>21</v>
      </c>
      <c r="H282" s="237" t="s">
        <v>4776</v>
      </c>
      <c r="I282" s="237" t="s">
        <v>21</v>
      </c>
      <c r="J282" s="237" t="s">
        <v>4777</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4778</v>
      </c>
      <c r="B283" s="237" t="s">
        <v>4779</v>
      </c>
      <c r="C283" s="237" t="s">
        <v>4780</v>
      </c>
      <c r="D283" s="237" t="s">
        <v>21</v>
      </c>
      <c r="E283" s="237" t="s">
        <v>21</v>
      </c>
      <c r="F283" s="237" t="s">
        <v>21</v>
      </c>
      <c r="G283" s="237" t="s">
        <v>21</v>
      </c>
      <c r="H283" s="237" t="s">
        <v>4781</v>
      </c>
      <c r="I283" s="237" t="s">
        <v>21</v>
      </c>
      <c r="J283" s="237" t="s">
        <v>4782</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4783</v>
      </c>
      <c r="B284" s="237" t="s">
        <v>4784</v>
      </c>
      <c r="C284" s="237" t="s">
        <v>4785</v>
      </c>
      <c r="D284" s="237" t="s">
        <v>4786</v>
      </c>
      <c r="E284" s="237" t="s">
        <v>21</v>
      </c>
      <c r="F284" s="237" t="s">
        <v>21</v>
      </c>
      <c r="G284" s="237" t="s">
        <v>21</v>
      </c>
      <c r="H284" s="237" t="s">
        <v>4787</v>
      </c>
      <c r="I284" s="237" t="s">
        <v>21</v>
      </c>
      <c r="J284" s="237" t="s">
        <v>4788</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966</v>
      </c>
      <c r="B285" s="236" t="s">
        <v>4789</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4790</v>
      </c>
      <c r="B286" s="237" t="s">
        <v>4791</v>
      </c>
      <c r="C286" s="237" t="s">
        <v>4792</v>
      </c>
      <c r="D286" s="237" t="s">
        <v>4793</v>
      </c>
      <c r="E286" s="237" t="s">
        <v>21</v>
      </c>
      <c r="F286" s="237" t="s">
        <v>21</v>
      </c>
      <c r="G286" s="237" t="s">
        <v>21</v>
      </c>
      <c r="H286" s="237" t="s">
        <v>4794</v>
      </c>
      <c r="I286" s="237" t="s">
        <v>4795</v>
      </c>
      <c r="J286" s="237" t="s">
        <v>4796</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970</v>
      </c>
      <c r="B287" s="236" t="s">
        <v>4797</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4798</v>
      </c>
      <c r="B288" s="237" t="s">
        <v>4799</v>
      </c>
      <c r="C288" s="237" t="s">
        <v>4800</v>
      </c>
      <c r="D288" s="237" t="s">
        <v>4801</v>
      </c>
      <c r="E288" s="237" t="s">
        <v>4802</v>
      </c>
      <c r="F288" s="237" t="s">
        <v>4803</v>
      </c>
      <c r="G288" s="237" t="s">
        <v>4804</v>
      </c>
      <c r="H288" s="237" t="s">
        <v>4805</v>
      </c>
      <c r="I288" s="237" t="s">
        <v>3786</v>
      </c>
      <c r="J288" s="237" t="s">
        <v>4806</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4807</v>
      </c>
      <c r="B289" s="237" t="s">
        <v>4808</v>
      </c>
      <c r="C289" s="237" t="s">
        <v>4809</v>
      </c>
      <c r="D289" s="237" t="s">
        <v>21</v>
      </c>
      <c r="E289" s="237" t="s">
        <v>4802</v>
      </c>
      <c r="F289" s="237" t="s">
        <v>21</v>
      </c>
      <c r="G289" s="237" t="s">
        <v>4810</v>
      </c>
      <c r="H289" s="237" t="s">
        <v>4811</v>
      </c>
      <c r="I289" s="237" t="s">
        <v>4812</v>
      </c>
      <c r="J289" s="237" t="s">
        <v>4813</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4814</v>
      </c>
      <c r="B290" s="237" t="s">
        <v>4815</v>
      </c>
      <c r="C290" s="237" t="s">
        <v>4816</v>
      </c>
      <c r="D290" s="237" t="s">
        <v>21</v>
      </c>
      <c r="E290" s="237" t="s">
        <v>4817</v>
      </c>
      <c r="F290" s="237" t="s">
        <v>21</v>
      </c>
      <c r="G290" s="237" t="s">
        <v>4818</v>
      </c>
      <c r="H290" s="237" t="s">
        <v>4819</v>
      </c>
      <c r="I290" s="237" t="s">
        <v>4820</v>
      </c>
      <c r="J290" s="237" t="s">
        <v>4821</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4822</v>
      </c>
      <c r="B291" s="237" t="s">
        <v>4823</v>
      </c>
      <c r="C291" s="237" t="s">
        <v>4824</v>
      </c>
      <c r="D291" s="237" t="s">
        <v>21</v>
      </c>
      <c r="E291" s="237" t="s">
        <v>21</v>
      </c>
      <c r="F291" s="237" t="s">
        <v>21</v>
      </c>
      <c r="G291" s="237" t="s">
        <v>21</v>
      </c>
      <c r="H291" s="237" t="s">
        <v>4825</v>
      </c>
      <c r="I291" s="237" t="s">
        <v>3786</v>
      </c>
      <c r="J291" s="237" t="s">
        <v>4826</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974</v>
      </c>
      <c r="B292" s="236" t="s">
        <v>4827</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4828</v>
      </c>
      <c r="B293" s="237" t="s">
        <v>4829</v>
      </c>
      <c r="C293" s="237" t="s">
        <v>4830</v>
      </c>
      <c r="D293" s="237" t="s">
        <v>4831</v>
      </c>
      <c r="E293" s="237" t="s">
        <v>21</v>
      </c>
      <c r="F293" s="237" t="s">
        <v>21</v>
      </c>
      <c r="G293" s="237" t="s">
        <v>21</v>
      </c>
      <c r="H293" s="237" t="s">
        <v>4832</v>
      </c>
      <c r="I293" s="237" t="s">
        <v>4833</v>
      </c>
      <c r="J293" s="237" t="s">
        <v>4834</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4835</v>
      </c>
      <c r="B294" s="237" t="s">
        <v>4836</v>
      </c>
      <c r="C294" s="237" t="s">
        <v>4837</v>
      </c>
      <c r="D294" s="237" t="s">
        <v>4831</v>
      </c>
      <c r="E294" s="237" t="s">
        <v>21</v>
      </c>
      <c r="F294" s="237" t="s">
        <v>4838</v>
      </c>
      <c r="G294" s="237" t="s">
        <v>21</v>
      </c>
      <c r="H294" s="237" t="s">
        <v>4839</v>
      </c>
      <c r="I294" s="237" t="s">
        <v>3756</v>
      </c>
      <c r="J294" s="237" t="s">
        <v>4840</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4841</v>
      </c>
      <c r="B295" s="237" t="s">
        <v>4842</v>
      </c>
      <c r="C295" s="237" t="s">
        <v>4843</v>
      </c>
      <c r="D295" s="237" t="s">
        <v>4844</v>
      </c>
      <c r="E295" s="237" t="s">
        <v>21</v>
      </c>
      <c r="F295" s="237" t="s">
        <v>21</v>
      </c>
      <c r="G295" s="237" t="s">
        <v>21</v>
      </c>
      <c r="H295" s="237" t="s">
        <v>4845</v>
      </c>
      <c r="I295" s="237" t="s">
        <v>3756</v>
      </c>
      <c r="J295" s="237" t="s">
        <v>4846</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978</v>
      </c>
      <c r="B296" s="236" t="s">
        <v>4847</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4848</v>
      </c>
      <c r="B297" s="237" t="s">
        <v>4849</v>
      </c>
      <c r="C297" s="237" t="s">
        <v>4850</v>
      </c>
      <c r="D297" s="237" t="s">
        <v>4844</v>
      </c>
      <c r="E297" s="237" t="s">
        <v>21</v>
      </c>
      <c r="F297" s="237" t="s">
        <v>4851</v>
      </c>
      <c r="G297" s="237" t="s">
        <v>21</v>
      </c>
      <c r="H297" s="237" t="s">
        <v>4852</v>
      </c>
      <c r="I297" s="237" t="s">
        <v>21</v>
      </c>
      <c r="J297" s="237" t="s">
        <v>4853</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4854</v>
      </c>
      <c r="B298" s="237" t="s">
        <v>4855</v>
      </c>
      <c r="C298" s="237" t="s">
        <v>4856</v>
      </c>
      <c r="D298" s="237" t="s">
        <v>4857</v>
      </c>
      <c r="E298" s="237" t="s">
        <v>21</v>
      </c>
      <c r="F298" s="237" t="s">
        <v>21</v>
      </c>
      <c r="G298" s="237" t="s">
        <v>4858</v>
      </c>
      <c r="H298" s="237" t="s">
        <v>4859</v>
      </c>
      <c r="I298" s="237" t="s">
        <v>4859</v>
      </c>
      <c r="J298" s="237" t="s">
        <v>4860</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4861</v>
      </c>
      <c r="B299" s="237" t="s">
        <v>4862</v>
      </c>
      <c r="C299" s="237" t="s">
        <v>4863</v>
      </c>
      <c r="D299" s="237" t="s">
        <v>21</v>
      </c>
      <c r="E299" s="237" t="s">
        <v>21</v>
      </c>
      <c r="F299" s="237" t="s">
        <v>21</v>
      </c>
      <c r="G299" s="237" t="s">
        <v>21</v>
      </c>
      <c r="H299" s="237" t="s">
        <v>4864</v>
      </c>
      <c r="I299" s="237" t="s">
        <v>4865</v>
      </c>
      <c r="J299" s="237" t="s">
        <v>4866</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4867</v>
      </c>
      <c r="B300" s="237" t="s">
        <v>4868</v>
      </c>
      <c r="C300" s="237" t="s">
        <v>4869</v>
      </c>
      <c r="D300" s="237" t="s">
        <v>21</v>
      </c>
      <c r="E300" s="237" t="s">
        <v>21</v>
      </c>
      <c r="F300" s="237" t="s">
        <v>4870</v>
      </c>
      <c r="G300" s="237" t="s">
        <v>21</v>
      </c>
      <c r="H300" s="237" t="s">
        <v>4871</v>
      </c>
      <c r="I300" s="237" t="s">
        <v>4865</v>
      </c>
      <c r="J300" s="237" t="s">
        <v>4872</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982</v>
      </c>
      <c r="B301" s="236" t="s">
        <v>4873</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4874</v>
      </c>
      <c r="B302" s="237" t="s">
        <v>4875</v>
      </c>
      <c r="C302" s="237" t="s">
        <v>4876</v>
      </c>
      <c r="D302" s="237" t="s">
        <v>21</v>
      </c>
      <c r="E302" s="237" t="s">
        <v>21</v>
      </c>
      <c r="F302" s="237" t="s">
        <v>21</v>
      </c>
      <c r="G302" s="237" t="s">
        <v>21</v>
      </c>
      <c r="H302" s="237" t="s">
        <v>4877</v>
      </c>
      <c r="I302" s="237" t="s">
        <v>21</v>
      </c>
      <c r="J302" s="237" t="s">
        <v>4878</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4879</v>
      </c>
      <c r="B303" s="237" t="s">
        <v>4880</v>
      </c>
      <c r="C303" s="237" t="s">
        <v>4881</v>
      </c>
      <c r="D303" s="237" t="s">
        <v>4882</v>
      </c>
      <c r="E303" s="237" t="s">
        <v>21</v>
      </c>
      <c r="F303" s="237" t="s">
        <v>21</v>
      </c>
      <c r="G303" s="237" t="s">
        <v>21</v>
      </c>
      <c r="H303" s="237" t="s">
        <v>4883</v>
      </c>
      <c r="I303" s="237" t="s">
        <v>3786</v>
      </c>
      <c r="J303" s="237" t="s">
        <v>4884</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4885</v>
      </c>
      <c r="B304" s="237" t="s">
        <v>4886</v>
      </c>
      <c r="C304" s="237" t="s">
        <v>4887</v>
      </c>
      <c r="D304" s="237" t="s">
        <v>4882</v>
      </c>
      <c r="E304" s="237" t="s">
        <v>21</v>
      </c>
      <c r="F304" s="237" t="s">
        <v>4888</v>
      </c>
      <c r="G304" s="237" t="s">
        <v>21</v>
      </c>
      <c r="H304" s="237" t="s">
        <v>4889</v>
      </c>
      <c r="I304" s="237" t="s">
        <v>21</v>
      </c>
      <c r="J304" s="237" t="s">
        <v>4890</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4891</v>
      </c>
      <c r="B305" s="237" t="s">
        <v>4892</v>
      </c>
      <c r="C305" s="237" t="s">
        <v>4893</v>
      </c>
      <c r="D305" s="237" t="s">
        <v>4894</v>
      </c>
      <c r="E305" s="237" t="s">
        <v>21</v>
      </c>
      <c r="F305" s="237" t="s">
        <v>21</v>
      </c>
      <c r="G305" s="237" t="s">
        <v>21</v>
      </c>
      <c r="H305" s="237" t="s">
        <v>4895</v>
      </c>
      <c r="I305" s="237" t="s">
        <v>4896</v>
      </c>
      <c r="J305" s="237" t="s">
        <v>4897</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4898</v>
      </c>
      <c r="B306" s="237" t="s">
        <v>4899</v>
      </c>
      <c r="C306" s="237" t="s">
        <v>4900</v>
      </c>
      <c r="D306" s="237" t="s">
        <v>4901</v>
      </c>
      <c r="E306" s="237" t="s">
        <v>21</v>
      </c>
      <c r="F306" s="237" t="s">
        <v>21</v>
      </c>
      <c r="G306" s="237" t="s">
        <v>21</v>
      </c>
      <c r="H306" s="237" t="s">
        <v>4902</v>
      </c>
      <c r="I306" s="237" t="s">
        <v>3786</v>
      </c>
      <c r="J306" s="237" t="s">
        <v>4903</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986</v>
      </c>
      <c r="B307" s="236" t="s">
        <v>4904</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4905</v>
      </c>
      <c r="B308" s="237" t="s">
        <v>4906</v>
      </c>
      <c r="C308" s="237" t="s">
        <v>4907</v>
      </c>
      <c r="D308" s="237" t="s">
        <v>4901</v>
      </c>
      <c r="E308" s="237" t="s">
        <v>21</v>
      </c>
      <c r="F308" s="237" t="s">
        <v>4908</v>
      </c>
      <c r="G308" s="237" t="s">
        <v>21</v>
      </c>
      <c r="H308" s="237" t="s">
        <v>4909</v>
      </c>
      <c r="I308" s="237" t="s">
        <v>4910</v>
      </c>
      <c r="J308" s="237" t="s">
        <v>4911</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990</v>
      </c>
      <c r="B309" s="236" t="s">
        <v>4912</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4913</v>
      </c>
      <c r="B310" s="237" t="s">
        <v>4914</v>
      </c>
      <c r="C310" s="237" t="s">
        <v>4915</v>
      </c>
      <c r="D310" s="237" t="s">
        <v>21</v>
      </c>
      <c r="E310" s="237" t="s">
        <v>21</v>
      </c>
      <c r="F310" s="237" t="s">
        <v>4916</v>
      </c>
      <c r="G310" s="237" t="s">
        <v>21</v>
      </c>
      <c r="H310" s="237" t="s">
        <v>4917</v>
      </c>
      <c r="I310" s="237" t="s">
        <v>4918</v>
      </c>
      <c r="J310" s="237" t="s">
        <v>4919</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4920</v>
      </c>
      <c r="B311" s="237" t="s">
        <v>4921</v>
      </c>
      <c r="C311" s="237" t="s">
        <v>4922</v>
      </c>
      <c r="D311" s="237" t="s">
        <v>4923</v>
      </c>
      <c r="E311" s="237" t="s">
        <v>21</v>
      </c>
      <c r="F311" s="237" t="s">
        <v>21</v>
      </c>
      <c r="G311" s="237" t="s">
        <v>4924</v>
      </c>
      <c r="H311" s="237" t="s">
        <v>4925</v>
      </c>
      <c r="I311" s="237" t="s">
        <v>21</v>
      </c>
      <c r="J311" s="237" t="s">
        <v>4926</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4927</v>
      </c>
      <c r="B312" s="237" t="s">
        <v>4928</v>
      </c>
      <c r="C312" s="237" t="s">
        <v>4929</v>
      </c>
      <c r="D312" s="237" t="s">
        <v>4930</v>
      </c>
      <c r="E312" s="237" t="s">
        <v>21</v>
      </c>
      <c r="F312" s="237" t="s">
        <v>21</v>
      </c>
      <c r="G312" s="237" t="s">
        <v>21</v>
      </c>
      <c r="H312" s="237" t="s">
        <v>4931</v>
      </c>
      <c r="I312" s="237" t="s">
        <v>21</v>
      </c>
      <c r="J312" s="237" t="s">
        <v>4932</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4933</v>
      </c>
      <c r="B313" s="237" t="s">
        <v>4934</v>
      </c>
      <c r="C313" s="237" t="s">
        <v>4935</v>
      </c>
      <c r="D313" s="237" t="s">
        <v>4936</v>
      </c>
      <c r="E313" s="237" t="s">
        <v>21</v>
      </c>
      <c r="F313" s="237" t="s">
        <v>21</v>
      </c>
      <c r="G313" s="237" t="s">
        <v>4937</v>
      </c>
      <c r="H313" s="237" t="s">
        <v>4938</v>
      </c>
      <c r="I313" s="237" t="s">
        <v>4939</v>
      </c>
      <c r="J313" s="237" t="s">
        <v>4940</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4941</v>
      </c>
      <c r="B314" s="237" t="s">
        <v>4942</v>
      </c>
      <c r="C314" s="237" t="s">
        <v>4943</v>
      </c>
      <c r="D314" s="237" t="s">
        <v>4944</v>
      </c>
      <c r="E314" s="237" t="s">
        <v>21</v>
      </c>
      <c r="F314" s="237" t="s">
        <v>21</v>
      </c>
      <c r="G314" s="237" t="s">
        <v>4945</v>
      </c>
      <c r="H314" s="237" t="s">
        <v>4946</v>
      </c>
      <c r="I314" s="237" t="s">
        <v>4947</v>
      </c>
      <c r="J314" s="237" t="s">
        <v>4948</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4949</v>
      </c>
      <c r="B315" s="236" t="s">
        <v>4950</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4951</v>
      </c>
      <c r="B316" s="237" t="s">
        <v>4952</v>
      </c>
      <c r="C316" s="237" t="s">
        <v>4953</v>
      </c>
      <c r="D316" s="237" t="s">
        <v>21</v>
      </c>
      <c r="E316" s="237" t="s">
        <v>21</v>
      </c>
      <c r="F316" s="237" t="s">
        <v>21</v>
      </c>
      <c r="G316" s="237" t="s">
        <v>21</v>
      </c>
      <c r="H316" s="237" t="s">
        <v>4954</v>
      </c>
      <c r="I316" s="237" t="s">
        <v>4955</v>
      </c>
      <c r="J316" s="237" t="s">
        <v>4956</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4957</v>
      </c>
      <c r="B317" s="237" t="s">
        <v>4958</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4959</v>
      </c>
      <c r="B318" s="236" t="s">
        <v>4960</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4961</v>
      </c>
      <c r="B319" s="237" t="s">
        <v>4962</v>
      </c>
      <c r="C319" s="237" t="s">
        <v>4963</v>
      </c>
      <c r="D319" s="237" t="s">
        <v>4964</v>
      </c>
      <c r="E319" s="237" t="s">
        <v>21</v>
      </c>
      <c r="F319" s="237" t="s">
        <v>4965</v>
      </c>
      <c r="G319" s="237" t="s">
        <v>4966</v>
      </c>
      <c r="H319" s="237" t="s">
        <v>4967</v>
      </c>
      <c r="I319" s="237" t="s">
        <v>21</v>
      </c>
      <c r="J319" s="237" t="s">
        <v>4968</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4969</v>
      </c>
      <c r="B320" s="237" t="s">
        <v>4970</v>
      </c>
      <c r="C320" s="237" t="s">
        <v>4971</v>
      </c>
      <c r="D320" s="237" t="s">
        <v>4972</v>
      </c>
      <c r="E320" s="237" t="s">
        <v>21</v>
      </c>
      <c r="F320" s="237" t="s">
        <v>21</v>
      </c>
      <c r="G320" s="237" t="s">
        <v>21</v>
      </c>
      <c r="H320" s="237" t="s">
        <v>4973</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4974</v>
      </c>
      <c r="B321" s="237" t="s">
        <v>4975</v>
      </c>
      <c r="C321" s="237" t="s">
        <v>4976</v>
      </c>
      <c r="D321" s="237" t="s">
        <v>4977</v>
      </c>
      <c r="E321" s="237" t="s">
        <v>21</v>
      </c>
      <c r="F321" s="237" t="s">
        <v>21</v>
      </c>
      <c r="G321" s="237" t="s">
        <v>21</v>
      </c>
      <c r="H321" s="237" t="s">
        <v>4978</v>
      </c>
      <c r="I321" s="237" t="s">
        <v>21</v>
      </c>
      <c r="J321" s="237" t="s">
        <v>4979</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4980</v>
      </c>
      <c r="B322" s="237" t="s">
        <v>4981</v>
      </c>
      <c r="C322" s="237" t="s">
        <v>4982</v>
      </c>
      <c r="D322" s="237" t="s">
        <v>4983</v>
      </c>
      <c r="E322" s="237" t="s">
        <v>21</v>
      </c>
      <c r="F322" s="237" t="s">
        <v>21</v>
      </c>
      <c r="G322" s="237" t="s">
        <v>21</v>
      </c>
      <c r="H322" s="237" t="s">
        <v>4984</v>
      </c>
      <c r="I322" s="237" t="s">
        <v>21</v>
      </c>
      <c r="J322" s="237" t="s">
        <v>4985</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4986</v>
      </c>
      <c r="B323" s="237" t="s">
        <v>4987</v>
      </c>
      <c r="C323" s="237" t="s">
        <v>4988</v>
      </c>
      <c r="D323" s="237" t="s">
        <v>21</v>
      </c>
      <c r="E323" s="237" t="s">
        <v>21</v>
      </c>
      <c r="F323" s="237" t="s">
        <v>21</v>
      </c>
      <c r="G323" s="237" t="s">
        <v>21</v>
      </c>
      <c r="H323" s="237" t="s">
        <v>4989</v>
      </c>
      <c r="I323" s="237" t="s">
        <v>3786</v>
      </c>
      <c r="J323" s="237" t="s">
        <v>4990</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4991</v>
      </c>
      <c r="B324" s="237" t="s">
        <v>4992</v>
      </c>
      <c r="C324" s="237" t="s">
        <v>4993</v>
      </c>
      <c r="D324" s="237" t="s">
        <v>21</v>
      </c>
      <c r="E324" s="237" t="s">
        <v>21</v>
      </c>
      <c r="F324" s="237" t="s">
        <v>21</v>
      </c>
      <c r="G324" s="237" t="s">
        <v>21</v>
      </c>
      <c r="H324" s="237" t="s">
        <v>4994</v>
      </c>
      <c r="I324" s="237" t="s">
        <v>4995</v>
      </c>
      <c r="J324" s="237" t="s">
        <v>4996</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4997</v>
      </c>
      <c r="B325" s="237" t="s">
        <v>4998</v>
      </c>
      <c r="C325" s="237" t="s">
        <v>4999</v>
      </c>
      <c r="D325" s="237" t="s">
        <v>5000</v>
      </c>
      <c r="E325" s="237" t="s">
        <v>21</v>
      </c>
      <c r="F325" s="237" t="s">
        <v>21</v>
      </c>
      <c r="G325" s="237" t="s">
        <v>21</v>
      </c>
      <c r="H325" s="237" t="s">
        <v>5001</v>
      </c>
      <c r="I325" s="237" t="s">
        <v>21</v>
      </c>
      <c r="J325" s="237" t="s">
        <v>5002</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5003</v>
      </c>
      <c r="B326" s="244" t="s">
        <v>5004</v>
      </c>
      <c r="C326" s="244" t="s">
        <v>5005</v>
      </c>
      <c r="D326" s="244" t="s">
        <v>5006</v>
      </c>
      <c r="E326" s="244" t="s">
        <v>21</v>
      </c>
      <c r="F326" s="244" t="s">
        <v>21</v>
      </c>
      <c r="G326" s="244" t="s">
        <v>21</v>
      </c>
      <c r="H326" s="244" t="s">
        <v>5007</v>
      </c>
      <c r="I326" s="244" t="s">
        <v>3786</v>
      </c>
      <c r="J326" s="244" t="s">
        <v>5008</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276</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IFERROR(INDEX('Recommendations'!$H$2:$H$82, MATCH(L2,'Recommendations'!$A$2:$A$82,0))="Implemented", FALSE))</xm:f>
            <x14:dxf>
              <font>
                <color rgb="FF000000"/>
              </font>
              <fill>
                <patternFill>
                  <bgColor rgb="FF3C7D22"/>
                </patternFill>
              </fill>
            </x14:dxf>
          </x14:cfRule>
          <x14:cfRule type="expression" priority="2" id="{00000000-000E-0000-0A00-000002000000}">
            <xm:f>AND(L2&lt;&gt;"", IFERROR(INDEX('Recommendations'!$H$2:$H$82, MATCH(L2,'Recommendations'!$A$2:$A$82,0))="Compensated", FALSE))</xm:f>
            <x14:dxf>
              <font>
                <color rgb="FF000000"/>
              </font>
              <fill>
                <patternFill>
                  <bgColor rgb="FFC6E0B4"/>
                </patternFill>
              </fill>
            </x14:dxf>
          </x14:cfRule>
          <x14:cfRule type="expression" priority="3" id="{00000000-000E-0000-0A00-000003000000}">
            <xm:f>AND(L2&lt;&gt;"", IFERROR(INDEX('Recommendations'!$H$2:$H$82, MATCH(L2,'Recommendations'!$A$2:$A$82,0))="Testing", FALSE))</xm:f>
            <x14:dxf>
              <font>
                <color rgb="FF000000"/>
              </font>
              <fill>
                <patternFill>
                  <bgColor rgb="FFFFC000"/>
                </patternFill>
              </fill>
            </x14:dxf>
          </x14:cfRule>
          <x14:cfRule type="expression" priority="4" id="{00000000-000E-0000-0A00-000004000000}">
            <xm:f>AND(L2&lt;&gt;"", IFERROR(INDEX('Recommendations'!$H$2:$H$82, MATCH(L2,'Recommendations'!$A$2:$A$82,0))="Failed", FALSE))</xm:f>
            <x14:dxf>
              <font>
                <color rgb="FF000000"/>
              </font>
              <fill>
                <patternFill>
                  <bgColor rgb="FFD82891"/>
                </patternFill>
              </fill>
            </x14:dxf>
          </x14:cfRule>
          <x14:cfRule type="expression" priority="5" id="{00000000-000E-0000-0A00-000005000000}">
            <xm:f>AND(L2&lt;&gt;"", IFERROR(INDEX('Recommendations'!$H$2:$H$82, MATCH(L2,'Recommendations'!$A$2:$A$82,0))="Risk Accepted", FALSE))</xm:f>
            <x14:dxf>
              <font>
                <color rgb="FF000000"/>
              </font>
              <fill>
                <patternFill>
                  <bgColor rgb="FFD9D9D9"/>
                </patternFill>
              </fill>
            </x14:dxf>
          </x14:cfRule>
          <x14:cfRule type="expression" priority="6" id="{00000000-000E-0000-0A00-000006000000}">
            <xm:f>AND(L2&lt;&gt;"", IFERROR(INDEX('Recommendations'!$H$2:$H$82, MATCH(L2,'Recommendations'!$A$2:$A$82,0))="N/A",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2157</v>
      </c>
      <c r="B1" s="289" t="s">
        <v>3042</v>
      </c>
      <c r="C1" s="289" t="s">
        <v>0</v>
      </c>
      <c r="D1" s="289" t="s">
        <v>520</v>
      </c>
      <c r="E1" s="289" t="s">
        <v>5009</v>
      </c>
      <c r="F1" s="289" t="s">
        <v>5010</v>
      </c>
      <c r="G1" s="289" t="s">
        <v>525</v>
      </c>
      <c r="H1" s="289" t="s">
        <v>526</v>
      </c>
      <c r="I1" s="289" t="s">
        <v>527</v>
      </c>
      <c r="J1" s="289" t="s">
        <v>528</v>
      </c>
      <c r="K1" s="289" t="s">
        <v>529</v>
      </c>
      <c r="L1" s="289" t="s">
        <v>530</v>
      </c>
      <c r="M1" s="289" t="s">
        <v>531</v>
      </c>
      <c r="N1" s="289" t="s">
        <v>532</v>
      </c>
      <c r="O1" s="289" t="s">
        <v>533</v>
      </c>
      <c r="P1" s="289" t="s">
        <v>534</v>
      </c>
      <c r="Q1" s="289" t="s">
        <v>535</v>
      </c>
      <c r="R1" s="289" t="s">
        <v>536</v>
      </c>
      <c r="S1" s="289" t="s">
        <v>537</v>
      </c>
      <c r="T1" s="289" t="s">
        <v>538</v>
      </c>
      <c r="U1" s="289" t="s">
        <v>539</v>
      </c>
      <c r="V1" s="289" t="s">
        <v>540</v>
      </c>
      <c r="W1" s="289" t="s">
        <v>541</v>
      </c>
      <c r="X1" s="289" t="s">
        <v>542</v>
      </c>
      <c r="Y1" s="289" t="s">
        <v>543</v>
      </c>
      <c r="Z1" s="289" t="s">
        <v>544</v>
      </c>
      <c r="AA1" s="289" t="s">
        <v>545</v>
      </c>
      <c r="AB1" s="289" t="s">
        <v>546</v>
      </c>
      <c r="AC1" s="289" t="s">
        <v>547</v>
      </c>
      <c r="AD1" s="289" t="s">
        <v>548</v>
      </c>
      <c r="AE1" s="289" t="s">
        <v>549</v>
      </c>
      <c r="AF1" s="289" t="s">
        <v>550</v>
      </c>
      <c r="AG1" s="289" t="s">
        <v>551</v>
      </c>
      <c r="AH1" s="289" t="s">
        <v>552</v>
      </c>
      <c r="AI1" s="289" t="s">
        <v>553</v>
      </c>
      <c r="AJ1" s="289" t="s">
        <v>554</v>
      </c>
      <c r="AK1" s="289" t="s">
        <v>555</v>
      </c>
      <c r="AL1" s="289" t="s">
        <v>556</v>
      </c>
      <c r="AM1" s="289" t="s">
        <v>557</v>
      </c>
      <c r="AN1" s="289" t="s">
        <v>558</v>
      </c>
      <c r="AO1" s="289" t="s">
        <v>559</v>
      </c>
      <c r="AP1" s="289" t="s">
        <v>560</v>
      </c>
      <c r="AQ1" s="289" t="s">
        <v>561</v>
      </c>
      <c r="AR1" s="289" t="s">
        <v>562</v>
      </c>
      <c r="AS1" s="289" t="s">
        <v>563</v>
      </c>
      <c r="AT1" s="289" t="s">
        <v>564</v>
      </c>
      <c r="AU1" s="290" t="s">
        <v>565</v>
      </c>
    </row>
    <row r="2" spans="1:47" ht="60" customHeight="1" outlineLevel="1" x14ac:dyDescent="0.35">
      <c r="A2" s="280" t="s">
        <v>5011</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5011</v>
      </c>
      <c r="B3" s="259" t="s">
        <v>5012</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5011</v>
      </c>
      <c r="B4" s="260" t="s">
        <v>5012</v>
      </c>
      <c r="C4" s="261" t="s">
        <v>5013</v>
      </c>
      <c r="D4" s="264" t="s">
        <v>5014</v>
      </c>
      <c r="E4" s="265" t="s">
        <v>5015</v>
      </c>
      <c r="F4" s="268" t="s">
        <v>5016</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5011</v>
      </c>
      <c r="B5" s="260" t="s">
        <v>5012</v>
      </c>
      <c r="C5" s="261" t="s">
        <v>5017</v>
      </c>
      <c r="D5" s="264" t="s">
        <v>5018</v>
      </c>
      <c r="E5" s="265" t="s">
        <v>5015</v>
      </c>
      <c r="F5" s="268" t="s">
        <v>5016</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5011</v>
      </c>
      <c r="B6" s="260" t="s">
        <v>5012</v>
      </c>
      <c r="C6" s="261" t="s">
        <v>5019</v>
      </c>
      <c r="D6" s="264" t="s">
        <v>5020</v>
      </c>
      <c r="E6" s="265" t="s">
        <v>5015</v>
      </c>
      <c r="F6" s="268" t="s">
        <v>5016</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5011</v>
      </c>
      <c r="B7" s="260" t="s">
        <v>5012</v>
      </c>
      <c r="C7" s="261" t="s">
        <v>5021</v>
      </c>
      <c r="D7" s="264" t="s">
        <v>5022</v>
      </c>
      <c r="E7" s="265" t="s">
        <v>5015</v>
      </c>
      <c r="F7" s="268" t="s">
        <v>5016</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5011</v>
      </c>
      <c r="B8" s="260" t="s">
        <v>5012</v>
      </c>
      <c r="C8" s="261" t="s">
        <v>5023</v>
      </c>
      <c r="D8" s="264" t="s">
        <v>5024</v>
      </c>
      <c r="E8" s="265" t="s">
        <v>5015</v>
      </c>
      <c r="F8" s="268" t="s">
        <v>5016</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5011</v>
      </c>
      <c r="B9" s="260" t="s">
        <v>5012</v>
      </c>
      <c r="C9" s="261" t="s">
        <v>5025</v>
      </c>
      <c r="D9" s="264" t="s">
        <v>5026</v>
      </c>
      <c r="E9" s="265" t="s">
        <v>5015</v>
      </c>
      <c r="F9" s="268" t="s">
        <v>5016</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5011</v>
      </c>
      <c r="B10" s="260" t="s">
        <v>5012</v>
      </c>
      <c r="C10" s="261" t="s">
        <v>5027</v>
      </c>
      <c r="D10" s="264" t="s">
        <v>5028</v>
      </c>
      <c r="E10" s="265" t="s">
        <v>5015</v>
      </c>
      <c r="F10" s="268" t="s">
        <v>5016</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5011</v>
      </c>
      <c r="B11" s="260" t="s">
        <v>5012</v>
      </c>
      <c r="C11" s="261" t="s">
        <v>5029</v>
      </c>
      <c r="D11" s="264" t="s">
        <v>5030</v>
      </c>
      <c r="E11" s="265" t="s">
        <v>5015</v>
      </c>
      <c r="F11" s="268" t="s">
        <v>5016</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5011</v>
      </c>
      <c r="B12" s="260" t="s">
        <v>5012</v>
      </c>
      <c r="C12" s="261" t="s">
        <v>5031</v>
      </c>
      <c r="D12" s="264" t="s">
        <v>5032</v>
      </c>
      <c r="E12" s="265" t="s">
        <v>5015</v>
      </c>
      <c r="F12" s="268" t="s">
        <v>5016</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5011</v>
      </c>
      <c r="B13" s="260" t="s">
        <v>5012</v>
      </c>
      <c r="C13" s="261" t="s">
        <v>5033</v>
      </c>
      <c r="D13" s="264" t="s">
        <v>5034</v>
      </c>
      <c r="E13" s="265" t="s">
        <v>5015</v>
      </c>
      <c r="F13" s="268" t="s">
        <v>5016</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5011</v>
      </c>
      <c r="B14" s="260" t="s">
        <v>5012</v>
      </c>
      <c r="C14" s="261" t="s">
        <v>5035</v>
      </c>
      <c r="D14" s="264" t="s">
        <v>5036</v>
      </c>
      <c r="E14" s="265" t="s">
        <v>5015</v>
      </c>
      <c r="F14" s="268" t="s">
        <v>5016</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5011</v>
      </c>
      <c r="B15" s="260" t="s">
        <v>5012</v>
      </c>
      <c r="C15" s="261" t="s">
        <v>5037</v>
      </c>
      <c r="D15" s="264" t="s">
        <v>5038</v>
      </c>
      <c r="E15" s="265" t="s">
        <v>5015</v>
      </c>
      <c r="F15" s="268" t="s">
        <v>5016</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5011</v>
      </c>
      <c r="B16" s="260" t="s">
        <v>5012</v>
      </c>
      <c r="C16" s="261" t="s">
        <v>5039</v>
      </c>
      <c r="D16" s="264" t="s">
        <v>5040</v>
      </c>
      <c r="E16" s="265" t="s">
        <v>5015</v>
      </c>
      <c r="F16" s="268" t="s">
        <v>5016</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5011</v>
      </c>
      <c r="B17" s="259" t="s">
        <v>5041</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5011</v>
      </c>
      <c r="B18" s="260" t="s">
        <v>5041</v>
      </c>
      <c r="C18" s="261" t="s">
        <v>5042</v>
      </c>
      <c r="D18" s="264" t="s">
        <v>5043</v>
      </c>
      <c r="E18" s="265" t="s">
        <v>5044</v>
      </c>
      <c r="F18" s="268" t="s">
        <v>5045</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5011</v>
      </c>
      <c r="B19" s="260" t="s">
        <v>5041</v>
      </c>
      <c r="C19" s="261" t="s">
        <v>5046</v>
      </c>
      <c r="D19" s="264" t="s">
        <v>5047</v>
      </c>
      <c r="E19" s="265" t="s">
        <v>5044</v>
      </c>
      <c r="F19" s="268" t="s">
        <v>5045</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5011</v>
      </c>
      <c r="B20" s="260" t="s">
        <v>5041</v>
      </c>
      <c r="C20" s="261" t="s">
        <v>5048</v>
      </c>
      <c r="D20" s="264" t="s">
        <v>5049</v>
      </c>
      <c r="E20" s="265" t="s">
        <v>5044</v>
      </c>
      <c r="F20" s="268" t="s">
        <v>5045</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5011</v>
      </c>
      <c r="B21" s="260" t="s">
        <v>5041</v>
      </c>
      <c r="C21" s="261" t="s">
        <v>5050</v>
      </c>
      <c r="D21" s="264" t="s">
        <v>5051</v>
      </c>
      <c r="E21" s="265" t="s">
        <v>5044</v>
      </c>
      <c r="F21" s="268" t="s">
        <v>5045</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5011</v>
      </c>
      <c r="B22" s="260" t="s">
        <v>5041</v>
      </c>
      <c r="C22" s="261" t="s">
        <v>5052</v>
      </c>
      <c r="D22" s="264" t="s">
        <v>5053</v>
      </c>
      <c r="E22" s="265" t="s">
        <v>5044</v>
      </c>
      <c r="F22" s="268" t="s">
        <v>5045</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5011</v>
      </c>
      <c r="B23" s="260" t="s">
        <v>5041</v>
      </c>
      <c r="C23" s="261" t="s">
        <v>5054</v>
      </c>
      <c r="D23" s="264" t="s">
        <v>5055</v>
      </c>
      <c r="E23" s="265" t="s">
        <v>5015</v>
      </c>
      <c r="F23" s="268" t="s">
        <v>5016</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5011</v>
      </c>
      <c r="B24" s="260" t="s">
        <v>5041</v>
      </c>
      <c r="C24" s="261" t="s">
        <v>5056</v>
      </c>
      <c r="D24" s="264" t="s">
        <v>5057</v>
      </c>
      <c r="E24" s="265" t="s">
        <v>5015</v>
      </c>
      <c r="F24" s="268" t="s">
        <v>5016</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5011</v>
      </c>
      <c r="B25" s="260" t="s">
        <v>5041</v>
      </c>
      <c r="C25" s="261" t="s">
        <v>5058</v>
      </c>
      <c r="D25" s="264" t="s">
        <v>5059</v>
      </c>
      <c r="E25" s="265" t="s">
        <v>5015</v>
      </c>
      <c r="F25" s="268" t="s">
        <v>5060</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5011</v>
      </c>
      <c r="B26" s="260" t="s">
        <v>5041</v>
      </c>
      <c r="C26" s="261" t="s">
        <v>5061</v>
      </c>
      <c r="D26" s="264" t="s">
        <v>5062</v>
      </c>
      <c r="E26" s="265" t="s">
        <v>5015</v>
      </c>
      <c r="F26" s="268" t="s">
        <v>5060</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5011</v>
      </c>
      <c r="B27" s="260" t="s">
        <v>5041</v>
      </c>
      <c r="C27" s="261" t="s">
        <v>5063</v>
      </c>
      <c r="D27" s="264" t="s">
        <v>5064</v>
      </c>
      <c r="E27" s="265" t="s">
        <v>5015</v>
      </c>
      <c r="F27" s="268" t="s">
        <v>5060</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5011</v>
      </c>
      <c r="B28" s="260" t="s">
        <v>5041</v>
      </c>
      <c r="C28" s="261" t="s">
        <v>5065</v>
      </c>
      <c r="D28" s="264" t="s">
        <v>5066</v>
      </c>
      <c r="E28" s="265" t="s">
        <v>5015</v>
      </c>
      <c r="F28" s="268" t="s">
        <v>5060</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5011</v>
      </c>
      <c r="B29" s="260" t="s">
        <v>5041</v>
      </c>
      <c r="C29" s="261" t="s">
        <v>5067</v>
      </c>
      <c r="D29" s="264" t="s">
        <v>5068</v>
      </c>
      <c r="E29" s="265" t="s">
        <v>5015</v>
      </c>
      <c r="F29" s="268" t="s">
        <v>5060</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5011</v>
      </c>
      <c r="B30" s="260" t="s">
        <v>5041</v>
      </c>
      <c r="C30" s="261" t="s">
        <v>5069</v>
      </c>
      <c r="D30" s="264" t="s">
        <v>5070</v>
      </c>
      <c r="E30" s="265" t="s">
        <v>5015</v>
      </c>
      <c r="F30" s="268" t="s">
        <v>5060</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5011</v>
      </c>
      <c r="B31" s="260" t="s">
        <v>5041</v>
      </c>
      <c r="C31" s="261" t="s">
        <v>5071</v>
      </c>
      <c r="D31" s="264" t="s">
        <v>5072</v>
      </c>
      <c r="E31" s="265" t="s">
        <v>5015</v>
      </c>
      <c r="F31" s="268" t="s">
        <v>5060</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5011</v>
      </c>
      <c r="B32" s="260" t="s">
        <v>5041</v>
      </c>
      <c r="C32" s="261" t="s">
        <v>5073</v>
      </c>
      <c r="D32" s="264" t="s">
        <v>5074</v>
      </c>
      <c r="E32" s="265" t="s">
        <v>5015</v>
      </c>
      <c r="F32" s="268" t="s">
        <v>5060</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5011</v>
      </c>
      <c r="B33" s="260" t="s">
        <v>5041</v>
      </c>
      <c r="C33" s="261" t="s">
        <v>5075</v>
      </c>
      <c r="D33" s="264" t="s">
        <v>5076</v>
      </c>
      <c r="E33" s="265" t="s">
        <v>5044</v>
      </c>
      <c r="F33" s="268" t="s">
        <v>5045</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5011</v>
      </c>
      <c r="B34" s="260" t="s">
        <v>5041</v>
      </c>
      <c r="C34" s="261" t="s">
        <v>5077</v>
      </c>
      <c r="D34" s="264" t="s">
        <v>5078</v>
      </c>
      <c r="E34" s="265" t="s">
        <v>5015</v>
      </c>
      <c r="F34" s="268" t="s">
        <v>5060</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5011</v>
      </c>
      <c r="B35" s="259" t="s">
        <v>5079</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5011</v>
      </c>
      <c r="B36" s="260" t="s">
        <v>5079</v>
      </c>
      <c r="C36" s="261" t="s">
        <v>5080</v>
      </c>
      <c r="D36" s="264" t="s">
        <v>5081</v>
      </c>
      <c r="E36" s="265" t="s">
        <v>5015</v>
      </c>
      <c r="F36" s="268" t="s">
        <v>5060</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5011</v>
      </c>
      <c r="B37" s="260" t="s">
        <v>5079</v>
      </c>
      <c r="C37" s="261" t="s">
        <v>5082</v>
      </c>
      <c r="D37" s="264" t="s">
        <v>5083</v>
      </c>
      <c r="E37" s="265" t="s">
        <v>5015</v>
      </c>
      <c r="F37" s="268" t="s">
        <v>5084</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5011</v>
      </c>
      <c r="B38" s="260" t="s">
        <v>5079</v>
      </c>
      <c r="C38" s="261" t="s">
        <v>5085</v>
      </c>
      <c r="D38" s="264" t="s">
        <v>5086</v>
      </c>
      <c r="E38" s="265" t="s">
        <v>5015</v>
      </c>
      <c r="F38" s="268" t="s">
        <v>5084</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5011</v>
      </c>
      <c r="B39" s="260" t="s">
        <v>5079</v>
      </c>
      <c r="C39" s="261" t="s">
        <v>5087</v>
      </c>
      <c r="D39" s="264" t="s">
        <v>5088</v>
      </c>
      <c r="E39" s="265" t="s">
        <v>5015</v>
      </c>
      <c r="F39" s="268" t="s">
        <v>5084</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5011</v>
      </c>
      <c r="B40" s="260" t="s">
        <v>5079</v>
      </c>
      <c r="C40" s="261" t="s">
        <v>5089</v>
      </c>
      <c r="D40" s="264" t="s">
        <v>5090</v>
      </c>
      <c r="E40" s="265" t="s">
        <v>5015</v>
      </c>
      <c r="F40" s="268" t="s">
        <v>5084</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5011</v>
      </c>
      <c r="B41" s="260" t="s">
        <v>5079</v>
      </c>
      <c r="C41" s="261" t="s">
        <v>5091</v>
      </c>
      <c r="D41" s="264" t="s">
        <v>5092</v>
      </c>
      <c r="E41" s="265" t="s">
        <v>5015</v>
      </c>
      <c r="F41" s="268" t="s">
        <v>5084</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5011</v>
      </c>
      <c r="B42" s="260" t="s">
        <v>5079</v>
      </c>
      <c r="C42" s="261" t="s">
        <v>5093</v>
      </c>
      <c r="D42" s="264" t="s">
        <v>5094</v>
      </c>
      <c r="E42" s="265" t="s">
        <v>5015</v>
      </c>
      <c r="F42" s="268" t="s">
        <v>5084</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5011</v>
      </c>
      <c r="B43" s="260" t="s">
        <v>5079</v>
      </c>
      <c r="C43" s="261" t="s">
        <v>5095</v>
      </c>
      <c r="D43" s="264" t="s">
        <v>5096</v>
      </c>
      <c r="E43" s="265" t="s">
        <v>5015</v>
      </c>
      <c r="F43" s="268" t="s">
        <v>5084</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5011</v>
      </c>
      <c r="B44" s="260" t="s">
        <v>5079</v>
      </c>
      <c r="C44" s="261" t="s">
        <v>5097</v>
      </c>
      <c r="D44" s="264" t="s">
        <v>5098</v>
      </c>
      <c r="E44" s="265" t="s">
        <v>5015</v>
      </c>
      <c r="F44" s="268" t="s">
        <v>5084</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5011</v>
      </c>
      <c r="B45" s="260" t="s">
        <v>5079</v>
      </c>
      <c r="C45" s="261" t="s">
        <v>5099</v>
      </c>
      <c r="D45" s="264" t="s">
        <v>5100</v>
      </c>
      <c r="E45" s="265" t="s">
        <v>5015</v>
      </c>
      <c r="F45" s="268" t="s">
        <v>5084</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5011</v>
      </c>
      <c r="B46" s="260" t="s">
        <v>5079</v>
      </c>
      <c r="C46" s="261" t="s">
        <v>5101</v>
      </c>
      <c r="D46" s="264" t="s">
        <v>5102</v>
      </c>
      <c r="E46" s="265" t="s">
        <v>5015</v>
      </c>
      <c r="F46" s="268" t="s">
        <v>5084</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5011</v>
      </c>
      <c r="B47" s="260" t="s">
        <v>5079</v>
      </c>
      <c r="C47" s="261" t="s">
        <v>5103</v>
      </c>
      <c r="D47" s="264" t="s">
        <v>5104</v>
      </c>
      <c r="E47" s="265" t="s">
        <v>5015</v>
      </c>
      <c r="F47" s="268" t="s">
        <v>5084</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5011</v>
      </c>
      <c r="B48" s="260" t="s">
        <v>5079</v>
      </c>
      <c r="C48" s="261" t="s">
        <v>5105</v>
      </c>
      <c r="D48" s="264" t="s">
        <v>5106</v>
      </c>
      <c r="E48" s="265" t="s">
        <v>5015</v>
      </c>
      <c r="F48" s="268" t="s">
        <v>5084</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5011</v>
      </c>
      <c r="B49" s="260" t="s">
        <v>5079</v>
      </c>
      <c r="C49" s="261" t="s">
        <v>5107</v>
      </c>
      <c r="D49" s="264" t="s">
        <v>5108</v>
      </c>
      <c r="E49" s="265" t="s">
        <v>5015</v>
      </c>
      <c r="F49" s="268" t="s">
        <v>5084</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5011</v>
      </c>
      <c r="B50" s="259" t="s">
        <v>2281</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5011</v>
      </c>
      <c r="B51" s="260" t="s">
        <v>2281</v>
      </c>
      <c r="C51" s="261" t="s">
        <v>5109</v>
      </c>
      <c r="D51" s="264" t="s">
        <v>5110</v>
      </c>
      <c r="E51" s="265" t="s">
        <v>5111</v>
      </c>
      <c r="F51" s="268" t="s">
        <v>5112</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5011</v>
      </c>
      <c r="B52" s="260" t="s">
        <v>2281</v>
      </c>
      <c r="C52" s="261" t="s">
        <v>5113</v>
      </c>
      <c r="D52" s="264" t="s">
        <v>5114</v>
      </c>
      <c r="E52" s="265" t="s">
        <v>5111</v>
      </c>
      <c r="F52" s="268" t="s">
        <v>5112</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5011</v>
      </c>
      <c r="B53" s="260" t="s">
        <v>2281</v>
      </c>
      <c r="C53" s="261" t="s">
        <v>5115</v>
      </c>
      <c r="D53" s="264" t="s">
        <v>5116</v>
      </c>
      <c r="E53" s="265" t="s">
        <v>5111</v>
      </c>
      <c r="F53" s="268" t="s">
        <v>5112</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5011</v>
      </c>
      <c r="B54" s="260" t="s">
        <v>2281</v>
      </c>
      <c r="C54" s="261" t="s">
        <v>5117</v>
      </c>
      <c r="D54" s="264" t="s">
        <v>5118</v>
      </c>
      <c r="E54" s="265" t="s">
        <v>5111</v>
      </c>
      <c r="F54" s="268" t="s">
        <v>5112</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5011</v>
      </c>
      <c r="B55" s="260" t="s">
        <v>2281</v>
      </c>
      <c r="C55" s="261" t="s">
        <v>5119</v>
      </c>
      <c r="D55" s="264" t="s">
        <v>5120</v>
      </c>
      <c r="E55" s="265" t="s">
        <v>5111</v>
      </c>
      <c r="F55" s="268" t="s">
        <v>5112</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5011</v>
      </c>
      <c r="B56" s="260" t="s">
        <v>2281</v>
      </c>
      <c r="C56" s="261" t="s">
        <v>5121</v>
      </c>
      <c r="D56" s="264" t="s">
        <v>5122</v>
      </c>
      <c r="E56" s="265" t="s">
        <v>5111</v>
      </c>
      <c r="F56" s="268" t="s">
        <v>5112</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5011</v>
      </c>
      <c r="B57" s="260" t="s">
        <v>2281</v>
      </c>
      <c r="C57" s="261" t="s">
        <v>5123</v>
      </c>
      <c r="D57" s="264" t="s">
        <v>5124</v>
      </c>
      <c r="E57" s="265" t="s">
        <v>5111</v>
      </c>
      <c r="F57" s="268" t="s">
        <v>5112</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5011</v>
      </c>
      <c r="B58" s="260" t="s">
        <v>2281</v>
      </c>
      <c r="C58" s="261" t="s">
        <v>5125</v>
      </c>
      <c r="D58" s="264" t="s">
        <v>5126</v>
      </c>
      <c r="E58" s="265" t="s">
        <v>5015</v>
      </c>
      <c r="F58" s="268" t="s">
        <v>5112</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5011</v>
      </c>
      <c r="B59" s="260" t="s">
        <v>2281</v>
      </c>
      <c r="C59" s="261" t="s">
        <v>5127</v>
      </c>
      <c r="D59" s="264" t="s">
        <v>5128</v>
      </c>
      <c r="E59" s="265" t="s">
        <v>5015</v>
      </c>
      <c r="F59" s="268" t="s">
        <v>5112</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5011</v>
      </c>
      <c r="B60" s="259" t="s">
        <v>5129</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5011</v>
      </c>
      <c r="B61" s="260" t="s">
        <v>5129</v>
      </c>
      <c r="C61" s="261" t="s">
        <v>5130</v>
      </c>
      <c r="D61" s="264" t="s">
        <v>5131</v>
      </c>
      <c r="E61" s="265" t="s">
        <v>5015</v>
      </c>
      <c r="F61" s="268" t="s">
        <v>5132</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5011</v>
      </c>
      <c r="B62" s="260" t="s">
        <v>5129</v>
      </c>
      <c r="C62" s="261" t="s">
        <v>5133</v>
      </c>
      <c r="D62" s="264" t="s">
        <v>5134</v>
      </c>
      <c r="E62" s="265" t="s">
        <v>5015</v>
      </c>
      <c r="F62" s="268" t="s">
        <v>5132</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5011</v>
      </c>
      <c r="B63" s="260" t="s">
        <v>5129</v>
      </c>
      <c r="C63" s="261" t="s">
        <v>5135</v>
      </c>
      <c r="D63" s="264" t="s">
        <v>5136</v>
      </c>
      <c r="E63" s="265" t="s">
        <v>5015</v>
      </c>
      <c r="F63" s="268" t="s">
        <v>5132</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5011</v>
      </c>
      <c r="B64" s="260" t="s">
        <v>5129</v>
      </c>
      <c r="C64" s="261" t="s">
        <v>5137</v>
      </c>
      <c r="D64" s="264" t="s">
        <v>5138</v>
      </c>
      <c r="E64" s="265" t="s">
        <v>5015</v>
      </c>
      <c r="F64" s="268" t="s">
        <v>5132</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5011</v>
      </c>
      <c r="B65" s="260" t="s">
        <v>5129</v>
      </c>
      <c r="C65" s="261" t="s">
        <v>5139</v>
      </c>
      <c r="D65" s="264" t="s">
        <v>5140</v>
      </c>
      <c r="E65" s="265" t="s">
        <v>5015</v>
      </c>
      <c r="F65" s="268" t="s">
        <v>5132</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5011</v>
      </c>
      <c r="B66" s="260" t="s">
        <v>5129</v>
      </c>
      <c r="C66" s="261" t="s">
        <v>5141</v>
      </c>
      <c r="D66" s="264" t="s">
        <v>5142</v>
      </c>
      <c r="E66" s="265" t="s">
        <v>5015</v>
      </c>
      <c r="F66" s="268" t="s">
        <v>5132</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5011</v>
      </c>
      <c r="B67" s="260" t="s">
        <v>5129</v>
      </c>
      <c r="C67" s="261" t="s">
        <v>5143</v>
      </c>
      <c r="D67" s="264" t="s">
        <v>5144</v>
      </c>
      <c r="E67" s="265" t="s">
        <v>5015</v>
      </c>
      <c r="F67" s="268" t="s">
        <v>5132</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5011</v>
      </c>
      <c r="B68" s="260" t="s">
        <v>5129</v>
      </c>
      <c r="C68" s="261" t="s">
        <v>5145</v>
      </c>
      <c r="D68" s="264" t="s">
        <v>5146</v>
      </c>
      <c r="E68" s="265" t="s">
        <v>5015</v>
      </c>
      <c r="F68" s="268" t="s">
        <v>5147</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5011</v>
      </c>
      <c r="B69" s="260" t="s">
        <v>5129</v>
      </c>
      <c r="C69" s="261" t="s">
        <v>5148</v>
      </c>
      <c r="D69" s="264" t="s">
        <v>5149</v>
      </c>
      <c r="E69" s="265" t="s">
        <v>5015</v>
      </c>
      <c r="F69" s="268" t="s">
        <v>5147</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5011</v>
      </c>
      <c r="B70" s="260" t="s">
        <v>5129</v>
      </c>
      <c r="C70" s="261" t="s">
        <v>5150</v>
      </c>
      <c r="D70" s="264" t="s">
        <v>5151</v>
      </c>
      <c r="E70" s="265" t="s">
        <v>5015</v>
      </c>
      <c r="F70" s="268" t="s">
        <v>5147</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5011</v>
      </c>
      <c r="B71" s="260" t="s">
        <v>5129</v>
      </c>
      <c r="C71" s="261" t="s">
        <v>5152</v>
      </c>
      <c r="D71" s="264" t="s">
        <v>5153</v>
      </c>
      <c r="E71" s="265" t="s">
        <v>5015</v>
      </c>
      <c r="F71" s="268" t="s">
        <v>5154</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5011</v>
      </c>
      <c r="B72" s="260" t="s">
        <v>5129</v>
      </c>
      <c r="C72" s="261" t="s">
        <v>5155</v>
      </c>
      <c r="D72" s="264" t="s">
        <v>5156</v>
      </c>
      <c r="E72" s="265" t="s">
        <v>5015</v>
      </c>
      <c r="F72" s="268" t="s">
        <v>5132</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5011</v>
      </c>
      <c r="B73" s="260" t="s">
        <v>5129</v>
      </c>
      <c r="C73" s="261" t="s">
        <v>5157</v>
      </c>
      <c r="D73" s="264" t="s">
        <v>5158</v>
      </c>
      <c r="E73" s="265" t="s">
        <v>5159</v>
      </c>
      <c r="F73" s="268" t="s">
        <v>5132</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5011</v>
      </c>
      <c r="B74" s="259" t="s">
        <v>5160</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5011</v>
      </c>
      <c r="B75" s="260" t="s">
        <v>5160</v>
      </c>
      <c r="C75" s="261" t="s">
        <v>5161</v>
      </c>
      <c r="D75" s="264" t="s">
        <v>5162</v>
      </c>
      <c r="E75" s="265" t="s">
        <v>5159</v>
      </c>
      <c r="F75" s="268" t="s">
        <v>5163</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5011</v>
      </c>
      <c r="B76" s="260" t="s">
        <v>5160</v>
      </c>
      <c r="C76" s="261" t="s">
        <v>5164</v>
      </c>
      <c r="D76" s="264" t="s">
        <v>5165</v>
      </c>
      <c r="E76" s="265" t="s">
        <v>5159</v>
      </c>
      <c r="F76" s="268" t="s">
        <v>5163</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5011</v>
      </c>
      <c r="B77" s="260" t="s">
        <v>5160</v>
      </c>
      <c r="C77" s="261" t="s">
        <v>5166</v>
      </c>
      <c r="D77" s="264" t="s">
        <v>5167</v>
      </c>
      <c r="E77" s="265" t="s">
        <v>5159</v>
      </c>
      <c r="F77" s="268" t="s">
        <v>5163</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5011</v>
      </c>
      <c r="B78" s="260" t="s">
        <v>5160</v>
      </c>
      <c r="C78" s="261" t="s">
        <v>5168</v>
      </c>
      <c r="D78" s="264" t="s">
        <v>5169</v>
      </c>
      <c r="E78" s="265" t="s">
        <v>5159</v>
      </c>
      <c r="F78" s="268" t="s">
        <v>5163</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5011</v>
      </c>
      <c r="B79" s="260" t="s">
        <v>5160</v>
      </c>
      <c r="C79" s="261" t="s">
        <v>5170</v>
      </c>
      <c r="D79" s="264" t="s">
        <v>5171</v>
      </c>
      <c r="E79" s="265" t="s">
        <v>5159</v>
      </c>
      <c r="F79" s="268" t="s">
        <v>5163</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5011</v>
      </c>
      <c r="B80" s="260" t="s">
        <v>5160</v>
      </c>
      <c r="C80" s="261" t="s">
        <v>5172</v>
      </c>
      <c r="D80" s="264" t="s">
        <v>5173</v>
      </c>
      <c r="E80" s="265" t="s">
        <v>5159</v>
      </c>
      <c r="F80" s="268" t="s">
        <v>5163</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5011</v>
      </c>
      <c r="B81" s="260" t="s">
        <v>5160</v>
      </c>
      <c r="C81" s="261" t="s">
        <v>5174</v>
      </c>
      <c r="D81" s="264" t="s">
        <v>5175</v>
      </c>
      <c r="E81" s="265" t="s">
        <v>5159</v>
      </c>
      <c r="F81" s="268" t="s">
        <v>5163</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5011</v>
      </c>
      <c r="B82" s="260" t="s">
        <v>5160</v>
      </c>
      <c r="C82" s="261" t="s">
        <v>5176</v>
      </c>
      <c r="D82" s="264" t="s">
        <v>5177</v>
      </c>
      <c r="E82" s="265" t="s">
        <v>5159</v>
      </c>
      <c r="F82" s="268" t="s">
        <v>5163</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5011</v>
      </c>
      <c r="B83" s="260" t="s">
        <v>5160</v>
      </c>
      <c r="C83" s="261" t="s">
        <v>5178</v>
      </c>
      <c r="D83" s="264" t="s">
        <v>5179</v>
      </c>
      <c r="E83" s="265" t="s">
        <v>5159</v>
      </c>
      <c r="F83" s="268" t="s">
        <v>5163</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5011</v>
      </c>
      <c r="B84" s="260" t="s">
        <v>5160</v>
      </c>
      <c r="C84" s="261" t="s">
        <v>5180</v>
      </c>
      <c r="D84" s="264" t="s">
        <v>5181</v>
      </c>
      <c r="E84" s="265" t="s">
        <v>5159</v>
      </c>
      <c r="F84" s="268" t="s">
        <v>5163</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5011</v>
      </c>
      <c r="B85" s="260" t="s">
        <v>5160</v>
      </c>
      <c r="C85" s="261" t="s">
        <v>5182</v>
      </c>
      <c r="D85" s="264" t="s">
        <v>5183</v>
      </c>
      <c r="E85" s="265" t="s">
        <v>5159</v>
      </c>
      <c r="F85" s="268" t="s">
        <v>5163</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5011</v>
      </c>
      <c r="B86" s="260" t="s">
        <v>5160</v>
      </c>
      <c r="C86" s="261" t="s">
        <v>5184</v>
      </c>
      <c r="D86" s="264" t="s">
        <v>5185</v>
      </c>
      <c r="E86" s="265" t="s">
        <v>5159</v>
      </c>
      <c r="F86" s="268" t="s">
        <v>5163</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5011</v>
      </c>
      <c r="B87" s="260" t="s">
        <v>5160</v>
      </c>
      <c r="C87" s="261" t="s">
        <v>5186</v>
      </c>
      <c r="D87" s="264" t="s">
        <v>5187</v>
      </c>
      <c r="E87" s="265" t="s">
        <v>5159</v>
      </c>
      <c r="F87" s="268" t="s">
        <v>5163</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5011</v>
      </c>
      <c r="B88" s="260" t="s">
        <v>5160</v>
      </c>
      <c r="C88" s="261" t="s">
        <v>5188</v>
      </c>
      <c r="D88" s="264" t="s">
        <v>5189</v>
      </c>
      <c r="E88" s="265" t="s">
        <v>5159</v>
      </c>
      <c r="F88" s="268" t="s">
        <v>5147</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5011</v>
      </c>
      <c r="B89" s="260" t="s">
        <v>5160</v>
      </c>
      <c r="C89" s="261" t="s">
        <v>5190</v>
      </c>
      <c r="D89" s="264" t="s">
        <v>5191</v>
      </c>
      <c r="E89" s="265" t="s">
        <v>5159</v>
      </c>
      <c r="F89" s="268" t="s">
        <v>5147</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5011</v>
      </c>
      <c r="B90" s="260" t="s">
        <v>5160</v>
      </c>
      <c r="C90" s="261" t="s">
        <v>5192</v>
      </c>
      <c r="D90" s="264" t="s">
        <v>5193</v>
      </c>
      <c r="E90" s="265" t="s">
        <v>5159</v>
      </c>
      <c r="F90" s="268" t="s">
        <v>5147</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5011</v>
      </c>
      <c r="B91" s="259" t="s">
        <v>5194</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5011</v>
      </c>
      <c r="B92" s="260" t="s">
        <v>5194</v>
      </c>
      <c r="C92" s="261" t="s">
        <v>5195</v>
      </c>
      <c r="D92" s="264" t="s">
        <v>5196</v>
      </c>
      <c r="E92" s="265" t="s">
        <v>5015</v>
      </c>
      <c r="F92" s="268" t="s">
        <v>5147</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5011</v>
      </c>
      <c r="B93" s="260" t="s">
        <v>5194</v>
      </c>
      <c r="C93" s="261" t="s">
        <v>5197</v>
      </c>
      <c r="D93" s="264" t="s">
        <v>5198</v>
      </c>
      <c r="E93" s="265" t="s">
        <v>5015</v>
      </c>
      <c r="F93" s="268" t="s">
        <v>5147</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5011</v>
      </c>
      <c r="B94" s="260" t="s">
        <v>5194</v>
      </c>
      <c r="C94" s="261" t="s">
        <v>5199</v>
      </c>
      <c r="D94" s="264" t="s">
        <v>5200</v>
      </c>
      <c r="E94" s="265" t="s">
        <v>5015</v>
      </c>
      <c r="F94" s="268" t="s">
        <v>5147</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5011</v>
      </c>
      <c r="B95" s="260" t="s">
        <v>5194</v>
      </c>
      <c r="C95" s="261" t="s">
        <v>5201</v>
      </c>
      <c r="D95" s="264" t="s">
        <v>5202</v>
      </c>
      <c r="E95" s="265" t="s">
        <v>5015</v>
      </c>
      <c r="F95" s="268" t="s">
        <v>5147</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5011</v>
      </c>
      <c r="B96" s="260" t="s">
        <v>5194</v>
      </c>
      <c r="C96" s="261" t="s">
        <v>5203</v>
      </c>
      <c r="D96" s="264" t="s">
        <v>5204</v>
      </c>
      <c r="E96" s="265" t="s">
        <v>5015</v>
      </c>
      <c r="F96" s="268" t="s">
        <v>5147</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5011</v>
      </c>
      <c r="B97" s="260" t="s">
        <v>5194</v>
      </c>
      <c r="C97" s="261" t="s">
        <v>5205</v>
      </c>
      <c r="D97" s="264" t="s">
        <v>5206</v>
      </c>
      <c r="E97" s="265" t="s">
        <v>5015</v>
      </c>
      <c r="F97" s="268" t="s">
        <v>5207</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5011</v>
      </c>
      <c r="B98" s="260" t="s">
        <v>5194</v>
      </c>
      <c r="C98" s="261" t="s">
        <v>5208</v>
      </c>
      <c r="D98" s="264" t="s">
        <v>5209</v>
      </c>
      <c r="E98" s="265" t="s">
        <v>5015</v>
      </c>
      <c r="F98" s="268" t="s">
        <v>5207</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5011</v>
      </c>
      <c r="B99" s="260" t="s">
        <v>5194</v>
      </c>
      <c r="C99" s="261" t="s">
        <v>5210</v>
      </c>
      <c r="D99" s="264" t="s">
        <v>5211</v>
      </c>
      <c r="E99" s="265" t="s">
        <v>5015</v>
      </c>
      <c r="F99" s="268" t="s">
        <v>5207</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5011</v>
      </c>
      <c r="B100" s="260" t="s">
        <v>5194</v>
      </c>
      <c r="C100" s="261" t="s">
        <v>5212</v>
      </c>
      <c r="D100" s="264" t="s">
        <v>5213</v>
      </c>
      <c r="E100" s="265" t="s">
        <v>5015</v>
      </c>
      <c r="F100" s="268" t="s">
        <v>5207</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5011</v>
      </c>
      <c r="B101" s="260" t="s">
        <v>5194</v>
      </c>
      <c r="C101" s="261" t="s">
        <v>5214</v>
      </c>
      <c r="D101" s="264" t="s">
        <v>5215</v>
      </c>
      <c r="E101" s="265" t="s">
        <v>5015</v>
      </c>
      <c r="F101" s="268" t="s">
        <v>5147</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5011</v>
      </c>
      <c r="B102" s="260" t="s">
        <v>5194</v>
      </c>
      <c r="C102" s="261" t="s">
        <v>5216</v>
      </c>
      <c r="D102" s="264" t="s">
        <v>5217</v>
      </c>
      <c r="E102" s="265" t="s">
        <v>5159</v>
      </c>
      <c r="F102" s="268" t="s">
        <v>5147</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5011</v>
      </c>
      <c r="B103" s="260" t="s">
        <v>5194</v>
      </c>
      <c r="C103" s="261" t="s">
        <v>5218</v>
      </c>
      <c r="D103" s="264" t="s">
        <v>5219</v>
      </c>
      <c r="E103" s="265" t="s">
        <v>5159</v>
      </c>
      <c r="F103" s="268" t="s">
        <v>5147</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5011</v>
      </c>
      <c r="B104" s="260" t="s">
        <v>5194</v>
      </c>
      <c r="C104" s="261" t="s">
        <v>5220</v>
      </c>
      <c r="D104" s="264" t="s">
        <v>5221</v>
      </c>
      <c r="E104" s="265" t="s">
        <v>5159</v>
      </c>
      <c r="F104" s="268" t="s">
        <v>5147</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5011</v>
      </c>
      <c r="B105" s="260" t="s">
        <v>5194</v>
      </c>
      <c r="C105" s="261" t="s">
        <v>5222</v>
      </c>
      <c r="D105" s="264" t="s">
        <v>5223</v>
      </c>
      <c r="E105" s="265" t="s">
        <v>5044</v>
      </c>
      <c r="F105" s="268" t="s">
        <v>5147</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5011</v>
      </c>
      <c r="B106" s="259" t="s">
        <v>5224</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5011</v>
      </c>
      <c r="B107" s="260" t="s">
        <v>5224</v>
      </c>
      <c r="C107" s="261" t="s">
        <v>5225</v>
      </c>
      <c r="D107" s="264" t="s">
        <v>5226</v>
      </c>
      <c r="E107" s="265" t="s">
        <v>5159</v>
      </c>
      <c r="F107" s="268" t="s">
        <v>5147</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5011</v>
      </c>
      <c r="B108" s="260" t="s">
        <v>5224</v>
      </c>
      <c r="C108" s="261" t="s">
        <v>5227</v>
      </c>
      <c r="D108" s="264" t="s">
        <v>5228</v>
      </c>
      <c r="E108" s="265" t="s">
        <v>5159</v>
      </c>
      <c r="F108" s="268" t="s">
        <v>5147</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5011</v>
      </c>
      <c r="B109" s="260" t="s">
        <v>5224</v>
      </c>
      <c r="C109" s="261" t="s">
        <v>5229</v>
      </c>
      <c r="D109" s="264" t="s">
        <v>5230</v>
      </c>
      <c r="E109" s="265" t="s">
        <v>5159</v>
      </c>
      <c r="F109" s="268" t="s">
        <v>5147</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5011</v>
      </c>
      <c r="B110" s="260" t="s">
        <v>5224</v>
      </c>
      <c r="C110" s="261" t="s">
        <v>5231</v>
      </c>
      <c r="D110" s="264" t="s">
        <v>5232</v>
      </c>
      <c r="E110" s="265" t="s">
        <v>5159</v>
      </c>
      <c r="F110" s="268" t="s">
        <v>5147</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5011</v>
      </c>
      <c r="B111" s="260" t="s">
        <v>5224</v>
      </c>
      <c r="C111" s="261" t="s">
        <v>5233</v>
      </c>
      <c r="D111" s="264" t="s">
        <v>5234</v>
      </c>
      <c r="E111" s="265" t="s">
        <v>5159</v>
      </c>
      <c r="F111" s="268" t="s">
        <v>5147</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5011</v>
      </c>
      <c r="B112" s="260" t="s">
        <v>5224</v>
      </c>
      <c r="C112" s="261" t="s">
        <v>5235</v>
      </c>
      <c r="D112" s="264" t="s">
        <v>5236</v>
      </c>
      <c r="E112" s="265" t="s">
        <v>5159</v>
      </c>
      <c r="F112" s="268" t="s">
        <v>5147</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5011</v>
      </c>
      <c r="B113" s="260" t="s">
        <v>5224</v>
      </c>
      <c r="C113" s="261" t="s">
        <v>5237</v>
      </c>
      <c r="D113" s="264" t="s">
        <v>5238</v>
      </c>
      <c r="E113" s="265" t="s">
        <v>5159</v>
      </c>
      <c r="F113" s="268" t="s">
        <v>5147</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5011</v>
      </c>
      <c r="B114" s="260" t="s">
        <v>5224</v>
      </c>
      <c r="C114" s="261" t="s">
        <v>5239</v>
      </c>
      <c r="D114" s="264" t="s">
        <v>5240</v>
      </c>
      <c r="E114" s="265" t="s">
        <v>5159</v>
      </c>
      <c r="F114" s="268" t="s">
        <v>5147</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5011</v>
      </c>
      <c r="B115" s="260" t="s">
        <v>5224</v>
      </c>
      <c r="C115" s="261" t="s">
        <v>5241</v>
      </c>
      <c r="D115" s="264" t="s">
        <v>5242</v>
      </c>
      <c r="E115" s="265" t="s">
        <v>5159</v>
      </c>
      <c r="F115" s="268" t="s">
        <v>5147</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5011</v>
      </c>
      <c r="B116" s="260" t="s">
        <v>5224</v>
      </c>
      <c r="C116" s="261" t="s">
        <v>5243</v>
      </c>
      <c r="D116" s="264" t="s">
        <v>5244</v>
      </c>
      <c r="E116" s="265" t="s">
        <v>5159</v>
      </c>
      <c r="F116" s="268" t="s">
        <v>5147</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5011</v>
      </c>
      <c r="B117" s="260" t="s">
        <v>5224</v>
      </c>
      <c r="C117" s="261" t="s">
        <v>5245</v>
      </c>
      <c r="D117" s="264" t="s">
        <v>5246</v>
      </c>
      <c r="E117" s="265" t="s">
        <v>5159</v>
      </c>
      <c r="F117" s="268" t="s">
        <v>5147</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5247</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5247</v>
      </c>
      <c r="B119" s="259" t="s">
        <v>5248</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5247</v>
      </c>
      <c r="B120" s="260" t="s">
        <v>5248</v>
      </c>
      <c r="C120" s="261" t="s">
        <v>5249</v>
      </c>
      <c r="D120" s="264" t="s">
        <v>5250</v>
      </c>
      <c r="E120" s="265" t="s">
        <v>5015</v>
      </c>
      <c r="F120" s="268" t="s">
        <v>5251</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5247</v>
      </c>
      <c r="B121" s="260" t="s">
        <v>5248</v>
      </c>
      <c r="C121" s="261" t="s">
        <v>5252</v>
      </c>
      <c r="D121" s="264" t="s">
        <v>5253</v>
      </c>
      <c r="E121" s="265" t="s">
        <v>5015</v>
      </c>
      <c r="F121" s="268" t="s">
        <v>5251</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5247</v>
      </c>
      <c r="B122" s="260" t="s">
        <v>5248</v>
      </c>
      <c r="C122" s="261" t="s">
        <v>5254</v>
      </c>
      <c r="D122" s="264" t="s">
        <v>5255</v>
      </c>
      <c r="E122" s="265" t="s">
        <v>5015</v>
      </c>
      <c r="F122" s="268" t="s">
        <v>5251</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5247</v>
      </c>
      <c r="B123" s="260" t="s">
        <v>5248</v>
      </c>
      <c r="C123" s="261" t="s">
        <v>5256</v>
      </c>
      <c r="D123" s="264" t="s">
        <v>5257</v>
      </c>
      <c r="E123" s="265" t="s">
        <v>5015</v>
      </c>
      <c r="F123" s="268" t="s">
        <v>5251</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5247</v>
      </c>
      <c r="B124" s="260" t="s">
        <v>5248</v>
      </c>
      <c r="C124" s="261" t="s">
        <v>5258</v>
      </c>
      <c r="D124" s="264" t="s">
        <v>5259</v>
      </c>
      <c r="E124" s="265" t="s">
        <v>5015</v>
      </c>
      <c r="F124" s="268" t="s">
        <v>5251</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5247</v>
      </c>
      <c r="B125" s="260" t="s">
        <v>5248</v>
      </c>
      <c r="C125" s="261" t="s">
        <v>5260</v>
      </c>
      <c r="D125" s="264" t="s">
        <v>5261</v>
      </c>
      <c r="E125" s="265" t="s">
        <v>5015</v>
      </c>
      <c r="F125" s="268" t="s">
        <v>5251</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5247</v>
      </c>
      <c r="B126" s="260" t="s">
        <v>5248</v>
      </c>
      <c r="C126" s="261" t="s">
        <v>5262</v>
      </c>
      <c r="D126" s="264" t="s">
        <v>5263</v>
      </c>
      <c r="E126" s="265" t="s">
        <v>5015</v>
      </c>
      <c r="F126" s="268" t="s">
        <v>5251</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5247</v>
      </c>
      <c r="B127" s="260" t="s">
        <v>5248</v>
      </c>
      <c r="C127" s="261" t="s">
        <v>5264</v>
      </c>
      <c r="D127" s="264" t="s">
        <v>5265</v>
      </c>
      <c r="E127" s="265" t="s">
        <v>5015</v>
      </c>
      <c r="F127" s="268" t="s">
        <v>5251</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5247</v>
      </c>
      <c r="B128" s="260" t="s">
        <v>5248</v>
      </c>
      <c r="C128" s="261" t="s">
        <v>5266</v>
      </c>
      <c r="D128" s="264" t="s">
        <v>5267</v>
      </c>
      <c r="E128" s="265" t="s">
        <v>5015</v>
      </c>
      <c r="F128" s="268" t="s">
        <v>5251</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5247</v>
      </c>
      <c r="B129" s="260" t="s">
        <v>5248</v>
      </c>
      <c r="C129" s="261" t="s">
        <v>5268</v>
      </c>
      <c r="D129" s="264" t="s">
        <v>5269</v>
      </c>
      <c r="E129" s="265" t="s">
        <v>5015</v>
      </c>
      <c r="F129" s="268" t="s">
        <v>5251</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5247</v>
      </c>
      <c r="B130" s="260" t="s">
        <v>5248</v>
      </c>
      <c r="C130" s="261" t="s">
        <v>5270</v>
      </c>
      <c r="D130" s="264" t="s">
        <v>5271</v>
      </c>
      <c r="E130" s="265" t="s">
        <v>5015</v>
      </c>
      <c r="F130" s="268" t="s">
        <v>5251</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5247</v>
      </c>
      <c r="B131" s="260" t="s">
        <v>5248</v>
      </c>
      <c r="C131" s="261" t="s">
        <v>5272</v>
      </c>
      <c r="D131" s="264" t="s">
        <v>5273</v>
      </c>
      <c r="E131" s="265" t="s">
        <v>5015</v>
      </c>
      <c r="F131" s="268" t="s">
        <v>5251</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5247</v>
      </c>
      <c r="B132" s="260" t="s">
        <v>5248</v>
      </c>
      <c r="C132" s="261" t="s">
        <v>5274</v>
      </c>
      <c r="D132" s="264" t="s">
        <v>5275</v>
      </c>
      <c r="E132" s="265" t="s">
        <v>5015</v>
      </c>
      <c r="F132" s="268" t="s">
        <v>5251</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5247</v>
      </c>
      <c r="B133" s="260" t="s">
        <v>5248</v>
      </c>
      <c r="C133" s="261" t="s">
        <v>5276</v>
      </c>
      <c r="D133" s="264" t="s">
        <v>5277</v>
      </c>
      <c r="E133" s="265" t="s">
        <v>5044</v>
      </c>
      <c r="F133" s="268" t="s">
        <v>5251</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5247</v>
      </c>
      <c r="B134" s="260" t="s">
        <v>5248</v>
      </c>
      <c r="C134" s="261" t="s">
        <v>5278</v>
      </c>
      <c r="D134" s="264" t="s">
        <v>5279</v>
      </c>
      <c r="E134" s="265" t="s">
        <v>5044</v>
      </c>
      <c r="F134" s="268" t="s">
        <v>5251</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5247</v>
      </c>
      <c r="B135" s="260" t="s">
        <v>5248</v>
      </c>
      <c r="C135" s="261" t="s">
        <v>5280</v>
      </c>
      <c r="D135" s="264" t="s">
        <v>5281</v>
      </c>
      <c r="E135" s="265" t="s">
        <v>5159</v>
      </c>
      <c r="F135" s="268" t="s">
        <v>5251</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5247</v>
      </c>
      <c r="B136" s="260" t="s">
        <v>5248</v>
      </c>
      <c r="C136" s="261" t="s">
        <v>5282</v>
      </c>
      <c r="D136" s="264" t="s">
        <v>5283</v>
      </c>
      <c r="E136" s="265" t="s">
        <v>5044</v>
      </c>
      <c r="F136" s="268" t="s">
        <v>5251</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5247</v>
      </c>
      <c r="B137" s="260" t="s">
        <v>5248</v>
      </c>
      <c r="C137" s="261" t="s">
        <v>5284</v>
      </c>
      <c r="D137" s="264" t="s">
        <v>5285</v>
      </c>
      <c r="E137" s="265" t="s">
        <v>5044</v>
      </c>
      <c r="F137" s="268" t="s">
        <v>5251</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5247</v>
      </c>
      <c r="B138" s="260" t="s">
        <v>5248</v>
      </c>
      <c r="C138" s="261" t="s">
        <v>5286</v>
      </c>
      <c r="D138" s="264" t="s">
        <v>5287</v>
      </c>
      <c r="E138" s="265" t="s">
        <v>5159</v>
      </c>
      <c r="F138" s="268" t="s">
        <v>5251</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5247</v>
      </c>
      <c r="B139" s="260" t="s">
        <v>5248</v>
      </c>
      <c r="C139" s="261" t="s">
        <v>5288</v>
      </c>
      <c r="D139" s="264" t="s">
        <v>5289</v>
      </c>
      <c r="E139" s="265" t="s">
        <v>5159</v>
      </c>
      <c r="F139" s="268" t="s">
        <v>5251</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5247</v>
      </c>
      <c r="B140" s="260" t="s">
        <v>5248</v>
      </c>
      <c r="C140" s="261" t="s">
        <v>5290</v>
      </c>
      <c r="D140" s="264" t="s">
        <v>5291</v>
      </c>
      <c r="E140" s="265" t="s">
        <v>5015</v>
      </c>
      <c r="F140" s="268" t="s">
        <v>5251</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5247</v>
      </c>
      <c r="B141" s="260" t="s">
        <v>5248</v>
      </c>
      <c r="C141" s="261" t="s">
        <v>5292</v>
      </c>
      <c r="D141" s="264" t="s">
        <v>5293</v>
      </c>
      <c r="E141" s="265" t="s">
        <v>5294</v>
      </c>
      <c r="F141" s="268" t="s">
        <v>5295</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5247</v>
      </c>
      <c r="B142" s="260" t="s">
        <v>5248</v>
      </c>
      <c r="C142" s="261" t="s">
        <v>5296</v>
      </c>
      <c r="D142" s="264" t="s">
        <v>5297</v>
      </c>
      <c r="E142" s="265" t="s">
        <v>5294</v>
      </c>
      <c r="F142" s="268" t="s">
        <v>5295</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5247</v>
      </c>
      <c r="B143" s="260" t="s">
        <v>5248</v>
      </c>
      <c r="C143" s="261" t="s">
        <v>5298</v>
      </c>
      <c r="D143" s="264" t="s">
        <v>5299</v>
      </c>
      <c r="E143" s="265" t="s">
        <v>5294</v>
      </c>
      <c r="F143" s="268" t="s">
        <v>5295</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5247</v>
      </c>
      <c r="B144" s="260" t="s">
        <v>5248</v>
      </c>
      <c r="C144" s="261" t="s">
        <v>5300</v>
      </c>
      <c r="D144" s="264" t="s">
        <v>5301</v>
      </c>
      <c r="E144" s="265" t="s">
        <v>5111</v>
      </c>
      <c r="F144" s="268" t="s">
        <v>5295</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5247</v>
      </c>
      <c r="B145" s="260" t="s">
        <v>5248</v>
      </c>
      <c r="C145" s="261" t="s">
        <v>5302</v>
      </c>
      <c r="D145" s="264" t="s">
        <v>5303</v>
      </c>
      <c r="E145" s="265" t="s">
        <v>5111</v>
      </c>
      <c r="F145" s="268" t="s">
        <v>5295</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5247</v>
      </c>
      <c r="B146" s="260" t="s">
        <v>5248</v>
      </c>
      <c r="C146" s="261" t="s">
        <v>5304</v>
      </c>
      <c r="D146" s="264" t="s">
        <v>5305</v>
      </c>
      <c r="E146" s="265" t="s">
        <v>5111</v>
      </c>
      <c r="F146" s="268" t="s">
        <v>5295</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5247</v>
      </c>
      <c r="B147" s="259" t="s">
        <v>5306</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5247</v>
      </c>
      <c r="B148" s="260" t="s">
        <v>5306</v>
      </c>
      <c r="C148" s="261" t="s">
        <v>5307</v>
      </c>
      <c r="D148" s="264" t="s">
        <v>5308</v>
      </c>
      <c r="E148" s="265" t="s">
        <v>5044</v>
      </c>
      <c r="F148" s="268" t="s">
        <v>5309</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5247</v>
      </c>
      <c r="B149" s="260" t="s">
        <v>5306</v>
      </c>
      <c r="C149" s="261" t="s">
        <v>5310</v>
      </c>
      <c r="D149" s="264" t="s">
        <v>5311</v>
      </c>
      <c r="E149" s="265" t="s">
        <v>5044</v>
      </c>
      <c r="F149" s="268" t="s">
        <v>5309</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5247</v>
      </c>
      <c r="B150" s="260" t="s">
        <v>5306</v>
      </c>
      <c r="C150" s="261" t="s">
        <v>5312</v>
      </c>
      <c r="D150" s="264" t="s">
        <v>5313</v>
      </c>
      <c r="E150" s="265" t="s">
        <v>5044</v>
      </c>
      <c r="F150" s="268" t="s">
        <v>5309</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5247</v>
      </c>
      <c r="B151" s="260" t="s">
        <v>5306</v>
      </c>
      <c r="C151" s="261" t="s">
        <v>5314</v>
      </c>
      <c r="D151" s="264" t="s">
        <v>5315</v>
      </c>
      <c r="E151" s="265" t="s">
        <v>5044</v>
      </c>
      <c r="F151" s="268" t="s">
        <v>5309</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5247</v>
      </c>
      <c r="B152" s="260" t="s">
        <v>5306</v>
      </c>
      <c r="C152" s="261" t="s">
        <v>5316</v>
      </c>
      <c r="D152" s="264" t="s">
        <v>5317</v>
      </c>
      <c r="E152" s="265" t="s">
        <v>5044</v>
      </c>
      <c r="F152" s="268" t="s">
        <v>5309</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5247</v>
      </c>
      <c r="B153" s="260" t="s">
        <v>5306</v>
      </c>
      <c r="C153" s="261" t="s">
        <v>5318</v>
      </c>
      <c r="D153" s="264" t="s">
        <v>5319</v>
      </c>
      <c r="E153" s="265" t="s">
        <v>5044</v>
      </c>
      <c r="F153" s="268" t="s">
        <v>5309</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5247</v>
      </c>
      <c r="B154" s="260" t="s">
        <v>5306</v>
      </c>
      <c r="C154" s="261" t="s">
        <v>5320</v>
      </c>
      <c r="D154" s="264" t="s">
        <v>5321</v>
      </c>
      <c r="E154" s="265" t="s">
        <v>5044</v>
      </c>
      <c r="F154" s="268" t="s">
        <v>5309</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5247</v>
      </c>
      <c r="B155" s="260" t="s">
        <v>5306</v>
      </c>
      <c r="C155" s="261" t="s">
        <v>5322</v>
      </c>
      <c r="D155" s="264" t="s">
        <v>5323</v>
      </c>
      <c r="E155" s="265" t="s">
        <v>5044</v>
      </c>
      <c r="F155" s="268" t="s">
        <v>5309</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5247</v>
      </c>
      <c r="B156" s="260" t="s">
        <v>5306</v>
      </c>
      <c r="C156" s="261" t="s">
        <v>5324</v>
      </c>
      <c r="D156" s="264" t="s">
        <v>5325</v>
      </c>
      <c r="E156" s="265" t="s">
        <v>5044</v>
      </c>
      <c r="F156" s="268" t="s">
        <v>5309</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5247</v>
      </c>
      <c r="B157" s="260" t="s">
        <v>5306</v>
      </c>
      <c r="C157" s="261" t="s">
        <v>5326</v>
      </c>
      <c r="D157" s="264" t="s">
        <v>5327</v>
      </c>
      <c r="E157" s="265" t="s">
        <v>5044</v>
      </c>
      <c r="F157" s="268" t="s">
        <v>5309</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5247</v>
      </c>
      <c r="B158" s="260" t="s">
        <v>5306</v>
      </c>
      <c r="C158" s="261" t="s">
        <v>5328</v>
      </c>
      <c r="D158" s="264" t="s">
        <v>5329</v>
      </c>
      <c r="E158" s="265" t="s">
        <v>5044</v>
      </c>
      <c r="F158" s="268" t="s">
        <v>5309</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5247</v>
      </c>
      <c r="B159" s="260" t="s">
        <v>5306</v>
      </c>
      <c r="C159" s="261" t="s">
        <v>5330</v>
      </c>
      <c r="D159" s="264" t="s">
        <v>5331</v>
      </c>
      <c r="E159" s="265" t="s">
        <v>5044</v>
      </c>
      <c r="F159" s="268" t="s">
        <v>5309</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5247</v>
      </c>
      <c r="B160" s="260" t="s">
        <v>5306</v>
      </c>
      <c r="C160" s="261" t="s">
        <v>5332</v>
      </c>
      <c r="D160" s="264" t="s">
        <v>5333</v>
      </c>
      <c r="E160" s="265" t="s">
        <v>5044</v>
      </c>
      <c r="F160" s="268" t="s">
        <v>5334</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5247</v>
      </c>
      <c r="B161" s="260" t="s">
        <v>5306</v>
      </c>
      <c r="C161" s="261" t="s">
        <v>5335</v>
      </c>
      <c r="D161" s="264" t="s">
        <v>5336</v>
      </c>
      <c r="E161" s="265" t="s">
        <v>5044</v>
      </c>
      <c r="F161" s="268" t="s">
        <v>5334</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5247</v>
      </c>
      <c r="B162" s="260" t="s">
        <v>5306</v>
      </c>
      <c r="C162" s="261" t="s">
        <v>5337</v>
      </c>
      <c r="D162" s="264" t="s">
        <v>5338</v>
      </c>
      <c r="E162" s="265" t="s">
        <v>5044</v>
      </c>
      <c r="F162" s="268" t="s">
        <v>5334</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5247</v>
      </c>
      <c r="B163" s="260" t="s">
        <v>5306</v>
      </c>
      <c r="C163" s="261" t="s">
        <v>5339</v>
      </c>
      <c r="D163" s="264" t="s">
        <v>5340</v>
      </c>
      <c r="E163" s="265" t="s">
        <v>5044</v>
      </c>
      <c r="F163" s="268" t="s">
        <v>5334</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5247</v>
      </c>
      <c r="B164" s="260" t="s">
        <v>5306</v>
      </c>
      <c r="C164" s="261" t="s">
        <v>5341</v>
      </c>
      <c r="D164" s="264" t="s">
        <v>5342</v>
      </c>
      <c r="E164" s="265" t="s">
        <v>5044</v>
      </c>
      <c r="F164" s="268" t="s">
        <v>5334</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5247</v>
      </c>
      <c r="B165" s="259" t="s">
        <v>5343</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5247</v>
      </c>
      <c r="B166" s="260" t="s">
        <v>5343</v>
      </c>
      <c r="C166" s="261" t="s">
        <v>5344</v>
      </c>
      <c r="D166" s="264" t="s">
        <v>5345</v>
      </c>
      <c r="E166" s="265" t="s">
        <v>5015</v>
      </c>
      <c r="F166" s="268" t="s">
        <v>5346</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5247</v>
      </c>
      <c r="B167" s="260" t="s">
        <v>5343</v>
      </c>
      <c r="C167" s="261" t="s">
        <v>5347</v>
      </c>
      <c r="D167" s="264" t="s">
        <v>5348</v>
      </c>
      <c r="E167" s="265" t="s">
        <v>5159</v>
      </c>
      <c r="F167" s="268" t="s">
        <v>5346</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5247</v>
      </c>
      <c r="B168" s="260" t="s">
        <v>5343</v>
      </c>
      <c r="C168" s="261" t="s">
        <v>5349</v>
      </c>
      <c r="D168" s="264" t="s">
        <v>5350</v>
      </c>
      <c r="E168" s="265" t="s">
        <v>5111</v>
      </c>
      <c r="F168" s="268" t="s">
        <v>5346</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5247</v>
      </c>
      <c r="B169" s="260" t="s">
        <v>5343</v>
      </c>
      <c r="C169" s="261" t="s">
        <v>5351</v>
      </c>
      <c r="D169" s="264" t="s">
        <v>5352</v>
      </c>
      <c r="E169" s="265" t="s">
        <v>5111</v>
      </c>
      <c r="F169" s="268" t="s">
        <v>5346</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5247</v>
      </c>
      <c r="B170" s="260" t="s">
        <v>5343</v>
      </c>
      <c r="C170" s="261" t="s">
        <v>5353</v>
      </c>
      <c r="D170" s="264" t="s">
        <v>5354</v>
      </c>
      <c r="E170" s="265" t="s">
        <v>5159</v>
      </c>
      <c r="F170" s="268" t="s">
        <v>5346</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5247</v>
      </c>
      <c r="B171" s="260" t="s">
        <v>5343</v>
      </c>
      <c r="C171" s="261" t="s">
        <v>5355</v>
      </c>
      <c r="D171" s="264" t="s">
        <v>5356</v>
      </c>
      <c r="E171" s="265" t="s">
        <v>5044</v>
      </c>
      <c r="F171" s="268" t="s">
        <v>5346</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5247</v>
      </c>
      <c r="B172" s="260" t="s">
        <v>5343</v>
      </c>
      <c r="C172" s="261" t="s">
        <v>5357</v>
      </c>
      <c r="D172" s="264" t="s">
        <v>5358</v>
      </c>
      <c r="E172" s="265" t="s">
        <v>5111</v>
      </c>
      <c r="F172" s="268" t="s">
        <v>5346</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5247</v>
      </c>
      <c r="B173" s="260" t="s">
        <v>5343</v>
      </c>
      <c r="C173" s="261" t="s">
        <v>5359</v>
      </c>
      <c r="D173" s="264" t="s">
        <v>5360</v>
      </c>
      <c r="E173" s="265" t="s">
        <v>5044</v>
      </c>
      <c r="F173" s="268" t="s">
        <v>5346</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5247</v>
      </c>
      <c r="B174" s="260" t="s">
        <v>5343</v>
      </c>
      <c r="C174" s="261" t="s">
        <v>5361</v>
      </c>
      <c r="D174" s="264" t="s">
        <v>5362</v>
      </c>
      <c r="E174" s="265" t="s">
        <v>5111</v>
      </c>
      <c r="F174" s="268" t="s">
        <v>5346</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5247</v>
      </c>
      <c r="B175" s="260" t="s">
        <v>5343</v>
      </c>
      <c r="C175" s="261" t="s">
        <v>5363</v>
      </c>
      <c r="D175" s="264" t="s">
        <v>5364</v>
      </c>
      <c r="E175" s="265" t="s">
        <v>5044</v>
      </c>
      <c r="F175" s="268" t="s">
        <v>5346</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5247</v>
      </c>
      <c r="B176" s="260" t="s">
        <v>5343</v>
      </c>
      <c r="C176" s="261" t="s">
        <v>5365</v>
      </c>
      <c r="D176" s="264" t="s">
        <v>5366</v>
      </c>
      <c r="E176" s="265" t="s">
        <v>5015</v>
      </c>
      <c r="F176" s="268" t="s">
        <v>5346</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5247</v>
      </c>
      <c r="B177" s="260" t="s">
        <v>5343</v>
      </c>
      <c r="C177" s="261" t="s">
        <v>5367</v>
      </c>
      <c r="D177" s="264" t="s">
        <v>5368</v>
      </c>
      <c r="E177" s="265" t="s">
        <v>5015</v>
      </c>
      <c r="F177" s="268" t="s">
        <v>5346</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5247</v>
      </c>
      <c r="B178" s="260" t="s">
        <v>5343</v>
      </c>
      <c r="C178" s="261" t="s">
        <v>5369</v>
      </c>
      <c r="D178" s="264" t="s">
        <v>5370</v>
      </c>
      <c r="E178" s="265" t="s">
        <v>5044</v>
      </c>
      <c r="F178" s="268" t="s">
        <v>5346</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5247</v>
      </c>
      <c r="B179" s="260" t="s">
        <v>5343</v>
      </c>
      <c r="C179" s="261" t="s">
        <v>5371</v>
      </c>
      <c r="D179" s="264" t="s">
        <v>5372</v>
      </c>
      <c r="E179" s="265" t="s">
        <v>5159</v>
      </c>
      <c r="F179" s="268" t="s">
        <v>5346</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5247</v>
      </c>
      <c r="B180" s="260" t="s">
        <v>5343</v>
      </c>
      <c r="C180" s="261" t="s">
        <v>5373</v>
      </c>
      <c r="D180" s="264" t="s">
        <v>5374</v>
      </c>
      <c r="E180" s="265" t="s">
        <v>5159</v>
      </c>
      <c r="F180" s="268" t="s">
        <v>5346</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5247</v>
      </c>
      <c r="B181" s="259" t="s">
        <v>5375</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5247</v>
      </c>
      <c r="B182" s="260" t="s">
        <v>5375</v>
      </c>
      <c r="C182" s="261" t="s">
        <v>5376</v>
      </c>
      <c r="D182" s="264" t="s">
        <v>5377</v>
      </c>
      <c r="E182" s="265" t="s">
        <v>5015</v>
      </c>
      <c r="F182" s="268" t="s">
        <v>5378</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5247</v>
      </c>
      <c r="B183" s="260" t="s">
        <v>5375</v>
      </c>
      <c r="C183" s="261" t="s">
        <v>5379</v>
      </c>
      <c r="D183" s="264" t="s">
        <v>5380</v>
      </c>
      <c r="E183" s="265" t="s">
        <v>5015</v>
      </c>
      <c r="F183" s="268" t="s">
        <v>5378</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5247</v>
      </c>
      <c r="B184" s="260" t="s">
        <v>5375</v>
      </c>
      <c r="C184" s="261" t="s">
        <v>5381</v>
      </c>
      <c r="D184" s="264" t="s">
        <v>5382</v>
      </c>
      <c r="E184" s="265" t="s">
        <v>5015</v>
      </c>
      <c r="F184" s="268" t="s">
        <v>5378</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5247</v>
      </c>
      <c r="B185" s="260" t="s">
        <v>5375</v>
      </c>
      <c r="C185" s="261" t="s">
        <v>5383</v>
      </c>
      <c r="D185" s="264" t="s">
        <v>5384</v>
      </c>
      <c r="E185" s="265" t="s">
        <v>5015</v>
      </c>
      <c r="F185" s="268" t="s">
        <v>5378</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5247</v>
      </c>
      <c r="B186" s="260" t="s">
        <v>5375</v>
      </c>
      <c r="C186" s="261" t="s">
        <v>5385</v>
      </c>
      <c r="D186" s="264" t="s">
        <v>5386</v>
      </c>
      <c r="E186" s="265" t="s">
        <v>5015</v>
      </c>
      <c r="F186" s="268" t="s">
        <v>5378</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5247</v>
      </c>
      <c r="B187" s="260" t="s">
        <v>5375</v>
      </c>
      <c r="C187" s="261" t="s">
        <v>5387</v>
      </c>
      <c r="D187" s="264" t="s">
        <v>5388</v>
      </c>
      <c r="E187" s="265" t="s">
        <v>5044</v>
      </c>
      <c r="F187" s="268" t="s">
        <v>5378</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5247</v>
      </c>
      <c r="B188" s="260" t="s">
        <v>5375</v>
      </c>
      <c r="C188" s="261" t="s">
        <v>5389</v>
      </c>
      <c r="D188" s="264" t="s">
        <v>5390</v>
      </c>
      <c r="E188" s="265" t="s">
        <v>5044</v>
      </c>
      <c r="F188" s="268" t="s">
        <v>5378</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5247</v>
      </c>
      <c r="B189" s="260" t="s">
        <v>5375</v>
      </c>
      <c r="C189" s="261" t="s">
        <v>5391</v>
      </c>
      <c r="D189" s="264" t="s">
        <v>5392</v>
      </c>
      <c r="E189" s="265" t="s">
        <v>5044</v>
      </c>
      <c r="F189" s="268" t="s">
        <v>5378</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5247</v>
      </c>
      <c r="B190" s="260" t="s">
        <v>5375</v>
      </c>
      <c r="C190" s="261" t="s">
        <v>5393</v>
      </c>
      <c r="D190" s="264" t="s">
        <v>5394</v>
      </c>
      <c r="E190" s="265" t="s">
        <v>5044</v>
      </c>
      <c r="F190" s="268" t="s">
        <v>5378</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5247</v>
      </c>
      <c r="B191" s="260" t="s">
        <v>5375</v>
      </c>
      <c r="C191" s="261" t="s">
        <v>5395</v>
      </c>
      <c r="D191" s="264" t="s">
        <v>5396</v>
      </c>
      <c r="E191" s="265" t="s">
        <v>5015</v>
      </c>
      <c r="F191" s="268" t="s">
        <v>5378</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5247</v>
      </c>
      <c r="B192" s="260" t="s">
        <v>5375</v>
      </c>
      <c r="C192" s="261" t="s">
        <v>5397</v>
      </c>
      <c r="D192" s="264" t="s">
        <v>5398</v>
      </c>
      <c r="E192" s="265" t="s">
        <v>5015</v>
      </c>
      <c r="F192" s="268" t="s">
        <v>5378</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5247</v>
      </c>
      <c r="B193" s="260" t="s">
        <v>5375</v>
      </c>
      <c r="C193" s="261" t="s">
        <v>5399</v>
      </c>
      <c r="D193" s="264" t="s">
        <v>5400</v>
      </c>
      <c r="E193" s="265" t="s">
        <v>5015</v>
      </c>
      <c r="F193" s="268" t="s">
        <v>5378</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5247</v>
      </c>
      <c r="B194" s="260" t="s">
        <v>5375</v>
      </c>
      <c r="C194" s="261" t="s">
        <v>5401</v>
      </c>
      <c r="D194" s="264" t="s">
        <v>5402</v>
      </c>
      <c r="E194" s="265" t="s">
        <v>5015</v>
      </c>
      <c r="F194" s="268" t="s">
        <v>5378</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5247</v>
      </c>
      <c r="B195" s="260" t="s">
        <v>5375</v>
      </c>
      <c r="C195" s="261" t="s">
        <v>5403</v>
      </c>
      <c r="D195" s="264" t="s">
        <v>5404</v>
      </c>
      <c r="E195" s="265" t="s">
        <v>5015</v>
      </c>
      <c r="F195" s="268" t="s">
        <v>5378</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5247</v>
      </c>
      <c r="B196" s="260" t="s">
        <v>5375</v>
      </c>
      <c r="C196" s="261" t="s">
        <v>5405</v>
      </c>
      <c r="D196" s="264" t="s">
        <v>5406</v>
      </c>
      <c r="E196" s="265" t="s">
        <v>5015</v>
      </c>
      <c r="F196" s="268" t="s">
        <v>5407</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5247</v>
      </c>
      <c r="B197" s="260" t="s">
        <v>5375</v>
      </c>
      <c r="C197" s="261" t="s">
        <v>5408</v>
      </c>
      <c r="D197" s="264" t="s">
        <v>5409</v>
      </c>
      <c r="E197" s="265" t="s">
        <v>5015</v>
      </c>
      <c r="F197" s="268" t="s">
        <v>5407</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5247</v>
      </c>
      <c r="B198" s="260" t="s">
        <v>5375</v>
      </c>
      <c r="C198" s="261" t="s">
        <v>5410</v>
      </c>
      <c r="D198" s="264" t="s">
        <v>5411</v>
      </c>
      <c r="E198" s="265" t="s">
        <v>5015</v>
      </c>
      <c r="F198" s="268" t="s">
        <v>5407</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5247</v>
      </c>
      <c r="B199" s="260" t="s">
        <v>5375</v>
      </c>
      <c r="C199" s="261" t="s">
        <v>5412</v>
      </c>
      <c r="D199" s="264" t="s">
        <v>5413</v>
      </c>
      <c r="E199" s="265" t="s">
        <v>5015</v>
      </c>
      <c r="F199" s="268" t="s">
        <v>5407</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5414</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5414</v>
      </c>
      <c r="B201" s="259" t="s">
        <v>5415</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5414</v>
      </c>
      <c r="B202" s="260" t="s">
        <v>5415</v>
      </c>
      <c r="C202" s="261" t="s">
        <v>5416</v>
      </c>
      <c r="D202" s="264" t="s">
        <v>5417</v>
      </c>
      <c r="E202" s="265" t="s">
        <v>5294</v>
      </c>
      <c r="F202" s="268" t="s">
        <v>5418</v>
      </c>
      <c r="G202" s="271">
        <f>IF(COUNTIF(H202:AU202,"&lt;&gt;")=0,"",SUMPRODUCT(((Recommendations[ImplStatus]="Implemented")+(Recommendations[ImplStatus]="Compensated"))*ISNUMBER(MATCH(Recommendations[Id],H202:AU202,0)))/COUNTIF(H202:AU202,"&lt;&gt;"))</f>
        <v>0</v>
      </c>
      <c r="H202" s="272" t="s">
        <v>197</v>
      </c>
      <c r="I202" s="272" t="s">
        <v>273</v>
      </c>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5414</v>
      </c>
      <c r="B203" s="260" t="s">
        <v>5415</v>
      </c>
      <c r="C203" s="261" t="s">
        <v>5419</v>
      </c>
      <c r="D203" s="264" t="s">
        <v>5420</v>
      </c>
      <c r="E203" s="265" t="s">
        <v>5294</v>
      </c>
      <c r="F203" s="268" t="s">
        <v>5418</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5414</v>
      </c>
      <c r="B204" s="260" t="s">
        <v>5415</v>
      </c>
      <c r="C204" s="261" t="s">
        <v>5421</v>
      </c>
      <c r="D204" s="264" t="s">
        <v>5422</v>
      </c>
      <c r="E204" s="265" t="s">
        <v>5294</v>
      </c>
      <c r="F204" s="268" t="s">
        <v>5418</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5414</v>
      </c>
      <c r="B205" s="260" t="s">
        <v>5415</v>
      </c>
      <c r="C205" s="261" t="s">
        <v>5423</v>
      </c>
      <c r="D205" s="264" t="s">
        <v>5424</v>
      </c>
      <c r="E205" s="265" t="s">
        <v>5294</v>
      </c>
      <c r="F205" s="268" t="s">
        <v>5418</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5414</v>
      </c>
      <c r="B206" s="260" t="s">
        <v>5415</v>
      </c>
      <c r="C206" s="261" t="s">
        <v>5425</v>
      </c>
      <c r="D206" s="264" t="s">
        <v>5426</v>
      </c>
      <c r="E206" s="265" t="s">
        <v>5294</v>
      </c>
      <c r="F206" s="268" t="s">
        <v>5418</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5414</v>
      </c>
      <c r="B207" s="260" t="s">
        <v>5415</v>
      </c>
      <c r="C207" s="261" t="s">
        <v>5427</v>
      </c>
      <c r="D207" s="264" t="s">
        <v>5428</v>
      </c>
      <c r="E207" s="265" t="s">
        <v>5159</v>
      </c>
      <c r="F207" s="268" t="s">
        <v>5418</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5414</v>
      </c>
      <c r="B208" s="260" t="s">
        <v>5415</v>
      </c>
      <c r="C208" s="261" t="s">
        <v>5429</v>
      </c>
      <c r="D208" s="264" t="s">
        <v>5430</v>
      </c>
      <c r="E208" s="265" t="s">
        <v>5159</v>
      </c>
      <c r="F208" s="268" t="s">
        <v>5418</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5414</v>
      </c>
      <c r="B209" s="260" t="s">
        <v>5415</v>
      </c>
      <c r="C209" s="261" t="s">
        <v>5431</v>
      </c>
      <c r="D209" s="264" t="s">
        <v>5432</v>
      </c>
      <c r="E209" s="265" t="s">
        <v>5294</v>
      </c>
      <c r="F209" s="268" t="s">
        <v>5418</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5414</v>
      </c>
      <c r="B210" s="260" t="s">
        <v>5415</v>
      </c>
      <c r="C210" s="261" t="s">
        <v>5433</v>
      </c>
      <c r="D210" s="264" t="s">
        <v>5434</v>
      </c>
      <c r="E210" s="265" t="s">
        <v>5044</v>
      </c>
      <c r="F210" s="268" t="s">
        <v>5435</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5414</v>
      </c>
      <c r="B211" s="260" t="s">
        <v>5415</v>
      </c>
      <c r="C211" s="261" t="s">
        <v>5436</v>
      </c>
      <c r="D211" s="264" t="s">
        <v>5437</v>
      </c>
      <c r="E211" s="265" t="s">
        <v>5044</v>
      </c>
      <c r="F211" s="268" t="s">
        <v>5435</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5414</v>
      </c>
      <c r="B212" s="260" t="s">
        <v>5415</v>
      </c>
      <c r="C212" s="261" t="s">
        <v>5438</v>
      </c>
      <c r="D212" s="264" t="s">
        <v>5439</v>
      </c>
      <c r="E212" s="265" t="s">
        <v>5111</v>
      </c>
      <c r="F212" s="268" t="s">
        <v>5440</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5414</v>
      </c>
      <c r="B213" s="260" t="s">
        <v>5415</v>
      </c>
      <c r="C213" s="261" t="s">
        <v>5441</v>
      </c>
      <c r="D213" s="264" t="s">
        <v>5442</v>
      </c>
      <c r="E213" s="265" t="s">
        <v>5044</v>
      </c>
      <c r="F213" s="268" t="s">
        <v>5443</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5414</v>
      </c>
      <c r="B214" s="260" t="s">
        <v>5415</v>
      </c>
      <c r="C214" s="261" t="s">
        <v>5444</v>
      </c>
      <c r="D214" s="264" t="s">
        <v>5445</v>
      </c>
      <c r="E214" s="265" t="s">
        <v>5111</v>
      </c>
      <c r="F214" s="268" t="s">
        <v>5446</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5414</v>
      </c>
      <c r="B215" s="260" t="s">
        <v>5415</v>
      </c>
      <c r="C215" s="261" t="s">
        <v>5447</v>
      </c>
      <c r="D215" s="264" t="s">
        <v>5448</v>
      </c>
      <c r="E215" s="265" t="s">
        <v>5015</v>
      </c>
      <c r="F215" s="268" t="s">
        <v>5446</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5414</v>
      </c>
      <c r="B216" s="260" t="s">
        <v>5415</v>
      </c>
      <c r="C216" s="261" t="s">
        <v>5449</v>
      </c>
      <c r="D216" s="264" t="s">
        <v>5450</v>
      </c>
      <c r="E216" s="265" t="s">
        <v>5015</v>
      </c>
      <c r="F216" s="268" t="s">
        <v>5446</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5414</v>
      </c>
      <c r="B217" s="260" t="s">
        <v>5415</v>
      </c>
      <c r="C217" s="261" t="s">
        <v>5451</v>
      </c>
      <c r="D217" s="264" t="s">
        <v>5452</v>
      </c>
      <c r="E217" s="265" t="s">
        <v>5044</v>
      </c>
      <c r="F217" s="268" t="s">
        <v>5446</v>
      </c>
      <c r="G217" s="271">
        <f>IF(COUNTIF(H217:AU217,"&lt;&gt;")=0,"",SUMPRODUCT(((Recommendations[ImplStatus]="Implemented")+(Recommendations[ImplStatus]="Compensated"))*ISNUMBER(MATCH(Recommendations[Id],H217:AU217,0)))/COUNTIF(H217:AU217,"&lt;&gt;"))</f>
        <v>0</v>
      </c>
      <c r="H217" s="272" t="s">
        <v>86</v>
      </c>
      <c r="I217" s="272" t="s">
        <v>226</v>
      </c>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5414</v>
      </c>
      <c r="B218" s="260" t="s">
        <v>5415</v>
      </c>
      <c r="C218" s="261" t="s">
        <v>5453</v>
      </c>
      <c r="D218" s="264" t="s">
        <v>5454</v>
      </c>
      <c r="E218" s="265" t="s">
        <v>5044</v>
      </c>
      <c r="F218" s="268" t="s">
        <v>5446</v>
      </c>
      <c r="G218" s="271">
        <f>IF(COUNTIF(H218:AU218,"&lt;&gt;")=0,"",SUMPRODUCT(((Recommendations[ImplStatus]="Implemented")+(Recommendations[ImplStatus]="Compensated"))*ISNUMBER(MATCH(Recommendations[Id],H218:AU218,0)))/COUNTIF(H218:AU218,"&lt;&gt;"))</f>
        <v>0</v>
      </c>
      <c r="H218" s="272" t="s">
        <v>162</v>
      </c>
      <c r="I218" s="272" t="s">
        <v>266</v>
      </c>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5414</v>
      </c>
      <c r="B219" s="260" t="s">
        <v>5415</v>
      </c>
      <c r="C219" s="261" t="s">
        <v>5455</v>
      </c>
      <c r="D219" s="264" t="s">
        <v>5456</v>
      </c>
      <c r="E219" s="265" t="s">
        <v>5044</v>
      </c>
      <c r="F219" s="268" t="s">
        <v>5446</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5414</v>
      </c>
      <c r="B220" s="260" t="s">
        <v>5415</v>
      </c>
      <c r="C220" s="261" t="s">
        <v>5457</v>
      </c>
      <c r="D220" s="264" t="s">
        <v>5458</v>
      </c>
      <c r="E220" s="265" t="s">
        <v>5044</v>
      </c>
      <c r="F220" s="268" t="s">
        <v>5446</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5414</v>
      </c>
      <c r="B221" s="259" t="s">
        <v>5459</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5414</v>
      </c>
      <c r="B222" s="260" t="s">
        <v>5459</v>
      </c>
      <c r="C222" s="261" t="s">
        <v>5460</v>
      </c>
      <c r="D222" s="264" t="s">
        <v>5461</v>
      </c>
      <c r="E222" s="265" t="s">
        <v>5111</v>
      </c>
      <c r="F222" s="268" t="s">
        <v>5462</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5414</v>
      </c>
      <c r="B223" s="260" t="s">
        <v>5459</v>
      </c>
      <c r="C223" s="261" t="s">
        <v>5463</v>
      </c>
      <c r="D223" s="264" t="s">
        <v>5464</v>
      </c>
      <c r="E223" s="265" t="s">
        <v>5111</v>
      </c>
      <c r="F223" s="268" t="s">
        <v>5462</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5414</v>
      </c>
      <c r="B224" s="260" t="s">
        <v>5459</v>
      </c>
      <c r="C224" s="261" t="s">
        <v>5465</v>
      </c>
      <c r="D224" s="264" t="s">
        <v>5466</v>
      </c>
      <c r="E224" s="265" t="s">
        <v>5111</v>
      </c>
      <c r="F224" s="268" t="s">
        <v>5462</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5414</v>
      </c>
      <c r="B225" s="260" t="s">
        <v>5459</v>
      </c>
      <c r="C225" s="261" t="s">
        <v>5467</v>
      </c>
      <c r="D225" s="264" t="s">
        <v>5468</v>
      </c>
      <c r="E225" s="265" t="s">
        <v>5111</v>
      </c>
      <c r="F225" s="268" t="s">
        <v>5462</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5414</v>
      </c>
      <c r="B226" s="260" t="s">
        <v>5459</v>
      </c>
      <c r="C226" s="261" t="s">
        <v>5469</v>
      </c>
      <c r="D226" s="264" t="s">
        <v>5470</v>
      </c>
      <c r="E226" s="265" t="s">
        <v>5111</v>
      </c>
      <c r="F226" s="268" t="s">
        <v>5462</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5414</v>
      </c>
      <c r="B227" s="260" t="s">
        <v>5459</v>
      </c>
      <c r="C227" s="261" t="s">
        <v>5471</v>
      </c>
      <c r="D227" s="264" t="s">
        <v>5472</v>
      </c>
      <c r="E227" s="265" t="s">
        <v>5111</v>
      </c>
      <c r="F227" s="268" t="s">
        <v>5462</v>
      </c>
      <c r="G227" s="271">
        <f>IF(COUNTIF(H227:AU227,"&lt;&gt;")=0,"",SUMPRODUCT(((Recommendations[ImplStatus]="Implemented")+(Recommendations[ImplStatus]="Compensated"))*ISNUMBER(MATCH(Recommendations[Id],H227:AU227,0)))/COUNTIF(H227:AU227,"&lt;&gt;"))</f>
        <v>0</v>
      </c>
      <c r="H227" s="272" t="s">
        <v>146</v>
      </c>
      <c r="I227" s="272" t="s">
        <v>263</v>
      </c>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5414</v>
      </c>
      <c r="B228" s="260" t="s">
        <v>5459</v>
      </c>
      <c r="C228" s="261" t="s">
        <v>5473</v>
      </c>
      <c r="D228" s="264" t="s">
        <v>5474</v>
      </c>
      <c r="E228" s="265" t="s">
        <v>5111</v>
      </c>
      <c r="F228" s="268" t="s">
        <v>5462</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5414</v>
      </c>
      <c r="B229" s="260" t="s">
        <v>5459</v>
      </c>
      <c r="C229" s="261" t="s">
        <v>5475</v>
      </c>
      <c r="D229" s="264" t="s">
        <v>5476</v>
      </c>
      <c r="E229" s="265" t="s">
        <v>5015</v>
      </c>
      <c r="F229" s="268" t="s">
        <v>5462</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5414</v>
      </c>
      <c r="B230" s="260" t="s">
        <v>5459</v>
      </c>
      <c r="C230" s="261" t="s">
        <v>5477</v>
      </c>
      <c r="D230" s="264" t="s">
        <v>5478</v>
      </c>
      <c r="E230" s="265" t="s">
        <v>5015</v>
      </c>
      <c r="F230" s="268" t="s">
        <v>5462</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5414</v>
      </c>
      <c r="B231" s="260" t="s">
        <v>5459</v>
      </c>
      <c r="C231" s="261" t="s">
        <v>5479</v>
      </c>
      <c r="D231" s="264" t="s">
        <v>5480</v>
      </c>
      <c r="E231" s="265" t="s">
        <v>5111</v>
      </c>
      <c r="F231" s="268" t="s">
        <v>5481</v>
      </c>
      <c r="G231" s="271">
        <f>IF(COUNTIF(H231:AU231,"&lt;&gt;")=0,"",SUMPRODUCT(((Recommendations[ImplStatus]="Implemented")+(Recommendations[ImplStatus]="Compensated"))*ISNUMBER(MATCH(Recommendations[Id],H231:AU231,0)))/COUNTIF(H231:AU231,"&lt;&gt;"))</f>
        <v>0</v>
      </c>
      <c r="H231" s="272" t="s">
        <v>45</v>
      </c>
      <c r="I231" s="272" t="s">
        <v>218</v>
      </c>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5414</v>
      </c>
      <c r="B232" s="260" t="s">
        <v>5459</v>
      </c>
      <c r="C232" s="261" t="s">
        <v>5482</v>
      </c>
      <c r="D232" s="264" t="s">
        <v>5483</v>
      </c>
      <c r="E232" s="265" t="s">
        <v>5111</v>
      </c>
      <c r="F232" s="268" t="s">
        <v>5481</v>
      </c>
      <c r="G232" s="271">
        <f>IF(COUNTIF(H232:AU232,"&lt;&gt;")=0,"",SUMPRODUCT(((Recommendations[ImplStatus]="Implemented")+(Recommendations[ImplStatus]="Compensated"))*ISNUMBER(MATCH(Recommendations[Id],H232:AU232,0)))/COUNTIF(H232:AU232,"&lt;&gt;"))</f>
        <v>0</v>
      </c>
      <c r="H232" s="272" t="s">
        <v>50</v>
      </c>
      <c r="I232" s="272" t="s">
        <v>219</v>
      </c>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5414</v>
      </c>
      <c r="B233" s="260" t="s">
        <v>5459</v>
      </c>
      <c r="C233" s="261" t="s">
        <v>5484</v>
      </c>
      <c r="D233" s="264" t="s">
        <v>5485</v>
      </c>
      <c r="E233" s="265" t="s">
        <v>5044</v>
      </c>
      <c r="F233" s="268" t="s">
        <v>5481</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5414</v>
      </c>
      <c r="B234" s="260" t="s">
        <v>5459</v>
      </c>
      <c r="C234" s="261" t="s">
        <v>5486</v>
      </c>
      <c r="D234" s="264" t="s">
        <v>5487</v>
      </c>
      <c r="E234" s="265" t="s">
        <v>5044</v>
      </c>
      <c r="F234" s="268" t="s">
        <v>5481</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5414</v>
      </c>
      <c r="B235" s="260" t="s">
        <v>5459</v>
      </c>
      <c r="C235" s="261" t="s">
        <v>5488</v>
      </c>
      <c r="D235" s="264" t="s">
        <v>5489</v>
      </c>
      <c r="E235" s="265" t="s">
        <v>5111</v>
      </c>
      <c r="F235" s="268" t="s">
        <v>5481</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5414</v>
      </c>
      <c r="B236" s="260" t="s">
        <v>5459</v>
      </c>
      <c r="C236" s="261" t="s">
        <v>5490</v>
      </c>
      <c r="D236" s="264" t="s">
        <v>5491</v>
      </c>
      <c r="E236" s="265" t="s">
        <v>5044</v>
      </c>
      <c r="F236" s="268" t="s">
        <v>5481</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5414</v>
      </c>
      <c r="B237" s="259" t="s">
        <v>1648</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5414</v>
      </c>
      <c r="B238" s="260" t="s">
        <v>1648</v>
      </c>
      <c r="C238" s="261" t="s">
        <v>5492</v>
      </c>
      <c r="D238" s="264" t="s">
        <v>5493</v>
      </c>
      <c r="E238" s="265" t="s">
        <v>5015</v>
      </c>
      <c r="F238" s="268" t="s">
        <v>5494</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5414</v>
      </c>
      <c r="B239" s="260" t="s">
        <v>1648</v>
      </c>
      <c r="C239" s="261" t="s">
        <v>5495</v>
      </c>
      <c r="D239" s="264" t="s">
        <v>5496</v>
      </c>
      <c r="E239" s="265" t="s">
        <v>5015</v>
      </c>
      <c r="F239" s="268" t="s">
        <v>5494</v>
      </c>
      <c r="G239" s="271">
        <f>IF(COUNTIF(H239:AU239,"&lt;&gt;")=0,"",SUMPRODUCT(((Recommendations[ImplStatus]="Implemented")+(Recommendations[ImplStatus]="Compensated"))*ISNUMBER(MATCH(Recommendations[Id],H239:AU239,0)))/COUNTIF(H239:AU239,"&lt;&gt;"))</f>
        <v>0</v>
      </c>
      <c r="H239" s="272" t="s">
        <v>70</v>
      </c>
      <c r="I239" s="272" t="s">
        <v>223</v>
      </c>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5414</v>
      </c>
      <c r="B240" s="260" t="s">
        <v>1648</v>
      </c>
      <c r="C240" s="261" t="s">
        <v>5497</v>
      </c>
      <c r="D240" s="264" t="s">
        <v>5498</v>
      </c>
      <c r="E240" s="265" t="s">
        <v>5015</v>
      </c>
      <c r="F240" s="268" t="s">
        <v>5494</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5414</v>
      </c>
      <c r="B241" s="260" t="s">
        <v>1648</v>
      </c>
      <c r="C241" s="261" t="s">
        <v>5499</v>
      </c>
      <c r="D241" s="264" t="s">
        <v>5500</v>
      </c>
      <c r="E241" s="265" t="s">
        <v>5015</v>
      </c>
      <c r="F241" s="268" t="s">
        <v>5494</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5414</v>
      </c>
      <c r="B242" s="260" t="s">
        <v>1648</v>
      </c>
      <c r="C242" s="261" t="s">
        <v>5501</v>
      </c>
      <c r="D242" s="264" t="s">
        <v>5502</v>
      </c>
      <c r="E242" s="265" t="s">
        <v>5015</v>
      </c>
      <c r="F242" s="268" t="s">
        <v>5494</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5414</v>
      </c>
      <c r="B243" s="260" t="s">
        <v>1648</v>
      </c>
      <c r="C243" s="261" t="s">
        <v>5503</v>
      </c>
      <c r="D243" s="264" t="s">
        <v>5504</v>
      </c>
      <c r="E243" s="265" t="s">
        <v>5015</v>
      </c>
      <c r="F243" s="268" t="s">
        <v>5494</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5414</v>
      </c>
      <c r="B244" s="260" t="s">
        <v>1648</v>
      </c>
      <c r="C244" s="261" t="s">
        <v>5505</v>
      </c>
      <c r="D244" s="264" t="s">
        <v>5506</v>
      </c>
      <c r="E244" s="265" t="s">
        <v>5015</v>
      </c>
      <c r="F244" s="268" t="s">
        <v>5494</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5414</v>
      </c>
      <c r="B245" s="260" t="s">
        <v>1648</v>
      </c>
      <c r="C245" s="261" t="s">
        <v>5507</v>
      </c>
      <c r="D245" s="264" t="s">
        <v>5508</v>
      </c>
      <c r="E245" s="265" t="s">
        <v>5015</v>
      </c>
      <c r="F245" s="268" t="s">
        <v>5494</v>
      </c>
      <c r="G245" s="271">
        <f>IF(COUNTIF(H245:AU245,"&lt;&gt;")=0,"",SUMPRODUCT(((Recommendations[ImplStatus]="Implemented")+(Recommendations[ImplStatus]="Compensated"))*ISNUMBER(MATCH(Recommendations[Id],H245:AU245,0)))/COUNTIF(H245:AU245,"&lt;&gt;"))</f>
        <v>0</v>
      </c>
      <c r="H245" s="272" t="s">
        <v>35</v>
      </c>
      <c r="I245" s="272" t="s">
        <v>216</v>
      </c>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5414</v>
      </c>
      <c r="B246" s="260" t="s">
        <v>1648</v>
      </c>
      <c r="C246" s="261" t="s">
        <v>5509</v>
      </c>
      <c r="D246" s="264" t="s">
        <v>5510</v>
      </c>
      <c r="E246" s="265" t="s">
        <v>5015</v>
      </c>
      <c r="F246" s="268" t="s">
        <v>5494</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5414</v>
      </c>
      <c r="B247" s="260" t="s">
        <v>1648</v>
      </c>
      <c r="C247" s="261" t="s">
        <v>5511</v>
      </c>
      <c r="D247" s="264" t="s">
        <v>5512</v>
      </c>
      <c r="E247" s="265" t="s">
        <v>5015</v>
      </c>
      <c r="F247" s="268" t="s">
        <v>5494</v>
      </c>
      <c r="G247" s="271">
        <f>IF(COUNTIF(H247:AU247,"&lt;&gt;")=0,"",SUMPRODUCT(((Recommendations[ImplStatus]="Implemented")+(Recommendations[ImplStatus]="Compensated"))*ISNUMBER(MATCH(Recommendations[Id],H247:AU247,0)))/COUNTIF(H247:AU247,"&lt;&gt;"))</f>
        <v>0</v>
      </c>
      <c r="H247" s="272" t="s">
        <v>111</v>
      </c>
      <c r="I247" s="272" t="s">
        <v>116</v>
      </c>
      <c r="J247" s="272" t="s">
        <v>126</v>
      </c>
      <c r="K247" s="272" t="s">
        <v>207</v>
      </c>
      <c r="L247" s="272" t="s">
        <v>236</v>
      </c>
      <c r="M247" s="272" t="s">
        <v>237</v>
      </c>
      <c r="N247" s="272" t="s">
        <v>239</v>
      </c>
      <c r="O247" s="272" t="s">
        <v>275</v>
      </c>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5414</v>
      </c>
      <c r="B248" s="260" t="s">
        <v>1648</v>
      </c>
      <c r="C248" s="261" t="s">
        <v>5513</v>
      </c>
      <c r="D248" s="264" t="s">
        <v>5514</v>
      </c>
      <c r="E248" s="265" t="s">
        <v>5044</v>
      </c>
      <c r="F248" s="268" t="s">
        <v>5494</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5414</v>
      </c>
      <c r="B249" s="260" t="s">
        <v>1648</v>
      </c>
      <c r="C249" s="261" t="s">
        <v>5515</v>
      </c>
      <c r="D249" s="264" t="s">
        <v>5516</v>
      </c>
      <c r="E249" s="265" t="s">
        <v>5044</v>
      </c>
      <c r="F249" s="268" t="s">
        <v>5517</v>
      </c>
      <c r="G249" s="271">
        <f>IF(COUNTIF(H249:AU249,"&lt;&gt;")=0,"",SUMPRODUCT(((Recommendations[ImplStatus]="Implemented")+(Recommendations[ImplStatus]="Compensated"))*ISNUMBER(MATCH(Recommendations[Id],H249:AU249,0)))/COUNTIF(H249:AU249,"&lt;&gt;"))</f>
        <v>0</v>
      </c>
      <c r="H249" s="272" t="s">
        <v>157</v>
      </c>
      <c r="I249" s="272" t="s">
        <v>265</v>
      </c>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5414</v>
      </c>
      <c r="B250" s="260" t="s">
        <v>1648</v>
      </c>
      <c r="C250" s="261" t="s">
        <v>5518</v>
      </c>
      <c r="D250" s="264" t="s">
        <v>5519</v>
      </c>
      <c r="E250" s="265" t="s">
        <v>5044</v>
      </c>
      <c r="F250" s="268" t="s">
        <v>5517</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5414</v>
      </c>
      <c r="B251" s="259" t="s">
        <v>5520</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5414</v>
      </c>
      <c r="B252" s="260" t="s">
        <v>5520</v>
      </c>
      <c r="C252" s="261" t="s">
        <v>5521</v>
      </c>
      <c r="D252" s="264" t="s">
        <v>5522</v>
      </c>
      <c r="E252" s="265" t="s">
        <v>5111</v>
      </c>
      <c r="F252" s="268" t="s">
        <v>5523</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5414</v>
      </c>
      <c r="B253" s="260" t="s">
        <v>5520</v>
      </c>
      <c r="C253" s="261" t="s">
        <v>5524</v>
      </c>
      <c r="D253" s="264" t="s">
        <v>5525</v>
      </c>
      <c r="E253" s="265" t="s">
        <v>5111</v>
      </c>
      <c r="F253" s="268" t="s">
        <v>5523</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5414</v>
      </c>
      <c r="B254" s="260" t="s">
        <v>5520</v>
      </c>
      <c r="C254" s="261" t="s">
        <v>5526</v>
      </c>
      <c r="D254" s="264" t="s">
        <v>5527</v>
      </c>
      <c r="E254" s="265" t="s">
        <v>5111</v>
      </c>
      <c r="F254" s="268" t="s">
        <v>5523</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5414</v>
      </c>
      <c r="B255" s="260" t="s">
        <v>5520</v>
      </c>
      <c r="C255" s="261" t="s">
        <v>5528</v>
      </c>
      <c r="D255" s="264" t="s">
        <v>5529</v>
      </c>
      <c r="E255" s="265" t="s">
        <v>5111</v>
      </c>
      <c r="F255" s="268" t="s">
        <v>5523</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5414</v>
      </c>
      <c r="B256" s="260" t="s">
        <v>5520</v>
      </c>
      <c r="C256" s="261" t="s">
        <v>5530</v>
      </c>
      <c r="D256" s="264" t="s">
        <v>5531</v>
      </c>
      <c r="E256" s="265" t="s">
        <v>5111</v>
      </c>
      <c r="F256" s="268" t="s">
        <v>5523</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5414</v>
      </c>
      <c r="B257" s="260" t="s">
        <v>5520</v>
      </c>
      <c r="C257" s="261" t="s">
        <v>5532</v>
      </c>
      <c r="D257" s="264" t="s">
        <v>5533</v>
      </c>
      <c r="E257" s="265" t="s">
        <v>5015</v>
      </c>
      <c r="F257" s="268" t="s">
        <v>5523</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5414</v>
      </c>
      <c r="B258" s="260" t="s">
        <v>5520</v>
      </c>
      <c r="C258" s="261" t="s">
        <v>5534</v>
      </c>
      <c r="D258" s="264" t="s">
        <v>5535</v>
      </c>
      <c r="E258" s="265" t="s">
        <v>5015</v>
      </c>
      <c r="F258" s="268" t="s">
        <v>5523</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5414</v>
      </c>
      <c r="B259" s="260" t="s">
        <v>5520</v>
      </c>
      <c r="C259" s="261" t="s">
        <v>5536</v>
      </c>
      <c r="D259" s="264" t="s">
        <v>5537</v>
      </c>
      <c r="E259" s="265" t="s">
        <v>5015</v>
      </c>
      <c r="F259" s="268" t="s">
        <v>5523</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5414</v>
      </c>
      <c r="B260" s="260" t="s">
        <v>5520</v>
      </c>
      <c r="C260" s="261" t="s">
        <v>5538</v>
      </c>
      <c r="D260" s="264" t="s">
        <v>5539</v>
      </c>
      <c r="E260" s="265" t="s">
        <v>5015</v>
      </c>
      <c r="F260" s="268" t="s">
        <v>5523</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5414</v>
      </c>
      <c r="B261" s="260" t="s">
        <v>5520</v>
      </c>
      <c r="C261" s="261" t="s">
        <v>5540</v>
      </c>
      <c r="D261" s="264" t="s">
        <v>5541</v>
      </c>
      <c r="E261" s="265" t="s">
        <v>5159</v>
      </c>
      <c r="F261" s="268" t="s">
        <v>5523</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5414</v>
      </c>
      <c r="B262" s="260" t="s">
        <v>5520</v>
      </c>
      <c r="C262" s="261" t="s">
        <v>5542</v>
      </c>
      <c r="D262" s="264" t="s">
        <v>5543</v>
      </c>
      <c r="E262" s="265" t="s">
        <v>5159</v>
      </c>
      <c r="F262" s="268" t="s">
        <v>5523</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5414</v>
      </c>
      <c r="B263" s="260" t="s">
        <v>5520</v>
      </c>
      <c r="C263" s="261" t="s">
        <v>5544</v>
      </c>
      <c r="D263" s="264" t="s">
        <v>5545</v>
      </c>
      <c r="E263" s="265" t="s">
        <v>5159</v>
      </c>
      <c r="F263" s="268" t="s">
        <v>5523</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5414</v>
      </c>
      <c r="B264" s="259" t="s">
        <v>5546</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5414</v>
      </c>
      <c r="B265" s="260" t="s">
        <v>5546</v>
      </c>
      <c r="C265" s="261" t="s">
        <v>5547</v>
      </c>
      <c r="D265" s="264" t="s">
        <v>5548</v>
      </c>
      <c r="E265" s="265" t="s">
        <v>5044</v>
      </c>
      <c r="F265" s="268" t="s">
        <v>5549</v>
      </c>
      <c r="G265" s="271">
        <f>IF(COUNTIF(H265:AU265,"&lt;&gt;")=0,"",SUMPRODUCT(((Recommendations[ImplStatus]="Implemented")+(Recommendations[ImplStatus]="Compensated"))*ISNUMBER(MATCH(Recommendations[Id],H265:AU265,0)))/COUNTIF(H265:AU265,"&lt;&gt;"))</f>
        <v>0</v>
      </c>
      <c r="H265" s="272" t="s">
        <v>167</v>
      </c>
      <c r="I265" s="272" t="s">
        <v>172</v>
      </c>
      <c r="J265" s="272" t="s">
        <v>177</v>
      </c>
      <c r="K265" s="272" t="s">
        <v>247</v>
      </c>
      <c r="L265" s="272" t="s">
        <v>267</v>
      </c>
      <c r="M265" s="272" t="s">
        <v>268</v>
      </c>
      <c r="N265" s="272" t="s">
        <v>269</v>
      </c>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5414</v>
      </c>
      <c r="B266" s="260" t="s">
        <v>5546</v>
      </c>
      <c r="C266" s="261" t="s">
        <v>5550</v>
      </c>
      <c r="D266" s="264" t="s">
        <v>5551</v>
      </c>
      <c r="E266" s="265" t="s">
        <v>5044</v>
      </c>
      <c r="F266" s="268" t="s">
        <v>5549</v>
      </c>
      <c r="G266" s="271">
        <f>IF(COUNTIF(H266:AU266,"&lt;&gt;")=0,"",SUMPRODUCT(((Recommendations[ImplStatus]="Implemented")+(Recommendations[ImplStatus]="Compensated"))*ISNUMBER(MATCH(Recommendations[Id],H266:AU266,0)))/COUNTIF(H266:AU266,"&lt;&gt;"))</f>
        <v>0</v>
      </c>
      <c r="H266" s="272" t="s">
        <v>55</v>
      </c>
      <c r="I266" s="272" t="s">
        <v>96</v>
      </c>
      <c r="J266" s="272" t="s">
        <v>220</v>
      </c>
      <c r="K266" s="272" t="s">
        <v>228</v>
      </c>
      <c r="L266" s="272" t="s">
        <v>230</v>
      </c>
      <c r="M266" s="272" t="s">
        <v>241</v>
      </c>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5414</v>
      </c>
      <c r="B267" s="260" t="s">
        <v>5546</v>
      </c>
      <c r="C267" s="261" t="s">
        <v>5552</v>
      </c>
      <c r="D267" s="264" t="s">
        <v>5553</v>
      </c>
      <c r="E267" s="265" t="s">
        <v>5044</v>
      </c>
      <c r="F267" s="268" t="s">
        <v>5549</v>
      </c>
      <c r="G267" s="271">
        <f>IF(COUNTIF(H267:AU267,"&lt;&gt;")=0,"",SUMPRODUCT(((Recommendations[ImplStatus]="Implemented")+(Recommendations[ImplStatus]="Compensated"))*ISNUMBER(MATCH(Recommendations[Id],H267:AU267,0)))/COUNTIF(H267:AU267,"&lt;&gt;"))</f>
        <v>0</v>
      </c>
      <c r="H267" s="272" t="s">
        <v>60</v>
      </c>
      <c r="I267" s="272" t="s">
        <v>65</v>
      </c>
      <c r="J267" s="272" t="s">
        <v>106</v>
      </c>
      <c r="K267" s="272" t="s">
        <v>131</v>
      </c>
      <c r="L267" s="272" t="s">
        <v>187</v>
      </c>
      <c r="M267" s="272" t="s">
        <v>192</v>
      </c>
      <c r="N267" s="272" t="s">
        <v>202</v>
      </c>
      <c r="O267" s="272" t="s">
        <v>221</v>
      </c>
      <c r="P267" s="272" t="s">
        <v>222</v>
      </c>
      <c r="Q267" s="272" t="s">
        <v>235</v>
      </c>
      <c r="R267" s="272" t="s">
        <v>240</v>
      </c>
      <c r="S267" s="272" t="s">
        <v>252</v>
      </c>
      <c r="T267" s="272" t="s">
        <v>257</v>
      </c>
      <c r="U267" s="272" t="s">
        <v>271</v>
      </c>
      <c r="V267" s="272" t="s">
        <v>272</v>
      </c>
      <c r="W267" s="272" t="s">
        <v>274</v>
      </c>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5414</v>
      </c>
      <c r="B268" s="260" t="s">
        <v>5546</v>
      </c>
      <c r="C268" s="261" t="s">
        <v>5554</v>
      </c>
      <c r="D268" s="264" t="s">
        <v>5555</v>
      </c>
      <c r="E268" s="265" t="s">
        <v>5044</v>
      </c>
      <c r="F268" s="268" t="s">
        <v>5549</v>
      </c>
      <c r="G268" s="271">
        <f>IF(COUNTIF(H268:AU268,"&lt;&gt;")=0,"",SUMPRODUCT(((Recommendations[ImplStatus]="Implemented")+(Recommendations[ImplStatus]="Compensated"))*ISNUMBER(MATCH(Recommendations[Id],H268:AU268,0)))/COUNTIF(H268:AU268,"&lt;&gt;"))</f>
        <v>0</v>
      </c>
      <c r="H268" s="272" t="s">
        <v>45</v>
      </c>
      <c r="I268" s="272" t="s">
        <v>50</v>
      </c>
      <c r="J268" s="272" t="s">
        <v>136</v>
      </c>
      <c r="K268" s="272" t="s">
        <v>152</v>
      </c>
      <c r="L268" s="272" t="s">
        <v>182</v>
      </c>
      <c r="M268" s="272" t="s">
        <v>218</v>
      </c>
      <c r="N268" s="272" t="s">
        <v>219</v>
      </c>
      <c r="O268" s="272" t="s">
        <v>246</v>
      </c>
      <c r="P268" s="272" t="s">
        <v>264</v>
      </c>
      <c r="Q268" s="272" t="s">
        <v>270</v>
      </c>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5414</v>
      </c>
      <c r="B269" s="260" t="s">
        <v>5546</v>
      </c>
      <c r="C269" s="261" t="s">
        <v>5556</v>
      </c>
      <c r="D269" s="264" t="s">
        <v>5557</v>
      </c>
      <c r="E269" s="265" t="s">
        <v>5044</v>
      </c>
      <c r="F269" s="268" t="s">
        <v>5549</v>
      </c>
      <c r="G269" s="271">
        <f>IF(COUNTIF(H269:AU269,"&lt;&gt;")=0,"",SUMPRODUCT(((Recommendations[ImplStatus]="Implemented")+(Recommendations[ImplStatus]="Compensated"))*ISNUMBER(MATCH(Recommendations[Id],H269:AU269,0)))/COUNTIF(H269:AU269,"&lt;&gt;"))</f>
        <v>0</v>
      </c>
      <c r="H269" s="272" t="s">
        <v>25</v>
      </c>
      <c r="I269" s="272" t="s">
        <v>214</v>
      </c>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5414</v>
      </c>
      <c r="B270" s="260" t="s">
        <v>5546</v>
      </c>
      <c r="C270" s="261" t="s">
        <v>5558</v>
      </c>
      <c r="D270" s="264" t="s">
        <v>5559</v>
      </c>
      <c r="E270" s="265" t="s">
        <v>5044</v>
      </c>
      <c r="F270" s="268" t="s">
        <v>5549</v>
      </c>
      <c r="G270" s="271">
        <f>IF(COUNTIF(H270:AU270,"&lt;&gt;")=0,"",SUMPRODUCT(((Recommendations[ImplStatus]="Implemented")+(Recommendations[ImplStatus]="Compensated"))*ISNUMBER(MATCH(Recommendations[Id],H270:AU270,0)))/COUNTIF(H270:AU270,"&lt;&gt;"))</f>
        <v>0</v>
      </c>
      <c r="H270" s="272" t="s">
        <v>146</v>
      </c>
      <c r="I270" s="272" t="s">
        <v>263</v>
      </c>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5414</v>
      </c>
      <c r="B271" s="260" t="s">
        <v>5546</v>
      </c>
      <c r="C271" s="261" t="s">
        <v>5560</v>
      </c>
      <c r="D271" s="264" t="s">
        <v>5561</v>
      </c>
      <c r="E271" s="265" t="s">
        <v>5044</v>
      </c>
      <c r="F271" s="268" t="s">
        <v>5549</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5414</v>
      </c>
      <c r="B272" s="260" t="s">
        <v>5546</v>
      </c>
      <c r="C272" s="261" t="s">
        <v>5562</v>
      </c>
      <c r="D272" s="264" t="s">
        <v>5563</v>
      </c>
      <c r="E272" s="265" t="s">
        <v>5044</v>
      </c>
      <c r="F272" s="268" t="s">
        <v>5549</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5414</v>
      </c>
      <c r="B273" s="260" t="s">
        <v>5546</v>
      </c>
      <c r="C273" s="261" t="s">
        <v>5564</v>
      </c>
      <c r="D273" s="264" t="s">
        <v>5565</v>
      </c>
      <c r="E273" s="265" t="s">
        <v>5044</v>
      </c>
      <c r="F273" s="268" t="s">
        <v>5549</v>
      </c>
      <c r="G273" s="271">
        <f>IF(COUNTIF(H273:AU273,"&lt;&gt;")=0,"",SUMPRODUCT(((Recommendations[ImplStatus]="Implemented")+(Recommendations[ImplStatus]="Compensated"))*ISNUMBER(MATCH(Recommendations[Id],H273:AU273,0)))/COUNTIF(H273:AU273,"&lt;&gt;"))</f>
        <v>0</v>
      </c>
      <c r="H273" s="272" t="s">
        <v>91</v>
      </c>
      <c r="I273" s="272" t="s">
        <v>227</v>
      </c>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5566</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5566</v>
      </c>
      <c r="B275" s="259" t="s">
        <v>5567</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5566</v>
      </c>
      <c r="B276" s="260" t="s">
        <v>5567</v>
      </c>
      <c r="C276" s="261" t="s">
        <v>5568</v>
      </c>
      <c r="D276" s="264" t="s">
        <v>5569</v>
      </c>
      <c r="E276" s="265" t="s">
        <v>5015</v>
      </c>
      <c r="F276" s="268" t="s">
        <v>5570</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5566</v>
      </c>
      <c r="B277" s="260" t="s">
        <v>5567</v>
      </c>
      <c r="C277" s="261" t="s">
        <v>5571</v>
      </c>
      <c r="D277" s="264" t="s">
        <v>5572</v>
      </c>
      <c r="E277" s="265" t="s">
        <v>5015</v>
      </c>
      <c r="F277" s="268" t="s">
        <v>5570</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5566</v>
      </c>
      <c r="B278" s="260" t="s">
        <v>5567</v>
      </c>
      <c r="C278" s="261" t="s">
        <v>5573</v>
      </c>
      <c r="D278" s="264" t="s">
        <v>5574</v>
      </c>
      <c r="E278" s="265" t="s">
        <v>5015</v>
      </c>
      <c r="F278" s="268" t="s">
        <v>5570</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5566</v>
      </c>
      <c r="B279" s="260" t="s">
        <v>5567</v>
      </c>
      <c r="C279" s="261" t="s">
        <v>5575</v>
      </c>
      <c r="D279" s="264" t="s">
        <v>5576</v>
      </c>
      <c r="E279" s="265" t="s">
        <v>5015</v>
      </c>
      <c r="F279" s="268" t="s">
        <v>5570</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5566</v>
      </c>
      <c r="B280" s="260" t="s">
        <v>5567</v>
      </c>
      <c r="C280" s="261" t="s">
        <v>5577</v>
      </c>
      <c r="D280" s="264" t="s">
        <v>5578</v>
      </c>
      <c r="E280" s="265" t="s">
        <v>5015</v>
      </c>
      <c r="F280" s="268" t="s">
        <v>5570</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5566</v>
      </c>
      <c r="B281" s="260" t="s">
        <v>5567</v>
      </c>
      <c r="C281" s="261" t="s">
        <v>5579</v>
      </c>
      <c r="D281" s="264" t="s">
        <v>5580</v>
      </c>
      <c r="E281" s="265" t="s">
        <v>5015</v>
      </c>
      <c r="F281" s="268" t="s">
        <v>5570</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5566</v>
      </c>
      <c r="B282" s="260" t="s">
        <v>5567</v>
      </c>
      <c r="C282" s="261" t="s">
        <v>5581</v>
      </c>
      <c r="D282" s="264" t="s">
        <v>5582</v>
      </c>
      <c r="E282" s="265" t="s">
        <v>5015</v>
      </c>
      <c r="F282" s="268" t="s">
        <v>5570</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5566</v>
      </c>
      <c r="B283" s="260" t="s">
        <v>5567</v>
      </c>
      <c r="C283" s="261" t="s">
        <v>5583</v>
      </c>
      <c r="D283" s="264" t="s">
        <v>5584</v>
      </c>
      <c r="E283" s="265" t="s">
        <v>5111</v>
      </c>
      <c r="F283" s="268" t="s">
        <v>5585</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5566</v>
      </c>
      <c r="B284" s="260" t="s">
        <v>5567</v>
      </c>
      <c r="C284" s="261" t="s">
        <v>5586</v>
      </c>
      <c r="D284" s="264" t="s">
        <v>5587</v>
      </c>
      <c r="E284" s="265" t="s">
        <v>5111</v>
      </c>
      <c r="F284" s="268" t="s">
        <v>5585</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5566</v>
      </c>
      <c r="B285" s="260" t="s">
        <v>5567</v>
      </c>
      <c r="C285" s="261" t="s">
        <v>5588</v>
      </c>
      <c r="D285" s="264" t="s">
        <v>5589</v>
      </c>
      <c r="E285" s="265" t="s">
        <v>5015</v>
      </c>
      <c r="F285" s="268" t="s">
        <v>5585</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5566</v>
      </c>
      <c r="B286" s="260" t="s">
        <v>5567</v>
      </c>
      <c r="C286" s="261" t="s">
        <v>5590</v>
      </c>
      <c r="D286" s="264" t="s">
        <v>5591</v>
      </c>
      <c r="E286" s="265" t="s">
        <v>5044</v>
      </c>
      <c r="F286" s="268" t="s">
        <v>5585</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5566</v>
      </c>
      <c r="B287" s="260" t="s">
        <v>5567</v>
      </c>
      <c r="C287" s="261" t="s">
        <v>5592</v>
      </c>
      <c r="D287" s="264" t="s">
        <v>5593</v>
      </c>
      <c r="E287" s="265" t="s">
        <v>5044</v>
      </c>
      <c r="F287" s="268" t="s">
        <v>5585</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5566</v>
      </c>
      <c r="B288" s="260" t="s">
        <v>5567</v>
      </c>
      <c r="C288" s="261" t="s">
        <v>5594</v>
      </c>
      <c r="D288" s="264" t="s">
        <v>5595</v>
      </c>
      <c r="E288" s="265" t="s">
        <v>5044</v>
      </c>
      <c r="F288" s="268" t="s">
        <v>5585</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5566</v>
      </c>
      <c r="B289" s="260" t="s">
        <v>5567</v>
      </c>
      <c r="C289" s="261" t="s">
        <v>5596</v>
      </c>
      <c r="D289" s="264" t="s">
        <v>5597</v>
      </c>
      <c r="E289" s="265" t="s">
        <v>5044</v>
      </c>
      <c r="F289" s="268" t="s">
        <v>5585</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5566</v>
      </c>
      <c r="B290" s="260" t="s">
        <v>5567</v>
      </c>
      <c r="C290" s="261" t="s">
        <v>5598</v>
      </c>
      <c r="D290" s="264" t="s">
        <v>5599</v>
      </c>
      <c r="E290" s="265" t="s">
        <v>5015</v>
      </c>
      <c r="F290" s="268" t="s">
        <v>5585</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5566</v>
      </c>
      <c r="B291" s="260" t="s">
        <v>5567</v>
      </c>
      <c r="C291" s="261" t="s">
        <v>5600</v>
      </c>
      <c r="D291" s="264" t="s">
        <v>5601</v>
      </c>
      <c r="E291" s="265" t="s">
        <v>5044</v>
      </c>
      <c r="F291" s="268" t="s">
        <v>5602</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5566</v>
      </c>
      <c r="B292" s="260" t="s">
        <v>5567</v>
      </c>
      <c r="C292" s="261" t="s">
        <v>5603</v>
      </c>
      <c r="D292" s="264" t="s">
        <v>5604</v>
      </c>
      <c r="E292" s="265" t="s">
        <v>5044</v>
      </c>
      <c r="F292" s="268" t="s">
        <v>5602</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5566</v>
      </c>
      <c r="B293" s="260" t="s">
        <v>5567</v>
      </c>
      <c r="C293" s="261" t="s">
        <v>5605</v>
      </c>
      <c r="D293" s="264" t="s">
        <v>5606</v>
      </c>
      <c r="E293" s="265" t="s">
        <v>5294</v>
      </c>
      <c r="F293" s="268" t="s">
        <v>5585</v>
      </c>
      <c r="G293" s="271">
        <f>IF(COUNTIF(H293:AU293,"&lt;&gt;")=0,"",SUMPRODUCT(((Recommendations[ImplStatus]="Implemented")+(Recommendations[ImplStatus]="Compensated"))*ISNUMBER(MATCH(Recommendations[Id],H293:AU293,0)))/COUNTIF(H293:AU293,"&lt;&gt;"))</f>
        <v>0</v>
      </c>
      <c r="H293" s="272" t="s">
        <v>25</v>
      </c>
      <c r="I293" s="272" t="s">
        <v>30</v>
      </c>
      <c r="J293" s="272" t="s">
        <v>214</v>
      </c>
      <c r="K293" s="272" t="s">
        <v>215</v>
      </c>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5566</v>
      </c>
      <c r="B294" s="260" t="s">
        <v>5567</v>
      </c>
      <c r="C294" s="261" t="s">
        <v>5607</v>
      </c>
      <c r="D294" s="264" t="s">
        <v>5608</v>
      </c>
      <c r="E294" s="265" t="s">
        <v>5294</v>
      </c>
      <c r="F294" s="268" t="s">
        <v>5585</v>
      </c>
      <c r="G294" s="271">
        <f>IF(COUNTIF(H294:AU294,"&lt;&gt;")=0,"",SUMPRODUCT(((Recommendations[ImplStatus]="Implemented")+(Recommendations[ImplStatus]="Compensated"))*ISNUMBER(MATCH(Recommendations[Id],H294:AU294,0)))/COUNTIF(H294:AU294,"&lt;&gt;"))</f>
        <v>0</v>
      </c>
      <c r="H294" s="272" t="s">
        <v>40</v>
      </c>
      <c r="I294" s="272" t="s">
        <v>217</v>
      </c>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5566</v>
      </c>
      <c r="B295" s="260" t="s">
        <v>5567</v>
      </c>
      <c r="C295" s="261" t="s">
        <v>5609</v>
      </c>
      <c r="D295" s="264" t="s">
        <v>5610</v>
      </c>
      <c r="E295" s="265" t="s">
        <v>5111</v>
      </c>
      <c r="F295" s="268" t="s">
        <v>5585</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5566</v>
      </c>
      <c r="B296" s="260" t="s">
        <v>5567</v>
      </c>
      <c r="C296" s="261" t="s">
        <v>5611</v>
      </c>
      <c r="D296" s="264" t="s">
        <v>5612</v>
      </c>
      <c r="E296" s="265" t="s">
        <v>5111</v>
      </c>
      <c r="F296" s="268" t="s">
        <v>5585</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5566</v>
      </c>
      <c r="B297" s="260" t="s">
        <v>5567</v>
      </c>
      <c r="C297" s="261" t="s">
        <v>5613</v>
      </c>
      <c r="D297" s="264" t="s">
        <v>5614</v>
      </c>
      <c r="E297" s="265" t="s">
        <v>5015</v>
      </c>
      <c r="F297" s="268" t="s">
        <v>5585</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5566</v>
      </c>
      <c r="B298" s="260" t="s">
        <v>5567</v>
      </c>
      <c r="C298" s="261" t="s">
        <v>5615</v>
      </c>
      <c r="D298" s="264" t="s">
        <v>5616</v>
      </c>
      <c r="E298" s="265" t="s">
        <v>5111</v>
      </c>
      <c r="F298" s="268" t="s">
        <v>5585</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5566</v>
      </c>
      <c r="B299" s="260" t="s">
        <v>5567</v>
      </c>
      <c r="C299" s="261" t="s">
        <v>5617</v>
      </c>
      <c r="D299" s="264" t="s">
        <v>5618</v>
      </c>
      <c r="E299" s="265" t="s">
        <v>5044</v>
      </c>
      <c r="F299" s="268" t="s">
        <v>5585</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5566</v>
      </c>
      <c r="B300" s="260" t="s">
        <v>5567</v>
      </c>
      <c r="C300" s="261" t="s">
        <v>5619</v>
      </c>
      <c r="D300" s="264" t="s">
        <v>5620</v>
      </c>
      <c r="E300" s="265" t="s">
        <v>5111</v>
      </c>
      <c r="F300" s="268" t="s">
        <v>5585</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5566</v>
      </c>
      <c r="B301" s="260" t="s">
        <v>5567</v>
      </c>
      <c r="C301" s="261" t="s">
        <v>5621</v>
      </c>
      <c r="D301" s="264" t="s">
        <v>5622</v>
      </c>
      <c r="E301" s="265" t="s">
        <v>5159</v>
      </c>
      <c r="F301" s="268" t="s">
        <v>5585</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5566</v>
      </c>
      <c r="B302" s="260" t="s">
        <v>5567</v>
      </c>
      <c r="C302" s="261" t="s">
        <v>5623</v>
      </c>
      <c r="D302" s="264" t="s">
        <v>5624</v>
      </c>
      <c r="E302" s="265" t="s">
        <v>5159</v>
      </c>
      <c r="F302" s="268" t="s">
        <v>5585</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5566</v>
      </c>
      <c r="B303" s="259" t="s">
        <v>1381</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5566</v>
      </c>
      <c r="B304" s="260" t="s">
        <v>1381</v>
      </c>
      <c r="C304" s="261" t="s">
        <v>5625</v>
      </c>
      <c r="D304" s="264" t="s">
        <v>5626</v>
      </c>
      <c r="E304" s="265" t="s">
        <v>5015</v>
      </c>
      <c r="F304" s="268" t="s">
        <v>5627</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5566</v>
      </c>
      <c r="B305" s="260" t="s">
        <v>1381</v>
      </c>
      <c r="C305" s="261" t="s">
        <v>5628</v>
      </c>
      <c r="D305" s="264" t="s">
        <v>5629</v>
      </c>
      <c r="E305" s="265" t="s">
        <v>5015</v>
      </c>
      <c r="F305" s="268" t="s">
        <v>5627</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5566</v>
      </c>
      <c r="B306" s="260" t="s">
        <v>1381</v>
      </c>
      <c r="C306" s="261" t="s">
        <v>5630</v>
      </c>
      <c r="D306" s="264" t="s">
        <v>5631</v>
      </c>
      <c r="E306" s="265" t="s">
        <v>5015</v>
      </c>
      <c r="F306" s="268" t="s">
        <v>5627</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5566</v>
      </c>
      <c r="B307" s="260" t="s">
        <v>1381</v>
      </c>
      <c r="C307" s="261" t="s">
        <v>5632</v>
      </c>
      <c r="D307" s="264" t="s">
        <v>5633</v>
      </c>
      <c r="E307" s="265" t="s">
        <v>5015</v>
      </c>
      <c r="F307" s="268" t="s">
        <v>5627</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5566</v>
      </c>
      <c r="B308" s="260" t="s">
        <v>1381</v>
      </c>
      <c r="C308" s="261" t="s">
        <v>5634</v>
      </c>
      <c r="D308" s="264" t="s">
        <v>5635</v>
      </c>
      <c r="E308" s="265" t="s">
        <v>5111</v>
      </c>
      <c r="F308" s="268" t="s">
        <v>5627</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5566</v>
      </c>
      <c r="B309" s="260" t="s">
        <v>1381</v>
      </c>
      <c r="C309" s="261" t="s">
        <v>5636</v>
      </c>
      <c r="D309" s="264" t="s">
        <v>5637</v>
      </c>
      <c r="E309" s="265" t="s">
        <v>5111</v>
      </c>
      <c r="F309" s="268" t="s">
        <v>5627</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5566</v>
      </c>
      <c r="B310" s="260" t="s">
        <v>1381</v>
      </c>
      <c r="C310" s="261" t="s">
        <v>5638</v>
      </c>
      <c r="D310" s="264" t="s">
        <v>5639</v>
      </c>
      <c r="E310" s="265" t="s">
        <v>5111</v>
      </c>
      <c r="F310" s="268" t="s">
        <v>5627</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5566</v>
      </c>
      <c r="B311" s="260" t="s">
        <v>1381</v>
      </c>
      <c r="C311" s="261" t="s">
        <v>5640</v>
      </c>
      <c r="D311" s="264" t="s">
        <v>5641</v>
      </c>
      <c r="E311" s="265" t="s">
        <v>5111</v>
      </c>
      <c r="F311" s="268" t="s">
        <v>5627</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5566</v>
      </c>
      <c r="B312" s="260" t="s">
        <v>1381</v>
      </c>
      <c r="C312" s="261" t="s">
        <v>5642</v>
      </c>
      <c r="D312" s="264" t="s">
        <v>5643</v>
      </c>
      <c r="E312" s="265" t="s">
        <v>5111</v>
      </c>
      <c r="F312" s="268" t="s">
        <v>5627</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5566</v>
      </c>
      <c r="B313" s="260" t="s">
        <v>1381</v>
      </c>
      <c r="C313" s="261" t="s">
        <v>5644</v>
      </c>
      <c r="D313" s="264" t="s">
        <v>5645</v>
      </c>
      <c r="E313" s="265" t="s">
        <v>5044</v>
      </c>
      <c r="F313" s="268" t="s">
        <v>5627</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5566</v>
      </c>
      <c r="B314" s="260" t="s">
        <v>1381</v>
      </c>
      <c r="C314" s="261" t="s">
        <v>5646</v>
      </c>
      <c r="D314" s="264" t="s">
        <v>5647</v>
      </c>
      <c r="E314" s="265" t="s">
        <v>5044</v>
      </c>
      <c r="F314" s="268" t="s">
        <v>5627</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5566</v>
      </c>
      <c r="B315" s="260" t="s">
        <v>1381</v>
      </c>
      <c r="C315" s="261" t="s">
        <v>5648</v>
      </c>
      <c r="D315" s="264" t="s">
        <v>5649</v>
      </c>
      <c r="E315" s="265" t="s">
        <v>5044</v>
      </c>
      <c r="F315" s="268" t="s">
        <v>5627</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5566</v>
      </c>
      <c r="B316" s="260" t="s">
        <v>1381</v>
      </c>
      <c r="C316" s="261" t="s">
        <v>5650</v>
      </c>
      <c r="D316" s="264" t="s">
        <v>5651</v>
      </c>
      <c r="E316" s="265" t="s">
        <v>5044</v>
      </c>
      <c r="F316" s="268" t="s">
        <v>5627</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5566</v>
      </c>
      <c r="B317" s="260" t="s">
        <v>1381</v>
      </c>
      <c r="C317" s="261" t="s">
        <v>5652</v>
      </c>
      <c r="D317" s="264" t="s">
        <v>5653</v>
      </c>
      <c r="E317" s="265" t="s">
        <v>5111</v>
      </c>
      <c r="F317" s="268" t="s">
        <v>5585</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5566</v>
      </c>
      <c r="B318" s="260" t="s">
        <v>1381</v>
      </c>
      <c r="C318" s="261" t="s">
        <v>5654</v>
      </c>
      <c r="D318" s="264" t="s">
        <v>5655</v>
      </c>
      <c r="E318" s="265" t="s">
        <v>5159</v>
      </c>
      <c r="F318" s="268" t="s">
        <v>5585</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5566</v>
      </c>
      <c r="B319" s="260" t="s">
        <v>1381</v>
      </c>
      <c r="C319" s="261" t="s">
        <v>5656</v>
      </c>
      <c r="D319" s="264" t="s">
        <v>5657</v>
      </c>
      <c r="E319" s="265" t="s">
        <v>5159</v>
      </c>
      <c r="F319" s="268" t="s">
        <v>5585</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5566</v>
      </c>
      <c r="B320" s="259" t="s">
        <v>5658</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5566</v>
      </c>
      <c r="B321" s="260" t="s">
        <v>5658</v>
      </c>
      <c r="C321" s="261" t="s">
        <v>5659</v>
      </c>
      <c r="D321" s="264" t="s">
        <v>5660</v>
      </c>
      <c r="E321" s="265" t="s">
        <v>5044</v>
      </c>
      <c r="F321" s="268" t="s">
        <v>5661</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5566</v>
      </c>
      <c r="B322" s="260" t="s">
        <v>5658</v>
      </c>
      <c r="C322" s="261" t="s">
        <v>5662</v>
      </c>
      <c r="D322" s="264" t="s">
        <v>5663</v>
      </c>
      <c r="E322" s="265" t="s">
        <v>5044</v>
      </c>
      <c r="F322" s="268" t="s">
        <v>5661</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5566</v>
      </c>
      <c r="B323" s="260" t="s">
        <v>5658</v>
      </c>
      <c r="C323" s="261" t="s">
        <v>5664</v>
      </c>
      <c r="D323" s="264" t="s">
        <v>5665</v>
      </c>
      <c r="E323" s="265" t="s">
        <v>5044</v>
      </c>
      <c r="F323" s="268" t="s">
        <v>5661</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5566</v>
      </c>
      <c r="B324" s="260" t="s">
        <v>5658</v>
      </c>
      <c r="C324" s="261" t="s">
        <v>5666</v>
      </c>
      <c r="D324" s="264" t="s">
        <v>5667</v>
      </c>
      <c r="E324" s="265" t="s">
        <v>5044</v>
      </c>
      <c r="F324" s="268" t="s">
        <v>5661</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5566</v>
      </c>
      <c r="B325" s="260" t="s">
        <v>5658</v>
      </c>
      <c r="C325" s="261" t="s">
        <v>5668</v>
      </c>
      <c r="D325" s="264" t="s">
        <v>5669</v>
      </c>
      <c r="E325" s="265" t="s">
        <v>5044</v>
      </c>
      <c r="F325" s="268" t="s">
        <v>5661</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5566</v>
      </c>
      <c r="B326" s="260" t="s">
        <v>5658</v>
      </c>
      <c r="C326" s="261" t="s">
        <v>5670</v>
      </c>
      <c r="D326" s="264" t="s">
        <v>5671</v>
      </c>
      <c r="E326" s="265" t="s">
        <v>5044</v>
      </c>
      <c r="F326" s="268" t="s">
        <v>5661</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5566</v>
      </c>
      <c r="B327" s="260" t="s">
        <v>5658</v>
      </c>
      <c r="C327" s="261" t="s">
        <v>5672</v>
      </c>
      <c r="D327" s="264" t="s">
        <v>5673</v>
      </c>
      <c r="E327" s="265" t="s">
        <v>5044</v>
      </c>
      <c r="F327" s="268" t="s">
        <v>5661</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5566</v>
      </c>
      <c r="B328" s="260" t="s">
        <v>5658</v>
      </c>
      <c r="C328" s="261" t="s">
        <v>5674</v>
      </c>
      <c r="D328" s="264" t="s">
        <v>5675</v>
      </c>
      <c r="E328" s="265" t="s">
        <v>5044</v>
      </c>
      <c r="F328" s="268" t="s">
        <v>5661</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5566</v>
      </c>
      <c r="B329" s="260" t="s">
        <v>5658</v>
      </c>
      <c r="C329" s="261" t="s">
        <v>5676</v>
      </c>
      <c r="D329" s="264" t="s">
        <v>5677</v>
      </c>
      <c r="E329" s="265" t="s">
        <v>5044</v>
      </c>
      <c r="F329" s="268" t="s">
        <v>5661</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5566</v>
      </c>
      <c r="B330" s="260" t="s">
        <v>5658</v>
      </c>
      <c r="C330" s="261" t="s">
        <v>5678</v>
      </c>
      <c r="D330" s="264" t="s">
        <v>5679</v>
      </c>
      <c r="E330" s="265" t="s">
        <v>5044</v>
      </c>
      <c r="F330" s="268" t="s">
        <v>5661</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5566</v>
      </c>
      <c r="B331" s="260" t="s">
        <v>5658</v>
      </c>
      <c r="C331" s="261" t="s">
        <v>5680</v>
      </c>
      <c r="D331" s="264" t="s">
        <v>5681</v>
      </c>
      <c r="E331" s="265" t="s">
        <v>5044</v>
      </c>
      <c r="F331" s="268" t="s">
        <v>5661</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5566</v>
      </c>
      <c r="B332" s="260" t="s">
        <v>5658</v>
      </c>
      <c r="C332" s="261" t="s">
        <v>5682</v>
      </c>
      <c r="D332" s="264" t="s">
        <v>5683</v>
      </c>
      <c r="E332" s="265" t="s">
        <v>5044</v>
      </c>
      <c r="F332" s="268" t="s">
        <v>5661</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5566</v>
      </c>
      <c r="B333" s="260" t="s">
        <v>5658</v>
      </c>
      <c r="C333" s="261" t="s">
        <v>5684</v>
      </c>
      <c r="D333" s="264" t="s">
        <v>5685</v>
      </c>
      <c r="E333" s="265" t="s">
        <v>5044</v>
      </c>
      <c r="F333" s="268" t="s">
        <v>5661</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5566</v>
      </c>
      <c r="B334" s="260" t="s">
        <v>5658</v>
      </c>
      <c r="C334" s="261" t="s">
        <v>5686</v>
      </c>
      <c r="D334" s="264" t="s">
        <v>5687</v>
      </c>
      <c r="E334" s="265" t="s">
        <v>5044</v>
      </c>
      <c r="F334" s="268" t="s">
        <v>5661</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5566</v>
      </c>
      <c r="B335" s="260" t="s">
        <v>5658</v>
      </c>
      <c r="C335" s="261" t="s">
        <v>5688</v>
      </c>
      <c r="D335" s="264" t="s">
        <v>5689</v>
      </c>
      <c r="E335" s="265" t="s">
        <v>5044</v>
      </c>
      <c r="F335" s="268" t="s">
        <v>5661</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5566</v>
      </c>
      <c r="B336" s="260" t="s">
        <v>5658</v>
      </c>
      <c r="C336" s="261" t="s">
        <v>5690</v>
      </c>
      <c r="D336" s="264" t="s">
        <v>5691</v>
      </c>
      <c r="E336" s="265" t="s">
        <v>5159</v>
      </c>
      <c r="F336" s="268" t="s">
        <v>5661</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5566</v>
      </c>
      <c r="B337" s="260" t="s">
        <v>5658</v>
      </c>
      <c r="C337" s="261" t="s">
        <v>5692</v>
      </c>
      <c r="D337" s="264" t="s">
        <v>5693</v>
      </c>
      <c r="E337" s="265" t="s">
        <v>5159</v>
      </c>
      <c r="F337" s="268" t="s">
        <v>5661</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5566</v>
      </c>
      <c r="B338" s="260" t="s">
        <v>5658</v>
      </c>
      <c r="C338" s="261" t="s">
        <v>5694</v>
      </c>
      <c r="D338" s="264" t="s">
        <v>5695</v>
      </c>
      <c r="E338" s="265" t="s">
        <v>5044</v>
      </c>
      <c r="F338" s="268" t="s">
        <v>5661</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5566</v>
      </c>
      <c r="B339" s="260" t="s">
        <v>5658</v>
      </c>
      <c r="C339" s="261" t="s">
        <v>5696</v>
      </c>
      <c r="D339" s="264" t="s">
        <v>5697</v>
      </c>
      <c r="E339" s="265" t="s">
        <v>5044</v>
      </c>
      <c r="F339" s="268" t="s">
        <v>5661</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5566</v>
      </c>
      <c r="B340" s="259" t="s">
        <v>5698</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5566</v>
      </c>
      <c r="B341" s="260" t="s">
        <v>5698</v>
      </c>
      <c r="C341" s="261" t="s">
        <v>5699</v>
      </c>
      <c r="D341" s="264" t="s">
        <v>5700</v>
      </c>
      <c r="E341" s="265" t="s">
        <v>5015</v>
      </c>
      <c r="F341" s="268" t="s">
        <v>5585</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5566</v>
      </c>
      <c r="B342" s="260" t="s">
        <v>5698</v>
      </c>
      <c r="C342" s="261" t="s">
        <v>5701</v>
      </c>
      <c r="D342" s="264" t="s">
        <v>5702</v>
      </c>
      <c r="E342" s="265" t="s">
        <v>5015</v>
      </c>
      <c r="F342" s="268" t="s">
        <v>5585</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5566</v>
      </c>
      <c r="B343" s="260" t="s">
        <v>5698</v>
      </c>
      <c r="C343" s="261" t="s">
        <v>5703</v>
      </c>
      <c r="D343" s="264" t="s">
        <v>5704</v>
      </c>
      <c r="E343" s="265" t="s">
        <v>5111</v>
      </c>
      <c r="F343" s="268" t="s">
        <v>5705</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5566</v>
      </c>
      <c r="B344" s="260" t="s">
        <v>5698</v>
      </c>
      <c r="C344" s="261" t="s">
        <v>5706</v>
      </c>
      <c r="D344" s="264" t="s">
        <v>5707</v>
      </c>
      <c r="E344" s="265" t="s">
        <v>5044</v>
      </c>
      <c r="F344" s="268" t="s">
        <v>5705</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5566</v>
      </c>
      <c r="B345" s="260" t="s">
        <v>5698</v>
      </c>
      <c r="C345" s="261" t="s">
        <v>5708</v>
      </c>
      <c r="D345" s="264" t="s">
        <v>5709</v>
      </c>
      <c r="E345" s="265" t="s">
        <v>5044</v>
      </c>
      <c r="F345" s="268" t="s">
        <v>5705</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5566</v>
      </c>
      <c r="B346" s="260" t="s">
        <v>5698</v>
      </c>
      <c r="C346" s="261" t="s">
        <v>5710</v>
      </c>
      <c r="D346" s="264" t="s">
        <v>5711</v>
      </c>
      <c r="E346" s="265" t="s">
        <v>5044</v>
      </c>
      <c r="F346" s="268" t="s">
        <v>5705</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5566</v>
      </c>
      <c r="B347" s="260" t="s">
        <v>5698</v>
      </c>
      <c r="C347" s="261" t="s">
        <v>5712</v>
      </c>
      <c r="D347" s="264" t="s">
        <v>5713</v>
      </c>
      <c r="E347" s="265" t="s">
        <v>5044</v>
      </c>
      <c r="F347" s="268" t="s">
        <v>5705</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5566</v>
      </c>
      <c r="B348" s="260" t="s">
        <v>5698</v>
      </c>
      <c r="C348" s="261" t="s">
        <v>5714</v>
      </c>
      <c r="D348" s="264" t="s">
        <v>5715</v>
      </c>
      <c r="E348" s="265" t="s">
        <v>5044</v>
      </c>
      <c r="F348" s="268" t="s">
        <v>5705</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5566</v>
      </c>
      <c r="B349" s="260" t="s">
        <v>5698</v>
      </c>
      <c r="C349" s="261" t="s">
        <v>5716</v>
      </c>
      <c r="D349" s="264" t="s">
        <v>5717</v>
      </c>
      <c r="E349" s="265" t="s">
        <v>5044</v>
      </c>
      <c r="F349" s="268" t="s">
        <v>5705</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5566</v>
      </c>
      <c r="B350" s="260" t="s">
        <v>5698</v>
      </c>
      <c r="C350" s="261" t="s">
        <v>5718</v>
      </c>
      <c r="D350" s="264" t="s">
        <v>5719</v>
      </c>
      <c r="E350" s="265" t="s">
        <v>5015</v>
      </c>
      <c r="F350" s="268" t="s">
        <v>5705</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5566</v>
      </c>
      <c r="B351" s="260" t="s">
        <v>5698</v>
      </c>
      <c r="C351" s="261" t="s">
        <v>5720</v>
      </c>
      <c r="D351" s="264" t="s">
        <v>5721</v>
      </c>
      <c r="E351" s="265" t="s">
        <v>5015</v>
      </c>
      <c r="F351" s="268" t="s">
        <v>5705</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5566</v>
      </c>
      <c r="B352" s="260" t="s">
        <v>5698</v>
      </c>
      <c r="C352" s="261" t="s">
        <v>5722</v>
      </c>
      <c r="D352" s="264" t="s">
        <v>5723</v>
      </c>
      <c r="E352" s="265" t="s">
        <v>5015</v>
      </c>
      <c r="F352" s="268" t="s">
        <v>5705</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5566</v>
      </c>
      <c r="B353" s="260" t="s">
        <v>5698</v>
      </c>
      <c r="C353" s="261" t="s">
        <v>5724</v>
      </c>
      <c r="D353" s="264" t="s">
        <v>5725</v>
      </c>
      <c r="E353" s="265" t="s">
        <v>5111</v>
      </c>
      <c r="F353" s="268" t="s">
        <v>5585</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5566</v>
      </c>
      <c r="B354" s="259" t="s">
        <v>5726</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5566</v>
      </c>
      <c r="B355" s="260" t="s">
        <v>5726</v>
      </c>
      <c r="C355" s="261" t="s">
        <v>5727</v>
      </c>
      <c r="D355" s="264" t="s">
        <v>5728</v>
      </c>
      <c r="E355" s="265" t="s">
        <v>5111</v>
      </c>
      <c r="F355" s="268" t="s">
        <v>5729</v>
      </c>
      <c r="G355" s="271">
        <f>IF(COUNTIF(H355:AU355,"&lt;&gt;")=0,"",SUMPRODUCT(((Recommendations[ImplStatus]="Implemented")+(Recommendations[ImplStatus]="Compensated"))*ISNUMBER(MATCH(Recommendations[Id],H355:AU355,0)))/COUNTIF(H355:AU355,"&lt;&gt;"))</f>
        <v>0</v>
      </c>
      <c r="H355" s="272" t="s">
        <v>141</v>
      </c>
      <c r="I355" s="272" t="s">
        <v>262</v>
      </c>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5566</v>
      </c>
      <c r="B356" s="260" t="s">
        <v>5726</v>
      </c>
      <c r="C356" s="261" t="s">
        <v>5730</v>
      </c>
      <c r="D356" s="264" t="s">
        <v>5731</v>
      </c>
      <c r="E356" s="265" t="s">
        <v>5111</v>
      </c>
      <c r="F356" s="268" t="s">
        <v>5729</v>
      </c>
      <c r="G356" s="271">
        <f>IF(COUNTIF(H356:AU356,"&lt;&gt;")=0,"",SUMPRODUCT(((Recommendations[ImplStatus]="Implemented")+(Recommendations[ImplStatus]="Compensated"))*ISNUMBER(MATCH(Recommendations[Id],H356:AU356,0)))/COUNTIF(H356:AU356,"&lt;&gt;"))</f>
        <v>0</v>
      </c>
      <c r="H356" s="272" t="s">
        <v>14</v>
      </c>
      <c r="I356" s="272" t="s">
        <v>81</v>
      </c>
      <c r="J356" s="272" t="s">
        <v>212</v>
      </c>
      <c r="K356" s="272" t="s">
        <v>225</v>
      </c>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5566</v>
      </c>
      <c r="B357" s="260" t="s">
        <v>5726</v>
      </c>
      <c r="C357" s="261" t="s">
        <v>5732</v>
      </c>
      <c r="D357" s="264" t="s">
        <v>5733</v>
      </c>
      <c r="E357" s="265" t="s">
        <v>5159</v>
      </c>
      <c r="F357" s="268" t="s">
        <v>5729</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5566</v>
      </c>
      <c r="B358" s="260" t="s">
        <v>5726</v>
      </c>
      <c r="C358" s="261" t="s">
        <v>5734</v>
      </c>
      <c r="D358" s="264" t="s">
        <v>5735</v>
      </c>
      <c r="E358" s="265" t="s">
        <v>5159</v>
      </c>
      <c r="F358" s="268" t="s">
        <v>5729</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5566</v>
      </c>
      <c r="B359" s="260" t="s">
        <v>5726</v>
      </c>
      <c r="C359" s="261" t="s">
        <v>5736</v>
      </c>
      <c r="D359" s="264" t="s">
        <v>5737</v>
      </c>
      <c r="E359" s="265" t="s">
        <v>5159</v>
      </c>
      <c r="F359" s="268" t="s">
        <v>5729</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5566</v>
      </c>
      <c r="B360" s="260" t="s">
        <v>5726</v>
      </c>
      <c r="C360" s="261" t="s">
        <v>5738</v>
      </c>
      <c r="D360" s="264" t="s">
        <v>5739</v>
      </c>
      <c r="E360" s="265" t="s">
        <v>5111</v>
      </c>
      <c r="F360" s="268" t="s">
        <v>5729</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5566</v>
      </c>
      <c r="B361" s="260" t="s">
        <v>5726</v>
      </c>
      <c r="C361" s="261" t="s">
        <v>5740</v>
      </c>
      <c r="D361" s="264" t="s">
        <v>5741</v>
      </c>
      <c r="E361" s="265" t="s">
        <v>5044</v>
      </c>
      <c r="F361" s="268" t="s">
        <v>5729</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5566</v>
      </c>
      <c r="B362" s="260" t="s">
        <v>5726</v>
      </c>
      <c r="C362" s="261" t="s">
        <v>5742</v>
      </c>
      <c r="D362" s="264" t="s">
        <v>5743</v>
      </c>
      <c r="E362" s="265" t="s">
        <v>5159</v>
      </c>
      <c r="F362" s="268" t="s">
        <v>5729</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5566</v>
      </c>
      <c r="B363" s="260" t="s">
        <v>5726</v>
      </c>
      <c r="C363" s="261" t="s">
        <v>5744</v>
      </c>
      <c r="D363" s="264" t="s">
        <v>5745</v>
      </c>
      <c r="E363" s="265" t="s">
        <v>5159</v>
      </c>
      <c r="F363" s="268" t="s">
        <v>5729</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5566</v>
      </c>
      <c r="B364" s="260" t="s">
        <v>5726</v>
      </c>
      <c r="C364" s="261" t="s">
        <v>5746</v>
      </c>
      <c r="D364" s="264" t="s">
        <v>5747</v>
      </c>
      <c r="E364" s="265" t="s">
        <v>5159</v>
      </c>
      <c r="F364" s="268" t="s">
        <v>5729</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5566</v>
      </c>
      <c r="B365" s="260" t="s">
        <v>5726</v>
      </c>
      <c r="C365" s="261" t="s">
        <v>5748</v>
      </c>
      <c r="D365" s="264" t="s">
        <v>5749</v>
      </c>
      <c r="E365" s="265" t="s">
        <v>5159</v>
      </c>
      <c r="F365" s="268" t="s">
        <v>5729</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5566</v>
      </c>
      <c r="B366" s="260" t="s">
        <v>5726</v>
      </c>
      <c r="C366" s="261" t="s">
        <v>5750</v>
      </c>
      <c r="D366" s="264" t="s">
        <v>5751</v>
      </c>
      <c r="E366" s="265" t="s">
        <v>5159</v>
      </c>
      <c r="F366" s="268" t="s">
        <v>5729</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5566</v>
      </c>
      <c r="B367" s="260" t="s">
        <v>5726</v>
      </c>
      <c r="C367" s="261" t="s">
        <v>5752</v>
      </c>
      <c r="D367" s="264" t="s">
        <v>5753</v>
      </c>
      <c r="E367" s="265" t="s">
        <v>5159</v>
      </c>
      <c r="F367" s="268" t="s">
        <v>5729</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5566</v>
      </c>
      <c r="B368" s="260" t="s">
        <v>5726</v>
      </c>
      <c r="C368" s="261" t="s">
        <v>5754</v>
      </c>
      <c r="D368" s="264" t="s">
        <v>5755</v>
      </c>
      <c r="E368" s="265" t="s">
        <v>5159</v>
      </c>
      <c r="F368" s="268" t="s">
        <v>5729</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5566</v>
      </c>
      <c r="B369" s="260" t="s">
        <v>5726</v>
      </c>
      <c r="C369" s="261" t="s">
        <v>5756</v>
      </c>
      <c r="D369" s="264" t="s">
        <v>5757</v>
      </c>
      <c r="E369" s="265" t="s">
        <v>5159</v>
      </c>
      <c r="F369" s="268" t="s">
        <v>5729</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5758</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5758</v>
      </c>
      <c r="B371" s="259" t="s">
        <v>5759</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5758</v>
      </c>
      <c r="B372" s="260" t="s">
        <v>5759</v>
      </c>
      <c r="C372" s="261" t="s">
        <v>5760</v>
      </c>
      <c r="D372" s="264" t="s">
        <v>5761</v>
      </c>
      <c r="E372" s="265" t="s">
        <v>5015</v>
      </c>
      <c r="F372" s="268" t="s">
        <v>5762</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5758</v>
      </c>
      <c r="B373" s="260" t="s">
        <v>5759</v>
      </c>
      <c r="C373" s="261" t="s">
        <v>5763</v>
      </c>
      <c r="D373" s="264" t="s">
        <v>5764</v>
      </c>
      <c r="E373" s="265" t="s">
        <v>5015</v>
      </c>
      <c r="F373" s="268" t="s">
        <v>5765</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5758</v>
      </c>
      <c r="B374" s="260" t="s">
        <v>5759</v>
      </c>
      <c r="C374" s="261" t="s">
        <v>5766</v>
      </c>
      <c r="D374" s="264" t="s">
        <v>5767</v>
      </c>
      <c r="E374" s="265" t="s">
        <v>5044</v>
      </c>
      <c r="F374" s="268" t="s">
        <v>5765</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5758</v>
      </c>
      <c r="B375" s="260" t="s">
        <v>5759</v>
      </c>
      <c r="C375" s="261" t="s">
        <v>5768</v>
      </c>
      <c r="D375" s="264" t="s">
        <v>5769</v>
      </c>
      <c r="E375" s="265" t="s">
        <v>5044</v>
      </c>
      <c r="F375" s="268" t="s">
        <v>5765</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5758</v>
      </c>
      <c r="B376" s="260" t="s">
        <v>5759</v>
      </c>
      <c r="C376" s="261" t="s">
        <v>5770</v>
      </c>
      <c r="D376" s="264" t="s">
        <v>5771</v>
      </c>
      <c r="E376" s="265" t="s">
        <v>5044</v>
      </c>
      <c r="F376" s="268" t="s">
        <v>5627</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5758</v>
      </c>
      <c r="B377" s="260" t="s">
        <v>5759</v>
      </c>
      <c r="C377" s="261" t="s">
        <v>5772</v>
      </c>
      <c r="D377" s="264" t="s">
        <v>5773</v>
      </c>
      <c r="E377" s="265" t="s">
        <v>5111</v>
      </c>
      <c r="F377" s="268" t="s">
        <v>5585</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5758</v>
      </c>
      <c r="B378" s="260" t="s">
        <v>5759</v>
      </c>
      <c r="C378" s="261" t="s">
        <v>5774</v>
      </c>
      <c r="D378" s="264" t="s">
        <v>5775</v>
      </c>
      <c r="E378" s="265" t="s">
        <v>5111</v>
      </c>
      <c r="F378" s="268" t="s">
        <v>5765</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5758</v>
      </c>
      <c r="B379" s="260" t="s">
        <v>5759</v>
      </c>
      <c r="C379" s="261" t="s">
        <v>5776</v>
      </c>
      <c r="D379" s="264" t="s">
        <v>5777</v>
      </c>
      <c r="E379" s="265" t="s">
        <v>5111</v>
      </c>
      <c r="F379" s="268" t="s">
        <v>5762</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5758</v>
      </c>
      <c r="B380" s="260" t="s">
        <v>5759</v>
      </c>
      <c r="C380" s="261" t="s">
        <v>5778</v>
      </c>
      <c r="D380" s="264" t="s">
        <v>5779</v>
      </c>
      <c r="E380" s="265" t="s">
        <v>5111</v>
      </c>
      <c r="F380" s="268" t="s">
        <v>5762</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5758</v>
      </c>
      <c r="B381" s="260" t="s">
        <v>5759</v>
      </c>
      <c r="C381" s="261" t="s">
        <v>5780</v>
      </c>
      <c r="D381" s="264" t="s">
        <v>5781</v>
      </c>
      <c r="E381" s="265" t="s">
        <v>5111</v>
      </c>
      <c r="F381" s="268" t="s">
        <v>5762</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5758</v>
      </c>
      <c r="B382" s="260" t="s">
        <v>5759</v>
      </c>
      <c r="C382" s="261" t="s">
        <v>5782</v>
      </c>
      <c r="D382" s="264" t="s">
        <v>5783</v>
      </c>
      <c r="E382" s="265" t="s">
        <v>5159</v>
      </c>
      <c r="F382" s="268" t="s">
        <v>5762</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5758</v>
      </c>
      <c r="B383" s="260" t="s">
        <v>5759</v>
      </c>
      <c r="C383" s="261" t="s">
        <v>5784</v>
      </c>
      <c r="D383" s="264" t="s">
        <v>5785</v>
      </c>
      <c r="E383" s="265" t="s">
        <v>5159</v>
      </c>
      <c r="F383" s="268" t="s">
        <v>5762</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5758</v>
      </c>
      <c r="B384" s="260" t="s">
        <v>5759</v>
      </c>
      <c r="C384" s="261" t="s">
        <v>5786</v>
      </c>
      <c r="D384" s="264" t="s">
        <v>5787</v>
      </c>
      <c r="E384" s="265" t="s">
        <v>5159</v>
      </c>
      <c r="F384" s="268" t="s">
        <v>5762</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5758</v>
      </c>
      <c r="B385" s="260" t="s">
        <v>5759</v>
      </c>
      <c r="C385" s="261" t="s">
        <v>5788</v>
      </c>
      <c r="D385" s="264" t="s">
        <v>5789</v>
      </c>
      <c r="E385" s="265" t="s">
        <v>5111</v>
      </c>
      <c r="F385" s="268" t="s">
        <v>5762</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5758</v>
      </c>
      <c r="B386" s="259" t="s">
        <v>5790</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5758</v>
      </c>
      <c r="B387" s="260" t="s">
        <v>5790</v>
      </c>
      <c r="C387" s="261" t="s">
        <v>5791</v>
      </c>
      <c r="D387" s="264" t="s">
        <v>5792</v>
      </c>
      <c r="E387" s="265" t="s">
        <v>5015</v>
      </c>
      <c r="F387" s="268" t="s">
        <v>5793</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5758</v>
      </c>
      <c r="B388" s="260" t="s">
        <v>5790</v>
      </c>
      <c r="C388" s="261" t="s">
        <v>5794</v>
      </c>
      <c r="D388" s="264" t="s">
        <v>5795</v>
      </c>
      <c r="E388" s="265" t="s">
        <v>5015</v>
      </c>
      <c r="F388" s="268" t="s">
        <v>5793</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5758</v>
      </c>
      <c r="B389" s="260" t="s">
        <v>5790</v>
      </c>
      <c r="C389" s="261" t="s">
        <v>5796</v>
      </c>
      <c r="D389" s="264" t="s">
        <v>5797</v>
      </c>
      <c r="E389" s="265" t="s">
        <v>5294</v>
      </c>
      <c r="F389" s="268" t="s">
        <v>5793</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5758</v>
      </c>
      <c r="B390" s="260" t="s">
        <v>5790</v>
      </c>
      <c r="C390" s="261" t="s">
        <v>5798</v>
      </c>
      <c r="D390" s="264" t="s">
        <v>5799</v>
      </c>
      <c r="E390" s="265" t="s">
        <v>5111</v>
      </c>
      <c r="F390" s="268" t="s">
        <v>5793</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5758</v>
      </c>
      <c r="B391" s="260" t="s">
        <v>5790</v>
      </c>
      <c r="C391" s="261" t="s">
        <v>5800</v>
      </c>
      <c r="D391" s="264" t="s">
        <v>5801</v>
      </c>
      <c r="E391" s="265" t="s">
        <v>5294</v>
      </c>
      <c r="F391" s="268" t="s">
        <v>5793</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5758</v>
      </c>
      <c r="B392" s="260" t="s">
        <v>5790</v>
      </c>
      <c r="C392" s="261" t="s">
        <v>5802</v>
      </c>
      <c r="D392" s="264" t="s">
        <v>5803</v>
      </c>
      <c r="E392" s="265" t="s">
        <v>5044</v>
      </c>
      <c r="F392" s="268" t="s">
        <v>5793</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5758</v>
      </c>
      <c r="B393" s="260" t="s">
        <v>5790</v>
      </c>
      <c r="C393" s="261" t="s">
        <v>5804</v>
      </c>
      <c r="D393" s="264" t="s">
        <v>5805</v>
      </c>
      <c r="E393" s="265" t="s">
        <v>5044</v>
      </c>
      <c r="F393" s="268" t="s">
        <v>5793</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5758</v>
      </c>
      <c r="B394" s="260" t="s">
        <v>5790</v>
      </c>
      <c r="C394" s="261" t="s">
        <v>5806</v>
      </c>
      <c r="D394" s="264" t="s">
        <v>5807</v>
      </c>
      <c r="E394" s="265" t="s">
        <v>5294</v>
      </c>
      <c r="F394" s="268" t="s">
        <v>5793</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5758</v>
      </c>
      <c r="B395" s="260" t="s">
        <v>5790</v>
      </c>
      <c r="C395" s="261" t="s">
        <v>5808</v>
      </c>
      <c r="D395" s="264" t="s">
        <v>5809</v>
      </c>
      <c r="E395" s="265" t="s">
        <v>5111</v>
      </c>
      <c r="F395" s="268" t="s">
        <v>5793</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5758</v>
      </c>
      <c r="B396" s="260" t="s">
        <v>5790</v>
      </c>
      <c r="C396" s="261" t="s">
        <v>5810</v>
      </c>
      <c r="D396" s="264" t="s">
        <v>5811</v>
      </c>
      <c r="E396" s="265" t="s">
        <v>5294</v>
      </c>
      <c r="F396" s="268" t="s">
        <v>5793</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5758</v>
      </c>
      <c r="B397" s="260" t="s">
        <v>5790</v>
      </c>
      <c r="C397" s="261" t="s">
        <v>5812</v>
      </c>
      <c r="D397" s="264" t="s">
        <v>5813</v>
      </c>
      <c r="E397" s="265" t="s">
        <v>5044</v>
      </c>
      <c r="F397" s="268" t="s">
        <v>5793</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5758</v>
      </c>
      <c r="B398" s="260" t="s">
        <v>5790</v>
      </c>
      <c r="C398" s="261" t="s">
        <v>5814</v>
      </c>
      <c r="D398" s="264" t="s">
        <v>5815</v>
      </c>
      <c r="E398" s="265" t="s">
        <v>5159</v>
      </c>
      <c r="F398" s="268" t="s">
        <v>5793</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5758</v>
      </c>
      <c r="B399" s="260" t="s">
        <v>5790</v>
      </c>
      <c r="C399" s="261" t="s">
        <v>5816</v>
      </c>
      <c r="D399" s="264" t="s">
        <v>5817</v>
      </c>
      <c r="E399" s="265" t="s">
        <v>5294</v>
      </c>
      <c r="F399" s="268" t="s">
        <v>5793</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5758</v>
      </c>
      <c r="B400" s="260" t="s">
        <v>5790</v>
      </c>
      <c r="C400" s="261" t="s">
        <v>5818</v>
      </c>
      <c r="D400" s="264" t="s">
        <v>5819</v>
      </c>
      <c r="E400" s="265" t="s">
        <v>5294</v>
      </c>
      <c r="F400" s="268" t="s">
        <v>5793</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5758</v>
      </c>
      <c r="B401" s="260" t="s">
        <v>5790</v>
      </c>
      <c r="C401" s="261" t="s">
        <v>5820</v>
      </c>
      <c r="D401" s="264" t="s">
        <v>5821</v>
      </c>
      <c r="E401" s="265" t="s">
        <v>5044</v>
      </c>
      <c r="F401" s="268" t="s">
        <v>5793</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5758</v>
      </c>
      <c r="B402" s="260" t="s">
        <v>5790</v>
      </c>
      <c r="C402" s="261" t="s">
        <v>5822</v>
      </c>
      <c r="D402" s="264" t="s">
        <v>5823</v>
      </c>
      <c r="E402" s="265" t="s">
        <v>5044</v>
      </c>
      <c r="F402" s="268" t="s">
        <v>5793</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5758</v>
      </c>
      <c r="B403" s="260" t="s">
        <v>5790</v>
      </c>
      <c r="C403" s="261" t="s">
        <v>5824</v>
      </c>
      <c r="D403" s="264" t="s">
        <v>5825</v>
      </c>
      <c r="E403" s="265" t="s">
        <v>5044</v>
      </c>
      <c r="F403" s="268" t="s">
        <v>5793</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5758</v>
      </c>
      <c r="B404" s="260" t="s">
        <v>5790</v>
      </c>
      <c r="C404" s="261" t="s">
        <v>5826</v>
      </c>
      <c r="D404" s="264" t="s">
        <v>5827</v>
      </c>
      <c r="E404" s="265" t="s">
        <v>5159</v>
      </c>
      <c r="F404" s="268" t="s">
        <v>5793</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5758</v>
      </c>
      <c r="B405" s="260" t="s">
        <v>5790</v>
      </c>
      <c r="C405" s="261" t="s">
        <v>5828</v>
      </c>
      <c r="D405" s="264" t="s">
        <v>5829</v>
      </c>
      <c r="E405" s="265" t="s">
        <v>5159</v>
      </c>
      <c r="F405" s="268" t="s">
        <v>5793</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5758</v>
      </c>
      <c r="B406" s="260" t="s">
        <v>5790</v>
      </c>
      <c r="C406" s="261" t="s">
        <v>5830</v>
      </c>
      <c r="D406" s="264" t="s">
        <v>5831</v>
      </c>
      <c r="E406" s="265" t="s">
        <v>5159</v>
      </c>
      <c r="F406" s="268" t="s">
        <v>5832</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5758</v>
      </c>
      <c r="B407" s="260" t="s">
        <v>5790</v>
      </c>
      <c r="C407" s="261" t="s">
        <v>5833</v>
      </c>
      <c r="D407" s="264" t="s">
        <v>5834</v>
      </c>
      <c r="E407" s="265" t="s">
        <v>5159</v>
      </c>
      <c r="F407" s="268" t="s">
        <v>5793</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5758</v>
      </c>
      <c r="B408" s="260" t="s">
        <v>5790</v>
      </c>
      <c r="C408" s="261" t="s">
        <v>5835</v>
      </c>
      <c r="D408" s="264" t="s">
        <v>5836</v>
      </c>
      <c r="E408" s="265" t="s">
        <v>5159</v>
      </c>
      <c r="F408" s="268" t="s">
        <v>5793</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5758</v>
      </c>
      <c r="B409" s="260" t="s">
        <v>5790</v>
      </c>
      <c r="C409" s="261" t="s">
        <v>5837</v>
      </c>
      <c r="D409" s="264" t="s">
        <v>5838</v>
      </c>
      <c r="E409" s="265" t="s">
        <v>5159</v>
      </c>
      <c r="F409" s="268" t="s">
        <v>5839</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5758</v>
      </c>
      <c r="B410" s="259" t="s">
        <v>5840</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5758</v>
      </c>
      <c r="B411" s="260" t="s">
        <v>5840</v>
      </c>
      <c r="C411" s="261" t="s">
        <v>5841</v>
      </c>
      <c r="D411" s="264" t="s">
        <v>5842</v>
      </c>
      <c r="E411" s="265" t="s">
        <v>5015</v>
      </c>
      <c r="F411" s="268" t="s">
        <v>5765</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5758</v>
      </c>
      <c r="B412" s="260" t="s">
        <v>5840</v>
      </c>
      <c r="C412" s="261" t="s">
        <v>5843</v>
      </c>
      <c r="D412" s="264" t="s">
        <v>5844</v>
      </c>
      <c r="E412" s="265" t="s">
        <v>5015</v>
      </c>
      <c r="F412" s="268" t="s">
        <v>5765</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5758</v>
      </c>
      <c r="B413" s="260" t="s">
        <v>5840</v>
      </c>
      <c r="C413" s="261" t="s">
        <v>5845</v>
      </c>
      <c r="D413" s="264" t="s">
        <v>5846</v>
      </c>
      <c r="E413" s="265" t="s">
        <v>5015</v>
      </c>
      <c r="F413" s="268" t="s">
        <v>5765</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5758</v>
      </c>
      <c r="B414" s="260" t="s">
        <v>5840</v>
      </c>
      <c r="C414" s="261" t="s">
        <v>5847</v>
      </c>
      <c r="D414" s="264" t="s">
        <v>5848</v>
      </c>
      <c r="E414" s="265" t="s">
        <v>5015</v>
      </c>
      <c r="F414" s="268" t="s">
        <v>5765</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5758</v>
      </c>
      <c r="B415" s="260" t="s">
        <v>5840</v>
      </c>
      <c r="C415" s="261" t="s">
        <v>5849</v>
      </c>
      <c r="D415" s="264" t="s">
        <v>5850</v>
      </c>
      <c r="E415" s="265" t="s">
        <v>5044</v>
      </c>
      <c r="F415" s="268" t="s">
        <v>5765</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5758</v>
      </c>
      <c r="B416" s="260" t="s">
        <v>5840</v>
      </c>
      <c r="C416" s="261" t="s">
        <v>5851</v>
      </c>
      <c r="D416" s="264" t="s">
        <v>5852</v>
      </c>
      <c r="E416" s="265" t="s">
        <v>5044</v>
      </c>
      <c r="F416" s="268" t="s">
        <v>5853</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5758</v>
      </c>
      <c r="B417" s="260" t="s">
        <v>5840</v>
      </c>
      <c r="C417" s="261" t="s">
        <v>5854</v>
      </c>
      <c r="D417" s="264" t="s">
        <v>5855</v>
      </c>
      <c r="E417" s="265" t="s">
        <v>5044</v>
      </c>
      <c r="F417" s="268" t="s">
        <v>5853</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5758</v>
      </c>
      <c r="B418" s="260" t="s">
        <v>5840</v>
      </c>
      <c r="C418" s="261" t="s">
        <v>5856</v>
      </c>
      <c r="D418" s="264" t="s">
        <v>5857</v>
      </c>
      <c r="E418" s="265" t="s">
        <v>5294</v>
      </c>
      <c r="F418" s="268" t="s">
        <v>5853</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5758</v>
      </c>
      <c r="B419" s="260" t="s">
        <v>5840</v>
      </c>
      <c r="C419" s="261" t="s">
        <v>5858</v>
      </c>
      <c r="D419" s="264" t="s">
        <v>5859</v>
      </c>
      <c r="E419" s="265" t="s">
        <v>5044</v>
      </c>
      <c r="F419" s="268" t="s">
        <v>5853</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5758</v>
      </c>
      <c r="B420" s="260" t="s">
        <v>5840</v>
      </c>
      <c r="C420" s="261" t="s">
        <v>5860</v>
      </c>
      <c r="D420" s="264" t="s">
        <v>5861</v>
      </c>
      <c r="E420" s="265" t="s">
        <v>5294</v>
      </c>
      <c r="F420" s="268" t="s">
        <v>5853</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5758</v>
      </c>
      <c r="B421" s="260" t="s">
        <v>5840</v>
      </c>
      <c r="C421" s="261" t="s">
        <v>5862</v>
      </c>
      <c r="D421" s="264" t="s">
        <v>5863</v>
      </c>
      <c r="E421" s="265" t="s">
        <v>5294</v>
      </c>
      <c r="F421" s="268" t="s">
        <v>5853</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5758</v>
      </c>
      <c r="B422" s="260" t="s">
        <v>5840</v>
      </c>
      <c r="C422" s="261" t="s">
        <v>5864</v>
      </c>
      <c r="D422" s="264" t="s">
        <v>5865</v>
      </c>
      <c r="E422" s="265" t="s">
        <v>5044</v>
      </c>
      <c r="F422" s="268" t="s">
        <v>5853</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5758</v>
      </c>
      <c r="B423" s="260" t="s">
        <v>5840</v>
      </c>
      <c r="C423" s="261" t="s">
        <v>5866</v>
      </c>
      <c r="D423" s="264" t="s">
        <v>5867</v>
      </c>
      <c r="E423" s="265" t="s">
        <v>5044</v>
      </c>
      <c r="F423" s="268" t="s">
        <v>5853</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5868</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5868</v>
      </c>
      <c r="B425" s="259" t="s">
        <v>5869</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5868</v>
      </c>
      <c r="B426" s="260" t="s">
        <v>5869</v>
      </c>
      <c r="C426" s="261" t="s">
        <v>5870</v>
      </c>
      <c r="D426" s="264" t="s">
        <v>5871</v>
      </c>
      <c r="E426" s="265" t="s">
        <v>5015</v>
      </c>
      <c r="F426" s="268" t="s">
        <v>5832</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5868</v>
      </c>
      <c r="B427" s="260" t="s">
        <v>5869</v>
      </c>
      <c r="C427" s="261" t="s">
        <v>5872</v>
      </c>
      <c r="D427" s="264" t="s">
        <v>5873</v>
      </c>
      <c r="E427" s="265" t="s">
        <v>5015</v>
      </c>
      <c r="F427" s="268" t="s">
        <v>5832</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5868</v>
      </c>
      <c r="B428" s="260" t="s">
        <v>5869</v>
      </c>
      <c r="C428" s="261" t="s">
        <v>5874</v>
      </c>
      <c r="D428" s="264" t="s">
        <v>5875</v>
      </c>
      <c r="E428" s="265" t="s">
        <v>5294</v>
      </c>
      <c r="F428" s="268" t="s">
        <v>5832</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5868</v>
      </c>
      <c r="B429" s="260" t="s">
        <v>5869</v>
      </c>
      <c r="C429" s="261" t="s">
        <v>5876</v>
      </c>
      <c r="D429" s="264" t="s">
        <v>5877</v>
      </c>
      <c r="E429" s="265" t="s">
        <v>5044</v>
      </c>
      <c r="F429" s="268" t="s">
        <v>5832</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5868</v>
      </c>
      <c r="B430" s="260" t="s">
        <v>5869</v>
      </c>
      <c r="C430" s="261" t="s">
        <v>5878</v>
      </c>
      <c r="D430" s="264" t="s">
        <v>5879</v>
      </c>
      <c r="E430" s="265" t="s">
        <v>5044</v>
      </c>
      <c r="F430" s="268" t="s">
        <v>5832</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5868</v>
      </c>
      <c r="B431" s="260" t="s">
        <v>5869</v>
      </c>
      <c r="C431" s="261" t="s">
        <v>5880</v>
      </c>
      <c r="D431" s="264" t="s">
        <v>5881</v>
      </c>
      <c r="E431" s="265" t="s">
        <v>5294</v>
      </c>
      <c r="F431" s="268" t="s">
        <v>5832</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5868</v>
      </c>
      <c r="B432" s="260" t="s">
        <v>5869</v>
      </c>
      <c r="C432" s="261" t="s">
        <v>5882</v>
      </c>
      <c r="D432" s="264" t="s">
        <v>5883</v>
      </c>
      <c r="E432" s="265" t="s">
        <v>5294</v>
      </c>
      <c r="F432" s="268" t="s">
        <v>5832</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5868</v>
      </c>
      <c r="B433" s="260" t="s">
        <v>5869</v>
      </c>
      <c r="C433" s="261" t="s">
        <v>5884</v>
      </c>
      <c r="D433" s="264" t="s">
        <v>5885</v>
      </c>
      <c r="E433" s="265" t="s">
        <v>5111</v>
      </c>
      <c r="F433" s="268" t="s">
        <v>5832</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5868</v>
      </c>
      <c r="B434" s="260" t="s">
        <v>5869</v>
      </c>
      <c r="C434" s="261" t="s">
        <v>5886</v>
      </c>
      <c r="D434" s="264" t="s">
        <v>5887</v>
      </c>
      <c r="E434" s="265" t="s">
        <v>5111</v>
      </c>
      <c r="F434" s="268" t="s">
        <v>5832</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5868</v>
      </c>
      <c r="B435" s="260" t="s">
        <v>5869</v>
      </c>
      <c r="C435" s="261" t="s">
        <v>5888</v>
      </c>
      <c r="D435" s="264" t="s">
        <v>5889</v>
      </c>
      <c r="E435" s="265" t="s">
        <v>5044</v>
      </c>
      <c r="F435" s="268" t="s">
        <v>5832</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5868</v>
      </c>
      <c r="B436" s="260" t="s">
        <v>5869</v>
      </c>
      <c r="C436" s="261" t="s">
        <v>5890</v>
      </c>
      <c r="D436" s="264" t="s">
        <v>5891</v>
      </c>
      <c r="E436" s="265" t="s">
        <v>5111</v>
      </c>
      <c r="F436" s="268" t="s">
        <v>5832</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5868</v>
      </c>
      <c r="B437" s="260" t="s">
        <v>5869</v>
      </c>
      <c r="C437" s="261" t="s">
        <v>5892</v>
      </c>
      <c r="D437" s="264" t="s">
        <v>5893</v>
      </c>
      <c r="E437" s="265" t="s">
        <v>5044</v>
      </c>
      <c r="F437" s="268" t="s">
        <v>5832</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5868</v>
      </c>
      <c r="B438" s="259" t="s">
        <v>5894</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5868</v>
      </c>
      <c r="B439" s="260" t="s">
        <v>5894</v>
      </c>
      <c r="C439" s="261" t="s">
        <v>5895</v>
      </c>
      <c r="D439" s="264" t="s">
        <v>5896</v>
      </c>
      <c r="E439" s="265" t="s">
        <v>5015</v>
      </c>
      <c r="F439" s="268" t="s">
        <v>5897</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5868</v>
      </c>
      <c r="B440" s="260" t="s">
        <v>5894</v>
      </c>
      <c r="C440" s="261" t="s">
        <v>5898</v>
      </c>
      <c r="D440" s="264" t="s">
        <v>5899</v>
      </c>
      <c r="E440" s="265" t="s">
        <v>5015</v>
      </c>
      <c r="F440" s="268" t="s">
        <v>5897</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5868</v>
      </c>
      <c r="B441" s="260" t="s">
        <v>5894</v>
      </c>
      <c r="C441" s="261" t="s">
        <v>5900</v>
      </c>
      <c r="D441" s="264" t="s">
        <v>5901</v>
      </c>
      <c r="E441" s="265" t="s">
        <v>5015</v>
      </c>
      <c r="F441" s="268" t="s">
        <v>5897</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5868</v>
      </c>
      <c r="B442" s="260" t="s">
        <v>5894</v>
      </c>
      <c r="C442" s="261" t="s">
        <v>5902</v>
      </c>
      <c r="D442" s="264" t="s">
        <v>5903</v>
      </c>
      <c r="E442" s="265" t="s">
        <v>5015</v>
      </c>
      <c r="F442" s="268" t="s">
        <v>5897</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5868</v>
      </c>
      <c r="B443" s="260" t="s">
        <v>5894</v>
      </c>
      <c r="C443" s="261" t="s">
        <v>5904</v>
      </c>
      <c r="D443" s="264" t="s">
        <v>5905</v>
      </c>
      <c r="E443" s="265" t="s">
        <v>5044</v>
      </c>
      <c r="F443" s="268" t="s">
        <v>5897</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5868</v>
      </c>
      <c r="B444" s="260" t="s">
        <v>5894</v>
      </c>
      <c r="C444" s="261" t="s">
        <v>5906</v>
      </c>
      <c r="D444" s="264" t="s">
        <v>5907</v>
      </c>
      <c r="E444" s="265" t="s">
        <v>5044</v>
      </c>
      <c r="F444" s="268" t="s">
        <v>5897</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5868</v>
      </c>
      <c r="B445" s="260" t="s">
        <v>5894</v>
      </c>
      <c r="C445" s="261" t="s">
        <v>5908</v>
      </c>
      <c r="D445" s="264" t="s">
        <v>5909</v>
      </c>
      <c r="E445" s="265" t="s">
        <v>5044</v>
      </c>
      <c r="F445" s="268" t="s">
        <v>5897</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5868</v>
      </c>
      <c r="B446" s="260" t="s">
        <v>5894</v>
      </c>
      <c r="C446" s="261" t="s">
        <v>5910</v>
      </c>
      <c r="D446" s="264" t="s">
        <v>5911</v>
      </c>
      <c r="E446" s="265" t="s">
        <v>5159</v>
      </c>
      <c r="F446" s="268" t="s">
        <v>5897</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5868</v>
      </c>
      <c r="B447" s="260" t="s">
        <v>5894</v>
      </c>
      <c r="C447" s="261" t="s">
        <v>5912</v>
      </c>
      <c r="D447" s="264" t="s">
        <v>5913</v>
      </c>
      <c r="E447" s="265" t="s">
        <v>5044</v>
      </c>
      <c r="F447" s="268" t="s">
        <v>5897</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5868</v>
      </c>
      <c r="B448" s="260" t="s">
        <v>5894</v>
      </c>
      <c r="C448" s="261" t="s">
        <v>5914</v>
      </c>
      <c r="D448" s="264" t="s">
        <v>5915</v>
      </c>
      <c r="E448" s="265" t="s">
        <v>5159</v>
      </c>
      <c r="F448" s="268" t="s">
        <v>5897</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5868</v>
      </c>
      <c r="B449" s="260" t="s">
        <v>5894</v>
      </c>
      <c r="C449" s="261" t="s">
        <v>5916</v>
      </c>
      <c r="D449" s="264" t="s">
        <v>5917</v>
      </c>
      <c r="E449" s="265" t="s">
        <v>5159</v>
      </c>
      <c r="F449" s="268" t="s">
        <v>5897</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5918</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5918</v>
      </c>
      <c r="B451" s="259" t="s">
        <v>5919</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5918</v>
      </c>
      <c r="B452" s="260" t="s">
        <v>5919</v>
      </c>
      <c r="C452" s="261" t="s">
        <v>5920</v>
      </c>
      <c r="D452" s="264" t="s">
        <v>5921</v>
      </c>
      <c r="E452" s="265" t="s">
        <v>5015</v>
      </c>
      <c r="F452" s="268" t="s">
        <v>5922</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5918</v>
      </c>
      <c r="B453" s="260" t="s">
        <v>5919</v>
      </c>
      <c r="C453" s="261" t="s">
        <v>5923</v>
      </c>
      <c r="D453" s="264" t="s">
        <v>5924</v>
      </c>
      <c r="E453" s="265" t="s">
        <v>5015</v>
      </c>
      <c r="F453" s="268" t="s">
        <v>5922</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5918</v>
      </c>
      <c r="B454" s="260" t="s">
        <v>5919</v>
      </c>
      <c r="C454" s="261" t="s">
        <v>5925</v>
      </c>
      <c r="D454" s="264" t="s">
        <v>5926</v>
      </c>
      <c r="E454" s="265" t="s">
        <v>5015</v>
      </c>
      <c r="F454" s="268" t="s">
        <v>5922</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5918</v>
      </c>
      <c r="B455" s="260" t="s">
        <v>5919</v>
      </c>
      <c r="C455" s="261" t="s">
        <v>5927</v>
      </c>
      <c r="D455" s="264" t="s">
        <v>5928</v>
      </c>
      <c r="E455" s="265" t="s">
        <v>5015</v>
      </c>
      <c r="F455" s="268" t="s">
        <v>5922</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5918</v>
      </c>
      <c r="B456" s="260" t="s">
        <v>5919</v>
      </c>
      <c r="C456" s="261" t="s">
        <v>5929</v>
      </c>
      <c r="D456" s="264" t="s">
        <v>5930</v>
      </c>
      <c r="E456" s="265" t="s">
        <v>5015</v>
      </c>
      <c r="F456" s="268" t="s">
        <v>5922</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5918</v>
      </c>
      <c r="B457" s="260" t="s">
        <v>5919</v>
      </c>
      <c r="C457" s="261" t="s">
        <v>5931</v>
      </c>
      <c r="D457" s="264" t="s">
        <v>5932</v>
      </c>
      <c r="E457" s="265" t="s">
        <v>5044</v>
      </c>
      <c r="F457" s="268" t="s">
        <v>5922</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5918</v>
      </c>
      <c r="B458" s="260" t="s">
        <v>5919</v>
      </c>
      <c r="C458" s="261" t="s">
        <v>5933</v>
      </c>
      <c r="D458" s="264" t="s">
        <v>5934</v>
      </c>
      <c r="E458" s="265" t="s">
        <v>5044</v>
      </c>
      <c r="F458" s="268" t="s">
        <v>5922</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5918</v>
      </c>
      <c r="B459" s="260" t="s">
        <v>5919</v>
      </c>
      <c r="C459" s="261" t="s">
        <v>5935</v>
      </c>
      <c r="D459" s="264" t="s">
        <v>5936</v>
      </c>
      <c r="E459" s="265" t="s">
        <v>5044</v>
      </c>
      <c r="F459" s="268" t="s">
        <v>5922</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5918</v>
      </c>
      <c r="B460" s="260" t="s">
        <v>5919</v>
      </c>
      <c r="C460" s="261" t="s">
        <v>5937</v>
      </c>
      <c r="D460" s="264" t="s">
        <v>5938</v>
      </c>
      <c r="E460" s="265" t="s">
        <v>5044</v>
      </c>
      <c r="F460" s="268" t="s">
        <v>5922</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5918</v>
      </c>
      <c r="B461" s="260" t="s">
        <v>5919</v>
      </c>
      <c r="C461" s="261" t="s">
        <v>5939</v>
      </c>
      <c r="D461" s="264" t="s">
        <v>5940</v>
      </c>
      <c r="E461" s="265" t="s">
        <v>5044</v>
      </c>
      <c r="F461" s="268" t="s">
        <v>5922</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5918</v>
      </c>
      <c r="B462" s="260" t="s">
        <v>5919</v>
      </c>
      <c r="C462" s="261" t="s">
        <v>5941</v>
      </c>
      <c r="D462" s="264" t="s">
        <v>5942</v>
      </c>
      <c r="E462" s="265" t="s">
        <v>5044</v>
      </c>
      <c r="F462" s="268" t="s">
        <v>5922</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5918</v>
      </c>
      <c r="B463" s="260" t="s">
        <v>5919</v>
      </c>
      <c r="C463" s="261" t="s">
        <v>5943</v>
      </c>
      <c r="D463" s="264" t="s">
        <v>5944</v>
      </c>
      <c r="E463" s="265" t="s">
        <v>5044</v>
      </c>
      <c r="F463" s="268" t="s">
        <v>5922</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5918</v>
      </c>
      <c r="B464" s="260" t="s">
        <v>5919</v>
      </c>
      <c r="C464" s="261" t="s">
        <v>5945</v>
      </c>
      <c r="D464" s="264" t="s">
        <v>5946</v>
      </c>
      <c r="E464" s="265" t="s">
        <v>5044</v>
      </c>
      <c r="F464" s="268" t="s">
        <v>5922</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5918</v>
      </c>
      <c r="B465" s="260" t="s">
        <v>5919</v>
      </c>
      <c r="C465" s="261" t="s">
        <v>5947</v>
      </c>
      <c r="D465" s="264" t="s">
        <v>5948</v>
      </c>
      <c r="E465" s="265" t="s">
        <v>5044</v>
      </c>
      <c r="F465" s="268" t="s">
        <v>5922</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5918</v>
      </c>
      <c r="B466" s="259" t="s">
        <v>5949</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5918</v>
      </c>
      <c r="B467" s="260" t="s">
        <v>5949</v>
      </c>
      <c r="C467" s="261" t="s">
        <v>5950</v>
      </c>
      <c r="D467" s="264" t="s">
        <v>5951</v>
      </c>
      <c r="E467" s="265" t="s">
        <v>5015</v>
      </c>
      <c r="F467" s="268" t="s">
        <v>5154</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5918</v>
      </c>
      <c r="B468" s="260" t="s">
        <v>5949</v>
      </c>
      <c r="C468" s="261" t="s">
        <v>5952</v>
      </c>
      <c r="D468" s="264" t="s">
        <v>5953</v>
      </c>
      <c r="E468" s="265" t="s">
        <v>5015</v>
      </c>
      <c r="F468" s="268" t="s">
        <v>5154</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5918</v>
      </c>
      <c r="B469" s="260" t="s">
        <v>5949</v>
      </c>
      <c r="C469" s="261" t="s">
        <v>5954</v>
      </c>
      <c r="D469" s="264" t="s">
        <v>5955</v>
      </c>
      <c r="E469" s="265" t="s">
        <v>5015</v>
      </c>
      <c r="F469" s="268" t="s">
        <v>5154</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5918</v>
      </c>
      <c r="B470" s="260" t="s">
        <v>5949</v>
      </c>
      <c r="C470" s="261" t="s">
        <v>5956</v>
      </c>
      <c r="D470" s="264" t="s">
        <v>5957</v>
      </c>
      <c r="E470" s="265" t="s">
        <v>5111</v>
      </c>
      <c r="F470" s="268" t="s">
        <v>5523</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5918</v>
      </c>
      <c r="B471" s="260" t="s">
        <v>5949</v>
      </c>
      <c r="C471" s="261" t="s">
        <v>5958</v>
      </c>
      <c r="D471" s="264" t="s">
        <v>5959</v>
      </c>
      <c r="E471" s="265" t="s">
        <v>5111</v>
      </c>
      <c r="F471" s="268" t="s">
        <v>5523</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5918</v>
      </c>
      <c r="B472" s="260" t="s">
        <v>5949</v>
      </c>
      <c r="C472" s="261" t="s">
        <v>5960</v>
      </c>
      <c r="D472" s="264" t="s">
        <v>5961</v>
      </c>
      <c r="E472" s="265" t="s">
        <v>5015</v>
      </c>
      <c r="F472" s="268" t="s">
        <v>5523</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5918</v>
      </c>
      <c r="B473" s="260" t="s">
        <v>5949</v>
      </c>
      <c r="C473" s="261" t="s">
        <v>5962</v>
      </c>
      <c r="D473" s="264" t="s">
        <v>5963</v>
      </c>
      <c r="E473" s="265" t="s">
        <v>5015</v>
      </c>
      <c r="F473" s="268" t="s">
        <v>5462</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5918</v>
      </c>
      <c r="B474" s="260" t="s">
        <v>5949</v>
      </c>
      <c r="C474" s="261" t="s">
        <v>5964</v>
      </c>
      <c r="D474" s="264" t="s">
        <v>5965</v>
      </c>
      <c r="E474" s="265" t="s">
        <v>5044</v>
      </c>
      <c r="F474" s="268" t="s">
        <v>5462</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5918</v>
      </c>
      <c r="B475" s="260" t="s">
        <v>5949</v>
      </c>
      <c r="C475" s="261" t="s">
        <v>5966</v>
      </c>
      <c r="D475" s="264" t="s">
        <v>5967</v>
      </c>
      <c r="E475" s="265" t="s">
        <v>5044</v>
      </c>
      <c r="F475" s="268" t="s">
        <v>5462</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5918</v>
      </c>
      <c r="B476" s="260" t="s">
        <v>5949</v>
      </c>
      <c r="C476" s="261" t="s">
        <v>5968</v>
      </c>
      <c r="D476" s="264" t="s">
        <v>5969</v>
      </c>
      <c r="E476" s="265" t="s">
        <v>5044</v>
      </c>
      <c r="F476" s="268" t="s">
        <v>5462</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5918</v>
      </c>
      <c r="B477" s="260" t="s">
        <v>5949</v>
      </c>
      <c r="C477" s="261" t="s">
        <v>5970</v>
      </c>
      <c r="D477" s="264" t="s">
        <v>5971</v>
      </c>
      <c r="E477" s="265" t="s">
        <v>5044</v>
      </c>
      <c r="F477" s="268" t="s">
        <v>5462</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5918</v>
      </c>
      <c r="B478" s="260" t="s">
        <v>5949</v>
      </c>
      <c r="C478" s="261" t="s">
        <v>5972</v>
      </c>
      <c r="D478" s="264" t="s">
        <v>5973</v>
      </c>
      <c r="E478" s="265" t="s">
        <v>5044</v>
      </c>
      <c r="F478" s="268" t="s">
        <v>5523</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5918</v>
      </c>
      <c r="B479" s="260" t="s">
        <v>5949</v>
      </c>
      <c r="C479" s="261" t="s">
        <v>5974</v>
      </c>
      <c r="D479" s="264" t="s">
        <v>5975</v>
      </c>
      <c r="E479" s="265" t="s">
        <v>5159</v>
      </c>
      <c r="F479" s="268" t="s">
        <v>5523</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5918</v>
      </c>
      <c r="B480" s="260" t="s">
        <v>5949</v>
      </c>
      <c r="C480" s="261" t="s">
        <v>5976</v>
      </c>
      <c r="D480" s="264" t="s">
        <v>5977</v>
      </c>
      <c r="E480" s="265" t="s">
        <v>5159</v>
      </c>
      <c r="F480" s="268" t="s">
        <v>5523</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5918</v>
      </c>
      <c r="B481" s="273" t="s">
        <v>5949</v>
      </c>
      <c r="C481" s="274" t="s">
        <v>5978</v>
      </c>
      <c r="D481" s="275" t="s">
        <v>5979</v>
      </c>
      <c r="E481" s="276" t="s">
        <v>5159</v>
      </c>
      <c r="F481" s="277" t="s">
        <v>5154</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276</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IFERROR(INDEX('Recommendations'!$H$2:$H$82, MATCH(H2,'Recommendations'!$A$2:$A$82,0))="Implemented", FALSE))</xm:f>
            <x14:dxf>
              <font>
                <color rgb="FF000000"/>
              </font>
              <fill>
                <patternFill>
                  <bgColor rgb="FF3C7D22"/>
                </patternFill>
              </fill>
            </x14:dxf>
          </x14:cfRule>
          <x14:cfRule type="expression" priority="2" id="{00000000-000E-0000-0B00-000002000000}">
            <xm:f>AND(H2&lt;&gt;"", IFERROR(INDEX('Recommendations'!$H$2:$H$82, MATCH(H2,'Recommendations'!$A$2:$A$82,0))="Compensated", FALSE))</xm:f>
            <x14:dxf>
              <font>
                <color rgb="FF000000"/>
              </font>
              <fill>
                <patternFill>
                  <bgColor rgb="FFC6E0B4"/>
                </patternFill>
              </fill>
            </x14:dxf>
          </x14:cfRule>
          <x14:cfRule type="expression" priority="3" id="{00000000-000E-0000-0B00-000003000000}">
            <xm:f>AND(H2&lt;&gt;"", IFERROR(INDEX('Recommendations'!$H$2:$H$82, MATCH(H2,'Recommendations'!$A$2:$A$82,0))="Testing", FALSE))</xm:f>
            <x14:dxf>
              <font>
                <color rgb="FF000000"/>
              </font>
              <fill>
                <patternFill>
                  <bgColor rgb="FFFFC000"/>
                </patternFill>
              </fill>
            </x14:dxf>
          </x14:cfRule>
          <x14:cfRule type="expression" priority="4" id="{00000000-000E-0000-0B00-000004000000}">
            <xm:f>AND(H2&lt;&gt;"", IFERROR(INDEX('Recommendations'!$H$2:$H$82, MATCH(H2,'Recommendations'!$A$2:$A$82,0))="Failed", FALSE))</xm:f>
            <x14:dxf>
              <font>
                <color rgb="FF000000"/>
              </font>
              <fill>
                <patternFill>
                  <bgColor rgb="FFD82891"/>
                </patternFill>
              </fill>
            </x14:dxf>
          </x14:cfRule>
          <x14:cfRule type="expression" priority="5" id="{00000000-000E-0000-0B00-000005000000}">
            <xm:f>AND(H2&lt;&gt;"", IFERROR(INDEX('Recommendations'!$H$2:$H$82, MATCH(H2,'Recommendations'!$A$2:$A$82,0))="Risk Accepted", FALSE))</xm:f>
            <x14:dxf>
              <font>
                <color rgb="FF000000"/>
              </font>
              <fill>
                <patternFill>
                  <bgColor rgb="FFD9D9D9"/>
                </patternFill>
              </fill>
            </x14:dxf>
          </x14:cfRule>
          <x14:cfRule type="expression" priority="6" id="{00000000-000E-0000-0B00-000006000000}">
            <xm:f>AND(H2&lt;&gt;"", IFERROR(INDEX('Recommendations'!$H$2:$H$82, MATCH(H2,'Recommendations'!$A$2:$A$82,0))="N/A",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359</v>
      </c>
      <c r="C2" s="293"/>
      <c r="D2" s="293"/>
      <c r="E2" s="293"/>
      <c r="F2" s="293"/>
      <c r="G2" s="293"/>
      <c r="H2" s="293"/>
      <c r="I2" s="293"/>
    </row>
    <row r="4" spans="2:15" ht="18.5" x14ac:dyDescent="0.45">
      <c r="B4" s="42" t="s">
        <v>360</v>
      </c>
    </row>
    <row r="5" spans="2:15" x14ac:dyDescent="0.35">
      <c r="B5" s="44" t="s">
        <v>21</v>
      </c>
      <c r="C5" s="44" t="s">
        <v>361</v>
      </c>
      <c r="D5" s="44" t="s">
        <v>362</v>
      </c>
      <c r="F5" s="294" t="s">
        <v>363</v>
      </c>
      <c r="G5" s="294"/>
      <c r="H5" s="294"/>
      <c r="I5" s="295" t="s">
        <v>364</v>
      </c>
      <c r="J5" s="295"/>
      <c r="K5" s="295"/>
      <c r="L5" s="295"/>
      <c r="M5" s="295"/>
      <c r="N5" s="295"/>
      <c r="O5" s="295"/>
    </row>
    <row r="6" spans="2:15" x14ac:dyDescent="0.35">
      <c r="B6" s="50" t="s">
        <v>365</v>
      </c>
      <c r="C6" s="51">
        <v>81</v>
      </c>
      <c r="D6" s="52" t="s">
        <v>21</v>
      </c>
      <c r="F6" s="294" t="s">
        <v>366</v>
      </c>
      <c r="G6" s="294"/>
      <c r="H6" s="294"/>
      <c r="I6" s="296" t="s">
        <v>367</v>
      </c>
      <c r="J6" s="296"/>
      <c r="K6" s="296"/>
      <c r="L6" s="296"/>
      <c r="M6" s="296"/>
      <c r="N6" s="296"/>
      <c r="O6" s="296"/>
    </row>
    <row r="7" spans="2:15" x14ac:dyDescent="0.35">
      <c r="B7" s="53" t="s">
        <v>368</v>
      </c>
      <c r="C7" s="54">
        <f>C6-C8-C9</f>
        <v>81</v>
      </c>
      <c r="D7" s="55">
        <f>IF(C6&gt;0,C7/C6,0)</f>
        <v>1</v>
      </c>
      <c r="F7" s="294" t="s">
        <v>369</v>
      </c>
      <c r="G7" s="294"/>
      <c r="H7" s="294"/>
      <c r="I7" s="296" t="s">
        <v>367</v>
      </c>
      <c r="J7" s="296"/>
      <c r="K7" s="296"/>
      <c r="L7" s="296"/>
      <c r="M7" s="296"/>
      <c r="N7" s="296"/>
      <c r="O7" s="296"/>
    </row>
    <row r="8" spans="2:15" x14ac:dyDescent="0.35">
      <c r="B8" s="46" t="s">
        <v>370</v>
      </c>
      <c r="C8" s="47">
        <f>COUNTIF('Recommendations'!H:H,"Risk Accepted")</f>
        <v>0</v>
      </c>
      <c r="D8" s="48">
        <f>IF(C6&gt;0,C8/C6,0)</f>
        <v>0</v>
      </c>
      <c r="F8" s="294" t="s">
        <v>371</v>
      </c>
      <c r="G8" s="294"/>
      <c r="H8" s="294"/>
      <c r="I8" s="296" t="s">
        <v>367</v>
      </c>
      <c r="J8" s="296"/>
      <c r="K8" s="296"/>
      <c r="L8" s="296"/>
      <c r="M8" s="296"/>
      <c r="N8" s="296"/>
      <c r="O8" s="296"/>
    </row>
    <row r="9" spans="2:15" x14ac:dyDescent="0.35">
      <c r="B9" s="46" t="s">
        <v>372</v>
      </c>
      <c r="C9" s="47">
        <f>COUNTIF('Recommendations'!H:H,"N/A")</f>
        <v>0</v>
      </c>
      <c r="D9" s="48">
        <f>IF(C6&gt;0,C9/C6,0)</f>
        <v>0</v>
      </c>
      <c r="F9" s="294" t="s">
        <v>373</v>
      </c>
      <c r="G9" s="294"/>
      <c r="H9" s="294"/>
      <c r="I9" s="296" t="s">
        <v>367</v>
      </c>
      <c r="J9" s="296"/>
      <c r="K9" s="296"/>
      <c r="L9" s="296"/>
      <c r="M9" s="296"/>
      <c r="N9" s="296"/>
      <c r="O9" s="296"/>
    </row>
    <row r="12" spans="2:15" ht="18.5" x14ac:dyDescent="0.45">
      <c r="B12" s="42" t="s">
        <v>374</v>
      </c>
    </row>
    <row r="14" spans="2:15" x14ac:dyDescent="0.35">
      <c r="B14" s="56" t="s">
        <v>375</v>
      </c>
    </row>
    <row r="15" spans="2:15" x14ac:dyDescent="0.35">
      <c r="B15" s="44" t="s">
        <v>21</v>
      </c>
      <c r="C15" s="44" t="s">
        <v>376</v>
      </c>
      <c r="D15" s="44" t="s">
        <v>377</v>
      </c>
      <c r="E15" s="44" t="s">
        <v>378</v>
      </c>
      <c r="F15" s="44" t="s">
        <v>379</v>
      </c>
    </row>
    <row r="16" spans="2:15" x14ac:dyDescent="0.35">
      <c r="B16" s="46" t="s">
        <v>380</v>
      </c>
      <c r="C16" s="47">
        <f>COUNTIF('Recommendations'!M:M,"Resolved")</f>
        <v>0</v>
      </c>
      <c r="D16" s="47">
        <f>COUNTIF('Recommendations'!M:M,"Testing")</f>
        <v>0</v>
      </c>
      <c r="E16" s="47">
        <f>COUNTIF('Recommendations'!M:M,"Outstanding")</f>
        <v>81</v>
      </c>
      <c r="F16" s="47">
        <f>SUM(C16:E16)</f>
        <v>81</v>
      </c>
    </row>
    <row r="18" spans="2:6" x14ac:dyDescent="0.35">
      <c r="B18" s="56" t="s">
        <v>381</v>
      </c>
    </row>
    <row r="19" spans="2:6" x14ac:dyDescent="0.35">
      <c r="B19" s="57" t="s">
        <v>21</v>
      </c>
      <c r="C19" s="57" t="s">
        <v>376</v>
      </c>
      <c r="D19" s="57" t="s">
        <v>377</v>
      </c>
      <c r="E19" s="57" t="s">
        <v>378</v>
      </c>
      <c r="F19" s="57" t="s">
        <v>21</v>
      </c>
    </row>
    <row r="20" spans="2:6" x14ac:dyDescent="0.35">
      <c r="B20" s="46" t="s">
        <v>380</v>
      </c>
      <c r="C20" s="48">
        <f>IF(F16&gt;0, C16/F16, 0)</f>
        <v>0</v>
      </c>
      <c r="D20" s="48">
        <f>IF(F16&gt;0, D16/F16, 0)</f>
        <v>0</v>
      </c>
      <c r="E20" s="48">
        <f>IF(F16&gt;0, E16/F16, 0)</f>
        <v>1</v>
      </c>
      <c r="F20" s="49" t="s">
        <v>21</v>
      </c>
    </row>
    <row r="25" spans="2:6" ht="18.5" x14ac:dyDescent="0.45">
      <c r="B25" s="42" t="s">
        <v>382</v>
      </c>
    </row>
    <row r="27" spans="2:6" x14ac:dyDescent="0.35">
      <c r="B27" s="56" t="s">
        <v>375</v>
      </c>
    </row>
    <row r="28" spans="2:6" x14ac:dyDescent="0.35">
      <c r="B28" s="44" t="s">
        <v>3</v>
      </c>
      <c r="C28" s="44" t="s">
        <v>376</v>
      </c>
      <c r="D28" s="44" t="s">
        <v>377</v>
      </c>
      <c r="E28" s="44" t="s">
        <v>378</v>
      </c>
      <c r="F28" s="44" t="s">
        <v>379</v>
      </c>
    </row>
    <row r="29" spans="2:6" x14ac:dyDescent="0.35">
      <c r="B29" s="46" t="s">
        <v>17</v>
      </c>
      <c r="C29" s="47">
        <f>COUNTIFS('Recommendations'!D:D,"COBO",'Recommendations'!M:M,"=Resolved")</f>
        <v>0</v>
      </c>
      <c r="D29" s="47">
        <f>COUNTIFS('Recommendations'!D:D,"=COBO",'Recommendations'!M:M,"=Testing")</f>
        <v>0</v>
      </c>
      <c r="E29" s="47">
        <f>COUNTIFS('Recommendations'!D:D,"=COBO",'Recommendations'!M:M,"=Outstanding")</f>
        <v>38</v>
      </c>
      <c r="F29" s="47">
        <f>SUM(C29:E29)</f>
        <v>38</v>
      </c>
    </row>
    <row r="30" spans="2:6" x14ac:dyDescent="0.35">
      <c r="B30" s="46" t="s">
        <v>213</v>
      </c>
      <c r="C30" s="47">
        <f>COUNTIFS('Recommendations'!D:D,"COPE",'Recommendations'!M:M,"=Resolved")</f>
        <v>0</v>
      </c>
      <c r="D30" s="47">
        <f>COUNTIFS('Recommendations'!D:D,"=COPE",'Recommendations'!M:M,"=Testing")</f>
        <v>0</v>
      </c>
      <c r="E30" s="47">
        <f>COUNTIFS('Recommendations'!D:D,"=COPE",'Recommendations'!M:M,"=Outstanding")</f>
        <v>43</v>
      </c>
      <c r="F30" s="47">
        <f>SUM(C30:E30)</f>
        <v>43</v>
      </c>
    </row>
    <row r="32" spans="2:6" x14ac:dyDescent="0.35">
      <c r="B32" s="56" t="s">
        <v>381</v>
      </c>
    </row>
    <row r="33" spans="2:6" x14ac:dyDescent="0.35">
      <c r="B33" s="57" t="s">
        <v>3</v>
      </c>
      <c r="C33" s="57" t="s">
        <v>376</v>
      </c>
      <c r="D33" s="57" t="s">
        <v>377</v>
      </c>
      <c r="E33" s="57" t="s">
        <v>378</v>
      </c>
      <c r="F33" s="57" t="s">
        <v>21</v>
      </c>
    </row>
    <row r="34" spans="2:6" x14ac:dyDescent="0.35">
      <c r="B34" s="46" t="s">
        <v>17</v>
      </c>
      <c r="C34" s="48">
        <f>IF(F29&gt;0, C29/F29, 0)</f>
        <v>0</v>
      </c>
      <c r="D34" s="48">
        <f>IF(F29&gt;0, D29/F29, 0)</f>
        <v>0</v>
      </c>
      <c r="E34" s="48">
        <f>IF(F29&gt;0, E29/F29, 0)</f>
        <v>1</v>
      </c>
      <c r="F34" s="49" t="s">
        <v>21</v>
      </c>
    </row>
    <row r="35" spans="2:6" x14ac:dyDescent="0.35">
      <c r="B35" s="46" t="s">
        <v>213</v>
      </c>
      <c r="C35" s="48">
        <f>IF(F30&gt;0, C30/F30, 0)</f>
        <v>0</v>
      </c>
      <c r="D35" s="48">
        <f>IF(F30&gt;0, D30/F30, 0)</f>
        <v>0</v>
      </c>
      <c r="E35" s="48">
        <f>IF(F30&gt;0, E30/F30, 0)</f>
        <v>1</v>
      </c>
      <c r="F35" s="49" t="s">
        <v>21</v>
      </c>
    </row>
    <row r="40" spans="2:6" ht="18.5" x14ac:dyDescent="0.45">
      <c r="B40" s="42" t="s">
        <v>383</v>
      </c>
    </row>
    <row r="42" spans="2:6" x14ac:dyDescent="0.35">
      <c r="B42" s="56" t="s">
        <v>375</v>
      </c>
    </row>
    <row r="43" spans="2:6" x14ac:dyDescent="0.35">
      <c r="B43" s="44" t="s">
        <v>6</v>
      </c>
      <c r="C43" s="44" t="s">
        <v>376</v>
      </c>
      <c r="D43" s="44" t="s">
        <v>377</v>
      </c>
      <c r="E43" s="44" t="s">
        <v>378</v>
      </c>
      <c r="F43" s="44" t="s">
        <v>379</v>
      </c>
    </row>
    <row r="44" spans="2:6" x14ac:dyDescent="0.35">
      <c r="B44" s="46" t="s">
        <v>384</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385</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386</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387</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388</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81</v>
      </c>
      <c r="F49" s="47">
        <f t="shared" si="0"/>
        <v>81</v>
      </c>
    </row>
    <row r="51" spans="2:6" x14ac:dyDescent="0.35">
      <c r="B51" s="56" t="s">
        <v>381</v>
      </c>
    </row>
    <row r="52" spans="2:6" x14ac:dyDescent="0.35">
      <c r="B52" s="57" t="s">
        <v>6</v>
      </c>
      <c r="C52" s="57" t="s">
        <v>376</v>
      </c>
      <c r="D52" s="57" t="s">
        <v>377</v>
      </c>
      <c r="E52" s="57" t="s">
        <v>378</v>
      </c>
      <c r="F52" s="57" t="s">
        <v>21</v>
      </c>
    </row>
    <row r="53" spans="2:6" x14ac:dyDescent="0.35">
      <c r="B53" s="46" t="s">
        <v>384</v>
      </c>
      <c r="C53" s="48">
        <f t="shared" ref="C53:C58" si="1">IF(F44&gt;0, C44/F44, 0)</f>
        <v>0</v>
      </c>
      <c r="D53" s="48">
        <f t="shared" ref="D53:D58" si="2">IF(F44&gt;0, D44/F44, 0)</f>
        <v>0</v>
      </c>
      <c r="E53" s="48">
        <f t="shared" ref="E53:E58" si="3">IF(F44&gt;0, E44/F44, 0)</f>
        <v>0</v>
      </c>
      <c r="F53" s="49" t="s">
        <v>21</v>
      </c>
    </row>
    <row r="54" spans="2:6" x14ac:dyDescent="0.35">
      <c r="B54" s="46" t="s">
        <v>385</v>
      </c>
      <c r="C54" s="48">
        <f t="shared" si="1"/>
        <v>0</v>
      </c>
      <c r="D54" s="48">
        <f t="shared" si="2"/>
        <v>0</v>
      </c>
      <c r="E54" s="48">
        <f t="shared" si="3"/>
        <v>0</v>
      </c>
      <c r="F54" s="49" t="s">
        <v>21</v>
      </c>
    </row>
    <row r="55" spans="2:6" x14ac:dyDescent="0.35">
      <c r="B55" s="46" t="s">
        <v>386</v>
      </c>
      <c r="C55" s="48">
        <f t="shared" si="1"/>
        <v>0</v>
      </c>
      <c r="D55" s="48">
        <f t="shared" si="2"/>
        <v>0</v>
      </c>
      <c r="E55" s="48">
        <f t="shared" si="3"/>
        <v>0</v>
      </c>
      <c r="F55" s="49" t="s">
        <v>21</v>
      </c>
    </row>
    <row r="56" spans="2:6" x14ac:dyDescent="0.35">
      <c r="B56" s="46" t="s">
        <v>387</v>
      </c>
      <c r="C56" s="48">
        <f t="shared" si="1"/>
        <v>0</v>
      </c>
      <c r="D56" s="48">
        <f t="shared" si="2"/>
        <v>0</v>
      </c>
      <c r="E56" s="48">
        <f t="shared" si="3"/>
        <v>0</v>
      </c>
      <c r="F56" s="49" t="s">
        <v>21</v>
      </c>
    </row>
    <row r="57" spans="2:6" x14ac:dyDescent="0.35">
      <c r="B57" s="46" t="s">
        <v>388</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389</v>
      </c>
    </row>
    <row r="65" spans="2:6" x14ac:dyDescent="0.35">
      <c r="B65" s="56" t="s">
        <v>375</v>
      </c>
    </row>
    <row r="66" spans="2:6" x14ac:dyDescent="0.35">
      <c r="B66" s="44" t="s">
        <v>2</v>
      </c>
      <c r="C66" s="44" t="s">
        <v>376</v>
      </c>
      <c r="D66" s="44" t="s">
        <v>377</v>
      </c>
      <c r="E66" s="44" t="s">
        <v>378</v>
      </c>
      <c r="F66" s="44" t="s">
        <v>379</v>
      </c>
    </row>
    <row r="67" spans="2:6" x14ac:dyDescent="0.35">
      <c r="B67" s="46" t="s">
        <v>148</v>
      </c>
      <c r="C67" s="47">
        <f>COUNTIFS('Recommendations'!C:C,"CAT I (High)",'Recommendations'!M:M,"=Resolved")</f>
        <v>0</v>
      </c>
      <c r="D67" s="47">
        <f>COUNTIFS('Recommendations'!C:C,"=CAT I (High)",'Recommendations'!M:M,"=Testing")</f>
        <v>0</v>
      </c>
      <c r="E67" s="47">
        <f>COUNTIFS('Recommendations'!C:C,"=CAT I (High)",'Recommendations'!M:M,"=Outstanding")</f>
        <v>2</v>
      </c>
      <c r="F67" s="47">
        <f>SUM(C67:E67)</f>
        <v>2</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63</v>
      </c>
      <c r="F68" s="47">
        <f>SUM(C68:E68)</f>
        <v>63</v>
      </c>
    </row>
    <row r="69" spans="2:6" x14ac:dyDescent="0.35">
      <c r="B69" s="46" t="s">
        <v>77</v>
      </c>
      <c r="C69" s="47">
        <f>COUNTIFS('Recommendations'!C:C,"CAT III (Low)",'Recommendations'!M:M,"=Resolved")</f>
        <v>0</v>
      </c>
      <c r="D69" s="47">
        <f>COUNTIFS('Recommendations'!C:C,"=CAT III (Low)",'Recommendations'!M:M,"=Testing")</f>
        <v>0</v>
      </c>
      <c r="E69" s="47">
        <f>COUNTIFS('Recommendations'!C:C,"=CAT III (Low)",'Recommendations'!M:M,"=Outstanding")</f>
        <v>16</v>
      </c>
      <c r="F69" s="47">
        <f>SUM(C69:E69)</f>
        <v>16</v>
      </c>
    </row>
    <row r="71" spans="2:6" x14ac:dyDescent="0.35">
      <c r="B71" s="56" t="s">
        <v>381</v>
      </c>
    </row>
    <row r="72" spans="2:6" x14ac:dyDescent="0.35">
      <c r="B72" s="57" t="s">
        <v>2</v>
      </c>
      <c r="C72" s="57" t="s">
        <v>376</v>
      </c>
      <c r="D72" s="57" t="s">
        <v>377</v>
      </c>
      <c r="E72" s="57" t="s">
        <v>378</v>
      </c>
      <c r="F72" s="57" t="s">
        <v>21</v>
      </c>
    </row>
    <row r="73" spans="2:6" x14ac:dyDescent="0.35">
      <c r="B73" s="46" t="s">
        <v>148</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77</v>
      </c>
      <c r="C75" s="48">
        <f>IF(F69&gt;0, C69/F69, 0)</f>
        <v>0</v>
      </c>
      <c r="D75" s="48">
        <f>IF(F69&gt;0, D69/F69, 0)</f>
        <v>0</v>
      </c>
      <c r="E75" s="48">
        <f>IF(F69&gt;0, E69/F69, 0)</f>
        <v>1</v>
      </c>
      <c r="F75" s="49" t="s">
        <v>21</v>
      </c>
    </row>
    <row r="80" spans="2:6" ht="18.5" x14ac:dyDescent="0.45">
      <c r="B80" s="42" t="s">
        <v>390</v>
      </c>
    </row>
    <row r="82" spans="2:6" x14ac:dyDescent="0.35">
      <c r="B82" s="56" t="s">
        <v>375</v>
      </c>
    </row>
    <row r="83" spans="2:6" x14ac:dyDescent="0.35">
      <c r="B83" s="44" t="s">
        <v>4</v>
      </c>
      <c r="C83" s="44" t="s">
        <v>376</v>
      </c>
      <c r="D83" s="44" t="s">
        <v>377</v>
      </c>
      <c r="E83" s="44" t="s">
        <v>378</v>
      </c>
      <c r="F83" s="44" t="s">
        <v>379</v>
      </c>
    </row>
    <row r="84" spans="2:6" x14ac:dyDescent="0.35">
      <c r="B84" s="46" t="s">
        <v>391</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392</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393</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394</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81</v>
      </c>
      <c r="F88" s="47">
        <f>SUM(C88:E88)</f>
        <v>81</v>
      </c>
    </row>
    <row r="90" spans="2:6" x14ac:dyDescent="0.35">
      <c r="B90" s="56" t="s">
        <v>381</v>
      </c>
    </row>
    <row r="91" spans="2:6" x14ac:dyDescent="0.35">
      <c r="B91" s="57" t="s">
        <v>4</v>
      </c>
      <c r="C91" s="57" t="s">
        <v>376</v>
      </c>
      <c r="D91" s="57" t="s">
        <v>377</v>
      </c>
      <c r="E91" s="57" t="s">
        <v>378</v>
      </c>
      <c r="F91" s="57" t="s">
        <v>21</v>
      </c>
    </row>
    <row r="92" spans="2:6" x14ac:dyDescent="0.35">
      <c r="B92" s="46" t="s">
        <v>391</v>
      </c>
      <c r="C92" s="48">
        <f>IF(F84&gt;0, C84/F84, 0)</f>
        <v>0</v>
      </c>
      <c r="D92" s="48">
        <f>IF(F84&gt;0, D84/F84, 0)</f>
        <v>0</v>
      </c>
      <c r="E92" s="48">
        <f>IF(F84&gt;0, E84/F84, 0)</f>
        <v>0</v>
      </c>
      <c r="F92" s="49" t="s">
        <v>21</v>
      </c>
    </row>
    <row r="93" spans="2:6" x14ac:dyDescent="0.35">
      <c r="B93" s="46" t="s">
        <v>392</v>
      </c>
      <c r="C93" s="48">
        <f>IF(F85&gt;0, C85/F85, 0)</f>
        <v>0</v>
      </c>
      <c r="D93" s="48">
        <f>IF(F85&gt;0, D85/F85, 0)</f>
        <v>0</v>
      </c>
      <c r="E93" s="48">
        <f>IF(F85&gt;0, E85/F85, 0)</f>
        <v>0</v>
      </c>
      <c r="F93" s="49" t="s">
        <v>21</v>
      </c>
    </row>
    <row r="94" spans="2:6" x14ac:dyDescent="0.35">
      <c r="B94" s="46" t="s">
        <v>393</v>
      </c>
      <c r="C94" s="48">
        <f>IF(F86&gt;0, C86/F86, 0)</f>
        <v>0</v>
      </c>
      <c r="D94" s="48">
        <f>IF(F86&gt;0, D86/F86, 0)</f>
        <v>0</v>
      </c>
      <c r="E94" s="48">
        <f>IF(F86&gt;0, E86/F86, 0)</f>
        <v>0</v>
      </c>
      <c r="F94" s="49" t="s">
        <v>21</v>
      </c>
    </row>
    <row r="95" spans="2:6" x14ac:dyDescent="0.35">
      <c r="B95" s="46" t="s">
        <v>394</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395</v>
      </c>
    </row>
    <row r="103" spans="2:6" x14ac:dyDescent="0.35">
      <c r="B103" s="56" t="s">
        <v>375</v>
      </c>
    </row>
    <row r="104" spans="2:6" x14ac:dyDescent="0.35">
      <c r="B104" s="44" t="s">
        <v>396</v>
      </c>
      <c r="C104" s="44" t="s">
        <v>376</v>
      </c>
      <c r="D104" s="44" t="s">
        <v>377</v>
      </c>
      <c r="E104" s="44" t="s">
        <v>378</v>
      </c>
      <c r="F104" s="44" t="s">
        <v>379</v>
      </c>
    </row>
    <row r="105" spans="2:6" x14ac:dyDescent="0.35">
      <c r="B105" s="46" t="s">
        <v>397</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398</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399</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81</v>
      </c>
      <c r="F108" s="47">
        <f>SUM(C108:E108)</f>
        <v>81</v>
      </c>
    </row>
    <row r="110" spans="2:6" x14ac:dyDescent="0.35">
      <c r="B110" s="56" t="s">
        <v>381</v>
      </c>
    </row>
    <row r="111" spans="2:6" x14ac:dyDescent="0.35">
      <c r="B111" s="57" t="s">
        <v>396</v>
      </c>
      <c r="C111" s="57" t="s">
        <v>376</v>
      </c>
      <c r="D111" s="57" t="s">
        <v>377</v>
      </c>
      <c r="E111" s="57" t="s">
        <v>378</v>
      </c>
      <c r="F111" s="57" t="s">
        <v>21</v>
      </c>
    </row>
    <row r="112" spans="2:6" x14ac:dyDescent="0.35">
      <c r="B112" s="46" t="s">
        <v>397</v>
      </c>
      <c r="C112" s="48">
        <f>IF(F105&gt;0, C105/F105, 0)</f>
        <v>0</v>
      </c>
      <c r="D112" s="48">
        <f>IF(F105&gt;0, D105/F105, 0)</f>
        <v>0</v>
      </c>
      <c r="E112" s="48">
        <f>IF(F105&gt;0, E105/F105, 0)</f>
        <v>0</v>
      </c>
      <c r="F112" s="49" t="s">
        <v>21</v>
      </c>
    </row>
    <row r="113" spans="2:15" x14ac:dyDescent="0.35">
      <c r="B113" s="46" t="s">
        <v>398</v>
      </c>
      <c r="C113" s="48">
        <f>IF(F106&gt;0, C106/F106, 0)</f>
        <v>0</v>
      </c>
      <c r="D113" s="48">
        <f>IF(F106&gt;0, D106/F106, 0)</f>
        <v>0</v>
      </c>
      <c r="E113" s="48">
        <f>IF(F106&gt;0, E106/F106, 0)</f>
        <v>0</v>
      </c>
      <c r="F113" s="49" t="s">
        <v>21</v>
      </c>
    </row>
    <row r="114" spans="2:15" x14ac:dyDescent="0.35">
      <c r="B114" s="46" t="s">
        <v>399</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400</v>
      </c>
      <c r="J120" s="42" t="s">
        <v>401</v>
      </c>
    </row>
    <row r="121" spans="2:15" x14ac:dyDescent="0.35">
      <c r="B121" s="44" t="s">
        <v>6</v>
      </c>
      <c r="C121" s="297" t="s">
        <v>402</v>
      </c>
      <c r="D121" s="297"/>
      <c r="E121" s="44" t="s">
        <v>368</v>
      </c>
      <c r="F121" s="44" t="s">
        <v>376</v>
      </c>
      <c r="G121" s="297" t="s">
        <v>403</v>
      </c>
      <c r="H121" s="297"/>
      <c r="J121" s="44" t="s">
        <v>6</v>
      </c>
      <c r="K121" s="44" t="s">
        <v>391</v>
      </c>
      <c r="L121" s="44" t="s">
        <v>392</v>
      </c>
      <c r="M121" s="44" t="s">
        <v>393</v>
      </c>
      <c r="N121" s="44" t="s">
        <v>394</v>
      </c>
      <c r="O121" s="44" t="s">
        <v>18</v>
      </c>
    </row>
    <row r="122" spans="2:15" x14ac:dyDescent="0.35">
      <c r="B122" s="50" t="s">
        <v>384</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384</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385</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385</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386</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386</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387</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387</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388</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388</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81</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81</v>
      </c>
    </row>
    <row r="134" spans="2:24" ht="21" x14ac:dyDescent="0.5">
      <c r="B134" s="42" t="s">
        <v>404</v>
      </c>
      <c r="P134" s="59" t="s">
        <v>405</v>
      </c>
    </row>
    <row r="136" spans="2:24" ht="60" customHeight="1" x14ac:dyDescent="0.35">
      <c r="B136" s="300" t="s">
        <v>406</v>
      </c>
      <c r="C136" s="293"/>
      <c r="D136" s="293"/>
      <c r="E136" s="293"/>
      <c r="F136" s="293"/>
      <c r="P136" s="300" t="s">
        <v>407</v>
      </c>
      <c r="Q136" s="293"/>
      <c r="R136" s="293"/>
      <c r="S136" s="293"/>
      <c r="T136" s="293"/>
      <c r="U136" s="293"/>
      <c r="V136" s="293"/>
      <c r="W136" s="293"/>
    </row>
    <row r="138" spans="2:24" ht="30" customHeight="1" x14ac:dyDescent="0.35">
      <c r="P138" s="60" t="s">
        <v>408</v>
      </c>
      <c r="Q138" s="61">
        <f>C16</f>
        <v>0</v>
      </c>
      <c r="R138" s="62"/>
      <c r="S138" s="61">
        <f>C84</f>
        <v>0</v>
      </c>
      <c r="T138" s="62"/>
      <c r="U138" s="61">
        <f>C85</f>
        <v>0</v>
      </c>
      <c r="V138" s="62"/>
      <c r="W138" s="61">
        <f>C86</f>
        <v>0</v>
      </c>
      <c r="X138" s="62"/>
    </row>
    <row r="139" spans="2:24" ht="35" customHeight="1" x14ac:dyDescent="0.35">
      <c r="P139" s="63" t="s">
        <v>409</v>
      </c>
      <c r="Q139" s="63" t="s">
        <v>410</v>
      </c>
      <c r="R139" s="63" t="s">
        <v>411</v>
      </c>
      <c r="S139" s="63" t="s">
        <v>412</v>
      </c>
      <c r="T139" s="63" t="s">
        <v>413</v>
      </c>
      <c r="U139" s="63" t="s">
        <v>414</v>
      </c>
      <c r="V139" s="63" t="s">
        <v>415</v>
      </c>
      <c r="W139" s="63" t="s">
        <v>416</v>
      </c>
      <c r="X139" s="63" t="s">
        <v>417</v>
      </c>
    </row>
    <row r="140" spans="2:24" x14ac:dyDescent="0.35">
      <c r="O140" s="64" t="s">
        <v>418</v>
      </c>
      <c r="P140" s="65" t="s">
        <v>419</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420</v>
      </c>
      <c r="P175" s="59" t="s">
        <v>421</v>
      </c>
    </row>
    <row r="177" spans="2:22" ht="45" customHeight="1" x14ac:dyDescent="0.35">
      <c r="B177" s="300" t="s">
        <v>422</v>
      </c>
      <c r="C177" s="293"/>
      <c r="D177" s="293"/>
      <c r="E177" s="293"/>
      <c r="F177" s="293"/>
      <c r="P177" s="300" t="s">
        <v>423</v>
      </c>
      <c r="Q177" s="293"/>
      <c r="R177" s="293"/>
      <c r="S177" s="293"/>
      <c r="T177" s="293"/>
      <c r="U177" s="293"/>
    </row>
    <row r="178" spans="2:22" ht="35" customHeight="1" x14ac:dyDescent="0.35">
      <c r="P178" s="297" t="s">
        <v>424</v>
      </c>
      <c r="Q178" s="297"/>
      <c r="R178" s="297" t="s">
        <v>425</v>
      </c>
      <c r="S178" s="297"/>
      <c r="T178" s="297"/>
    </row>
    <row r="179" spans="2:22" ht="30" customHeight="1" x14ac:dyDescent="0.35">
      <c r="P179" s="301">
        <v>0</v>
      </c>
      <c r="Q179" s="302"/>
      <c r="R179" s="303" t="s">
        <v>426</v>
      </c>
      <c r="S179" s="304"/>
      <c r="T179" s="304"/>
    </row>
    <row r="182" spans="2:22" ht="25" customHeight="1" x14ac:dyDescent="0.35">
      <c r="P182" s="68" t="s">
        <v>409</v>
      </c>
      <c r="Q182" s="68" t="s">
        <v>427</v>
      </c>
      <c r="R182" s="68" t="s">
        <v>428</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276</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6"/>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82"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77</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16</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77</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16</v>
      </c>
      <c r="D25" s="3" t="s">
        <v>17</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16</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148</v>
      </c>
      <c r="D27" s="3" t="s">
        <v>17</v>
      </c>
      <c r="E27" s="4" t="s">
        <v>18</v>
      </c>
      <c r="F27" s="4" t="s">
        <v>19</v>
      </c>
      <c r="G27" s="4" t="s">
        <v>20</v>
      </c>
      <c r="H27" s="4" t="s">
        <v>21</v>
      </c>
      <c r="I27" s="5" t="s">
        <v>21</v>
      </c>
      <c r="J27" s="1" t="s">
        <v>149</v>
      </c>
      <c r="K27" s="1" t="s">
        <v>150</v>
      </c>
      <c r="L27" s="1" t="s">
        <v>151</v>
      </c>
      <c r="M27" s="4" t="str">
        <f t="shared" si="0"/>
        <v>Outstanding</v>
      </c>
      <c r="N27" s="13" t="s">
        <v>21</v>
      </c>
    </row>
    <row r="28" spans="1:14" ht="60" customHeight="1" x14ac:dyDescent="0.35">
      <c r="A28" s="11" t="s">
        <v>152</v>
      </c>
      <c r="B28" s="1" t="s">
        <v>153</v>
      </c>
      <c r="C28" s="2" t="s">
        <v>77</v>
      </c>
      <c r="D28" s="3" t="s">
        <v>17</v>
      </c>
      <c r="E28" s="4" t="s">
        <v>18</v>
      </c>
      <c r="F28" s="4" t="s">
        <v>19</v>
      </c>
      <c r="G28" s="4" t="s">
        <v>20</v>
      </c>
      <c r="H28" s="4" t="s">
        <v>21</v>
      </c>
      <c r="I28" s="5" t="s">
        <v>21</v>
      </c>
      <c r="J28" s="1" t="s">
        <v>154</v>
      </c>
      <c r="K28" s="1" t="s">
        <v>155</v>
      </c>
      <c r="L28" s="1" t="s">
        <v>156</v>
      </c>
      <c r="M28" s="4" t="str">
        <f t="shared" si="0"/>
        <v>Outstanding</v>
      </c>
      <c r="N28" s="13" t="s">
        <v>21</v>
      </c>
    </row>
    <row r="29" spans="1:14" ht="60" customHeight="1" x14ac:dyDescent="0.35">
      <c r="A29" s="11" t="s">
        <v>157</v>
      </c>
      <c r="B29" s="1" t="s">
        <v>158</v>
      </c>
      <c r="C29" s="2" t="s">
        <v>77</v>
      </c>
      <c r="D29" s="3" t="s">
        <v>17</v>
      </c>
      <c r="E29" s="4" t="s">
        <v>18</v>
      </c>
      <c r="F29" s="4" t="s">
        <v>19</v>
      </c>
      <c r="G29" s="4" t="s">
        <v>20</v>
      </c>
      <c r="H29" s="4" t="s">
        <v>21</v>
      </c>
      <c r="I29" s="5" t="s">
        <v>21</v>
      </c>
      <c r="J29" s="1" t="s">
        <v>159</v>
      </c>
      <c r="K29" s="1" t="s">
        <v>160</v>
      </c>
      <c r="L29" s="1" t="s">
        <v>161</v>
      </c>
      <c r="M29" s="4" t="str">
        <f t="shared" si="0"/>
        <v>Outstanding</v>
      </c>
      <c r="N29" s="13" t="s">
        <v>21</v>
      </c>
    </row>
    <row r="30" spans="1:14" ht="60" customHeight="1" x14ac:dyDescent="0.35">
      <c r="A30" s="11" t="s">
        <v>162</v>
      </c>
      <c r="B30" s="1" t="s">
        <v>163</v>
      </c>
      <c r="C30" s="2" t="s">
        <v>16</v>
      </c>
      <c r="D30" s="3" t="s">
        <v>17</v>
      </c>
      <c r="E30" s="4" t="s">
        <v>18</v>
      </c>
      <c r="F30" s="4" t="s">
        <v>19</v>
      </c>
      <c r="G30" s="4" t="s">
        <v>20</v>
      </c>
      <c r="H30" s="4" t="s">
        <v>21</v>
      </c>
      <c r="I30" s="5" t="s">
        <v>21</v>
      </c>
      <c r="J30" s="1" t="s">
        <v>164</v>
      </c>
      <c r="K30" s="1" t="s">
        <v>165</v>
      </c>
      <c r="L30" s="1" t="s">
        <v>166</v>
      </c>
      <c r="M30" s="4" t="str">
        <f t="shared" si="0"/>
        <v>Outstanding</v>
      </c>
      <c r="N30" s="13" t="s">
        <v>21</v>
      </c>
    </row>
    <row r="31" spans="1:14" ht="60" customHeight="1" x14ac:dyDescent="0.35">
      <c r="A31" s="11" t="s">
        <v>167</v>
      </c>
      <c r="B31" s="1" t="s">
        <v>168</v>
      </c>
      <c r="C31" s="2" t="s">
        <v>16</v>
      </c>
      <c r="D31" s="3" t="s">
        <v>17</v>
      </c>
      <c r="E31" s="4" t="s">
        <v>18</v>
      </c>
      <c r="F31" s="4" t="s">
        <v>19</v>
      </c>
      <c r="G31" s="4" t="s">
        <v>20</v>
      </c>
      <c r="H31" s="4" t="s">
        <v>21</v>
      </c>
      <c r="I31" s="5" t="s">
        <v>21</v>
      </c>
      <c r="J31" s="1" t="s">
        <v>169</v>
      </c>
      <c r="K31" s="1" t="s">
        <v>170</v>
      </c>
      <c r="L31" s="1" t="s">
        <v>171</v>
      </c>
      <c r="M31" s="4" t="str">
        <f t="shared" si="0"/>
        <v>Outstanding</v>
      </c>
      <c r="N31" s="13" t="s">
        <v>21</v>
      </c>
    </row>
    <row r="32" spans="1:14" ht="60" customHeight="1" x14ac:dyDescent="0.35">
      <c r="A32" s="11" t="s">
        <v>172</v>
      </c>
      <c r="B32" s="1" t="s">
        <v>173</v>
      </c>
      <c r="C32" s="2" t="s">
        <v>77</v>
      </c>
      <c r="D32" s="3" t="s">
        <v>17</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178</v>
      </c>
      <c r="C33" s="2" t="s">
        <v>16</v>
      </c>
      <c r="D33" s="3" t="s">
        <v>17</v>
      </c>
      <c r="E33" s="4" t="s">
        <v>18</v>
      </c>
      <c r="F33" s="4" t="s">
        <v>19</v>
      </c>
      <c r="G33" s="4" t="s">
        <v>20</v>
      </c>
      <c r="H33" s="4" t="s">
        <v>21</v>
      </c>
      <c r="I33" s="5" t="s">
        <v>21</v>
      </c>
      <c r="J33" s="1" t="s">
        <v>179</v>
      </c>
      <c r="K33" s="1" t="s">
        <v>180</v>
      </c>
      <c r="L33" s="1" t="s">
        <v>181</v>
      </c>
      <c r="M33" s="4" t="str">
        <f t="shared" si="0"/>
        <v>Outstanding</v>
      </c>
      <c r="N33" s="13" t="s">
        <v>21</v>
      </c>
    </row>
    <row r="34" spans="1:14" ht="60" customHeight="1" x14ac:dyDescent="0.35">
      <c r="A34" s="11" t="s">
        <v>182</v>
      </c>
      <c r="B34" s="1" t="s">
        <v>183</v>
      </c>
      <c r="C34" s="2" t="s">
        <v>77</v>
      </c>
      <c r="D34" s="3" t="s">
        <v>17</v>
      </c>
      <c r="E34" s="4" t="s">
        <v>18</v>
      </c>
      <c r="F34" s="4" t="s">
        <v>19</v>
      </c>
      <c r="G34" s="4" t="s">
        <v>20</v>
      </c>
      <c r="H34" s="4" t="s">
        <v>21</v>
      </c>
      <c r="I34" s="5" t="s">
        <v>21</v>
      </c>
      <c r="J34" s="1" t="s">
        <v>184</v>
      </c>
      <c r="K34" s="1" t="s">
        <v>185</v>
      </c>
      <c r="L34" s="1" t="s">
        <v>186</v>
      </c>
      <c r="M34" s="4" t="str">
        <f t="shared" si="0"/>
        <v>Outstanding</v>
      </c>
      <c r="N34" s="13" t="s">
        <v>21</v>
      </c>
    </row>
    <row r="35" spans="1:14" ht="60" customHeight="1" x14ac:dyDescent="0.35">
      <c r="A35" s="11" t="s">
        <v>187</v>
      </c>
      <c r="B35" s="1" t="s">
        <v>188</v>
      </c>
      <c r="C35" s="2" t="s">
        <v>77</v>
      </c>
      <c r="D35" s="3" t="s">
        <v>17</v>
      </c>
      <c r="E35" s="4" t="s">
        <v>18</v>
      </c>
      <c r="F35" s="4" t="s">
        <v>19</v>
      </c>
      <c r="G35" s="4" t="s">
        <v>20</v>
      </c>
      <c r="H35" s="4" t="s">
        <v>21</v>
      </c>
      <c r="I35" s="5" t="s">
        <v>21</v>
      </c>
      <c r="J35" s="1" t="s">
        <v>189</v>
      </c>
      <c r="K35" s="1" t="s">
        <v>190</v>
      </c>
      <c r="L35" s="1" t="s">
        <v>191</v>
      </c>
      <c r="M35" s="4" t="str">
        <f t="shared" si="0"/>
        <v>Outstanding</v>
      </c>
      <c r="N35" s="13" t="s">
        <v>21</v>
      </c>
    </row>
    <row r="36" spans="1:14" ht="60" customHeight="1" x14ac:dyDescent="0.35">
      <c r="A36" s="11" t="s">
        <v>192</v>
      </c>
      <c r="B36" s="1" t="s">
        <v>193</v>
      </c>
      <c r="C36" s="2" t="s">
        <v>77</v>
      </c>
      <c r="D36" s="3" t="s">
        <v>17</v>
      </c>
      <c r="E36" s="4" t="s">
        <v>18</v>
      </c>
      <c r="F36" s="4" t="s">
        <v>19</v>
      </c>
      <c r="G36" s="4" t="s">
        <v>20</v>
      </c>
      <c r="H36" s="4" t="s">
        <v>21</v>
      </c>
      <c r="I36" s="5" t="s">
        <v>21</v>
      </c>
      <c r="J36" s="1" t="s">
        <v>194</v>
      </c>
      <c r="K36" s="1" t="s">
        <v>195</v>
      </c>
      <c r="L36" s="1" t="s">
        <v>196</v>
      </c>
      <c r="M36" s="4" t="str">
        <f t="shared" si="0"/>
        <v>Outstanding</v>
      </c>
      <c r="N36" s="13" t="s">
        <v>21</v>
      </c>
    </row>
    <row r="37" spans="1:14" ht="60" customHeight="1" x14ac:dyDescent="0.35">
      <c r="A37" s="11" t="s">
        <v>197</v>
      </c>
      <c r="B37" s="1" t="s">
        <v>198</v>
      </c>
      <c r="C37" s="2" t="s">
        <v>16</v>
      </c>
      <c r="D37" s="3" t="s">
        <v>17</v>
      </c>
      <c r="E37" s="4" t="s">
        <v>18</v>
      </c>
      <c r="F37" s="4" t="s">
        <v>19</v>
      </c>
      <c r="G37" s="4" t="s">
        <v>20</v>
      </c>
      <c r="H37" s="4" t="s">
        <v>21</v>
      </c>
      <c r="I37" s="5" t="s">
        <v>21</v>
      </c>
      <c r="J37" s="1" t="s">
        <v>199</v>
      </c>
      <c r="K37" s="1" t="s">
        <v>200</v>
      </c>
      <c r="L37" s="1" t="s">
        <v>201</v>
      </c>
      <c r="M37" s="4" t="str">
        <f t="shared" si="0"/>
        <v>Outstanding</v>
      </c>
      <c r="N37" s="13" t="s">
        <v>21</v>
      </c>
    </row>
    <row r="38" spans="1:14" ht="60" customHeight="1" x14ac:dyDescent="0.35">
      <c r="A38" s="11" t="s">
        <v>202</v>
      </c>
      <c r="B38" s="1" t="s">
        <v>203</v>
      </c>
      <c r="C38" s="2" t="s">
        <v>16</v>
      </c>
      <c r="D38" s="3" t="s">
        <v>17</v>
      </c>
      <c r="E38" s="4" t="s">
        <v>18</v>
      </c>
      <c r="F38" s="4" t="s">
        <v>19</v>
      </c>
      <c r="G38" s="4" t="s">
        <v>20</v>
      </c>
      <c r="H38" s="4" t="s">
        <v>21</v>
      </c>
      <c r="I38" s="5" t="s">
        <v>21</v>
      </c>
      <c r="J38" s="1" t="s">
        <v>204</v>
      </c>
      <c r="K38" s="1" t="s">
        <v>205</v>
      </c>
      <c r="L38" s="1" t="s">
        <v>206</v>
      </c>
      <c r="M38" s="4" t="str">
        <f t="shared" si="0"/>
        <v>Outstanding</v>
      </c>
      <c r="N38" s="13" t="s">
        <v>21</v>
      </c>
    </row>
    <row r="39" spans="1:14" ht="60" customHeight="1" x14ac:dyDescent="0.35">
      <c r="A39" s="11" t="s">
        <v>207</v>
      </c>
      <c r="B39" s="1" t="s">
        <v>208</v>
      </c>
      <c r="C39" s="2" t="s">
        <v>16</v>
      </c>
      <c r="D39" s="3" t="s">
        <v>17</v>
      </c>
      <c r="E39" s="4" t="s">
        <v>18</v>
      </c>
      <c r="F39" s="4" t="s">
        <v>19</v>
      </c>
      <c r="G39" s="4" t="s">
        <v>20</v>
      </c>
      <c r="H39" s="4" t="s">
        <v>21</v>
      </c>
      <c r="I39" s="5" t="s">
        <v>21</v>
      </c>
      <c r="J39" s="1" t="s">
        <v>209</v>
      </c>
      <c r="K39" s="1" t="s">
        <v>210</v>
      </c>
      <c r="L39" s="1" t="s">
        <v>211</v>
      </c>
      <c r="M39" s="4" t="str">
        <f t="shared" si="0"/>
        <v>Outstanding</v>
      </c>
      <c r="N39" s="13" t="s">
        <v>21</v>
      </c>
    </row>
    <row r="40" spans="1:14" ht="60" customHeight="1" x14ac:dyDescent="0.35">
      <c r="A40" s="11" t="s">
        <v>212</v>
      </c>
      <c r="B40" s="1" t="s">
        <v>15</v>
      </c>
      <c r="C40" s="2" t="s">
        <v>16</v>
      </c>
      <c r="D40" s="3" t="s">
        <v>213</v>
      </c>
      <c r="E40" s="4" t="s">
        <v>18</v>
      </c>
      <c r="F40" s="4" t="s">
        <v>19</v>
      </c>
      <c r="G40" s="4" t="s">
        <v>20</v>
      </c>
      <c r="H40" s="4" t="s">
        <v>21</v>
      </c>
      <c r="I40" s="5" t="s">
        <v>21</v>
      </c>
      <c r="J40" s="1" t="s">
        <v>22</v>
      </c>
      <c r="K40" s="1" t="s">
        <v>23</v>
      </c>
      <c r="L40" s="1" t="s">
        <v>24</v>
      </c>
      <c r="M40" s="4" t="str">
        <f t="shared" si="0"/>
        <v>Outstanding</v>
      </c>
      <c r="N40" s="13" t="s">
        <v>21</v>
      </c>
    </row>
    <row r="41" spans="1:14" ht="60" customHeight="1" x14ac:dyDescent="0.35">
      <c r="A41" s="11" t="s">
        <v>214</v>
      </c>
      <c r="B41" s="1" t="s">
        <v>26</v>
      </c>
      <c r="C41" s="2" t="s">
        <v>16</v>
      </c>
      <c r="D41" s="3" t="s">
        <v>213</v>
      </c>
      <c r="E41" s="4" t="s">
        <v>18</v>
      </c>
      <c r="F41" s="4" t="s">
        <v>19</v>
      </c>
      <c r="G41" s="4" t="s">
        <v>20</v>
      </c>
      <c r="H41" s="4" t="s">
        <v>21</v>
      </c>
      <c r="I41" s="5" t="s">
        <v>21</v>
      </c>
      <c r="J41" s="1" t="s">
        <v>27</v>
      </c>
      <c r="K41" s="1" t="s">
        <v>28</v>
      </c>
      <c r="L41" s="1" t="s">
        <v>29</v>
      </c>
      <c r="M41" s="4" t="str">
        <f t="shared" si="0"/>
        <v>Outstanding</v>
      </c>
      <c r="N41" s="13" t="s">
        <v>21</v>
      </c>
    </row>
    <row r="42" spans="1:14" ht="60" customHeight="1" x14ac:dyDescent="0.35">
      <c r="A42" s="11" t="s">
        <v>215</v>
      </c>
      <c r="B42" s="1" t="s">
        <v>31</v>
      </c>
      <c r="C42" s="2" t="s">
        <v>16</v>
      </c>
      <c r="D42" s="3" t="s">
        <v>213</v>
      </c>
      <c r="E42" s="4" t="s">
        <v>18</v>
      </c>
      <c r="F42" s="4" t="s">
        <v>19</v>
      </c>
      <c r="G42" s="4" t="s">
        <v>20</v>
      </c>
      <c r="H42" s="4" t="s">
        <v>21</v>
      </c>
      <c r="I42" s="5" t="s">
        <v>21</v>
      </c>
      <c r="J42" s="1" t="s">
        <v>32</v>
      </c>
      <c r="K42" s="1" t="s">
        <v>33</v>
      </c>
      <c r="L42" s="1" t="s">
        <v>34</v>
      </c>
      <c r="M42" s="4" t="str">
        <f t="shared" si="0"/>
        <v>Outstanding</v>
      </c>
      <c r="N42" s="13" t="s">
        <v>21</v>
      </c>
    </row>
    <row r="43" spans="1:14" ht="60" customHeight="1" x14ac:dyDescent="0.35">
      <c r="A43" s="11" t="s">
        <v>216</v>
      </c>
      <c r="B43" s="1" t="s">
        <v>36</v>
      </c>
      <c r="C43" s="2" t="s">
        <v>16</v>
      </c>
      <c r="D43" s="3" t="s">
        <v>213</v>
      </c>
      <c r="E43" s="4" t="s">
        <v>18</v>
      </c>
      <c r="F43" s="4" t="s">
        <v>19</v>
      </c>
      <c r="G43" s="4" t="s">
        <v>20</v>
      </c>
      <c r="H43" s="4" t="s">
        <v>21</v>
      </c>
      <c r="I43" s="5" t="s">
        <v>21</v>
      </c>
      <c r="J43" s="1" t="s">
        <v>37</v>
      </c>
      <c r="K43" s="1" t="s">
        <v>38</v>
      </c>
      <c r="L43" s="1" t="s">
        <v>39</v>
      </c>
      <c r="M43" s="4" t="str">
        <f t="shared" si="0"/>
        <v>Outstanding</v>
      </c>
      <c r="N43" s="13" t="s">
        <v>21</v>
      </c>
    </row>
    <row r="44" spans="1:14" ht="60" customHeight="1" x14ac:dyDescent="0.35">
      <c r="A44" s="11" t="s">
        <v>217</v>
      </c>
      <c r="B44" s="1" t="s">
        <v>41</v>
      </c>
      <c r="C44" s="2" t="s">
        <v>16</v>
      </c>
      <c r="D44" s="3" t="s">
        <v>213</v>
      </c>
      <c r="E44" s="4" t="s">
        <v>18</v>
      </c>
      <c r="F44" s="4" t="s">
        <v>19</v>
      </c>
      <c r="G44" s="4" t="s">
        <v>20</v>
      </c>
      <c r="H44" s="4" t="s">
        <v>21</v>
      </c>
      <c r="I44" s="5" t="s">
        <v>21</v>
      </c>
      <c r="J44" s="1" t="s">
        <v>42</v>
      </c>
      <c r="K44" s="1" t="s">
        <v>43</v>
      </c>
      <c r="L44" s="1" t="s">
        <v>44</v>
      </c>
      <c r="M44" s="4" t="str">
        <f t="shared" si="0"/>
        <v>Outstanding</v>
      </c>
      <c r="N44" s="13" t="s">
        <v>21</v>
      </c>
    </row>
    <row r="45" spans="1:14" ht="60" customHeight="1" x14ac:dyDescent="0.35">
      <c r="A45" s="11" t="s">
        <v>218</v>
      </c>
      <c r="B45" s="1" t="s">
        <v>46</v>
      </c>
      <c r="C45" s="2" t="s">
        <v>16</v>
      </c>
      <c r="D45" s="3" t="s">
        <v>213</v>
      </c>
      <c r="E45" s="4" t="s">
        <v>18</v>
      </c>
      <c r="F45" s="4" t="s">
        <v>19</v>
      </c>
      <c r="G45" s="4" t="s">
        <v>20</v>
      </c>
      <c r="H45" s="4" t="s">
        <v>21</v>
      </c>
      <c r="I45" s="5" t="s">
        <v>21</v>
      </c>
      <c r="J45" s="1" t="s">
        <v>47</v>
      </c>
      <c r="K45" s="1" t="s">
        <v>48</v>
      </c>
      <c r="L45" s="1" t="s">
        <v>49</v>
      </c>
      <c r="M45" s="4" t="str">
        <f t="shared" si="0"/>
        <v>Outstanding</v>
      </c>
      <c r="N45" s="13" t="s">
        <v>21</v>
      </c>
    </row>
    <row r="46" spans="1:14" ht="60" customHeight="1" x14ac:dyDescent="0.35">
      <c r="A46" s="11" t="s">
        <v>219</v>
      </c>
      <c r="B46" s="1" t="s">
        <v>51</v>
      </c>
      <c r="C46" s="2" t="s">
        <v>16</v>
      </c>
      <c r="D46" s="3" t="s">
        <v>213</v>
      </c>
      <c r="E46" s="4" t="s">
        <v>18</v>
      </c>
      <c r="F46" s="4" t="s">
        <v>19</v>
      </c>
      <c r="G46" s="4" t="s">
        <v>20</v>
      </c>
      <c r="H46" s="4" t="s">
        <v>21</v>
      </c>
      <c r="I46" s="5" t="s">
        <v>21</v>
      </c>
      <c r="J46" s="1" t="s">
        <v>52</v>
      </c>
      <c r="K46" s="1" t="s">
        <v>53</v>
      </c>
      <c r="L46" s="1" t="s">
        <v>54</v>
      </c>
      <c r="M46" s="4" t="str">
        <f t="shared" si="0"/>
        <v>Outstanding</v>
      </c>
      <c r="N46" s="13" t="s">
        <v>21</v>
      </c>
    </row>
    <row r="47" spans="1:14" ht="60" customHeight="1" x14ac:dyDescent="0.35">
      <c r="A47" s="11" t="s">
        <v>220</v>
      </c>
      <c r="B47" s="1" t="s">
        <v>56</v>
      </c>
      <c r="C47" s="2" t="s">
        <v>16</v>
      </c>
      <c r="D47" s="3" t="s">
        <v>213</v>
      </c>
      <c r="E47" s="4" t="s">
        <v>18</v>
      </c>
      <c r="F47" s="4" t="s">
        <v>19</v>
      </c>
      <c r="G47" s="4" t="s">
        <v>20</v>
      </c>
      <c r="H47" s="4" t="s">
        <v>21</v>
      </c>
      <c r="I47" s="5" t="s">
        <v>21</v>
      </c>
      <c r="J47" s="1" t="s">
        <v>57</v>
      </c>
      <c r="K47" s="1" t="s">
        <v>58</v>
      </c>
      <c r="L47" s="1" t="s">
        <v>59</v>
      </c>
      <c r="M47" s="4" t="str">
        <f t="shared" si="0"/>
        <v>Outstanding</v>
      </c>
      <c r="N47" s="13" t="s">
        <v>21</v>
      </c>
    </row>
    <row r="48" spans="1:14" ht="60" customHeight="1" x14ac:dyDescent="0.35">
      <c r="A48" s="11" t="s">
        <v>221</v>
      </c>
      <c r="B48" s="1" t="s">
        <v>61</v>
      </c>
      <c r="C48" s="2" t="s">
        <v>16</v>
      </c>
      <c r="D48" s="3" t="s">
        <v>213</v>
      </c>
      <c r="E48" s="4" t="s">
        <v>18</v>
      </c>
      <c r="F48" s="4" t="s">
        <v>19</v>
      </c>
      <c r="G48" s="4" t="s">
        <v>20</v>
      </c>
      <c r="H48" s="4" t="s">
        <v>21</v>
      </c>
      <c r="I48" s="5" t="s">
        <v>21</v>
      </c>
      <c r="J48" s="1" t="s">
        <v>62</v>
      </c>
      <c r="K48" s="1" t="s">
        <v>63</v>
      </c>
      <c r="L48" s="1" t="s">
        <v>64</v>
      </c>
      <c r="M48" s="4" t="str">
        <f t="shared" si="0"/>
        <v>Outstanding</v>
      </c>
      <c r="N48" s="13" t="s">
        <v>21</v>
      </c>
    </row>
    <row r="49" spans="1:14" ht="60" customHeight="1" x14ac:dyDescent="0.35">
      <c r="A49" s="11" t="s">
        <v>222</v>
      </c>
      <c r="B49" s="1" t="s">
        <v>66</v>
      </c>
      <c r="C49" s="2" t="s">
        <v>16</v>
      </c>
      <c r="D49" s="3" t="s">
        <v>213</v>
      </c>
      <c r="E49" s="4" t="s">
        <v>18</v>
      </c>
      <c r="F49" s="4" t="s">
        <v>19</v>
      </c>
      <c r="G49" s="4" t="s">
        <v>20</v>
      </c>
      <c r="H49" s="4" t="s">
        <v>21</v>
      </c>
      <c r="I49" s="5" t="s">
        <v>21</v>
      </c>
      <c r="J49" s="1" t="s">
        <v>67</v>
      </c>
      <c r="K49" s="1" t="s">
        <v>68</v>
      </c>
      <c r="L49" s="1" t="s">
        <v>69</v>
      </c>
      <c r="M49" s="4" t="str">
        <f t="shared" si="0"/>
        <v>Outstanding</v>
      </c>
      <c r="N49" s="13" t="s">
        <v>21</v>
      </c>
    </row>
    <row r="50" spans="1:14" ht="60" customHeight="1" x14ac:dyDescent="0.35">
      <c r="A50" s="11" t="s">
        <v>223</v>
      </c>
      <c r="B50" s="1" t="s">
        <v>71</v>
      </c>
      <c r="C50" s="2" t="s">
        <v>16</v>
      </c>
      <c r="D50" s="3" t="s">
        <v>213</v>
      </c>
      <c r="E50" s="4" t="s">
        <v>18</v>
      </c>
      <c r="F50" s="4" t="s">
        <v>19</v>
      </c>
      <c r="G50" s="4" t="s">
        <v>20</v>
      </c>
      <c r="H50" s="4" t="s">
        <v>21</v>
      </c>
      <c r="I50" s="5" t="s">
        <v>21</v>
      </c>
      <c r="J50" s="1" t="s">
        <v>72</v>
      </c>
      <c r="K50" s="1" t="s">
        <v>73</v>
      </c>
      <c r="L50" s="1" t="s">
        <v>74</v>
      </c>
      <c r="M50" s="4" t="str">
        <f t="shared" si="0"/>
        <v>Outstanding</v>
      </c>
      <c r="N50" s="13" t="s">
        <v>21</v>
      </c>
    </row>
    <row r="51" spans="1:14" ht="60" customHeight="1" x14ac:dyDescent="0.35">
      <c r="A51" s="11" t="s">
        <v>224</v>
      </c>
      <c r="B51" s="1" t="s">
        <v>76</v>
      </c>
      <c r="C51" s="2" t="s">
        <v>77</v>
      </c>
      <c r="D51" s="3" t="s">
        <v>213</v>
      </c>
      <c r="E51" s="4" t="s">
        <v>18</v>
      </c>
      <c r="F51" s="4" t="s">
        <v>19</v>
      </c>
      <c r="G51" s="4" t="s">
        <v>20</v>
      </c>
      <c r="H51" s="4" t="s">
        <v>21</v>
      </c>
      <c r="I51" s="5" t="s">
        <v>21</v>
      </c>
      <c r="J51" s="1" t="s">
        <v>78</v>
      </c>
      <c r="K51" s="1" t="s">
        <v>79</v>
      </c>
      <c r="L51" s="1" t="s">
        <v>80</v>
      </c>
      <c r="M51" s="4" t="str">
        <f t="shared" si="0"/>
        <v>Outstanding</v>
      </c>
      <c r="N51" s="13" t="s">
        <v>21</v>
      </c>
    </row>
    <row r="52" spans="1:14" ht="60" customHeight="1" x14ac:dyDescent="0.35">
      <c r="A52" s="11" t="s">
        <v>225</v>
      </c>
      <c r="B52" s="1" t="s">
        <v>82</v>
      </c>
      <c r="C52" s="2" t="s">
        <v>16</v>
      </c>
      <c r="D52" s="3" t="s">
        <v>213</v>
      </c>
      <c r="E52" s="4" t="s">
        <v>18</v>
      </c>
      <c r="F52" s="4" t="s">
        <v>19</v>
      </c>
      <c r="G52" s="4" t="s">
        <v>20</v>
      </c>
      <c r="H52" s="4" t="s">
        <v>21</v>
      </c>
      <c r="I52" s="5" t="s">
        <v>21</v>
      </c>
      <c r="J52" s="1" t="s">
        <v>83</v>
      </c>
      <c r="K52" s="1" t="s">
        <v>84</v>
      </c>
      <c r="L52" s="1" t="s">
        <v>85</v>
      </c>
      <c r="M52" s="4" t="str">
        <f t="shared" si="0"/>
        <v>Outstanding</v>
      </c>
      <c r="N52" s="13" t="s">
        <v>21</v>
      </c>
    </row>
    <row r="53" spans="1:14" ht="60" customHeight="1" x14ac:dyDescent="0.35">
      <c r="A53" s="11" t="s">
        <v>226</v>
      </c>
      <c r="B53" s="1" t="s">
        <v>87</v>
      </c>
      <c r="C53" s="2" t="s">
        <v>16</v>
      </c>
      <c r="D53" s="3" t="s">
        <v>213</v>
      </c>
      <c r="E53" s="4" t="s">
        <v>18</v>
      </c>
      <c r="F53" s="4" t="s">
        <v>19</v>
      </c>
      <c r="G53" s="4" t="s">
        <v>20</v>
      </c>
      <c r="H53" s="4" t="s">
        <v>21</v>
      </c>
      <c r="I53" s="5" t="s">
        <v>21</v>
      </c>
      <c r="J53" s="1" t="s">
        <v>88</v>
      </c>
      <c r="K53" s="1" t="s">
        <v>89</v>
      </c>
      <c r="L53" s="1" t="s">
        <v>90</v>
      </c>
      <c r="M53" s="4" t="str">
        <f t="shared" si="0"/>
        <v>Outstanding</v>
      </c>
      <c r="N53" s="13" t="s">
        <v>21</v>
      </c>
    </row>
    <row r="54" spans="1:14" ht="60" customHeight="1" x14ac:dyDescent="0.35">
      <c r="A54" s="11" t="s">
        <v>227</v>
      </c>
      <c r="B54" s="1" t="s">
        <v>92</v>
      </c>
      <c r="C54" s="2" t="s">
        <v>16</v>
      </c>
      <c r="D54" s="3" t="s">
        <v>213</v>
      </c>
      <c r="E54" s="4" t="s">
        <v>18</v>
      </c>
      <c r="F54" s="4" t="s">
        <v>19</v>
      </c>
      <c r="G54" s="4" t="s">
        <v>20</v>
      </c>
      <c r="H54" s="4" t="s">
        <v>21</v>
      </c>
      <c r="I54" s="5" t="s">
        <v>21</v>
      </c>
      <c r="J54" s="1" t="s">
        <v>93</v>
      </c>
      <c r="K54" s="1" t="s">
        <v>94</v>
      </c>
      <c r="L54" s="1" t="s">
        <v>95</v>
      </c>
      <c r="M54" s="4" t="str">
        <f t="shared" si="0"/>
        <v>Outstanding</v>
      </c>
      <c r="N54" s="13" t="s">
        <v>21</v>
      </c>
    </row>
    <row r="55" spans="1:14" ht="60" customHeight="1" x14ac:dyDescent="0.35">
      <c r="A55" s="11" t="s">
        <v>228</v>
      </c>
      <c r="B55" s="1" t="s">
        <v>97</v>
      </c>
      <c r="C55" s="2" t="s">
        <v>16</v>
      </c>
      <c r="D55" s="3" t="s">
        <v>213</v>
      </c>
      <c r="E55" s="4" t="s">
        <v>18</v>
      </c>
      <c r="F55" s="4" t="s">
        <v>19</v>
      </c>
      <c r="G55" s="4" t="s">
        <v>20</v>
      </c>
      <c r="H55" s="4" t="s">
        <v>21</v>
      </c>
      <c r="I55" s="5" t="s">
        <v>21</v>
      </c>
      <c r="J55" s="1" t="s">
        <v>98</v>
      </c>
      <c r="K55" s="1" t="s">
        <v>99</v>
      </c>
      <c r="L55" s="1" t="s">
        <v>100</v>
      </c>
      <c r="M55" s="4" t="str">
        <f t="shared" si="0"/>
        <v>Outstanding</v>
      </c>
      <c r="N55" s="13" t="s">
        <v>21</v>
      </c>
    </row>
    <row r="56" spans="1:14" ht="60" customHeight="1" x14ac:dyDescent="0.35">
      <c r="A56" s="11" t="s">
        <v>229</v>
      </c>
      <c r="B56" s="1" t="s">
        <v>102</v>
      </c>
      <c r="C56" s="2" t="s">
        <v>16</v>
      </c>
      <c r="D56" s="3" t="s">
        <v>213</v>
      </c>
      <c r="E56" s="4" t="s">
        <v>18</v>
      </c>
      <c r="F56" s="4" t="s">
        <v>19</v>
      </c>
      <c r="G56" s="4" t="s">
        <v>20</v>
      </c>
      <c r="H56" s="4" t="s">
        <v>21</v>
      </c>
      <c r="I56" s="5" t="s">
        <v>21</v>
      </c>
      <c r="J56" s="1" t="s">
        <v>103</v>
      </c>
      <c r="K56" s="1" t="s">
        <v>104</v>
      </c>
      <c r="L56" s="1" t="s">
        <v>105</v>
      </c>
      <c r="M56" s="4" t="str">
        <f t="shared" si="0"/>
        <v>Outstanding</v>
      </c>
      <c r="N56" s="13" t="s">
        <v>21</v>
      </c>
    </row>
    <row r="57" spans="1:14" ht="60" customHeight="1" x14ac:dyDescent="0.35">
      <c r="A57" s="11" t="s">
        <v>230</v>
      </c>
      <c r="B57" s="1" t="s">
        <v>231</v>
      </c>
      <c r="C57" s="2" t="s">
        <v>16</v>
      </c>
      <c r="D57" s="3" t="s">
        <v>213</v>
      </c>
      <c r="E57" s="4" t="s">
        <v>18</v>
      </c>
      <c r="F57" s="4" t="s">
        <v>19</v>
      </c>
      <c r="G57" s="4" t="s">
        <v>20</v>
      </c>
      <c r="H57" s="4" t="s">
        <v>21</v>
      </c>
      <c r="I57" s="5" t="s">
        <v>21</v>
      </c>
      <c r="J57" s="1" t="s">
        <v>232</v>
      </c>
      <c r="K57" s="1" t="s">
        <v>233</v>
      </c>
      <c r="L57" s="1" t="s">
        <v>234</v>
      </c>
      <c r="M57" s="4" t="str">
        <f t="shared" si="0"/>
        <v>Outstanding</v>
      </c>
      <c r="N57" s="13" t="s">
        <v>21</v>
      </c>
    </row>
    <row r="58" spans="1:14" ht="60" customHeight="1" x14ac:dyDescent="0.35">
      <c r="A58" s="11" t="s">
        <v>235</v>
      </c>
      <c r="B58" s="1" t="s">
        <v>107</v>
      </c>
      <c r="C58" s="2" t="s">
        <v>16</v>
      </c>
      <c r="D58" s="3" t="s">
        <v>213</v>
      </c>
      <c r="E58" s="4" t="s">
        <v>18</v>
      </c>
      <c r="F58" s="4" t="s">
        <v>19</v>
      </c>
      <c r="G58" s="4" t="s">
        <v>20</v>
      </c>
      <c r="H58" s="4" t="s">
        <v>21</v>
      </c>
      <c r="I58" s="5" t="s">
        <v>21</v>
      </c>
      <c r="J58" s="1" t="s">
        <v>108</v>
      </c>
      <c r="K58" s="1" t="s">
        <v>109</v>
      </c>
      <c r="L58" s="1" t="s">
        <v>110</v>
      </c>
      <c r="M58" s="4" t="str">
        <f t="shared" si="0"/>
        <v>Outstanding</v>
      </c>
      <c r="N58" s="13" t="s">
        <v>21</v>
      </c>
    </row>
    <row r="59" spans="1:14" ht="60" customHeight="1" x14ac:dyDescent="0.35">
      <c r="A59" s="11" t="s">
        <v>236</v>
      </c>
      <c r="B59" s="1" t="s">
        <v>112</v>
      </c>
      <c r="C59" s="2" t="s">
        <v>77</v>
      </c>
      <c r="D59" s="3" t="s">
        <v>213</v>
      </c>
      <c r="E59" s="4" t="s">
        <v>18</v>
      </c>
      <c r="F59" s="4" t="s">
        <v>19</v>
      </c>
      <c r="G59" s="4" t="s">
        <v>20</v>
      </c>
      <c r="H59" s="4" t="s">
        <v>21</v>
      </c>
      <c r="I59" s="5" t="s">
        <v>21</v>
      </c>
      <c r="J59" s="1" t="s">
        <v>113</v>
      </c>
      <c r="K59" s="1" t="s">
        <v>114</v>
      </c>
      <c r="L59" s="1" t="s">
        <v>115</v>
      </c>
      <c r="M59" s="4" t="str">
        <f t="shared" si="0"/>
        <v>Outstanding</v>
      </c>
      <c r="N59" s="13" t="s">
        <v>21</v>
      </c>
    </row>
    <row r="60" spans="1:14" ht="60" customHeight="1" x14ac:dyDescent="0.35">
      <c r="A60" s="11" t="s">
        <v>237</v>
      </c>
      <c r="B60" s="1" t="s">
        <v>117</v>
      </c>
      <c r="C60" s="2" t="s">
        <v>16</v>
      </c>
      <c r="D60" s="3" t="s">
        <v>213</v>
      </c>
      <c r="E60" s="4" t="s">
        <v>18</v>
      </c>
      <c r="F60" s="4" t="s">
        <v>19</v>
      </c>
      <c r="G60" s="4" t="s">
        <v>20</v>
      </c>
      <c r="H60" s="4" t="s">
        <v>21</v>
      </c>
      <c r="I60" s="5" t="s">
        <v>21</v>
      </c>
      <c r="J60" s="1" t="s">
        <v>118</v>
      </c>
      <c r="K60" s="1" t="s">
        <v>119</v>
      </c>
      <c r="L60" s="1" t="s">
        <v>120</v>
      </c>
      <c r="M60" s="4" t="str">
        <f t="shared" si="0"/>
        <v>Outstanding</v>
      </c>
      <c r="N60" s="13" t="s">
        <v>21</v>
      </c>
    </row>
    <row r="61" spans="1:14" ht="60" customHeight="1" x14ac:dyDescent="0.35">
      <c r="A61" s="11" t="s">
        <v>238</v>
      </c>
      <c r="B61" s="1" t="s">
        <v>122</v>
      </c>
      <c r="C61" s="2" t="s">
        <v>16</v>
      </c>
      <c r="D61" s="3" t="s">
        <v>213</v>
      </c>
      <c r="E61" s="4" t="s">
        <v>18</v>
      </c>
      <c r="F61" s="4" t="s">
        <v>19</v>
      </c>
      <c r="G61" s="4" t="s">
        <v>20</v>
      </c>
      <c r="H61" s="4" t="s">
        <v>21</v>
      </c>
      <c r="I61" s="5" t="s">
        <v>21</v>
      </c>
      <c r="J61" s="1" t="s">
        <v>123</v>
      </c>
      <c r="K61" s="1" t="s">
        <v>124</v>
      </c>
      <c r="L61" s="1" t="s">
        <v>125</v>
      </c>
      <c r="M61" s="4" t="str">
        <f t="shared" si="0"/>
        <v>Outstanding</v>
      </c>
      <c r="N61" s="13" t="s">
        <v>21</v>
      </c>
    </row>
    <row r="62" spans="1:14" ht="60" customHeight="1" x14ac:dyDescent="0.35">
      <c r="A62" s="11" t="s">
        <v>239</v>
      </c>
      <c r="B62" s="1" t="s">
        <v>127</v>
      </c>
      <c r="C62" s="2" t="s">
        <v>16</v>
      </c>
      <c r="D62" s="3" t="s">
        <v>213</v>
      </c>
      <c r="E62" s="4" t="s">
        <v>18</v>
      </c>
      <c r="F62" s="4" t="s">
        <v>19</v>
      </c>
      <c r="G62" s="4" t="s">
        <v>20</v>
      </c>
      <c r="H62" s="4" t="s">
        <v>21</v>
      </c>
      <c r="I62" s="5" t="s">
        <v>21</v>
      </c>
      <c r="J62" s="1" t="s">
        <v>128</v>
      </c>
      <c r="K62" s="1" t="s">
        <v>129</v>
      </c>
      <c r="L62" s="1" t="s">
        <v>130</v>
      </c>
      <c r="M62" s="4" t="str">
        <f t="shared" si="0"/>
        <v>Outstanding</v>
      </c>
      <c r="N62" s="13" t="s">
        <v>21</v>
      </c>
    </row>
    <row r="63" spans="1:14" ht="60" customHeight="1" x14ac:dyDescent="0.35">
      <c r="A63" s="11" t="s">
        <v>240</v>
      </c>
      <c r="B63" s="1" t="s">
        <v>132</v>
      </c>
      <c r="C63" s="2" t="s">
        <v>16</v>
      </c>
      <c r="D63" s="3" t="s">
        <v>213</v>
      </c>
      <c r="E63" s="4" t="s">
        <v>18</v>
      </c>
      <c r="F63" s="4" t="s">
        <v>19</v>
      </c>
      <c r="G63" s="4" t="s">
        <v>20</v>
      </c>
      <c r="H63" s="4" t="s">
        <v>21</v>
      </c>
      <c r="I63" s="5" t="s">
        <v>21</v>
      </c>
      <c r="J63" s="1" t="s">
        <v>133</v>
      </c>
      <c r="K63" s="1" t="s">
        <v>134</v>
      </c>
      <c r="L63" s="1" t="s">
        <v>135</v>
      </c>
      <c r="M63" s="4" t="str">
        <f t="shared" si="0"/>
        <v>Outstanding</v>
      </c>
      <c r="N63" s="13" t="s">
        <v>21</v>
      </c>
    </row>
    <row r="64" spans="1:14" ht="60" customHeight="1" x14ac:dyDescent="0.35">
      <c r="A64" s="11" t="s">
        <v>241</v>
      </c>
      <c r="B64" s="1" t="s">
        <v>242</v>
      </c>
      <c r="C64" s="2" t="s">
        <v>16</v>
      </c>
      <c r="D64" s="3" t="s">
        <v>213</v>
      </c>
      <c r="E64" s="4" t="s">
        <v>18</v>
      </c>
      <c r="F64" s="4" t="s">
        <v>19</v>
      </c>
      <c r="G64" s="4" t="s">
        <v>20</v>
      </c>
      <c r="H64" s="4" t="s">
        <v>21</v>
      </c>
      <c r="I64" s="5" t="s">
        <v>21</v>
      </c>
      <c r="J64" s="1" t="s">
        <v>243</v>
      </c>
      <c r="K64" s="1" t="s">
        <v>244</v>
      </c>
      <c r="L64" s="1" t="s">
        <v>245</v>
      </c>
      <c r="M64" s="4" t="str">
        <f t="shared" si="0"/>
        <v>Outstanding</v>
      </c>
      <c r="N64" s="13" t="s">
        <v>21</v>
      </c>
    </row>
    <row r="65" spans="1:14" ht="60" customHeight="1" x14ac:dyDescent="0.35">
      <c r="A65" s="11" t="s">
        <v>246</v>
      </c>
      <c r="B65" s="1" t="s">
        <v>137</v>
      </c>
      <c r="C65" s="2" t="s">
        <v>16</v>
      </c>
      <c r="D65" s="3" t="s">
        <v>213</v>
      </c>
      <c r="E65" s="4" t="s">
        <v>18</v>
      </c>
      <c r="F65" s="4" t="s">
        <v>19</v>
      </c>
      <c r="G65" s="4" t="s">
        <v>20</v>
      </c>
      <c r="H65" s="4" t="s">
        <v>21</v>
      </c>
      <c r="I65" s="5" t="s">
        <v>21</v>
      </c>
      <c r="J65" s="1" t="s">
        <v>138</v>
      </c>
      <c r="K65" s="1" t="s">
        <v>139</v>
      </c>
      <c r="L65" s="1" t="s">
        <v>140</v>
      </c>
      <c r="M65" s="4" t="str">
        <f t="shared" si="0"/>
        <v>Outstanding</v>
      </c>
      <c r="N65" s="13" t="s">
        <v>21</v>
      </c>
    </row>
    <row r="66" spans="1:14" ht="60" customHeight="1" x14ac:dyDescent="0.35">
      <c r="A66" s="11" t="s">
        <v>247</v>
      </c>
      <c r="B66" s="1" t="s">
        <v>248</v>
      </c>
      <c r="C66" s="2" t="s">
        <v>16</v>
      </c>
      <c r="D66" s="3" t="s">
        <v>213</v>
      </c>
      <c r="E66" s="4" t="s">
        <v>18</v>
      </c>
      <c r="F66" s="4" t="s">
        <v>19</v>
      </c>
      <c r="G66" s="4" t="s">
        <v>20</v>
      </c>
      <c r="H66" s="4" t="s">
        <v>21</v>
      </c>
      <c r="I66" s="5" t="s">
        <v>21</v>
      </c>
      <c r="J66" s="1" t="s">
        <v>249</v>
      </c>
      <c r="K66" s="1" t="s">
        <v>250</v>
      </c>
      <c r="L66" s="1" t="s">
        <v>251</v>
      </c>
      <c r="M66" s="4" t="str">
        <f t="shared" si="0"/>
        <v>Outstanding</v>
      </c>
      <c r="N66" s="13" t="s">
        <v>21</v>
      </c>
    </row>
    <row r="67" spans="1:14" ht="60" customHeight="1" x14ac:dyDescent="0.35">
      <c r="A67" s="11" t="s">
        <v>252</v>
      </c>
      <c r="B67" s="1" t="s">
        <v>253</v>
      </c>
      <c r="C67" s="2" t="s">
        <v>16</v>
      </c>
      <c r="D67" s="3" t="s">
        <v>213</v>
      </c>
      <c r="E67" s="4" t="s">
        <v>18</v>
      </c>
      <c r="F67" s="4" t="s">
        <v>19</v>
      </c>
      <c r="G67" s="4" t="s">
        <v>20</v>
      </c>
      <c r="H67" s="4" t="s">
        <v>21</v>
      </c>
      <c r="I67" s="5" t="s">
        <v>21</v>
      </c>
      <c r="J67" s="1" t="s">
        <v>254</v>
      </c>
      <c r="K67" s="1" t="s">
        <v>255</v>
      </c>
      <c r="L67" s="1" t="s">
        <v>256</v>
      </c>
      <c r="M67" s="4" t="str">
        <f t="shared" si="0"/>
        <v>Outstanding</v>
      </c>
      <c r="N67" s="13" t="s">
        <v>21</v>
      </c>
    </row>
    <row r="68" spans="1:14" ht="60" customHeight="1" x14ac:dyDescent="0.35">
      <c r="A68" s="11" t="s">
        <v>257</v>
      </c>
      <c r="B68" s="1" t="s">
        <v>258</v>
      </c>
      <c r="C68" s="2" t="s">
        <v>16</v>
      </c>
      <c r="D68" s="3" t="s">
        <v>213</v>
      </c>
      <c r="E68" s="4" t="s">
        <v>18</v>
      </c>
      <c r="F68" s="4" t="s">
        <v>19</v>
      </c>
      <c r="G68" s="4" t="s">
        <v>20</v>
      </c>
      <c r="H68" s="4" t="s">
        <v>21</v>
      </c>
      <c r="I68" s="5" t="s">
        <v>21</v>
      </c>
      <c r="J68" s="1" t="s">
        <v>259</v>
      </c>
      <c r="K68" s="1" t="s">
        <v>260</v>
      </c>
      <c r="L68" s="1" t="s">
        <v>261</v>
      </c>
      <c r="M68" s="4" t="str">
        <f t="shared" si="0"/>
        <v>Outstanding</v>
      </c>
      <c r="N68" s="13" t="s">
        <v>21</v>
      </c>
    </row>
    <row r="69" spans="1:14" ht="60" customHeight="1" x14ac:dyDescent="0.35">
      <c r="A69" s="11" t="s">
        <v>262</v>
      </c>
      <c r="B69" s="1" t="s">
        <v>142</v>
      </c>
      <c r="C69" s="2" t="s">
        <v>16</v>
      </c>
      <c r="D69" s="3" t="s">
        <v>213</v>
      </c>
      <c r="E69" s="4" t="s">
        <v>18</v>
      </c>
      <c r="F69" s="4" t="s">
        <v>19</v>
      </c>
      <c r="G69" s="4" t="s">
        <v>20</v>
      </c>
      <c r="H69" s="4" t="s">
        <v>21</v>
      </c>
      <c r="I69" s="5" t="s">
        <v>21</v>
      </c>
      <c r="J69" s="1" t="s">
        <v>143</v>
      </c>
      <c r="K69" s="1" t="s">
        <v>144</v>
      </c>
      <c r="L69" s="1" t="s">
        <v>145</v>
      </c>
      <c r="M69" s="4" t="str">
        <f t="shared" si="0"/>
        <v>Outstanding</v>
      </c>
      <c r="N69" s="13" t="s">
        <v>21</v>
      </c>
    </row>
    <row r="70" spans="1:14" ht="60" customHeight="1" x14ac:dyDescent="0.35">
      <c r="A70" s="11" t="s">
        <v>263</v>
      </c>
      <c r="B70" s="1" t="s">
        <v>147</v>
      </c>
      <c r="C70" s="2" t="s">
        <v>148</v>
      </c>
      <c r="D70" s="3" t="s">
        <v>213</v>
      </c>
      <c r="E70" s="4" t="s">
        <v>18</v>
      </c>
      <c r="F70" s="4" t="s">
        <v>19</v>
      </c>
      <c r="G70" s="4" t="s">
        <v>20</v>
      </c>
      <c r="H70" s="4" t="s">
        <v>21</v>
      </c>
      <c r="I70" s="5" t="s">
        <v>21</v>
      </c>
      <c r="J70" s="1" t="s">
        <v>149</v>
      </c>
      <c r="K70" s="1" t="s">
        <v>150</v>
      </c>
      <c r="L70" s="1" t="s">
        <v>151</v>
      </c>
      <c r="M70" s="4" t="str">
        <f t="shared" si="0"/>
        <v>Outstanding</v>
      </c>
      <c r="N70" s="13" t="s">
        <v>21</v>
      </c>
    </row>
    <row r="71" spans="1:14" ht="60" customHeight="1" x14ac:dyDescent="0.35">
      <c r="A71" s="11" t="s">
        <v>264</v>
      </c>
      <c r="B71" s="1" t="s">
        <v>153</v>
      </c>
      <c r="C71" s="2" t="s">
        <v>77</v>
      </c>
      <c r="D71" s="3" t="s">
        <v>213</v>
      </c>
      <c r="E71" s="4" t="s">
        <v>18</v>
      </c>
      <c r="F71" s="4" t="s">
        <v>19</v>
      </c>
      <c r="G71" s="4" t="s">
        <v>20</v>
      </c>
      <c r="H71" s="4" t="s">
        <v>21</v>
      </c>
      <c r="I71" s="5" t="s">
        <v>21</v>
      </c>
      <c r="J71" s="1" t="s">
        <v>154</v>
      </c>
      <c r="K71" s="1" t="s">
        <v>155</v>
      </c>
      <c r="L71" s="1" t="s">
        <v>156</v>
      </c>
      <c r="M71" s="4" t="str">
        <f t="shared" si="0"/>
        <v>Outstanding</v>
      </c>
      <c r="N71" s="13" t="s">
        <v>21</v>
      </c>
    </row>
    <row r="72" spans="1:14" ht="60" customHeight="1" x14ac:dyDescent="0.35">
      <c r="A72" s="11" t="s">
        <v>265</v>
      </c>
      <c r="B72" s="1" t="s">
        <v>158</v>
      </c>
      <c r="C72" s="2" t="s">
        <v>77</v>
      </c>
      <c r="D72" s="3" t="s">
        <v>213</v>
      </c>
      <c r="E72" s="4" t="s">
        <v>18</v>
      </c>
      <c r="F72" s="4" t="s">
        <v>19</v>
      </c>
      <c r="G72" s="4" t="s">
        <v>20</v>
      </c>
      <c r="H72" s="4" t="s">
        <v>21</v>
      </c>
      <c r="I72" s="5" t="s">
        <v>21</v>
      </c>
      <c r="J72" s="1" t="s">
        <v>159</v>
      </c>
      <c r="K72" s="1" t="s">
        <v>160</v>
      </c>
      <c r="L72" s="1" t="s">
        <v>161</v>
      </c>
      <c r="M72" s="4" t="str">
        <f t="shared" si="0"/>
        <v>Outstanding</v>
      </c>
      <c r="N72" s="13" t="s">
        <v>21</v>
      </c>
    </row>
    <row r="73" spans="1:14" ht="60" customHeight="1" x14ac:dyDescent="0.35">
      <c r="A73" s="11" t="s">
        <v>266</v>
      </c>
      <c r="B73" s="1" t="s">
        <v>163</v>
      </c>
      <c r="C73" s="2" t="s">
        <v>16</v>
      </c>
      <c r="D73" s="3" t="s">
        <v>213</v>
      </c>
      <c r="E73" s="4" t="s">
        <v>18</v>
      </c>
      <c r="F73" s="4" t="s">
        <v>19</v>
      </c>
      <c r="G73" s="4" t="s">
        <v>20</v>
      </c>
      <c r="H73" s="4" t="s">
        <v>21</v>
      </c>
      <c r="I73" s="5" t="s">
        <v>21</v>
      </c>
      <c r="J73" s="1" t="s">
        <v>164</v>
      </c>
      <c r="K73" s="1" t="s">
        <v>165</v>
      </c>
      <c r="L73" s="1" t="s">
        <v>166</v>
      </c>
      <c r="M73" s="4" t="str">
        <f t="shared" si="0"/>
        <v>Outstanding</v>
      </c>
      <c r="N73" s="13" t="s">
        <v>21</v>
      </c>
    </row>
    <row r="74" spans="1:14" ht="60" customHeight="1" x14ac:dyDescent="0.35">
      <c r="A74" s="11" t="s">
        <v>267</v>
      </c>
      <c r="B74" s="1" t="s">
        <v>168</v>
      </c>
      <c r="C74" s="2" t="s">
        <v>16</v>
      </c>
      <c r="D74" s="3" t="s">
        <v>213</v>
      </c>
      <c r="E74" s="4" t="s">
        <v>18</v>
      </c>
      <c r="F74" s="4" t="s">
        <v>19</v>
      </c>
      <c r="G74" s="4" t="s">
        <v>20</v>
      </c>
      <c r="H74" s="4" t="s">
        <v>21</v>
      </c>
      <c r="I74" s="5" t="s">
        <v>21</v>
      </c>
      <c r="J74" s="1" t="s">
        <v>169</v>
      </c>
      <c r="K74" s="1" t="s">
        <v>170</v>
      </c>
      <c r="L74" s="1" t="s">
        <v>171</v>
      </c>
      <c r="M74" s="4" t="str">
        <f t="shared" si="0"/>
        <v>Outstanding</v>
      </c>
      <c r="N74" s="13" t="s">
        <v>21</v>
      </c>
    </row>
    <row r="75" spans="1:14" ht="60" customHeight="1" x14ac:dyDescent="0.35">
      <c r="A75" s="11" t="s">
        <v>268</v>
      </c>
      <c r="B75" s="1" t="s">
        <v>173</v>
      </c>
      <c r="C75" s="2" t="s">
        <v>77</v>
      </c>
      <c r="D75" s="3" t="s">
        <v>213</v>
      </c>
      <c r="E75" s="4" t="s">
        <v>18</v>
      </c>
      <c r="F75" s="4" t="s">
        <v>19</v>
      </c>
      <c r="G75" s="4" t="s">
        <v>20</v>
      </c>
      <c r="H75" s="4" t="s">
        <v>21</v>
      </c>
      <c r="I75" s="5" t="s">
        <v>21</v>
      </c>
      <c r="J75" s="1" t="s">
        <v>174</v>
      </c>
      <c r="K75" s="1" t="s">
        <v>175</v>
      </c>
      <c r="L75" s="1" t="s">
        <v>176</v>
      </c>
      <c r="M75" s="4" t="str">
        <f t="shared" si="0"/>
        <v>Outstanding</v>
      </c>
      <c r="N75" s="13" t="s">
        <v>21</v>
      </c>
    </row>
    <row r="76" spans="1:14" ht="60" customHeight="1" x14ac:dyDescent="0.35">
      <c r="A76" s="11" t="s">
        <v>269</v>
      </c>
      <c r="B76" s="1" t="s">
        <v>178</v>
      </c>
      <c r="C76" s="2" t="s">
        <v>16</v>
      </c>
      <c r="D76" s="3" t="s">
        <v>213</v>
      </c>
      <c r="E76" s="4" t="s">
        <v>18</v>
      </c>
      <c r="F76" s="4" t="s">
        <v>19</v>
      </c>
      <c r="G76" s="4" t="s">
        <v>20</v>
      </c>
      <c r="H76" s="4" t="s">
        <v>21</v>
      </c>
      <c r="I76" s="5" t="s">
        <v>21</v>
      </c>
      <c r="J76" s="1" t="s">
        <v>179</v>
      </c>
      <c r="K76" s="1" t="s">
        <v>180</v>
      </c>
      <c r="L76" s="1" t="s">
        <v>181</v>
      </c>
      <c r="M76" s="4" t="str">
        <f t="shared" si="0"/>
        <v>Outstanding</v>
      </c>
      <c r="N76" s="13" t="s">
        <v>21</v>
      </c>
    </row>
    <row r="77" spans="1:14" ht="60" customHeight="1" x14ac:dyDescent="0.35">
      <c r="A77" s="11" t="s">
        <v>270</v>
      </c>
      <c r="B77" s="1" t="s">
        <v>183</v>
      </c>
      <c r="C77" s="2" t="s">
        <v>77</v>
      </c>
      <c r="D77" s="3" t="s">
        <v>213</v>
      </c>
      <c r="E77" s="4" t="s">
        <v>18</v>
      </c>
      <c r="F77" s="4" t="s">
        <v>19</v>
      </c>
      <c r="G77" s="4" t="s">
        <v>20</v>
      </c>
      <c r="H77" s="4" t="s">
        <v>21</v>
      </c>
      <c r="I77" s="5" t="s">
        <v>21</v>
      </c>
      <c r="J77" s="1" t="s">
        <v>184</v>
      </c>
      <c r="K77" s="1" t="s">
        <v>185</v>
      </c>
      <c r="L77" s="1" t="s">
        <v>186</v>
      </c>
      <c r="M77" s="4" t="str">
        <f t="shared" si="0"/>
        <v>Outstanding</v>
      </c>
      <c r="N77" s="13" t="s">
        <v>21</v>
      </c>
    </row>
    <row r="78" spans="1:14" ht="60" customHeight="1" x14ac:dyDescent="0.35">
      <c r="A78" s="11" t="s">
        <v>271</v>
      </c>
      <c r="B78" s="1" t="s">
        <v>188</v>
      </c>
      <c r="C78" s="2" t="s">
        <v>77</v>
      </c>
      <c r="D78" s="3" t="s">
        <v>213</v>
      </c>
      <c r="E78" s="4" t="s">
        <v>18</v>
      </c>
      <c r="F78" s="4" t="s">
        <v>19</v>
      </c>
      <c r="G78" s="4" t="s">
        <v>20</v>
      </c>
      <c r="H78" s="4" t="s">
        <v>21</v>
      </c>
      <c r="I78" s="5" t="s">
        <v>21</v>
      </c>
      <c r="J78" s="1" t="s">
        <v>189</v>
      </c>
      <c r="K78" s="1" t="s">
        <v>190</v>
      </c>
      <c r="L78" s="1" t="s">
        <v>191</v>
      </c>
      <c r="M78" s="4" t="str">
        <f t="shared" si="0"/>
        <v>Outstanding</v>
      </c>
      <c r="N78" s="13" t="s">
        <v>21</v>
      </c>
    </row>
    <row r="79" spans="1:14" ht="60" customHeight="1" x14ac:dyDescent="0.35">
      <c r="A79" s="11" t="s">
        <v>272</v>
      </c>
      <c r="B79" s="1" t="s">
        <v>193</v>
      </c>
      <c r="C79" s="2" t="s">
        <v>77</v>
      </c>
      <c r="D79" s="3" t="s">
        <v>213</v>
      </c>
      <c r="E79" s="4" t="s">
        <v>18</v>
      </c>
      <c r="F79" s="4" t="s">
        <v>19</v>
      </c>
      <c r="G79" s="4" t="s">
        <v>20</v>
      </c>
      <c r="H79" s="4" t="s">
        <v>21</v>
      </c>
      <c r="I79" s="5" t="s">
        <v>21</v>
      </c>
      <c r="J79" s="1" t="s">
        <v>194</v>
      </c>
      <c r="K79" s="1" t="s">
        <v>195</v>
      </c>
      <c r="L79" s="1" t="s">
        <v>196</v>
      </c>
      <c r="M79" s="4" t="str">
        <f t="shared" si="0"/>
        <v>Outstanding</v>
      </c>
      <c r="N79" s="13" t="s">
        <v>21</v>
      </c>
    </row>
    <row r="80" spans="1:14" ht="60" customHeight="1" x14ac:dyDescent="0.35">
      <c r="A80" s="11" t="s">
        <v>273</v>
      </c>
      <c r="B80" s="1" t="s">
        <v>198</v>
      </c>
      <c r="C80" s="2" t="s">
        <v>16</v>
      </c>
      <c r="D80" s="3" t="s">
        <v>213</v>
      </c>
      <c r="E80" s="4" t="s">
        <v>18</v>
      </c>
      <c r="F80" s="4" t="s">
        <v>19</v>
      </c>
      <c r="G80" s="4" t="s">
        <v>20</v>
      </c>
      <c r="H80" s="4" t="s">
        <v>21</v>
      </c>
      <c r="I80" s="5" t="s">
        <v>21</v>
      </c>
      <c r="J80" s="1" t="s">
        <v>199</v>
      </c>
      <c r="K80" s="1" t="s">
        <v>200</v>
      </c>
      <c r="L80" s="1" t="s">
        <v>201</v>
      </c>
      <c r="M80" s="4" t="str">
        <f t="shared" si="0"/>
        <v>Outstanding</v>
      </c>
      <c r="N80" s="13" t="s">
        <v>21</v>
      </c>
    </row>
    <row r="81" spans="1:14" ht="60" customHeight="1" x14ac:dyDescent="0.35">
      <c r="A81" s="11" t="s">
        <v>274</v>
      </c>
      <c r="B81" s="1" t="s">
        <v>203</v>
      </c>
      <c r="C81" s="2" t="s">
        <v>16</v>
      </c>
      <c r="D81" s="3" t="s">
        <v>213</v>
      </c>
      <c r="E81" s="4" t="s">
        <v>18</v>
      </c>
      <c r="F81" s="4" t="s">
        <v>19</v>
      </c>
      <c r="G81" s="4" t="s">
        <v>20</v>
      </c>
      <c r="H81" s="4" t="s">
        <v>21</v>
      </c>
      <c r="I81" s="5" t="s">
        <v>21</v>
      </c>
      <c r="J81" s="1" t="s">
        <v>204</v>
      </c>
      <c r="K81" s="1" t="s">
        <v>205</v>
      </c>
      <c r="L81" s="1" t="s">
        <v>206</v>
      </c>
      <c r="M81" s="4" t="str">
        <f t="shared" si="0"/>
        <v>Outstanding</v>
      </c>
      <c r="N81" s="13" t="s">
        <v>21</v>
      </c>
    </row>
    <row r="82" spans="1:14" ht="60" customHeight="1" x14ac:dyDescent="0.35">
      <c r="A82" s="12" t="s">
        <v>275</v>
      </c>
      <c r="B82" s="6" t="s">
        <v>208</v>
      </c>
      <c r="C82" s="7" t="s">
        <v>16</v>
      </c>
      <c r="D82" s="8" t="s">
        <v>213</v>
      </c>
      <c r="E82" s="9" t="s">
        <v>18</v>
      </c>
      <c r="F82" s="9" t="s">
        <v>19</v>
      </c>
      <c r="G82" s="9" t="s">
        <v>20</v>
      </c>
      <c r="H82" s="9" t="s">
        <v>21</v>
      </c>
      <c r="I82" s="10" t="s">
        <v>21</v>
      </c>
      <c r="J82" s="6" t="s">
        <v>209</v>
      </c>
      <c r="K82" s="6" t="s">
        <v>210</v>
      </c>
      <c r="L82" s="6" t="s">
        <v>211</v>
      </c>
      <c r="M82" s="9" t="str">
        <f t="shared" si="0"/>
        <v>Outstanding</v>
      </c>
      <c r="N82" s="14" t="s">
        <v>21</v>
      </c>
    </row>
    <row r="86" spans="1:14" ht="32" customHeight="1" x14ac:dyDescent="0.35">
      <c r="A86" s="291" t="s">
        <v>276</v>
      </c>
      <c r="B86" s="291"/>
      <c r="C86" s="291"/>
      <c r="D86" s="291"/>
    </row>
  </sheetData>
  <mergeCells count="1">
    <mergeCell ref="A86:D86"/>
  </mergeCells>
  <conditionalFormatting sqref="C2:C82">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8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8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8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82" xr:uid="{00000000-0002-0000-0200-000000000000}">
      <formula1>"Must,Should,Could,Won't,Unassigned"</formula1>
    </dataValidation>
    <dataValidation type="list" showErrorMessage="1" errorTitle="Invalid Value" error="Please select a value from the list: Low, Medium, High, Unassessed." sqref="F2:F82" xr:uid="{00000000-0002-0000-0200-000001000000}">
      <formula1>"Low,Medium,High,Unassessed"</formula1>
    </dataValidation>
    <dataValidation type="list" showErrorMessage="1" errorTitle="Invalid Value" error="Please select a value from the list: Phase1, Phase2, Phase3, Phase4, Phase5, Pending." sqref="G2:G8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82" xr:uid="{00000000-0002-0000-0200-000003000000}">
      <formula1>"Implemented,Testing,Failed,Compensated,Risk Accepted,N/A"</formula1>
    </dataValidation>
  </dataValidations>
  <hyperlinks>
    <hyperlink ref="A8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429</v>
      </c>
      <c r="C2" s="308" t="s">
        <v>429</v>
      </c>
      <c r="D2" s="308" t="s">
        <v>429</v>
      </c>
      <c r="E2" s="308" t="s">
        <v>429</v>
      </c>
      <c r="F2" s="308" t="s">
        <v>429</v>
      </c>
      <c r="G2" s="308" t="s">
        <v>429</v>
      </c>
      <c r="H2" s="312" t="s">
        <v>430</v>
      </c>
      <c r="I2" s="312" t="s">
        <v>430</v>
      </c>
      <c r="J2" s="312" t="s">
        <v>430</v>
      </c>
      <c r="K2" s="312" t="s">
        <v>430</v>
      </c>
      <c r="L2" s="312" t="s">
        <v>430</v>
      </c>
      <c r="M2" s="311" t="s">
        <v>431</v>
      </c>
      <c r="N2" s="311" t="s">
        <v>431</v>
      </c>
      <c r="O2" s="313" t="s">
        <v>432</v>
      </c>
      <c r="P2" s="313" t="s">
        <v>432</v>
      </c>
      <c r="Q2" s="309" t="s">
        <v>12</v>
      </c>
      <c r="R2" s="309" t="s">
        <v>12</v>
      </c>
      <c r="S2" s="309" t="s">
        <v>12</v>
      </c>
      <c r="T2" s="310" t="s">
        <v>433</v>
      </c>
    </row>
    <row r="3" spans="2:20" ht="35" customHeight="1" x14ac:dyDescent="0.35">
      <c r="B3" s="73" t="s">
        <v>434</v>
      </c>
      <c r="C3" s="73" t="s">
        <v>435</v>
      </c>
      <c r="D3" s="73" t="s">
        <v>436</v>
      </c>
      <c r="E3" s="73" t="s">
        <v>437</v>
      </c>
      <c r="F3" s="73" t="s">
        <v>438</v>
      </c>
      <c r="G3" s="73" t="s">
        <v>10</v>
      </c>
      <c r="H3" s="74" t="s">
        <v>439</v>
      </c>
      <c r="I3" s="74" t="s">
        <v>440</v>
      </c>
      <c r="J3" s="74" t="s">
        <v>441</v>
      </c>
      <c r="K3" s="74" t="s">
        <v>442</v>
      </c>
      <c r="L3" s="74" t="s">
        <v>373</v>
      </c>
      <c r="M3" s="75" t="s">
        <v>443</v>
      </c>
      <c r="N3" s="75" t="s">
        <v>444</v>
      </c>
      <c r="O3" s="76" t="s">
        <v>445</v>
      </c>
      <c r="P3" s="76" t="s">
        <v>446</v>
      </c>
      <c r="Q3" s="77" t="s">
        <v>12</v>
      </c>
      <c r="R3" s="77" t="s">
        <v>447</v>
      </c>
      <c r="S3" s="77" t="s">
        <v>448</v>
      </c>
      <c r="T3" s="78" t="s">
        <v>449</v>
      </c>
    </row>
    <row r="4" spans="2:20" ht="60" customHeight="1" x14ac:dyDescent="0.35">
      <c r="B4" s="79" t="s">
        <v>450</v>
      </c>
      <c r="C4" s="79" t="s">
        <v>451</v>
      </c>
      <c r="D4" s="79" t="s">
        <v>452</v>
      </c>
      <c r="E4" s="79" t="s">
        <v>453</v>
      </c>
      <c r="F4" s="79" t="s">
        <v>454</v>
      </c>
      <c r="G4" s="79" t="s">
        <v>455</v>
      </c>
      <c r="H4" s="79" t="s">
        <v>456</v>
      </c>
      <c r="I4" s="79" t="s">
        <v>457</v>
      </c>
      <c r="J4" s="79" t="s">
        <v>458</v>
      </c>
      <c r="K4" s="79" t="s">
        <v>459</v>
      </c>
      <c r="L4" s="79" t="s">
        <v>460</v>
      </c>
      <c r="M4" s="79" t="s">
        <v>461</v>
      </c>
      <c r="N4" s="79" t="s">
        <v>462</v>
      </c>
      <c r="O4" s="79" t="s">
        <v>463</v>
      </c>
      <c r="P4" s="79" t="s">
        <v>464</v>
      </c>
      <c r="Q4" s="79" t="s">
        <v>465</v>
      </c>
      <c r="R4" s="79" t="s">
        <v>466</v>
      </c>
      <c r="S4" s="79" t="s">
        <v>467</v>
      </c>
      <c r="T4" s="79" t="s">
        <v>468</v>
      </c>
    </row>
    <row r="5" spans="2:20" ht="60" customHeight="1" x14ac:dyDescent="0.35">
      <c r="B5" s="41" t="s">
        <v>469</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470</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471</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472</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473</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474</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475</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476</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477</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478</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479</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480</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481</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482</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483</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484</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485</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486</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487</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488</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489</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490</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491</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492</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493</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494</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495</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496</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497</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498</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499</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500</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501</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502</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503</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504</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505</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506</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507</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508</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509</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510</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511</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512</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513</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514</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515</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516</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517</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518</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276</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519</v>
      </c>
      <c r="B1" s="107" t="s">
        <v>0</v>
      </c>
      <c r="C1" s="107" t="s">
        <v>520</v>
      </c>
      <c r="D1" s="107" t="s">
        <v>10</v>
      </c>
      <c r="E1" s="107" t="s">
        <v>521</v>
      </c>
      <c r="F1" s="107" t="s">
        <v>522</v>
      </c>
      <c r="G1" s="107" t="s">
        <v>523</v>
      </c>
      <c r="H1" s="107" t="s">
        <v>524</v>
      </c>
      <c r="I1" s="107" t="s">
        <v>525</v>
      </c>
      <c r="J1" s="107" t="s">
        <v>526</v>
      </c>
      <c r="K1" s="107" t="s">
        <v>527</v>
      </c>
      <c r="L1" s="107" t="s">
        <v>528</v>
      </c>
      <c r="M1" s="107" t="s">
        <v>529</v>
      </c>
      <c r="N1" s="107" t="s">
        <v>530</v>
      </c>
      <c r="O1" s="107" t="s">
        <v>531</v>
      </c>
      <c r="P1" s="107" t="s">
        <v>532</v>
      </c>
      <c r="Q1" s="107" t="s">
        <v>533</v>
      </c>
      <c r="R1" s="107" t="s">
        <v>534</v>
      </c>
      <c r="S1" s="107" t="s">
        <v>535</v>
      </c>
      <c r="T1" s="107" t="s">
        <v>536</v>
      </c>
      <c r="U1" s="107" t="s">
        <v>537</v>
      </c>
      <c r="V1" s="107" t="s">
        <v>538</v>
      </c>
      <c r="W1" s="107" t="s">
        <v>539</v>
      </c>
      <c r="X1" s="107" t="s">
        <v>540</v>
      </c>
      <c r="Y1" s="107" t="s">
        <v>541</v>
      </c>
      <c r="Z1" s="107" t="s">
        <v>542</v>
      </c>
      <c r="AA1" s="107" t="s">
        <v>543</v>
      </c>
      <c r="AB1" s="107" t="s">
        <v>544</v>
      </c>
      <c r="AC1" s="107" t="s">
        <v>545</v>
      </c>
      <c r="AD1" s="107" t="s">
        <v>546</v>
      </c>
      <c r="AE1" s="107" t="s">
        <v>547</v>
      </c>
      <c r="AF1" s="107" t="s">
        <v>548</v>
      </c>
      <c r="AG1" s="107" t="s">
        <v>549</v>
      </c>
      <c r="AH1" s="107" t="s">
        <v>550</v>
      </c>
      <c r="AI1" s="107" t="s">
        <v>551</v>
      </c>
      <c r="AJ1" s="107" t="s">
        <v>552</v>
      </c>
      <c r="AK1" s="107" t="s">
        <v>553</v>
      </c>
      <c r="AL1" s="107" t="s">
        <v>554</v>
      </c>
      <c r="AM1" s="107" t="s">
        <v>555</v>
      </c>
      <c r="AN1" s="107" t="s">
        <v>556</v>
      </c>
      <c r="AO1" s="107" t="s">
        <v>557</v>
      </c>
      <c r="AP1" s="107" t="s">
        <v>558</v>
      </c>
      <c r="AQ1" s="107" t="s">
        <v>559</v>
      </c>
      <c r="AR1" s="107" t="s">
        <v>560</v>
      </c>
      <c r="AS1" s="107" t="s">
        <v>561</v>
      </c>
      <c r="AT1" s="107" t="s">
        <v>562</v>
      </c>
      <c r="AU1" s="107" t="s">
        <v>563</v>
      </c>
      <c r="AV1" s="107" t="s">
        <v>564</v>
      </c>
      <c r="AW1" s="108" t="s">
        <v>565</v>
      </c>
    </row>
    <row r="2" spans="1:49" ht="60" customHeight="1" outlineLevel="1" x14ac:dyDescent="0.35">
      <c r="A2" s="100" t="s">
        <v>566</v>
      </c>
      <c r="B2" s="83">
        <v>1</v>
      </c>
      <c r="C2" s="85" t="s">
        <v>21</v>
      </c>
      <c r="D2" s="87" t="s">
        <v>567</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566</v>
      </c>
      <c r="B3" s="84" t="s">
        <v>568</v>
      </c>
      <c r="C3" s="86" t="s">
        <v>569</v>
      </c>
      <c r="D3" s="88" t="s">
        <v>570</v>
      </c>
      <c r="E3" s="88" t="s">
        <v>571</v>
      </c>
      <c r="F3" s="89" t="s">
        <v>572</v>
      </c>
      <c r="G3" s="89" t="s">
        <v>573</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566</v>
      </c>
      <c r="B4" s="84" t="s">
        <v>574</v>
      </c>
      <c r="C4" s="86" t="s">
        <v>575</v>
      </c>
      <c r="D4" s="88" t="s">
        <v>576</v>
      </c>
      <c r="E4" s="88" t="s">
        <v>577</v>
      </c>
      <c r="F4" s="89" t="s">
        <v>572</v>
      </c>
      <c r="G4" s="89" t="s">
        <v>578</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566</v>
      </c>
      <c r="B5" s="84" t="s">
        <v>579</v>
      </c>
      <c r="C5" s="86" t="s">
        <v>580</v>
      </c>
      <c r="D5" s="88" t="s">
        <v>581</v>
      </c>
      <c r="E5" s="88" t="s">
        <v>582</v>
      </c>
      <c r="F5" s="89" t="s">
        <v>572</v>
      </c>
      <c r="G5" s="89" t="s">
        <v>583</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566</v>
      </c>
      <c r="B6" s="84" t="s">
        <v>584</v>
      </c>
      <c r="C6" s="86" t="s">
        <v>585</v>
      </c>
      <c r="D6" s="88" t="s">
        <v>586</v>
      </c>
      <c r="E6" s="88" t="s">
        <v>587</v>
      </c>
      <c r="F6" s="89" t="s">
        <v>572</v>
      </c>
      <c r="G6" s="89" t="s">
        <v>573</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566</v>
      </c>
      <c r="B7" s="84" t="s">
        <v>588</v>
      </c>
      <c r="C7" s="86" t="s">
        <v>589</v>
      </c>
      <c r="D7" s="88" t="s">
        <v>590</v>
      </c>
      <c r="E7" s="88" t="s">
        <v>591</v>
      </c>
      <c r="F7" s="89" t="s">
        <v>572</v>
      </c>
      <c r="G7" s="89" t="s">
        <v>583</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592</v>
      </c>
      <c r="B8" s="83">
        <v>2</v>
      </c>
      <c r="C8" s="85" t="s">
        <v>21</v>
      </c>
      <c r="D8" s="87" t="s">
        <v>593</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592</v>
      </c>
      <c r="B9" s="84" t="s">
        <v>594</v>
      </c>
      <c r="C9" s="86" t="s">
        <v>595</v>
      </c>
      <c r="D9" s="88" t="s">
        <v>596</v>
      </c>
      <c r="E9" s="88" t="s">
        <v>597</v>
      </c>
      <c r="F9" s="89" t="s">
        <v>598</v>
      </c>
      <c r="G9" s="89" t="s">
        <v>573</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592</v>
      </c>
      <c r="B10" s="84" t="s">
        <v>599</v>
      </c>
      <c r="C10" s="86" t="s">
        <v>600</v>
      </c>
      <c r="D10" s="88" t="s">
        <v>601</v>
      </c>
      <c r="E10" s="88" t="s">
        <v>602</v>
      </c>
      <c r="F10" s="89" t="s">
        <v>598</v>
      </c>
      <c r="G10" s="89" t="s">
        <v>573</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592</v>
      </c>
      <c r="B11" s="84" t="s">
        <v>603</v>
      </c>
      <c r="C11" s="86" t="s">
        <v>604</v>
      </c>
      <c r="D11" s="88" t="s">
        <v>605</v>
      </c>
      <c r="E11" s="88" t="s">
        <v>606</v>
      </c>
      <c r="F11" s="89" t="s">
        <v>598</v>
      </c>
      <c r="G11" s="89" t="s">
        <v>578</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592</v>
      </c>
      <c r="B12" s="84" t="s">
        <v>607</v>
      </c>
      <c r="C12" s="86" t="s">
        <v>608</v>
      </c>
      <c r="D12" s="88" t="s">
        <v>609</v>
      </c>
      <c r="E12" s="88" t="s">
        <v>610</v>
      </c>
      <c r="F12" s="89" t="s">
        <v>598</v>
      </c>
      <c r="G12" s="89" t="s">
        <v>583</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592</v>
      </c>
      <c r="B13" s="84" t="s">
        <v>611</v>
      </c>
      <c r="C13" s="86" t="s">
        <v>612</v>
      </c>
      <c r="D13" s="88" t="s">
        <v>613</v>
      </c>
      <c r="E13" s="88" t="s">
        <v>614</v>
      </c>
      <c r="F13" s="89" t="s">
        <v>598</v>
      </c>
      <c r="G13" s="89" t="s">
        <v>615</v>
      </c>
      <c r="H13" s="89">
        <v>2</v>
      </c>
      <c r="I13" s="91">
        <f>IF(COUNTIF(J13:AW13,"&lt;&gt;")=0,"",SUMPRODUCT(((Recommendations[ImplStatus]="Implemented")+(Recommendations[ImplStatus]="Compensated"))*ISNUMBER(MATCH(Recommendations[Id],J13:AW13,0)))/COUNTIF(J13:AW13,"&lt;&gt;"))</f>
        <v>0</v>
      </c>
      <c r="J13" s="93" t="s">
        <v>45</v>
      </c>
      <c r="K13" s="93" t="s">
        <v>50</v>
      </c>
      <c r="L13" s="93" t="s">
        <v>136</v>
      </c>
      <c r="M13" s="93" t="s">
        <v>152</v>
      </c>
      <c r="N13" s="93" t="s">
        <v>218</v>
      </c>
      <c r="O13" s="93" t="s">
        <v>219</v>
      </c>
      <c r="P13" s="93" t="s">
        <v>246</v>
      </c>
      <c r="Q13" s="93" t="s">
        <v>264</v>
      </c>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592</v>
      </c>
      <c r="B14" s="84" t="s">
        <v>616</v>
      </c>
      <c r="C14" s="86" t="s">
        <v>617</v>
      </c>
      <c r="D14" s="88" t="s">
        <v>618</v>
      </c>
      <c r="E14" s="88" t="s">
        <v>619</v>
      </c>
      <c r="F14" s="89" t="s">
        <v>598</v>
      </c>
      <c r="G14" s="89" t="s">
        <v>615</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592</v>
      </c>
      <c r="B15" s="84" t="s">
        <v>620</v>
      </c>
      <c r="C15" s="86" t="s">
        <v>621</v>
      </c>
      <c r="D15" s="88" t="s">
        <v>622</v>
      </c>
      <c r="E15" s="88" t="s">
        <v>623</v>
      </c>
      <c r="F15" s="89" t="s">
        <v>598</v>
      </c>
      <c r="G15" s="89" t="s">
        <v>615</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624</v>
      </c>
      <c r="B16" s="83">
        <v>3</v>
      </c>
      <c r="C16" s="85" t="s">
        <v>21</v>
      </c>
      <c r="D16" s="87" t="s">
        <v>625</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624</v>
      </c>
      <c r="B17" s="84" t="s">
        <v>626</v>
      </c>
      <c r="C17" s="86" t="s">
        <v>627</v>
      </c>
      <c r="D17" s="88" t="s">
        <v>628</v>
      </c>
      <c r="E17" s="88" t="s">
        <v>629</v>
      </c>
      <c r="F17" s="89" t="s">
        <v>630</v>
      </c>
      <c r="G17" s="89" t="s">
        <v>631</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624</v>
      </c>
      <c r="B18" s="84" t="s">
        <v>632</v>
      </c>
      <c r="C18" s="86" t="s">
        <v>633</v>
      </c>
      <c r="D18" s="88" t="s">
        <v>634</v>
      </c>
      <c r="E18" s="88" t="s">
        <v>635</v>
      </c>
      <c r="F18" s="89" t="s">
        <v>630</v>
      </c>
      <c r="G18" s="89" t="s">
        <v>573</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624</v>
      </c>
      <c r="B19" s="84" t="s">
        <v>636</v>
      </c>
      <c r="C19" s="86" t="s">
        <v>637</v>
      </c>
      <c r="D19" s="88" t="s">
        <v>638</v>
      </c>
      <c r="E19" s="88" t="s">
        <v>639</v>
      </c>
      <c r="F19" s="89" t="s">
        <v>630</v>
      </c>
      <c r="G19" s="89" t="s">
        <v>615</v>
      </c>
      <c r="H19" s="89">
        <v>1</v>
      </c>
      <c r="I19" s="91">
        <f>IF(COUNTIF(J19:AW19,"&lt;&gt;")=0,"",SUMPRODUCT(((Recommendations[ImplStatus]="Implemented")+(Recommendations[ImplStatus]="Compensated"))*ISNUMBER(MATCH(Recommendations[Id],J19:AW19,0)))/COUNTIF(J19:AW19,"&lt;&gt;"))</f>
        <v>0</v>
      </c>
      <c r="J19" s="93" t="s">
        <v>230</v>
      </c>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624</v>
      </c>
      <c r="B20" s="84" t="s">
        <v>640</v>
      </c>
      <c r="C20" s="86" t="s">
        <v>641</v>
      </c>
      <c r="D20" s="88" t="s">
        <v>642</v>
      </c>
      <c r="E20" s="88" t="s">
        <v>643</v>
      </c>
      <c r="F20" s="89" t="s">
        <v>630</v>
      </c>
      <c r="G20" s="89" t="s">
        <v>615</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624</v>
      </c>
      <c r="B21" s="84" t="s">
        <v>644</v>
      </c>
      <c r="C21" s="86" t="s">
        <v>645</v>
      </c>
      <c r="D21" s="88" t="s">
        <v>646</v>
      </c>
      <c r="E21" s="88" t="s">
        <v>647</v>
      </c>
      <c r="F21" s="89" t="s">
        <v>630</v>
      </c>
      <c r="G21" s="89" t="s">
        <v>615</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624</v>
      </c>
      <c r="B22" s="84" t="s">
        <v>648</v>
      </c>
      <c r="C22" s="86" t="s">
        <v>649</v>
      </c>
      <c r="D22" s="88" t="s">
        <v>650</v>
      </c>
      <c r="E22" s="88" t="s">
        <v>651</v>
      </c>
      <c r="F22" s="89" t="s">
        <v>630</v>
      </c>
      <c r="G22" s="89" t="s">
        <v>615</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624</v>
      </c>
      <c r="B23" s="84" t="s">
        <v>652</v>
      </c>
      <c r="C23" s="86" t="s">
        <v>653</v>
      </c>
      <c r="D23" s="88" t="s">
        <v>654</v>
      </c>
      <c r="E23" s="88" t="s">
        <v>655</v>
      </c>
      <c r="F23" s="89" t="s">
        <v>630</v>
      </c>
      <c r="G23" s="89" t="s">
        <v>573</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624</v>
      </c>
      <c r="B24" s="84" t="s">
        <v>656</v>
      </c>
      <c r="C24" s="86" t="s">
        <v>657</v>
      </c>
      <c r="D24" s="88" t="s">
        <v>658</v>
      </c>
      <c r="E24" s="88" t="s">
        <v>659</v>
      </c>
      <c r="F24" s="89" t="s">
        <v>630</v>
      </c>
      <c r="G24" s="89" t="s">
        <v>573</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624</v>
      </c>
      <c r="B25" s="84" t="s">
        <v>660</v>
      </c>
      <c r="C25" s="86" t="s">
        <v>661</v>
      </c>
      <c r="D25" s="88" t="s">
        <v>662</v>
      </c>
      <c r="E25" s="88" t="s">
        <v>663</v>
      </c>
      <c r="F25" s="89" t="s">
        <v>630</v>
      </c>
      <c r="G25" s="89" t="s">
        <v>615</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624</v>
      </c>
      <c r="B26" s="84" t="s">
        <v>664</v>
      </c>
      <c r="C26" s="86" t="s">
        <v>665</v>
      </c>
      <c r="D26" s="88" t="s">
        <v>666</v>
      </c>
      <c r="E26" s="88" t="s">
        <v>667</v>
      </c>
      <c r="F26" s="89" t="s">
        <v>630</v>
      </c>
      <c r="G26" s="89" t="s">
        <v>615</v>
      </c>
      <c r="H26" s="89">
        <v>2</v>
      </c>
      <c r="I26" s="91" t="str">
        <f>IF(COUNTIF(J26:AW26,"&lt;&gt;")=0,"",SUMPRODUCT(((Recommendations[ImplStatus]="Implemented")+(Recommendations[ImplStatus]="Compensated"))*ISNUMBER(MATCH(Recommendations[Id],J26:AW26,0)))/COUNTIF(J26:AW26,"&lt;&gt;"))</f>
        <v/>
      </c>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624</v>
      </c>
      <c r="B27" s="84" t="s">
        <v>668</v>
      </c>
      <c r="C27" s="86" t="s">
        <v>669</v>
      </c>
      <c r="D27" s="88" t="s">
        <v>670</v>
      </c>
      <c r="E27" s="88" t="s">
        <v>671</v>
      </c>
      <c r="F27" s="89" t="s">
        <v>630</v>
      </c>
      <c r="G27" s="89" t="s">
        <v>615</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624</v>
      </c>
      <c r="B28" s="84" t="s">
        <v>672</v>
      </c>
      <c r="C28" s="86" t="s">
        <v>673</v>
      </c>
      <c r="D28" s="88" t="s">
        <v>674</v>
      </c>
      <c r="E28" s="88" t="s">
        <v>675</v>
      </c>
      <c r="F28" s="89" t="s">
        <v>630</v>
      </c>
      <c r="G28" s="89" t="s">
        <v>615</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624</v>
      </c>
      <c r="B29" s="84" t="s">
        <v>676</v>
      </c>
      <c r="C29" s="86" t="s">
        <v>677</v>
      </c>
      <c r="D29" s="88" t="s">
        <v>678</v>
      </c>
      <c r="E29" s="88" t="s">
        <v>679</v>
      </c>
      <c r="F29" s="89" t="s">
        <v>630</v>
      </c>
      <c r="G29" s="89" t="s">
        <v>615</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624</v>
      </c>
      <c r="B30" s="84" t="s">
        <v>680</v>
      </c>
      <c r="C30" s="86" t="s">
        <v>681</v>
      </c>
      <c r="D30" s="88" t="s">
        <v>682</v>
      </c>
      <c r="E30" s="88" t="s">
        <v>683</v>
      </c>
      <c r="F30" s="89" t="s">
        <v>630</v>
      </c>
      <c r="G30" s="89" t="s">
        <v>583</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684</v>
      </c>
      <c r="B31" s="83">
        <v>4</v>
      </c>
      <c r="C31" s="85" t="s">
        <v>21</v>
      </c>
      <c r="D31" s="87" t="s">
        <v>685</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684</v>
      </c>
      <c r="B32" s="84" t="s">
        <v>686</v>
      </c>
      <c r="C32" s="86" t="s">
        <v>687</v>
      </c>
      <c r="D32" s="88" t="s">
        <v>688</v>
      </c>
      <c r="E32" s="88" t="s">
        <v>689</v>
      </c>
      <c r="F32" s="89" t="s">
        <v>690</v>
      </c>
      <c r="G32" s="89" t="s">
        <v>631</v>
      </c>
      <c r="H32" s="89">
        <v>1</v>
      </c>
      <c r="I32" s="91">
        <f>IF(COUNTIF(J32:AW32,"&lt;&gt;")=0,"",SUMPRODUCT(((Recommendations[ImplStatus]="Implemented")+(Recommendations[ImplStatus]="Compensated"))*ISNUMBER(MATCH(Recommendations[Id],J32:AW32,0)))/COUNTIF(J32:AW32,"&lt;&gt;"))</f>
        <v>0</v>
      </c>
      <c r="J32" s="93" t="s">
        <v>157</v>
      </c>
      <c r="K32" s="93" t="s">
        <v>265</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684</v>
      </c>
      <c r="B33" s="84" t="s">
        <v>691</v>
      </c>
      <c r="C33" s="86" t="s">
        <v>692</v>
      </c>
      <c r="D33" s="88" t="s">
        <v>693</v>
      </c>
      <c r="E33" s="88" t="s">
        <v>694</v>
      </c>
      <c r="F33" s="89" t="s">
        <v>690</v>
      </c>
      <c r="G33" s="89" t="s">
        <v>631</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684</v>
      </c>
      <c r="B34" s="84" t="s">
        <v>695</v>
      </c>
      <c r="C34" s="86" t="s">
        <v>696</v>
      </c>
      <c r="D34" s="88" t="s">
        <v>697</v>
      </c>
      <c r="E34" s="88" t="s">
        <v>698</v>
      </c>
      <c r="F34" s="89" t="s">
        <v>572</v>
      </c>
      <c r="G34" s="89" t="s">
        <v>615</v>
      </c>
      <c r="H34" s="89">
        <v>1</v>
      </c>
      <c r="I34" s="91">
        <f>IF(COUNTIF(J34:AW34,"&lt;&gt;")=0,"",SUMPRODUCT(((Recommendations[ImplStatus]="Implemented")+(Recommendations[ImplStatus]="Compensated"))*ISNUMBER(MATCH(Recommendations[Id],J34:AW34,0)))/COUNTIF(J34:AW34,"&lt;&gt;"))</f>
        <v>0</v>
      </c>
      <c r="J34" s="93" t="s">
        <v>35</v>
      </c>
      <c r="K34" s="93" t="s">
        <v>65</v>
      </c>
      <c r="L34" s="93" t="s">
        <v>216</v>
      </c>
      <c r="M34" s="93" t="s">
        <v>222</v>
      </c>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684</v>
      </c>
      <c r="B35" s="84" t="s">
        <v>699</v>
      </c>
      <c r="C35" s="86" t="s">
        <v>700</v>
      </c>
      <c r="D35" s="88" t="s">
        <v>701</v>
      </c>
      <c r="E35" s="88" t="s">
        <v>702</v>
      </c>
      <c r="F35" s="89" t="s">
        <v>572</v>
      </c>
      <c r="G35" s="89" t="s">
        <v>615</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684</v>
      </c>
      <c r="B36" s="84" t="s">
        <v>703</v>
      </c>
      <c r="C36" s="86" t="s">
        <v>704</v>
      </c>
      <c r="D36" s="88" t="s">
        <v>705</v>
      </c>
      <c r="E36" s="88" t="s">
        <v>706</v>
      </c>
      <c r="F36" s="89" t="s">
        <v>572</v>
      </c>
      <c r="G36" s="89" t="s">
        <v>615</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684</v>
      </c>
      <c r="B37" s="84" t="s">
        <v>707</v>
      </c>
      <c r="C37" s="86" t="s">
        <v>708</v>
      </c>
      <c r="D37" s="88" t="s">
        <v>709</v>
      </c>
      <c r="E37" s="88" t="s">
        <v>710</v>
      </c>
      <c r="F37" s="89" t="s">
        <v>572</v>
      </c>
      <c r="G37" s="89" t="s">
        <v>615</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684</v>
      </c>
      <c r="B38" s="84" t="s">
        <v>711</v>
      </c>
      <c r="C38" s="86" t="s">
        <v>712</v>
      </c>
      <c r="D38" s="88" t="s">
        <v>713</v>
      </c>
      <c r="E38" s="88" t="s">
        <v>714</v>
      </c>
      <c r="F38" s="89" t="s">
        <v>715</v>
      </c>
      <c r="G38" s="89" t="s">
        <v>615</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684</v>
      </c>
      <c r="B39" s="84" t="s">
        <v>716</v>
      </c>
      <c r="C39" s="86" t="s">
        <v>717</v>
      </c>
      <c r="D39" s="88" t="s">
        <v>718</v>
      </c>
      <c r="E39" s="88" t="s">
        <v>719</v>
      </c>
      <c r="F39" s="89" t="s">
        <v>572</v>
      </c>
      <c r="G39" s="89" t="s">
        <v>615</v>
      </c>
      <c r="H39" s="89">
        <v>2</v>
      </c>
      <c r="I39" s="91">
        <f>IF(COUNTIF(J39:AW39,"&lt;&gt;")=0,"",SUMPRODUCT(((Recommendations[ImplStatus]="Implemented")+(Recommendations[ImplStatus]="Compensated"))*ISNUMBER(MATCH(Recommendations[Id],J39:AW39,0)))/COUNTIF(J39:AW39,"&lt;&gt;"))</f>
        <v>0</v>
      </c>
      <c r="J39" s="93" t="s">
        <v>70</v>
      </c>
      <c r="K39" s="93" t="s">
        <v>86</v>
      </c>
      <c r="L39" s="93" t="s">
        <v>111</v>
      </c>
      <c r="M39" s="93" t="s">
        <v>116</v>
      </c>
      <c r="N39" s="93" t="s">
        <v>126</v>
      </c>
      <c r="O39" s="93" t="s">
        <v>162</v>
      </c>
      <c r="P39" s="93" t="s">
        <v>182</v>
      </c>
      <c r="Q39" s="93" t="s">
        <v>187</v>
      </c>
      <c r="R39" s="93" t="s">
        <v>192</v>
      </c>
      <c r="S39" s="93" t="s">
        <v>202</v>
      </c>
      <c r="T39" s="93" t="s">
        <v>207</v>
      </c>
      <c r="U39" s="93" t="s">
        <v>223</v>
      </c>
      <c r="V39" s="93" t="s">
        <v>226</v>
      </c>
      <c r="W39" s="93" t="s">
        <v>236</v>
      </c>
      <c r="X39" s="93" t="s">
        <v>237</v>
      </c>
      <c r="Y39" s="93" t="s">
        <v>239</v>
      </c>
      <c r="Z39" s="93" t="s">
        <v>266</v>
      </c>
      <c r="AA39" s="93" t="s">
        <v>270</v>
      </c>
      <c r="AB39" s="93" t="s">
        <v>271</v>
      </c>
      <c r="AC39" s="93" t="s">
        <v>272</v>
      </c>
      <c r="AD39" s="93" t="s">
        <v>274</v>
      </c>
      <c r="AE39" s="93" t="s">
        <v>275</v>
      </c>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684</v>
      </c>
      <c r="B40" s="84" t="s">
        <v>720</v>
      </c>
      <c r="C40" s="86" t="s">
        <v>721</v>
      </c>
      <c r="D40" s="88" t="s">
        <v>722</v>
      </c>
      <c r="E40" s="88" t="s">
        <v>723</v>
      </c>
      <c r="F40" s="89" t="s">
        <v>572</v>
      </c>
      <c r="G40" s="89" t="s">
        <v>615</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684</v>
      </c>
      <c r="B41" s="84" t="s">
        <v>724</v>
      </c>
      <c r="C41" s="86" t="s">
        <v>725</v>
      </c>
      <c r="D41" s="88" t="s">
        <v>726</v>
      </c>
      <c r="E41" s="88" t="s">
        <v>727</v>
      </c>
      <c r="F41" s="89" t="s">
        <v>572</v>
      </c>
      <c r="G41" s="89" t="s">
        <v>615</v>
      </c>
      <c r="H41" s="89">
        <v>2</v>
      </c>
      <c r="I41" s="91">
        <f>IF(COUNTIF(J41:AW41,"&lt;&gt;")=0,"",SUMPRODUCT(((Recommendations[ImplStatus]="Implemented")+(Recommendations[ImplStatus]="Compensated"))*ISNUMBER(MATCH(Recommendations[Id],J41:AW41,0)))/COUNTIF(J41:AW41,"&lt;&gt;"))</f>
        <v>0</v>
      </c>
      <c r="J41" s="93" t="s">
        <v>40</v>
      </c>
      <c r="K41" s="93" t="s">
        <v>217</v>
      </c>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684</v>
      </c>
      <c r="B42" s="84" t="s">
        <v>728</v>
      </c>
      <c r="C42" s="86" t="s">
        <v>729</v>
      </c>
      <c r="D42" s="88" t="s">
        <v>730</v>
      </c>
      <c r="E42" s="88" t="s">
        <v>731</v>
      </c>
      <c r="F42" s="89" t="s">
        <v>630</v>
      </c>
      <c r="G42" s="89" t="s">
        <v>615</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684</v>
      </c>
      <c r="B43" s="84" t="s">
        <v>732</v>
      </c>
      <c r="C43" s="86" t="s">
        <v>733</v>
      </c>
      <c r="D43" s="88" t="s">
        <v>734</v>
      </c>
      <c r="E43" s="88" t="s">
        <v>735</v>
      </c>
      <c r="F43" s="89" t="s">
        <v>630</v>
      </c>
      <c r="G43" s="89" t="s">
        <v>615</v>
      </c>
      <c r="H43" s="89">
        <v>3</v>
      </c>
      <c r="I43" s="91">
        <f>IF(COUNTIF(J43:AW43,"&lt;&gt;")=0,"",SUMPRODUCT(((Recommendations[ImplStatus]="Implemented")+(Recommendations[ImplStatus]="Compensated"))*ISNUMBER(MATCH(Recommendations[Id],J43:AW43,0)))/COUNTIF(J43:AW43,"&lt;&gt;"))</f>
        <v>0</v>
      </c>
      <c r="J43" s="93" t="s">
        <v>55</v>
      </c>
      <c r="K43" s="93" t="s">
        <v>91</v>
      </c>
      <c r="L43" s="93" t="s">
        <v>96</v>
      </c>
      <c r="M43" s="93" t="s">
        <v>220</v>
      </c>
      <c r="N43" s="93" t="s">
        <v>227</v>
      </c>
      <c r="O43" s="93" t="s">
        <v>228</v>
      </c>
      <c r="P43" s="93" t="s">
        <v>241</v>
      </c>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736</v>
      </c>
      <c r="B44" s="83">
        <v>5</v>
      </c>
      <c r="C44" s="85" t="s">
        <v>21</v>
      </c>
      <c r="D44" s="87" t="s">
        <v>737</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736</v>
      </c>
      <c r="B45" s="84" t="s">
        <v>738</v>
      </c>
      <c r="C45" s="86" t="s">
        <v>739</v>
      </c>
      <c r="D45" s="88" t="s">
        <v>740</v>
      </c>
      <c r="E45" s="88" t="s">
        <v>741</v>
      </c>
      <c r="F45" s="89" t="s">
        <v>715</v>
      </c>
      <c r="G45" s="89" t="s">
        <v>573</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736</v>
      </c>
      <c r="B46" s="84" t="s">
        <v>742</v>
      </c>
      <c r="C46" s="86" t="s">
        <v>743</v>
      </c>
      <c r="D46" s="88" t="s">
        <v>744</v>
      </c>
      <c r="E46" s="88" t="s">
        <v>745</v>
      </c>
      <c r="F46" s="89" t="s">
        <v>715</v>
      </c>
      <c r="G46" s="89" t="s">
        <v>615</v>
      </c>
      <c r="H46" s="89">
        <v>1</v>
      </c>
      <c r="I46" s="91">
        <f>IF(COUNTIF(J46:AW46,"&lt;&gt;")=0,"",SUMPRODUCT(((Recommendations[ImplStatus]="Implemented")+(Recommendations[ImplStatus]="Compensated"))*ISNUMBER(MATCH(Recommendations[Id],J46:AW46,0)))/COUNTIF(J46:AW46,"&lt;&gt;"))</f>
        <v>0</v>
      </c>
      <c r="J46" s="93" t="s">
        <v>25</v>
      </c>
      <c r="K46" s="93" t="s">
        <v>30</v>
      </c>
      <c r="L46" s="93" t="s">
        <v>214</v>
      </c>
      <c r="M46" s="93" t="s">
        <v>215</v>
      </c>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736</v>
      </c>
      <c r="B47" s="84" t="s">
        <v>746</v>
      </c>
      <c r="C47" s="86" t="s">
        <v>747</v>
      </c>
      <c r="D47" s="88" t="s">
        <v>748</v>
      </c>
      <c r="E47" s="88" t="s">
        <v>749</v>
      </c>
      <c r="F47" s="89" t="s">
        <v>715</v>
      </c>
      <c r="G47" s="89" t="s">
        <v>615</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736</v>
      </c>
      <c r="B48" s="84" t="s">
        <v>750</v>
      </c>
      <c r="C48" s="86" t="s">
        <v>751</v>
      </c>
      <c r="D48" s="88" t="s">
        <v>752</v>
      </c>
      <c r="E48" s="88" t="s">
        <v>753</v>
      </c>
      <c r="F48" s="89" t="s">
        <v>715</v>
      </c>
      <c r="G48" s="89" t="s">
        <v>615</v>
      </c>
      <c r="H48" s="89">
        <v>1</v>
      </c>
      <c r="I48" s="91">
        <f>IF(COUNTIF(J48:AW48,"&lt;&gt;")=0,"",SUMPRODUCT(((Recommendations[ImplStatus]="Implemented")+(Recommendations[ImplStatus]="Compensated"))*ISNUMBER(MATCH(Recommendations[Id],J48:AW48,0)))/COUNTIF(J48:AW48,"&lt;&gt;"))</f>
        <v>0</v>
      </c>
      <c r="J48" s="93" t="s">
        <v>167</v>
      </c>
      <c r="K48" s="93" t="s">
        <v>172</v>
      </c>
      <c r="L48" s="93" t="s">
        <v>177</v>
      </c>
      <c r="M48" s="93" t="s">
        <v>267</v>
      </c>
      <c r="N48" s="93" t="s">
        <v>268</v>
      </c>
      <c r="O48" s="93" t="s">
        <v>269</v>
      </c>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736</v>
      </c>
      <c r="B49" s="84" t="s">
        <v>754</v>
      </c>
      <c r="C49" s="86" t="s">
        <v>755</v>
      </c>
      <c r="D49" s="88" t="s">
        <v>756</v>
      </c>
      <c r="E49" s="88" t="s">
        <v>757</v>
      </c>
      <c r="F49" s="89" t="s">
        <v>715</v>
      </c>
      <c r="G49" s="89" t="s">
        <v>573</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736</v>
      </c>
      <c r="B50" s="84" t="s">
        <v>758</v>
      </c>
      <c r="C50" s="86" t="s">
        <v>759</v>
      </c>
      <c r="D50" s="88" t="s">
        <v>760</v>
      </c>
      <c r="E50" s="88" t="s">
        <v>761</v>
      </c>
      <c r="F50" s="89" t="s">
        <v>715</v>
      </c>
      <c r="G50" s="89" t="s">
        <v>631</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762</v>
      </c>
      <c r="B51" s="83">
        <v>6</v>
      </c>
      <c r="C51" s="85" t="s">
        <v>21</v>
      </c>
      <c r="D51" s="87" t="s">
        <v>763</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762</v>
      </c>
      <c r="B52" s="84" t="s">
        <v>764</v>
      </c>
      <c r="C52" s="86" t="s">
        <v>765</v>
      </c>
      <c r="D52" s="88" t="s">
        <v>766</v>
      </c>
      <c r="E52" s="88" t="s">
        <v>767</v>
      </c>
      <c r="F52" s="89" t="s">
        <v>690</v>
      </c>
      <c r="G52" s="89" t="s">
        <v>631</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762</v>
      </c>
      <c r="B53" s="84" t="s">
        <v>768</v>
      </c>
      <c r="C53" s="86" t="s">
        <v>769</v>
      </c>
      <c r="D53" s="88" t="s">
        <v>770</v>
      </c>
      <c r="E53" s="88" t="s">
        <v>771</v>
      </c>
      <c r="F53" s="89" t="s">
        <v>690</v>
      </c>
      <c r="G53" s="89" t="s">
        <v>631</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762</v>
      </c>
      <c r="B54" s="84" t="s">
        <v>772</v>
      </c>
      <c r="C54" s="86" t="s">
        <v>773</v>
      </c>
      <c r="D54" s="88" t="s">
        <v>774</v>
      </c>
      <c r="E54" s="88" t="s">
        <v>775</v>
      </c>
      <c r="F54" s="89" t="s">
        <v>715</v>
      </c>
      <c r="G54" s="89" t="s">
        <v>615</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762</v>
      </c>
      <c r="B55" s="84" t="s">
        <v>776</v>
      </c>
      <c r="C55" s="86" t="s">
        <v>777</v>
      </c>
      <c r="D55" s="88" t="s">
        <v>778</v>
      </c>
      <c r="E55" s="88" t="s">
        <v>779</v>
      </c>
      <c r="F55" s="89" t="s">
        <v>715</v>
      </c>
      <c r="G55" s="89" t="s">
        <v>615</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762</v>
      </c>
      <c r="B56" s="84" t="s">
        <v>780</v>
      </c>
      <c r="C56" s="86" t="s">
        <v>781</v>
      </c>
      <c r="D56" s="88" t="s">
        <v>782</v>
      </c>
      <c r="E56" s="88" t="s">
        <v>783</v>
      </c>
      <c r="F56" s="89" t="s">
        <v>715</v>
      </c>
      <c r="G56" s="89" t="s">
        <v>615</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762</v>
      </c>
      <c r="B57" s="84" t="s">
        <v>784</v>
      </c>
      <c r="C57" s="86" t="s">
        <v>785</v>
      </c>
      <c r="D57" s="88" t="s">
        <v>786</v>
      </c>
      <c r="E57" s="88" t="s">
        <v>787</v>
      </c>
      <c r="F57" s="89" t="s">
        <v>598</v>
      </c>
      <c r="G57" s="89" t="s">
        <v>573</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762</v>
      </c>
      <c r="B58" s="84" t="s">
        <v>788</v>
      </c>
      <c r="C58" s="86" t="s">
        <v>789</v>
      </c>
      <c r="D58" s="88" t="s">
        <v>790</v>
      </c>
      <c r="E58" s="88" t="s">
        <v>791</v>
      </c>
      <c r="F58" s="89" t="s">
        <v>715</v>
      </c>
      <c r="G58" s="89" t="s">
        <v>615</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762</v>
      </c>
      <c r="B59" s="84" t="s">
        <v>792</v>
      </c>
      <c r="C59" s="86" t="s">
        <v>793</v>
      </c>
      <c r="D59" s="88" t="s">
        <v>794</v>
      </c>
      <c r="E59" s="88" t="s">
        <v>795</v>
      </c>
      <c r="F59" s="89" t="s">
        <v>715</v>
      </c>
      <c r="G59" s="89" t="s">
        <v>631</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796</v>
      </c>
      <c r="B60" s="83">
        <v>7</v>
      </c>
      <c r="C60" s="85" t="s">
        <v>21</v>
      </c>
      <c r="D60" s="87" t="s">
        <v>797</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796</v>
      </c>
      <c r="B61" s="84" t="s">
        <v>798</v>
      </c>
      <c r="C61" s="86" t="s">
        <v>799</v>
      </c>
      <c r="D61" s="88" t="s">
        <v>800</v>
      </c>
      <c r="E61" s="88" t="s">
        <v>801</v>
      </c>
      <c r="F61" s="89" t="s">
        <v>690</v>
      </c>
      <c r="G61" s="89" t="s">
        <v>631</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796</v>
      </c>
      <c r="B62" s="84" t="s">
        <v>802</v>
      </c>
      <c r="C62" s="86" t="s">
        <v>803</v>
      </c>
      <c r="D62" s="88" t="s">
        <v>804</v>
      </c>
      <c r="E62" s="88" t="s">
        <v>805</v>
      </c>
      <c r="F62" s="89" t="s">
        <v>690</v>
      </c>
      <c r="G62" s="89" t="s">
        <v>631</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796</v>
      </c>
      <c r="B63" s="84" t="s">
        <v>806</v>
      </c>
      <c r="C63" s="86" t="s">
        <v>807</v>
      </c>
      <c r="D63" s="88" t="s">
        <v>808</v>
      </c>
      <c r="E63" s="88" t="s">
        <v>809</v>
      </c>
      <c r="F63" s="89" t="s">
        <v>598</v>
      </c>
      <c r="G63" s="89" t="s">
        <v>615</v>
      </c>
      <c r="H63" s="89">
        <v>1</v>
      </c>
      <c r="I63" s="91">
        <f>IF(COUNTIF(J63:AW63,"&lt;&gt;")=0,"",SUMPRODUCT(((Recommendations[ImplStatus]="Implemented")+(Recommendations[ImplStatus]="Compensated"))*ISNUMBER(MATCH(Recommendations[Id],J63:AW63,0)))/COUNTIF(J63:AW63,"&lt;&gt;"))</f>
        <v>0</v>
      </c>
      <c r="J63" s="93" t="s">
        <v>146</v>
      </c>
      <c r="K63" s="93" t="s">
        <v>263</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796</v>
      </c>
      <c r="B64" s="84" t="s">
        <v>810</v>
      </c>
      <c r="C64" s="86" t="s">
        <v>811</v>
      </c>
      <c r="D64" s="88" t="s">
        <v>812</v>
      </c>
      <c r="E64" s="88" t="s">
        <v>813</v>
      </c>
      <c r="F64" s="89" t="s">
        <v>598</v>
      </c>
      <c r="G64" s="89" t="s">
        <v>615</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796</v>
      </c>
      <c r="B65" s="84" t="s">
        <v>814</v>
      </c>
      <c r="C65" s="86" t="s">
        <v>815</v>
      </c>
      <c r="D65" s="88" t="s">
        <v>816</v>
      </c>
      <c r="E65" s="88" t="s">
        <v>817</v>
      </c>
      <c r="F65" s="89" t="s">
        <v>598</v>
      </c>
      <c r="G65" s="89" t="s">
        <v>573</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796</v>
      </c>
      <c r="B66" s="84" t="s">
        <v>818</v>
      </c>
      <c r="C66" s="86" t="s">
        <v>819</v>
      </c>
      <c r="D66" s="88" t="s">
        <v>820</v>
      </c>
      <c r="E66" s="88" t="s">
        <v>821</v>
      </c>
      <c r="F66" s="89" t="s">
        <v>598</v>
      </c>
      <c r="G66" s="89" t="s">
        <v>573</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796</v>
      </c>
      <c r="B67" s="84" t="s">
        <v>822</v>
      </c>
      <c r="C67" s="86" t="s">
        <v>823</v>
      </c>
      <c r="D67" s="88" t="s">
        <v>824</v>
      </c>
      <c r="E67" s="88" t="s">
        <v>825</v>
      </c>
      <c r="F67" s="89" t="s">
        <v>598</v>
      </c>
      <c r="G67" s="89" t="s">
        <v>578</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826</v>
      </c>
      <c r="B68" s="83">
        <v>8</v>
      </c>
      <c r="C68" s="85" t="s">
        <v>21</v>
      </c>
      <c r="D68" s="87" t="s">
        <v>827</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826</v>
      </c>
      <c r="B69" s="84" t="s">
        <v>828</v>
      </c>
      <c r="C69" s="86" t="s">
        <v>829</v>
      </c>
      <c r="D69" s="88" t="s">
        <v>830</v>
      </c>
      <c r="E69" s="88" t="s">
        <v>831</v>
      </c>
      <c r="F69" s="89" t="s">
        <v>690</v>
      </c>
      <c r="G69" s="89" t="s">
        <v>631</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826</v>
      </c>
      <c r="B70" s="84" t="s">
        <v>832</v>
      </c>
      <c r="C70" s="86" t="s">
        <v>833</v>
      </c>
      <c r="D70" s="88" t="s">
        <v>834</v>
      </c>
      <c r="E70" s="88" t="s">
        <v>835</v>
      </c>
      <c r="F70" s="89" t="s">
        <v>630</v>
      </c>
      <c r="G70" s="89" t="s">
        <v>583</v>
      </c>
      <c r="H70" s="89">
        <v>1</v>
      </c>
      <c r="I70" s="91" t="str">
        <f>IF(COUNTIF(J70:AW70,"&lt;&gt;")=0,"",SUMPRODUCT(((Recommendations[ImplStatus]="Implemented")+(Recommendations[ImplStatus]="Compensated"))*ISNUMBER(MATCH(Recommendations[Id],J70:AW70,0)))/COUNTIF(J70:AW70,"&lt;&gt;"))</f>
        <v/>
      </c>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826</v>
      </c>
      <c r="B71" s="84" t="s">
        <v>836</v>
      </c>
      <c r="C71" s="86" t="s">
        <v>837</v>
      </c>
      <c r="D71" s="88" t="s">
        <v>838</v>
      </c>
      <c r="E71" s="88" t="s">
        <v>839</v>
      </c>
      <c r="F71" s="89" t="s">
        <v>630</v>
      </c>
      <c r="G71" s="89" t="s">
        <v>615</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826</v>
      </c>
      <c r="B72" s="84" t="s">
        <v>840</v>
      </c>
      <c r="C72" s="86" t="s">
        <v>841</v>
      </c>
      <c r="D72" s="88" t="s">
        <v>842</v>
      </c>
      <c r="E72" s="88" t="s">
        <v>843</v>
      </c>
      <c r="F72" s="89" t="s">
        <v>844</v>
      </c>
      <c r="G72" s="89" t="s">
        <v>615</v>
      </c>
      <c r="H72" s="89">
        <v>2</v>
      </c>
      <c r="I72" s="91">
        <f>IF(COUNTIF(J72:AW72,"&lt;&gt;")=0,"",SUMPRODUCT(((Recommendations[ImplStatus]="Implemented")+(Recommendations[ImplStatus]="Compensated"))*ISNUMBER(MATCH(Recommendations[Id],J72:AW72,0)))/COUNTIF(J72:AW72,"&lt;&gt;"))</f>
        <v>0</v>
      </c>
      <c r="J72" s="93" t="s">
        <v>141</v>
      </c>
      <c r="K72" s="93" t="s">
        <v>262</v>
      </c>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826</v>
      </c>
      <c r="B73" s="84" t="s">
        <v>845</v>
      </c>
      <c r="C73" s="86" t="s">
        <v>846</v>
      </c>
      <c r="D73" s="88" t="s">
        <v>847</v>
      </c>
      <c r="E73" s="88" t="s">
        <v>848</v>
      </c>
      <c r="F73" s="89" t="s">
        <v>630</v>
      </c>
      <c r="G73" s="89" t="s">
        <v>583</v>
      </c>
      <c r="H73" s="89">
        <v>2</v>
      </c>
      <c r="I73" s="91">
        <f>IF(COUNTIF(J73:AW73,"&lt;&gt;")=0,"",SUMPRODUCT(((Recommendations[ImplStatus]="Implemented")+(Recommendations[ImplStatus]="Compensated"))*ISNUMBER(MATCH(Recommendations[Id],J73:AW73,0)))/COUNTIF(J73:AW73,"&lt;&gt;"))</f>
        <v>0</v>
      </c>
      <c r="J73" s="93" t="s">
        <v>14</v>
      </c>
      <c r="K73" s="93" t="s">
        <v>81</v>
      </c>
      <c r="L73" s="93" t="s">
        <v>212</v>
      </c>
      <c r="M73" s="93" t="s">
        <v>225</v>
      </c>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826</v>
      </c>
      <c r="B74" s="84" t="s">
        <v>849</v>
      </c>
      <c r="C74" s="86" t="s">
        <v>850</v>
      </c>
      <c r="D74" s="88" t="s">
        <v>851</v>
      </c>
      <c r="E74" s="88" t="s">
        <v>852</v>
      </c>
      <c r="F74" s="89" t="s">
        <v>630</v>
      </c>
      <c r="G74" s="89" t="s">
        <v>583</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826</v>
      </c>
      <c r="B75" s="84" t="s">
        <v>853</v>
      </c>
      <c r="C75" s="86" t="s">
        <v>854</v>
      </c>
      <c r="D75" s="88" t="s">
        <v>855</v>
      </c>
      <c r="E75" s="88" t="s">
        <v>856</v>
      </c>
      <c r="F75" s="89" t="s">
        <v>630</v>
      </c>
      <c r="G75" s="89" t="s">
        <v>583</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826</v>
      </c>
      <c r="B76" s="84" t="s">
        <v>857</v>
      </c>
      <c r="C76" s="86" t="s">
        <v>858</v>
      </c>
      <c r="D76" s="88" t="s">
        <v>859</v>
      </c>
      <c r="E76" s="88" t="s">
        <v>860</v>
      </c>
      <c r="F76" s="89" t="s">
        <v>630</v>
      </c>
      <c r="G76" s="89" t="s">
        <v>583</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826</v>
      </c>
      <c r="B77" s="84" t="s">
        <v>861</v>
      </c>
      <c r="C77" s="86" t="s">
        <v>862</v>
      </c>
      <c r="D77" s="88" t="s">
        <v>863</v>
      </c>
      <c r="E77" s="88" t="s">
        <v>864</v>
      </c>
      <c r="F77" s="89" t="s">
        <v>630</v>
      </c>
      <c r="G77" s="89" t="s">
        <v>583</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826</v>
      </c>
      <c r="B78" s="84" t="s">
        <v>865</v>
      </c>
      <c r="C78" s="86" t="s">
        <v>866</v>
      </c>
      <c r="D78" s="88" t="s">
        <v>867</v>
      </c>
      <c r="E78" s="88" t="s">
        <v>868</v>
      </c>
      <c r="F78" s="89" t="s">
        <v>630</v>
      </c>
      <c r="G78" s="89" t="s">
        <v>615</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826</v>
      </c>
      <c r="B79" s="84" t="s">
        <v>869</v>
      </c>
      <c r="C79" s="86" t="s">
        <v>870</v>
      </c>
      <c r="D79" s="88" t="s">
        <v>871</v>
      </c>
      <c r="E79" s="88" t="s">
        <v>872</v>
      </c>
      <c r="F79" s="89" t="s">
        <v>630</v>
      </c>
      <c r="G79" s="89" t="s">
        <v>583</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826</v>
      </c>
      <c r="B80" s="84" t="s">
        <v>873</v>
      </c>
      <c r="C80" s="86" t="s">
        <v>874</v>
      </c>
      <c r="D80" s="88" t="s">
        <v>875</v>
      </c>
      <c r="E80" s="88" t="s">
        <v>876</v>
      </c>
      <c r="F80" s="89" t="s">
        <v>630</v>
      </c>
      <c r="G80" s="89" t="s">
        <v>583</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877</v>
      </c>
      <c r="B81" s="83">
        <v>9</v>
      </c>
      <c r="C81" s="85" t="s">
        <v>21</v>
      </c>
      <c r="D81" s="87" t="s">
        <v>878</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877</v>
      </c>
      <c r="B82" s="84" t="s">
        <v>879</v>
      </c>
      <c r="C82" s="86" t="s">
        <v>880</v>
      </c>
      <c r="D82" s="88" t="s">
        <v>881</v>
      </c>
      <c r="E82" s="88" t="s">
        <v>882</v>
      </c>
      <c r="F82" s="89" t="s">
        <v>598</v>
      </c>
      <c r="G82" s="89" t="s">
        <v>615</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877</v>
      </c>
      <c r="B83" s="84" t="s">
        <v>883</v>
      </c>
      <c r="C83" s="86" t="s">
        <v>884</v>
      </c>
      <c r="D83" s="88" t="s">
        <v>885</v>
      </c>
      <c r="E83" s="88" t="s">
        <v>886</v>
      </c>
      <c r="F83" s="89" t="s">
        <v>572</v>
      </c>
      <c r="G83" s="89" t="s">
        <v>615</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877</v>
      </c>
      <c r="B84" s="84" t="s">
        <v>887</v>
      </c>
      <c r="C84" s="86" t="s">
        <v>888</v>
      </c>
      <c r="D84" s="88" t="s">
        <v>889</v>
      </c>
      <c r="E84" s="88" t="s">
        <v>890</v>
      </c>
      <c r="F84" s="89" t="s">
        <v>844</v>
      </c>
      <c r="G84" s="89" t="s">
        <v>615</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877</v>
      </c>
      <c r="B85" s="84" t="s">
        <v>891</v>
      </c>
      <c r="C85" s="86" t="s">
        <v>892</v>
      </c>
      <c r="D85" s="88" t="s">
        <v>893</v>
      </c>
      <c r="E85" s="88" t="s">
        <v>894</v>
      </c>
      <c r="F85" s="89" t="s">
        <v>598</v>
      </c>
      <c r="G85" s="89" t="s">
        <v>615</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877</v>
      </c>
      <c r="B86" s="84" t="s">
        <v>895</v>
      </c>
      <c r="C86" s="86" t="s">
        <v>896</v>
      </c>
      <c r="D86" s="88" t="s">
        <v>897</v>
      </c>
      <c r="E86" s="88" t="s">
        <v>898</v>
      </c>
      <c r="F86" s="89" t="s">
        <v>844</v>
      </c>
      <c r="G86" s="89" t="s">
        <v>615</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877</v>
      </c>
      <c r="B87" s="84" t="s">
        <v>899</v>
      </c>
      <c r="C87" s="86" t="s">
        <v>900</v>
      </c>
      <c r="D87" s="88" t="s">
        <v>901</v>
      </c>
      <c r="E87" s="88" t="s">
        <v>902</v>
      </c>
      <c r="F87" s="89" t="s">
        <v>844</v>
      </c>
      <c r="G87" s="89" t="s">
        <v>615</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877</v>
      </c>
      <c r="B88" s="84" t="s">
        <v>903</v>
      </c>
      <c r="C88" s="86" t="s">
        <v>904</v>
      </c>
      <c r="D88" s="88" t="s">
        <v>905</v>
      </c>
      <c r="E88" s="88" t="s">
        <v>906</v>
      </c>
      <c r="F88" s="89" t="s">
        <v>844</v>
      </c>
      <c r="G88" s="89" t="s">
        <v>615</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907</v>
      </c>
      <c r="B89" s="83">
        <v>10</v>
      </c>
      <c r="C89" s="85" t="s">
        <v>21</v>
      </c>
      <c r="D89" s="87" t="s">
        <v>908</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907</v>
      </c>
      <c r="B90" s="84" t="s">
        <v>909</v>
      </c>
      <c r="C90" s="86" t="s">
        <v>910</v>
      </c>
      <c r="D90" s="88" t="s">
        <v>911</v>
      </c>
      <c r="E90" s="88" t="s">
        <v>912</v>
      </c>
      <c r="F90" s="89" t="s">
        <v>572</v>
      </c>
      <c r="G90" s="89" t="s">
        <v>583</v>
      </c>
      <c r="H90" s="89">
        <v>1</v>
      </c>
      <c r="I90" s="91">
        <f>IF(COUNTIF(J90:AW90,"&lt;&gt;")=0,"",SUMPRODUCT(((Recommendations[ImplStatus]="Implemented")+(Recommendations[ImplStatus]="Compensated"))*ISNUMBER(MATCH(Recommendations[Id],J90:AW90,0)))/COUNTIF(J90:AW90,"&lt;&gt;"))</f>
        <v>0</v>
      </c>
      <c r="J90" s="93" t="s">
        <v>197</v>
      </c>
      <c r="K90" s="93" t="s">
        <v>273</v>
      </c>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907</v>
      </c>
      <c r="B91" s="84" t="s">
        <v>913</v>
      </c>
      <c r="C91" s="86" t="s">
        <v>914</v>
      </c>
      <c r="D91" s="88" t="s">
        <v>915</v>
      </c>
      <c r="E91" s="88" t="s">
        <v>916</v>
      </c>
      <c r="F91" s="89" t="s">
        <v>572</v>
      </c>
      <c r="G91" s="89" t="s">
        <v>615</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907</v>
      </c>
      <c r="B92" s="84" t="s">
        <v>917</v>
      </c>
      <c r="C92" s="86" t="s">
        <v>918</v>
      </c>
      <c r="D92" s="88" t="s">
        <v>919</v>
      </c>
      <c r="E92" s="88" t="s">
        <v>920</v>
      </c>
      <c r="F92" s="89" t="s">
        <v>572</v>
      </c>
      <c r="G92" s="89" t="s">
        <v>615</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907</v>
      </c>
      <c r="B93" s="84" t="s">
        <v>921</v>
      </c>
      <c r="C93" s="86" t="s">
        <v>922</v>
      </c>
      <c r="D93" s="88" t="s">
        <v>923</v>
      </c>
      <c r="E93" s="88" t="s">
        <v>924</v>
      </c>
      <c r="F93" s="89" t="s">
        <v>572</v>
      </c>
      <c r="G93" s="89" t="s">
        <v>583</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907</v>
      </c>
      <c r="B94" s="84" t="s">
        <v>925</v>
      </c>
      <c r="C94" s="86" t="s">
        <v>926</v>
      </c>
      <c r="D94" s="88" t="s">
        <v>927</v>
      </c>
      <c r="E94" s="88" t="s">
        <v>928</v>
      </c>
      <c r="F94" s="89" t="s">
        <v>572</v>
      </c>
      <c r="G94" s="89" t="s">
        <v>615</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907</v>
      </c>
      <c r="B95" s="84" t="s">
        <v>929</v>
      </c>
      <c r="C95" s="86" t="s">
        <v>930</v>
      </c>
      <c r="D95" s="88" t="s">
        <v>931</v>
      </c>
      <c r="E95" s="88" t="s">
        <v>932</v>
      </c>
      <c r="F95" s="89" t="s">
        <v>572</v>
      </c>
      <c r="G95" s="89" t="s">
        <v>615</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907</v>
      </c>
      <c r="B96" s="84" t="s">
        <v>933</v>
      </c>
      <c r="C96" s="86" t="s">
        <v>934</v>
      </c>
      <c r="D96" s="88" t="s">
        <v>935</v>
      </c>
      <c r="E96" s="88" t="s">
        <v>936</v>
      </c>
      <c r="F96" s="89" t="s">
        <v>572</v>
      </c>
      <c r="G96" s="89" t="s">
        <v>583</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937</v>
      </c>
      <c r="B97" s="83">
        <v>11</v>
      </c>
      <c r="C97" s="85" t="s">
        <v>21</v>
      </c>
      <c r="D97" s="87" t="s">
        <v>938</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937</v>
      </c>
      <c r="B98" s="84" t="s">
        <v>939</v>
      </c>
      <c r="C98" s="86" t="s">
        <v>940</v>
      </c>
      <c r="D98" s="88" t="s">
        <v>941</v>
      </c>
      <c r="E98" s="88" t="s">
        <v>942</v>
      </c>
      <c r="F98" s="89" t="s">
        <v>690</v>
      </c>
      <c r="G98" s="89" t="s">
        <v>631</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937</v>
      </c>
      <c r="B99" s="84" t="s">
        <v>943</v>
      </c>
      <c r="C99" s="86" t="s">
        <v>944</v>
      </c>
      <c r="D99" s="88" t="s">
        <v>945</v>
      </c>
      <c r="E99" s="88" t="s">
        <v>946</v>
      </c>
      <c r="F99" s="89" t="s">
        <v>630</v>
      </c>
      <c r="G99" s="89" t="s">
        <v>947</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937</v>
      </c>
      <c r="B100" s="84" t="s">
        <v>948</v>
      </c>
      <c r="C100" s="86" t="s">
        <v>949</v>
      </c>
      <c r="D100" s="88" t="s">
        <v>950</v>
      </c>
      <c r="E100" s="88" t="s">
        <v>951</v>
      </c>
      <c r="F100" s="89" t="s">
        <v>630</v>
      </c>
      <c r="G100" s="89" t="s">
        <v>615</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937</v>
      </c>
      <c r="B101" s="84" t="s">
        <v>952</v>
      </c>
      <c r="C101" s="86" t="s">
        <v>953</v>
      </c>
      <c r="D101" s="88" t="s">
        <v>954</v>
      </c>
      <c r="E101" s="88" t="s">
        <v>955</v>
      </c>
      <c r="F101" s="89" t="s">
        <v>630</v>
      </c>
      <c r="G101" s="89" t="s">
        <v>947</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937</v>
      </c>
      <c r="B102" s="84" t="s">
        <v>956</v>
      </c>
      <c r="C102" s="86" t="s">
        <v>957</v>
      </c>
      <c r="D102" s="88" t="s">
        <v>958</v>
      </c>
      <c r="E102" s="88" t="s">
        <v>959</v>
      </c>
      <c r="F102" s="89" t="s">
        <v>630</v>
      </c>
      <c r="G102" s="89" t="s">
        <v>947</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960</v>
      </c>
      <c r="B103" s="83">
        <v>12</v>
      </c>
      <c r="C103" s="85" t="s">
        <v>21</v>
      </c>
      <c r="D103" s="87" t="s">
        <v>961</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960</v>
      </c>
      <c r="B104" s="84" t="s">
        <v>962</v>
      </c>
      <c r="C104" s="86" t="s">
        <v>963</v>
      </c>
      <c r="D104" s="88" t="s">
        <v>964</v>
      </c>
      <c r="E104" s="88" t="s">
        <v>965</v>
      </c>
      <c r="F104" s="89" t="s">
        <v>844</v>
      </c>
      <c r="G104" s="89" t="s">
        <v>615</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960</v>
      </c>
      <c r="B105" s="84" t="s">
        <v>966</v>
      </c>
      <c r="C105" s="86" t="s">
        <v>967</v>
      </c>
      <c r="D105" s="88" t="s">
        <v>968</v>
      </c>
      <c r="E105" s="88" t="s">
        <v>969</v>
      </c>
      <c r="F105" s="89" t="s">
        <v>844</v>
      </c>
      <c r="G105" s="89" t="s">
        <v>615</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960</v>
      </c>
      <c r="B106" s="84" t="s">
        <v>970</v>
      </c>
      <c r="C106" s="86" t="s">
        <v>971</v>
      </c>
      <c r="D106" s="88" t="s">
        <v>972</v>
      </c>
      <c r="E106" s="88" t="s">
        <v>973</v>
      </c>
      <c r="F106" s="89" t="s">
        <v>844</v>
      </c>
      <c r="G106" s="89" t="s">
        <v>615</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960</v>
      </c>
      <c r="B107" s="84" t="s">
        <v>974</v>
      </c>
      <c r="C107" s="86" t="s">
        <v>975</v>
      </c>
      <c r="D107" s="88" t="s">
        <v>976</v>
      </c>
      <c r="E107" s="88" t="s">
        <v>977</v>
      </c>
      <c r="F107" s="89" t="s">
        <v>690</v>
      </c>
      <c r="G107" s="89" t="s">
        <v>631</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960</v>
      </c>
      <c r="B108" s="84" t="s">
        <v>978</v>
      </c>
      <c r="C108" s="86" t="s">
        <v>979</v>
      </c>
      <c r="D108" s="88" t="s">
        <v>980</v>
      </c>
      <c r="E108" s="88" t="s">
        <v>981</v>
      </c>
      <c r="F108" s="89" t="s">
        <v>844</v>
      </c>
      <c r="G108" s="89" t="s">
        <v>615</v>
      </c>
      <c r="H108" s="89">
        <v>2</v>
      </c>
      <c r="I108" s="91">
        <f>IF(COUNTIF(J108:AW108,"&lt;&gt;")=0,"",SUMPRODUCT(((Recommendations[ImplStatus]="Implemented")+(Recommendations[ImplStatus]="Compensated"))*ISNUMBER(MATCH(Recommendations[Id],J108:AW108,0)))/COUNTIF(J108:AW108,"&lt;&gt;"))</f>
        <v>0</v>
      </c>
      <c r="J108" s="93" t="s">
        <v>101</v>
      </c>
      <c r="K108" s="93" t="s">
        <v>229</v>
      </c>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960</v>
      </c>
      <c r="B109" s="84" t="s">
        <v>982</v>
      </c>
      <c r="C109" s="86" t="s">
        <v>983</v>
      </c>
      <c r="D109" s="88" t="s">
        <v>984</v>
      </c>
      <c r="E109" s="88" t="s">
        <v>985</v>
      </c>
      <c r="F109" s="89" t="s">
        <v>844</v>
      </c>
      <c r="G109" s="89" t="s">
        <v>615</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960</v>
      </c>
      <c r="B110" s="84" t="s">
        <v>986</v>
      </c>
      <c r="C110" s="86" t="s">
        <v>987</v>
      </c>
      <c r="D110" s="88" t="s">
        <v>988</v>
      </c>
      <c r="E110" s="88" t="s">
        <v>989</v>
      </c>
      <c r="F110" s="89" t="s">
        <v>572</v>
      </c>
      <c r="G110" s="89" t="s">
        <v>615</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960</v>
      </c>
      <c r="B111" s="84" t="s">
        <v>990</v>
      </c>
      <c r="C111" s="86" t="s">
        <v>991</v>
      </c>
      <c r="D111" s="88" t="s">
        <v>992</v>
      </c>
      <c r="E111" s="88" t="s">
        <v>993</v>
      </c>
      <c r="F111" s="89" t="s">
        <v>572</v>
      </c>
      <c r="G111" s="89" t="s">
        <v>615</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994</v>
      </c>
      <c r="B112" s="83">
        <v>13</v>
      </c>
      <c r="C112" s="85" t="s">
        <v>21</v>
      </c>
      <c r="D112" s="87" t="s">
        <v>995</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994</v>
      </c>
      <c r="B113" s="84" t="s">
        <v>996</v>
      </c>
      <c r="C113" s="86" t="s">
        <v>997</v>
      </c>
      <c r="D113" s="88" t="s">
        <v>998</v>
      </c>
      <c r="E113" s="88" t="s">
        <v>999</v>
      </c>
      <c r="F113" s="89" t="s">
        <v>844</v>
      </c>
      <c r="G113" s="89" t="s">
        <v>583</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994</v>
      </c>
      <c r="B114" s="84" t="s">
        <v>1000</v>
      </c>
      <c r="C114" s="86" t="s">
        <v>1001</v>
      </c>
      <c r="D114" s="88" t="s">
        <v>1002</v>
      </c>
      <c r="E114" s="88" t="s">
        <v>1003</v>
      </c>
      <c r="F114" s="89" t="s">
        <v>572</v>
      </c>
      <c r="G114" s="89" t="s">
        <v>583</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994</v>
      </c>
      <c r="B115" s="84" t="s">
        <v>1004</v>
      </c>
      <c r="C115" s="86" t="s">
        <v>1005</v>
      </c>
      <c r="D115" s="88" t="s">
        <v>1006</v>
      </c>
      <c r="E115" s="88" t="s">
        <v>1007</v>
      </c>
      <c r="F115" s="89" t="s">
        <v>844</v>
      </c>
      <c r="G115" s="89" t="s">
        <v>583</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994</v>
      </c>
      <c r="B116" s="84" t="s">
        <v>1008</v>
      </c>
      <c r="C116" s="86" t="s">
        <v>1009</v>
      </c>
      <c r="D116" s="88" t="s">
        <v>1010</v>
      </c>
      <c r="E116" s="88" t="s">
        <v>1011</v>
      </c>
      <c r="F116" s="89" t="s">
        <v>844</v>
      </c>
      <c r="G116" s="89" t="s">
        <v>615</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994</v>
      </c>
      <c r="B117" s="84" t="s">
        <v>1012</v>
      </c>
      <c r="C117" s="86" t="s">
        <v>1013</v>
      </c>
      <c r="D117" s="88" t="s">
        <v>1014</v>
      </c>
      <c r="E117" s="88" t="s">
        <v>1015</v>
      </c>
      <c r="F117" s="89" t="s">
        <v>572</v>
      </c>
      <c r="G117" s="89" t="s">
        <v>615</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994</v>
      </c>
      <c r="B118" s="84" t="s">
        <v>1016</v>
      </c>
      <c r="C118" s="86" t="s">
        <v>1017</v>
      </c>
      <c r="D118" s="88" t="s">
        <v>1018</v>
      </c>
      <c r="E118" s="88" t="s">
        <v>1019</v>
      </c>
      <c r="F118" s="89" t="s">
        <v>844</v>
      </c>
      <c r="G118" s="89" t="s">
        <v>583</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994</v>
      </c>
      <c r="B119" s="84" t="s">
        <v>1020</v>
      </c>
      <c r="C119" s="86" t="s">
        <v>1021</v>
      </c>
      <c r="D119" s="88" t="s">
        <v>1022</v>
      </c>
      <c r="E119" s="88" t="s">
        <v>1023</v>
      </c>
      <c r="F119" s="89" t="s">
        <v>572</v>
      </c>
      <c r="G119" s="89" t="s">
        <v>615</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994</v>
      </c>
      <c r="B120" s="84" t="s">
        <v>1024</v>
      </c>
      <c r="C120" s="86" t="s">
        <v>1025</v>
      </c>
      <c r="D120" s="88" t="s">
        <v>1026</v>
      </c>
      <c r="E120" s="88" t="s">
        <v>1027</v>
      </c>
      <c r="F120" s="89" t="s">
        <v>844</v>
      </c>
      <c r="G120" s="89" t="s">
        <v>615</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994</v>
      </c>
      <c r="B121" s="84" t="s">
        <v>1028</v>
      </c>
      <c r="C121" s="86" t="s">
        <v>1029</v>
      </c>
      <c r="D121" s="88" t="s">
        <v>1030</v>
      </c>
      <c r="E121" s="88" t="s">
        <v>1031</v>
      </c>
      <c r="F121" s="89" t="s">
        <v>844</v>
      </c>
      <c r="G121" s="89" t="s">
        <v>615</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994</v>
      </c>
      <c r="B122" s="84" t="s">
        <v>1032</v>
      </c>
      <c r="C122" s="86" t="s">
        <v>1033</v>
      </c>
      <c r="D122" s="88" t="s">
        <v>1034</v>
      </c>
      <c r="E122" s="88" t="s">
        <v>1035</v>
      </c>
      <c r="F122" s="89" t="s">
        <v>844</v>
      </c>
      <c r="G122" s="89" t="s">
        <v>615</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994</v>
      </c>
      <c r="B123" s="84" t="s">
        <v>1036</v>
      </c>
      <c r="C123" s="86" t="s">
        <v>1037</v>
      </c>
      <c r="D123" s="88" t="s">
        <v>1038</v>
      </c>
      <c r="E123" s="88" t="s">
        <v>1039</v>
      </c>
      <c r="F123" s="89" t="s">
        <v>844</v>
      </c>
      <c r="G123" s="89" t="s">
        <v>583</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1040</v>
      </c>
      <c r="B124" s="83">
        <v>14</v>
      </c>
      <c r="C124" s="85" t="s">
        <v>21</v>
      </c>
      <c r="D124" s="87" t="s">
        <v>1041</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1040</v>
      </c>
      <c r="B125" s="84" t="s">
        <v>1042</v>
      </c>
      <c r="C125" s="86" t="s">
        <v>1043</v>
      </c>
      <c r="D125" s="88" t="s">
        <v>1044</v>
      </c>
      <c r="E125" s="88" t="s">
        <v>1045</v>
      </c>
      <c r="F125" s="89" t="s">
        <v>690</v>
      </c>
      <c r="G125" s="89" t="s">
        <v>631</v>
      </c>
      <c r="H125" s="89">
        <v>1</v>
      </c>
      <c r="I125" s="91">
        <f>IF(COUNTIF(J125:AW125,"&lt;&gt;")=0,"",SUMPRODUCT(((Recommendations[ImplStatus]="Implemented")+(Recommendations[ImplStatus]="Compensated"))*ISNUMBER(MATCH(Recommendations[Id],J125:AW125,0)))/COUNTIF(J125:AW125,"&lt;&gt;"))</f>
        <v>0</v>
      </c>
      <c r="J125" s="93" t="s">
        <v>121</v>
      </c>
      <c r="K125" s="93" t="s">
        <v>238</v>
      </c>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1040</v>
      </c>
      <c r="B126" s="84" t="s">
        <v>1046</v>
      </c>
      <c r="C126" s="86" t="s">
        <v>1047</v>
      </c>
      <c r="D126" s="88" t="s">
        <v>1048</v>
      </c>
      <c r="E126" s="88" t="s">
        <v>1049</v>
      </c>
      <c r="F126" s="89" t="s">
        <v>715</v>
      </c>
      <c r="G126" s="89" t="s">
        <v>615</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1040</v>
      </c>
      <c r="B127" s="84" t="s">
        <v>1050</v>
      </c>
      <c r="C127" s="86" t="s">
        <v>1051</v>
      </c>
      <c r="D127" s="88" t="s">
        <v>1052</v>
      </c>
      <c r="E127" s="88" t="s">
        <v>1053</v>
      </c>
      <c r="F127" s="89" t="s">
        <v>715</v>
      </c>
      <c r="G127" s="89" t="s">
        <v>615</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1040</v>
      </c>
      <c r="B128" s="84" t="s">
        <v>1054</v>
      </c>
      <c r="C128" s="86" t="s">
        <v>1055</v>
      </c>
      <c r="D128" s="88" t="s">
        <v>1056</v>
      </c>
      <c r="E128" s="88" t="s">
        <v>1057</v>
      </c>
      <c r="F128" s="89" t="s">
        <v>715</v>
      </c>
      <c r="G128" s="89" t="s">
        <v>615</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1040</v>
      </c>
      <c r="B129" s="84" t="s">
        <v>1058</v>
      </c>
      <c r="C129" s="86" t="s">
        <v>1059</v>
      </c>
      <c r="D129" s="88" t="s">
        <v>1060</v>
      </c>
      <c r="E129" s="88" t="s">
        <v>1061</v>
      </c>
      <c r="F129" s="89" t="s">
        <v>715</v>
      </c>
      <c r="G129" s="89" t="s">
        <v>615</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1040</v>
      </c>
      <c r="B130" s="84" t="s">
        <v>1062</v>
      </c>
      <c r="C130" s="86" t="s">
        <v>1063</v>
      </c>
      <c r="D130" s="88" t="s">
        <v>1064</v>
      </c>
      <c r="E130" s="88" t="s">
        <v>1065</v>
      </c>
      <c r="F130" s="89" t="s">
        <v>715</v>
      </c>
      <c r="G130" s="89" t="s">
        <v>615</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1040</v>
      </c>
      <c r="B131" s="84" t="s">
        <v>1066</v>
      </c>
      <c r="C131" s="86" t="s">
        <v>1067</v>
      </c>
      <c r="D131" s="88" t="s">
        <v>1068</v>
      </c>
      <c r="E131" s="88" t="s">
        <v>1069</v>
      </c>
      <c r="F131" s="89" t="s">
        <v>715</v>
      </c>
      <c r="G131" s="89" t="s">
        <v>615</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1040</v>
      </c>
      <c r="B132" s="84" t="s">
        <v>1070</v>
      </c>
      <c r="C132" s="86" t="s">
        <v>1071</v>
      </c>
      <c r="D132" s="88" t="s">
        <v>1072</v>
      </c>
      <c r="E132" s="88" t="s">
        <v>1073</v>
      </c>
      <c r="F132" s="89" t="s">
        <v>715</v>
      </c>
      <c r="G132" s="89" t="s">
        <v>615</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1040</v>
      </c>
      <c r="B133" s="84" t="s">
        <v>1074</v>
      </c>
      <c r="C133" s="86" t="s">
        <v>1075</v>
      </c>
      <c r="D133" s="88" t="s">
        <v>1076</v>
      </c>
      <c r="E133" s="88" t="s">
        <v>1077</v>
      </c>
      <c r="F133" s="89" t="s">
        <v>715</v>
      </c>
      <c r="G133" s="89" t="s">
        <v>615</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1078</v>
      </c>
      <c r="B134" s="83">
        <v>15</v>
      </c>
      <c r="C134" s="85" t="s">
        <v>21</v>
      </c>
      <c r="D134" s="87" t="s">
        <v>1079</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1078</v>
      </c>
      <c r="B135" s="84" t="s">
        <v>1080</v>
      </c>
      <c r="C135" s="86" t="s">
        <v>1081</v>
      </c>
      <c r="D135" s="88" t="s">
        <v>1082</v>
      </c>
      <c r="E135" s="88" t="s">
        <v>1083</v>
      </c>
      <c r="F135" s="89" t="s">
        <v>715</v>
      </c>
      <c r="G135" s="89" t="s">
        <v>573</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1078</v>
      </c>
      <c r="B136" s="84" t="s">
        <v>1084</v>
      </c>
      <c r="C136" s="86" t="s">
        <v>1085</v>
      </c>
      <c r="D136" s="88" t="s">
        <v>1086</v>
      </c>
      <c r="E136" s="88" t="s">
        <v>1087</v>
      </c>
      <c r="F136" s="89" t="s">
        <v>690</v>
      </c>
      <c r="G136" s="89" t="s">
        <v>631</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1078</v>
      </c>
      <c r="B137" s="84" t="s">
        <v>1088</v>
      </c>
      <c r="C137" s="86" t="s">
        <v>1089</v>
      </c>
      <c r="D137" s="88" t="s">
        <v>1090</v>
      </c>
      <c r="E137" s="88" t="s">
        <v>1091</v>
      </c>
      <c r="F137" s="89" t="s">
        <v>715</v>
      </c>
      <c r="G137" s="89" t="s">
        <v>631</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1078</v>
      </c>
      <c r="B138" s="84" t="s">
        <v>1092</v>
      </c>
      <c r="C138" s="86" t="s">
        <v>1093</v>
      </c>
      <c r="D138" s="88" t="s">
        <v>1094</v>
      </c>
      <c r="E138" s="88" t="s">
        <v>1095</v>
      </c>
      <c r="F138" s="89" t="s">
        <v>690</v>
      </c>
      <c r="G138" s="89" t="s">
        <v>631</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1078</v>
      </c>
      <c r="B139" s="84" t="s">
        <v>1096</v>
      </c>
      <c r="C139" s="86" t="s">
        <v>1097</v>
      </c>
      <c r="D139" s="88" t="s">
        <v>1098</v>
      </c>
      <c r="E139" s="88" t="s">
        <v>1099</v>
      </c>
      <c r="F139" s="89" t="s">
        <v>715</v>
      </c>
      <c r="G139" s="89" t="s">
        <v>631</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1078</v>
      </c>
      <c r="B140" s="84" t="s">
        <v>1100</v>
      </c>
      <c r="C140" s="86" t="s">
        <v>1101</v>
      </c>
      <c r="D140" s="88" t="s">
        <v>1102</v>
      </c>
      <c r="E140" s="88" t="s">
        <v>1103</v>
      </c>
      <c r="F140" s="89" t="s">
        <v>630</v>
      </c>
      <c r="G140" s="89" t="s">
        <v>631</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1078</v>
      </c>
      <c r="B141" s="84" t="s">
        <v>1104</v>
      </c>
      <c r="C141" s="86" t="s">
        <v>1105</v>
      </c>
      <c r="D141" s="88" t="s">
        <v>1106</v>
      </c>
      <c r="E141" s="88" t="s">
        <v>1107</v>
      </c>
      <c r="F141" s="89" t="s">
        <v>630</v>
      </c>
      <c r="G141" s="89" t="s">
        <v>615</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1108</v>
      </c>
      <c r="B142" s="83">
        <v>16</v>
      </c>
      <c r="C142" s="85" t="s">
        <v>21</v>
      </c>
      <c r="D142" s="87" t="s">
        <v>1109</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1108</v>
      </c>
      <c r="B143" s="84" t="s">
        <v>1110</v>
      </c>
      <c r="C143" s="86" t="s">
        <v>1111</v>
      </c>
      <c r="D143" s="88" t="s">
        <v>1112</v>
      </c>
      <c r="E143" s="88" t="s">
        <v>1113</v>
      </c>
      <c r="F143" s="89" t="s">
        <v>690</v>
      </c>
      <c r="G143" s="89" t="s">
        <v>631</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1108</v>
      </c>
      <c r="B144" s="84" t="s">
        <v>1114</v>
      </c>
      <c r="C144" s="86" t="s">
        <v>1115</v>
      </c>
      <c r="D144" s="88" t="s">
        <v>1116</v>
      </c>
      <c r="E144" s="88" t="s">
        <v>1117</v>
      </c>
      <c r="F144" s="89" t="s">
        <v>690</v>
      </c>
      <c r="G144" s="89" t="s">
        <v>631</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1108</v>
      </c>
      <c r="B145" s="84" t="s">
        <v>1118</v>
      </c>
      <c r="C145" s="86" t="s">
        <v>1119</v>
      </c>
      <c r="D145" s="88" t="s">
        <v>1120</v>
      </c>
      <c r="E145" s="88" t="s">
        <v>1121</v>
      </c>
      <c r="F145" s="89" t="s">
        <v>598</v>
      </c>
      <c r="G145" s="89" t="s">
        <v>583</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1108</v>
      </c>
      <c r="B146" s="84" t="s">
        <v>1122</v>
      </c>
      <c r="C146" s="86" t="s">
        <v>1123</v>
      </c>
      <c r="D146" s="88" t="s">
        <v>1124</v>
      </c>
      <c r="E146" s="88" t="s">
        <v>1125</v>
      </c>
      <c r="F146" s="89" t="s">
        <v>598</v>
      </c>
      <c r="G146" s="89" t="s">
        <v>573</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1108</v>
      </c>
      <c r="B147" s="84" t="s">
        <v>1126</v>
      </c>
      <c r="C147" s="86" t="s">
        <v>1127</v>
      </c>
      <c r="D147" s="88" t="s">
        <v>1128</v>
      </c>
      <c r="E147" s="88" t="s">
        <v>1129</v>
      </c>
      <c r="F147" s="89" t="s">
        <v>598</v>
      </c>
      <c r="G147" s="89" t="s">
        <v>615</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1108</v>
      </c>
      <c r="B148" s="84" t="s">
        <v>1130</v>
      </c>
      <c r="C148" s="86" t="s">
        <v>1131</v>
      </c>
      <c r="D148" s="88" t="s">
        <v>1132</v>
      </c>
      <c r="E148" s="88" t="s">
        <v>1133</v>
      </c>
      <c r="F148" s="89" t="s">
        <v>690</v>
      </c>
      <c r="G148" s="89" t="s">
        <v>631</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1108</v>
      </c>
      <c r="B149" s="84" t="s">
        <v>1134</v>
      </c>
      <c r="C149" s="86" t="s">
        <v>1135</v>
      </c>
      <c r="D149" s="88" t="s">
        <v>1136</v>
      </c>
      <c r="E149" s="88" t="s">
        <v>1137</v>
      </c>
      <c r="F149" s="89" t="s">
        <v>598</v>
      </c>
      <c r="G149" s="89" t="s">
        <v>615</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1108</v>
      </c>
      <c r="B150" s="84" t="s">
        <v>1138</v>
      </c>
      <c r="C150" s="86" t="s">
        <v>1139</v>
      </c>
      <c r="D150" s="88" t="s">
        <v>1140</v>
      </c>
      <c r="E150" s="88" t="s">
        <v>1141</v>
      </c>
      <c r="F150" s="89" t="s">
        <v>844</v>
      </c>
      <c r="G150" s="89" t="s">
        <v>615</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1108</v>
      </c>
      <c r="B151" s="84" t="s">
        <v>1142</v>
      </c>
      <c r="C151" s="86" t="s">
        <v>1143</v>
      </c>
      <c r="D151" s="88" t="s">
        <v>1144</v>
      </c>
      <c r="E151" s="88" t="s">
        <v>1145</v>
      </c>
      <c r="F151" s="89" t="s">
        <v>715</v>
      </c>
      <c r="G151" s="89" t="s">
        <v>615</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1108</v>
      </c>
      <c r="B152" s="84" t="s">
        <v>1146</v>
      </c>
      <c r="C152" s="86" t="s">
        <v>1147</v>
      </c>
      <c r="D152" s="88" t="s">
        <v>1148</v>
      </c>
      <c r="E152" s="88" t="s">
        <v>1149</v>
      </c>
      <c r="F152" s="89" t="s">
        <v>598</v>
      </c>
      <c r="G152" s="89" t="s">
        <v>615</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1108</v>
      </c>
      <c r="B153" s="84" t="s">
        <v>1150</v>
      </c>
      <c r="C153" s="86" t="s">
        <v>1151</v>
      </c>
      <c r="D153" s="88" t="s">
        <v>1152</v>
      </c>
      <c r="E153" s="88" t="s">
        <v>1153</v>
      </c>
      <c r="F153" s="89" t="s">
        <v>598</v>
      </c>
      <c r="G153" s="89" t="s">
        <v>615</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1108</v>
      </c>
      <c r="B154" s="84" t="s">
        <v>1154</v>
      </c>
      <c r="C154" s="86" t="s">
        <v>1155</v>
      </c>
      <c r="D154" s="88" t="s">
        <v>1156</v>
      </c>
      <c r="E154" s="88" t="s">
        <v>1157</v>
      </c>
      <c r="F154" s="89" t="s">
        <v>598</v>
      </c>
      <c r="G154" s="89" t="s">
        <v>615</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1108</v>
      </c>
      <c r="B155" s="84" t="s">
        <v>1158</v>
      </c>
      <c r="C155" s="86" t="s">
        <v>1159</v>
      </c>
      <c r="D155" s="88" t="s">
        <v>1160</v>
      </c>
      <c r="E155" s="88" t="s">
        <v>1161</v>
      </c>
      <c r="F155" s="89" t="s">
        <v>598</v>
      </c>
      <c r="G155" s="89" t="s">
        <v>583</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1108</v>
      </c>
      <c r="B156" s="84" t="s">
        <v>1162</v>
      </c>
      <c r="C156" s="86" t="s">
        <v>1163</v>
      </c>
      <c r="D156" s="88" t="s">
        <v>1164</v>
      </c>
      <c r="E156" s="88" t="s">
        <v>1165</v>
      </c>
      <c r="F156" s="89" t="s">
        <v>598</v>
      </c>
      <c r="G156" s="89" t="s">
        <v>615</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1166</v>
      </c>
      <c r="B157" s="83">
        <v>17</v>
      </c>
      <c r="C157" s="85" t="s">
        <v>21</v>
      </c>
      <c r="D157" s="87" t="s">
        <v>1167</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1166</v>
      </c>
      <c r="B158" s="84" t="s">
        <v>1168</v>
      </c>
      <c r="C158" s="86" t="s">
        <v>1169</v>
      </c>
      <c r="D158" s="88" t="s">
        <v>1170</v>
      </c>
      <c r="E158" s="88" t="s">
        <v>1171</v>
      </c>
      <c r="F158" s="89" t="s">
        <v>715</v>
      </c>
      <c r="G158" s="89" t="s">
        <v>578</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1166</v>
      </c>
      <c r="B159" s="84" t="s">
        <v>1172</v>
      </c>
      <c r="C159" s="86" t="s">
        <v>1173</v>
      </c>
      <c r="D159" s="88" t="s">
        <v>1174</v>
      </c>
      <c r="E159" s="88" t="s">
        <v>1175</v>
      </c>
      <c r="F159" s="89" t="s">
        <v>690</v>
      </c>
      <c r="G159" s="89" t="s">
        <v>631</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1166</v>
      </c>
      <c r="B160" s="84" t="s">
        <v>1176</v>
      </c>
      <c r="C160" s="86" t="s">
        <v>1177</v>
      </c>
      <c r="D160" s="88" t="s">
        <v>1178</v>
      </c>
      <c r="E160" s="88" t="s">
        <v>1179</v>
      </c>
      <c r="F160" s="89" t="s">
        <v>690</v>
      </c>
      <c r="G160" s="89" t="s">
        <v>631</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1166</v>
      </c>
      <c r="B161" s="84" t="s">
        <v>1180</v>
      </c>
      <c r="C161" s="86" t="s">
        <v>1181</v>
      </c>
      <c r="D161" s="88" t="s">
        <v>1182</v>
      </c>
      <c r="E161" s="88" t="s">
        <v>1183</v>
      </c>
      <c r="F161" s="89" t="s">
        <v>690</v>
      </c>
      <c r="G161" s="89" t="s">
        <v>631</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1166</v>
      </c>
      <c r="B162" s="84" t="s">
        <v>1184</v>
      </c>
      <c r="C162" s="86" t="s">
        <v>1185</v>
      </c>
      <c r="D162" s="88" t="s">
        <v>1186</v>
      </c>
      <c r="E162" s="88" t="s">
        <v>1187</v>
      </c>
      <c r="F162" s="89" t="s">
        <v>715</v>
      </c>
      <c r="G162" s="89" t="s">
        <v>578</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1166</v>
      </c>
      <c r="B163" s="84" t="s">
        <v>1188</v>
      </c>
      <c r="C163" s="86" t="s">
        <v>1189</v>
      </c>
      <c r="D163" s="88" t="s">
        <v>1190</v>
      </c>
      <c r="E163" s="88" t="s">
        <v>1191</v>
      </c>
      <c r="F163" s="89" t="s">
        <v>715</v>
      </c>
      <c r="G163" s="89" t="s">
        <v>578</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1166</v>
      </c>
      <c r="B164" s="84" t="s">
        <v>1192</v>
      </c>
      <c r="C164" s="86" t="s">
        <v>1193</v>
      </c>
      <c r="D164" s="88" t="s">
        <v>1194</v>
      </c>
      <c r="E164" s="88" t="s">
        <v>1195</v>
      </c>
      <c r="F164" s="89" t="s">
        <v>715</v>
      </c>
      <c r="G164" s="89" t="s">
        <v>947</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1166</v>
      </c>
      <c r="B165" s="84" t="s">
        <v>1196</v>
      </c>
      <c r="C165" s="86" t="s">
        <v>1197</v>
      </c>
      <c r="D165" s="88" t="s">
        <v>1198</v>
      </c>
      <c r="E165" s="88" t="s">
        <v>1199</v>
      </c>
      <c r="F165" s="89" t="s">
        <v>715</v>
      </c>
      <c r="G165" s="89" t="s">
        <v>947</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1166</v>
      </c>
      <c r="B166" s="84" t="s">
        <v>1200</v>
      </c>
      <c r="C166" s="86" t="s">
        <v>1201</v>
      </c>
      <c r="D166" s="88" t="s">
        <v>1202</v>
      </c>
      <c r="E166" s="88" t="s">
        <v>1203</v>
      </c>
      <c r="F166" s="89" t="s">
        <v>690</v>
      </c>
      <c r="G166" s="89" t="s">
        <v>947</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1204</v>
      </c>
      <c r="B167" s="83">
        <v>18</v>
      </c>
      <c r="C167" s="85" t="s">
        <v>21</v>
      </c>
      <c r="D167" s="87" t="s">
        <v>1205</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1204</v>
      </c>
      <c r="B168" s="84" t="s">
        <v>1206</v>
      </c>
      <c r="C168" s="86" t="s">
        <v>1207</v>
      </c>
      <c r="D168" s="88" t="s">
        <v>1208</v>
      </c>
      <c r="E168" s="88" t="s">
        <v>1209</v>
      </c>
      <c r="F168" s="89" t="s">
        <v>690</v>
      </c>
      <c r="G168" s="89" t="s">
        <v>631</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1204</v>
      </c>
      <c r="B169" s="84" t="s">
        <v>1210</v>
      </c>
      <c r="C169" s="86" t="s">
        <v>1211</v>
      </c>
      <c r="D169" s="88" t="s">
        <v>1212</v>
      </c>
      <c r="E169" s="88" t="s">
        <v>1213</v>
      </c>
      <c r="F169" s="89" t="s">
        <v>844</v>
      </c>
      <c r="G169" s="89" t="s">
        <v>583</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1204</v>
      </c>
      <c r="B170" s="84" t="s">
        <v>1214</v>
      </c>
      <c r="C170" s="86" t="s">
        <v>1215</v>
      </c>
      <c r="D170" s="88" t="s">
        <v>1216</v>
      </c>
      <c r="E170" s="88" t="s">
        <v>1217</v>
      </c>
      <c r="F170" s="89" t="s">
        <v>844</v>
      </c>
      <c r="G170" s="89" t="s">
        <v>615</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1204</v>
      </c>
      <c r="B171" s="84" t="s">
        <v>1218</v>
      </c>
      <c r="C171" s="86" t="s">
        <v>1219</v>
      </c>
      <c r="D171" s="88" t="s">
        <v>1220</v>
      </c>
      <c r="E171" s="88" t="s">
        <v>1221</v>
      </c>
      <c r="F171" s="89" t="s">
        <v>844</v>
      </c>
      <c r="G171" s="89" t="s">
        <v>615</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1204</v>
      </c>
      <c r="B172" s="94" t="s">
        <v>1222</v>
      </c>
      <c r="C172" s="95" t="s">
        <v>1223</v>
      </c>
      <c r="D172" s="96" t="s">
        <v>1224</v>
      </c>
      <c r="E172" s="96" t="s">
        <v>1225</v>
      </c>
      <c r="F172" s="97" t="s">
        <v>844</v>
      </c>
      <c r="G172" s="97" t="s">
        <v>583</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276</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IFERROR(INDEX('Recommendations'!$H$2:$H$82, MATCH(J2,'Recommendations'!$A$2:$A$82,0))="Implemented", FALSE))</xm:f>
            <x14:dxf>
              <font>
                <color rgb="FF000000"/>
              </font>
              <fill>
                <patternFill>
                  <bgColor rgb="FF3C7D22"/>
                </patternFill>
              </fill>
            </x14:dxf>
          </x14:cfRule>
          <x14:cfRule type="expression" priority="2" id="{00000000-000E-0000-0400-000002000000}">
            <xm:f>AND(J2&lt;&gt;"", IFERROR(INDEX('Recommendations'!$H$2:$H$82, MATCH(J2,'Recommendations'!$A$2:$A$82,0))="Compensated", FALSE))</xm:f>
            <x14:dxf>
              <font>
                <color rgb="FF000000"/>
              </font>
              <fill>
                <patternFill>
                  <bgColor rgb="FFC6E0B4"/>
                </patternFill>
              </fill>
            </x14:dxf>
          </x14:cfRule>
          <x14:cfRule type="expression" priority="3" id="{00000000-000E-0000-0400-000003000000}">
            <xm:f>AND(J2&lt;&gt;"", IFERROR(INDEX('Recommendations'!$H$2:$H$82, MATCH(J2,'Recommendations'!$A$2:$A$82,0))="Testing", FALSE))</xm:f>
            <x14:dxf>
              <font>
                <color rgb="FF000000"/>
              </font>
              <fill>
                <patternFill>
                  <bgColor rgb="FFFFC000"/>
                </patternFill>
              </fill>
            </x14:dxf>
          </x14:cfRule>
          <x14:cfRule type="expression" priority="4" id="{00000000-000E-0000-0400-000004000000}">
            <xm:f>AND(J2&lt;&gt;"", IFERROR(INDEX('Recommendations'!$H$2:$H$82, MATCH(J2,'Recommendations'!$A$2:$A$82,0))="Failed", FALSE))</xm:f>
            <x14:dxf>
              <font>
                <color rgb="FF000000"/>
              </font>
              <fill>
                <patternFill>
                  <bgColor rgb="FFD82891"/>
                </patternFill>
              </fill>
            </x14:dxf>
          </x14:cfRule>
          <x14:cfRule type="expression" priority="5" id="{00000000-000E-0000-0400-000005000000}">
            <xm:f>AND(J2&lt;&gt;"", IFERROR(INDEX('Recommendations'!$H$2:$H$82, MATCH(J2,'Recommendations'!$A$2:$A$82,0))="Risk Accepted", FALSE))</xm:f>
            <x14:dxf>
              <font>
                <color rgb="FF000000"/>
              </font>
              <fill>
                <patternFill>
                  <bgColor rgb="FFD9D9D9"/>
                </patternFill>
              </fill>
            </x14:dxf>
          </x14:cfRule>
          <x14:cfRule type="expression" priority="6" id="{00000000-000E-0000-0400-000006000000}">
            <xm:f>AND(J2&lt;&gt;"", IFERROR(INDEX('Recommendations'!$H$2:$H$82, MATCH(J2,'Recommendations'!$A$2:$A$82,0))="N/A",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1226</v>
      </c>
      <c r="C1" s="124" t="s">
        <v>10</v>
      </c>
      <c r="D1" s="124" t="s">
        <v>431</v>
      </c>
      <c r="E1" s="124" t="s">
        <v>1227</v>
      </c>
      <c r="F1" s="124" t="s">
        <v>1228</v>
      </c>
      <c r="G1" s="124" t="s">
        <v>525</v>
      </c>
      <c r="H1" s="124" t="s">
        <v>526</v>
      </c>
      <c r="I1" s="124" t="s">
        <v>527</v>
      </c>
      <c r="J1" s="124" t="s">
        <v>528</v>
      </c>
      <c r="K1" s="124" t="s">
        <v>529</v>
      </c>
      <c r="L1" s="124" t="s">
        <v>530</v>
      </c>
      <c r="M1" s="124" t="s">
        <v>531</v>
      </c>
      <c r="N1" s="124" t="s">
        <v>532</v>
      </c>
      <c r="O1" s="124" t="s">
        <v>533</v>
      </c>
      <c r="P1" s="124" t="s">
        <v>534</v>
      </c>
      <c r="Q1" s="124" t="s">
        <v>535</v>
      </c>
      <c r="R1" s="124" t="s">
        <v>536</v>
      </c>
      <c r="S1" s="124" t="s">
        <v>537</v>
      </c>
      <c r="T1" s="124" t="s">
        <v>538</v>
      </c>
      <c r="U1" s="124" t="s">
        <v>539</v>
      </c>
      <c r="V1" s="124" t="s">
        <v>540</v>
      </c>
      <c r="W1" s="124" t="s">
        <v>541</v>
      </c>
      <c r="X1" s="124" t="s">
        <v>542</v>
      </c>
      <c r="Y1" s="124" t="s">
        <v>543</v>
      </c>
      <c r="Z1" s="124" t="s">
        <v>544</v>
      </c>
      <c r="AA1" s="124" t="s">
        <v>545</v>
      </c>
      <c r="AB1" s="124" t="s">
        <v>546</v>
      </c>
      <c r="AC1" s="124" t="s">
        <v>547</v>
      </c>
      <c r="AD1" s="124" t="s">
        <v>548</v>
      </c>
      <c r="AE1" s="124" t="s">
        <v>549</v>
      </c>
      <c r="AF1" s="124" t="s">
        <v>550</v>
      </c>
      <c r="AG1" s="124" t="s">
        <v>551</v>
      </c>
      <c r="AH1" s="124" t="s">
        <v>552</v>
      </c>
      <c r="AI1" s="124" t="s">
        <v>553</v>
      </c>
      <c r="AJ1" s="124" t="s">
        <v>554</v>
      </c>
      <c r="AK1" s="124" t="s">
        <v>555</v>
      </c>
      <c r="AL1" s="124" t="s">
        <v>556</v>
      </c>
      <c r="AM1" s="124" t="s">
        <v>557</v>
      </c>
      <c r="AN1" s="124" t="s">
        <v>558</v>
      </c>
      <c r="AO1" s="124" t="s">
        <v>559</v>
      </c>
      <c r="AP1" s="124" t="s">
        <v>560</v>
      </c>
      <c r="AQ1" s="124" t="s">
        <v>561</v>
      </c>
      <c r="AR1" s="124" t="s">
        <v>562</v>
      </c>
      <c r="AS1" s="124" t="s">
        <v>563</v>
      </c>
      <c r="AT1" s="124" t="s">
        <v>564</v>
      </c>
      <c r="AU1" s="125" t="s">
        <v>565</v>
      </c>
    </row>
    <row r="2" spans="1:47" ht="60" customHeight="1" x14ac:dyDescent="0.35">
      <c r="A2" s="119" t="s">
        <v>1229</v>
      </c>
      <c r="B2" s="109" t="s">
        <v>1230</v>
      </c>
      <c r="C2" s="110" t="s">
        <v>1231</v>
      </c>
      <c r="D2" s="110" t="s">
        <v>1232</v>
      </c>
      <c r="E2" s="110" t="s">
        <v>1233</v>
      </c>
      <c r="F2" s="111" t="s">
        <v>1234</v>
      </c>
      <c r="G2" s="112">
        <f>IF(COUNTIF(H2:AU2,"&lt;&gt;")=0,"",SUMPRODUCT(((Recommendations[ImplStatus]="Implemented")+(Recommendations[ImplStatus]="Compensated"))*ISNUMBER(MATCH(Recommendations[Id],H2:AU2,0)))/COUNTIF(H2:AU2,"&lt;&gt;"))</f>
        <v>0</v>
      </c>
      <c r="H2" s="113" t="s">
        <v>40</v>
      </c>
      <c r="I2" s="113" t="s">
        <v>217</v>
      </c>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1235</v>
      </c>
      <c r="B3" s="109" t="s">
        <v>1236</v>
      </c>
      <c r="C3" s="110" t="s">
        <v>1237</v>
      </c>
      <c r="D3" s="110" t="s">
        <v>1238</v>
      </c>
      <c r="E3" s="110" t="s">
        <v>1239</v>
      </c>
      <c r="F3" s="111" t="s">
        <v>1240</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1241</v>
      </c>
      <c r="B4" s="109" t="s">
        <v>1242</v>
      </c>
      <c r="C4" s="110" t="s">
        <v>1243</v>
      </c>
      <c r="D4" s="110" t="s">
        <v>1244</v>
      </c>
      <c r="E4" s="110" t="s">
        <v>1245</v>
      </c>
      <c r="F4" s="111" t="s">
        <v>1246</v>
      </c>
      <c r="G4" s="112">
        <f>IF(COUNTIF(H4:AU4,"&lt;&gt;")=0,"",SUMPRODUCT(((Recommendations[ImplStatus]="Implemented")+(Recommendations[ImplStatus]="Compensated"))*ISNUMBER(MATCH(Recommendations[Id],H4:AU4,0)))/COUNTIF(H4:AU4,"&lt;&gt;"))</f>
        <v>0</v>
      </c>
      <c r="H4" s="113" t="s">
        <v>197</v>
      </c>
      <c r="I4" s="113" t="s">
        <v>273</v>
      </c>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1247</v>
      </c>
      <c r="B5" s="109" t="s">
        <v>1248</v>
      </c>
      <c r="C5" s="110" t="s">
        <v>1249</v>
      </c>
      <c r="D5" s="110" t="s">
        <v>1250</v>
      </c>
      <c r="E5" s="110" t="s">
        <v>1251</v>
      </c>
      <c r="F5" s="111" t="s">
        <v>1252</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1253</v>
      </c>
      <c r="B6" s="109" t="s">
        <v>1254</v>
      </c>
      <c r="C6" s="110" t="s">
        <v>1255</v>
      </c>
      <c r="D6" s="110" t="s">
        <v>1256</v>
      </c>
      <c r="E6" s="110" t="s">
        <v>21</v>
      </c>
      <c r="F6" s="111" t="s">
        <v>1257</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1258</v>
      </c>
      <c r="B7" s="109" t="s">
        <v>11</v>
      </c>
      <c r="C7" s="110" t="s">
        <v>1259</v>
      </c>
      <c r="D7" s="110" t="s">
        <v>1260</v>
      </c>
      <c r="E7" s="110" t="s">
        <v>21</v>
      </c>
      <c r="F7" s="111" t="s">
        <v>1261</v>
      </c>
      <c r="G7" s="112" t="str">
        <f>IF(COUNTIF(H7:AU7,"&lt;&gt;")=0,"",SUMPRODUCT(((Recommendations[ImplStatus]="Implemented")+(Recommendations[ImplStatus]="Compensated"))*ISNUMBER(MATCH(Recommendations[Id],H7:AU7,0)))/COUNTIF(H7:AU7,"&lt;&gt;"))</f>
        <v/>
      </c>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1262</v>
      </c>
      <c r="B8" s="109" t="s">
        <v>1263</v>
      </c>
      <c r="C8" s="110" t="s">
        <v>1264</v>
      </c>
      <c r="D8" s="110" t="s">
        <v>1265</v>
      </c>
      <c r="E8" s="110" t="s">
        <v>21</v>
      </c>
      <c r="F8" s="111" t="s">
        <v>1266</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1267</v>
      </c>
      <c r="B9" s="109" t="s">
        <v>1268</v>
      </c>
      <c r="C9" s="110" t="s">
        <v>1269</v>
      </c>
      <c r="D9" s="110" t="s">
        <v>1270</v>
      </c>
      <c r="E9" s="110" t="s">
        <v>21</v>
      </c>
      <c r="F9" s="111" t="s">
        <v>1271</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1272</v>
      </c>
      <c r="B10" s="109" t="s">
        <v>1273</v>
      </c>
      <c r="C10" s="110" t="s">
        <v>1274</v>
      </c>
      <c r="D10" s="110" t="s">
        <v>1275</v>
      </c>
      <c r="E10" s="110" t="s">
        <v>21</v>
      </c>
      <c r="F10" s="111" t="s">
        <v>1276</v>
      </c>
      <c r="G10" s="112">
        <f>IF(COUNTIF(H10:AU10,"&lt;&gt;")=0,"",SUMPRODUCT(((Recommendations[ImplStatus]="Implemented")+(Recommendations[ImplStatus]="Compensated"))*ISNUMBER(MATCH(Recommendations[Id],H10:AU10,0)))/COUNTIF(H10:AU10,"&lt;&gt;"))</f>
        <v>0</v>
      </c>
      <c r="H10" s="113" t="s">
        <v>131</v>
      </c>
      <c r="I10" s="113" t="s">
        <v>240</v>
      </c>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1277</v>
      </c>
      <c r="B11" s="109" t="s">
        <v>1278</v>
      </c>
      <c r="C11" s="110" t="s">
        <v>1279</v>
      </c>
      <c r="D11" s="110" t="s">
        <v>1280</v>
      </c>
      <c r="E11" s="110" t="s">
        <v>21</v>
      </c>
      <c r="F11" s="111" t="s">
        <v>1281</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1282</v>
      </c>
      <c r="B12" s="109" t="s">
        <v>1283</v>
      </c>
      <c r="C12" s="110" t="s">
        <v>1284</v>
      </c>
      <c r="D12" s="110" t="s">
        <v>1285</v>
      </c>
      <c r="E12" s="110" t="s">
        <v>21</v>
      </c>
      <c r="F12" s="111" t="s">
        <v>1286</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1287</v>
      </c>
      <c r="B13" s="109" t="s">
        <v>1288</v>
      </c>
      <c r="C13" s="110" t="s">
        <v>1289</v>
      </c>
      <c r="D13" s="110" t="s">
        <v>1290</v>
      </c>
      <c r="E13" s="110" t="s">
        <v>21</v>
      </c>
      <c r="F13" s="111" t="s">
        <v>1291</v>
      </c>
      <c r="G13" s="112">
        <f>IF(COUNTIF(H13:AU13,"&lt;&gt;")=0,"",SUMPRODUCT(((Recommendations[ImplStatus]="Implemented")+(Recommendations[ImplStatus]="Compensated"))*ISNUMBER(MATCH(Recommendations[Id],H13:AU13,0)))/COUNTIF(H13:AU13,"&lt;&gt;"))</f>
        <v>0</v>
      </c>
      <c r="H13" s="113" t="s">
        <v>55</v>
      </c>
      <c r="I13" s="113" t="s">
        <v>192</v>
      </c>
      <c r="J13" s="113" t="s">
        <v>220</v>
      </c>
      <c r="K13" s="113" t="s">
        <v>272</v>
      </c>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1292</v>
      </c>
      <c r="B14" s="109" t="s">
        <v>1293</v>
      </c>
      <c r="C14" s="110" t="s">
        <v>1294</v>
      </c>
      <c r="D14" s="110" t="s">
        <v>1295</v>
      </c>
      <c r="E14" s="110" t="s">
        <v>21</v>
      </c>
      <c r="F14" s="111" t="s">
        <v>1296</v>
      </c>
      <c r="G14" s="112">
        <f>IF(COUNTIF(H14:AU14,"&lt;&gt;")=0,"",SUMPRODUCT(((Recommendations[ImplStatus]="Implemented")+(Recommendations[ImplStatus]="Compensated"))*ISNUMBER(MATCH(Recommendations[Id],H14:AU14,0)))/COUNTIF(H14:AU14,"&lt;&gt;"))</f>
        <v>0</v>
      </c>
      <c r="H14" s="113" t="s">
        <v>65</v>
      </c>
      <c r="I14" s="113" t="s">
        <v>70</v>
      </c>
      <c r="J14" s="113" t="s">
        <v>86</v>
      </c>
      <c r="K14" s="113" t="s">
        <v>106</v>
      </c>
      <c r="L14" s="113" t="s">
        <v>111</v>
      </c>
      <c r="M14" s="113" t="s">
        <v>116</v>
      </c>
      <c r="N14" s="113" t="s">
        <v>126</v>
      </c>
      <c r="O14" s="113" t="s">
        <v>136</v>
      </c>
      <c r="P14" s="113" t="s">
        <v>152</v>
      </c>
      <c r="Q14" s="113" t="s">
        <v>162</v>
      </c>
      <c r="R14" s="113" t="s">
        <v>182</v>
      </c>
      <c r="S14" s="113" t="s">
        <v>187</v>
      </c>
      <c r="T14" s="113" t="s">
        <v>202</v>
      </c>
      <c r="U14" s="113" t="s">
        <v>207</v>
      </c>
      <c r="V14" s="113" t="s">
        <v>222</v>
      </c>
      <c r="W14" s="113" t="s">
        <v>223</v>
      </c>
      <c r="X14" s="113" t="s">
        <v>226</v>
      </c>
      <c r="Y14" s="113" t="s">
        <v>235</v>
      </c>
      <c r="Z14" s="113" t="s">
        <v>236</v>
      </c>
      <c r="AA14" s="113" t="s">
        <v>237</v>
      </c>
      <c r="AB14" s="113" t="s">
        <v>239</v>
      </c>
      <c r="AC14" s="113" t="s">
        <v>246</v>
      </c>
      <c r="AD14" s="113" t="s">
        <v>264</v>
      </c>
      <c r="AE14" s="113" t="s">
        <v>266</v>
      </c>
      <c r="AF14" s="113" t="s">
        <v>270</v>
      </c>
      <c r="AG14" s="113" t="s">
        <v>271</v>
      </c>
      <c r="AH14" s="113" t="s">
        <v>274</v>
      </c>
      <c r="AI14" s="113" t="s">
        <v>275</v>
      </c>
      <c r="AJ14" s="113"/>
      <c r="AK14" s="113"/>
      <c r="AL14" s="113"/>
      <c r="AM14" s="113"/>
      <c r="AN14" s="113"/>
      <c r="AO14" s="113"/>
      <c r="AP14" s="113"/>
      <c r="AQ14" s="113"/>
      <c r="AR14" s="113"/>
      <c r="AS14" s="113"/>
      <c r="AT14" s="113"/>
      <c r="AU14" s="121"/>
    </row>
    <row r="15" spans="1:47" ht="60" customHeight="1" x14ac:dyDescent="0.35">
      <c r="A15" s="119" t="s">
        <v>1297</v>
      </c>
      <c r="B15" s="109" t="s">
        <v>1298</v>
      </c>
      <c r="C15" s="110" t="s">
        <v>1299</v>
      </c>
      <c r="D15" s="110" t="s">
        <v>1300</v>
      </c>
      <c r="E15" s="110" t="s">
        <v>21</v>
      </c>
      <c r="F15" s="111" t="s">
        <v>1301</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1302</v>
      </c>
      <c r="B16" s="109" t="s">
        <v>1303</v>
      </c>
      <c r="C16" s="110" t="s">
        <v>1304</v>
      </c>
      <c r="D16" s="110" t="s">
        <v>1305</v>
      </c>
      <c r="E16" s="110" t="s">
        <v>21</v>
      </c>
      <c r="F16" s="111" t="s">
        <v>1306</v>
      </c>
      <c r="G16" s="112" t="str">
        <f>IF(COUNTIF(H16:AU16,"&lt;&gt;")=0,"",SUMPRODUCT(((Recommendations[ImplStatus]="Implemented")+(Recommendations[ImplStatus]="Compensated"))*ISNUMBER(MATCH(Recommendations[Id],H16:AU16,0)))/COUNTIF(H16:AU16,"&lt;&gt;"))</f>
        <v/>
      </c>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1307</v>
      </c>
      <c r="B17" s="109" t="s">
        <v>1308</v>
      </c>
      <c r="C17" s="110" t="s">
        <v>1309</v>
      </c>
      <c r="D17" s="110" t="s">
        <v>1310</v>
      </c>
      <c r="E17" s="110" t="s">
        <v>21</v>
      </c>
      <c r="F17" s="111" t="s">
        <v>1311</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1312</v>
      </c>
      <c r="B18" s="109" t="s">
        <v>1313</v>
      </c>
      <c r="C18" s="110" t="s">
        <v>1314</v>
      </c>
      <c r="D18" s="110" t="s">
        <v>1315</v>
      </c>
      <c r="E18" s="110" t="s">
        <v>21</v>
      </c>
      <c r="F18" s="111" t="s">
        <v>1316</v>
      </c>
      <c r="G18" s="112">
        <f>IF(COUNTIF(H18:AU18,"&lt;&gt;")=0,"",SUMPRODUCT(((Recommendations[ImplStatus]="Implemented")+(Recommendations[ImplStatus]="Compensated"))*ISNUMBER(MATCH(Recommendations[Id],H18:AU18,0)))/COUNTIF(H18:AU18,"&lt;&gt;"))</f>
        <v>0</v>
      </c>
      <c r="H18" s="113" t="s">
        <v>50</v>
      </c>
      <c r="I18" s="113" t="s">
        <v>219</v>
      </c>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1317</v>
      </c>
      <c r="B19" s="109" t="s">
        <v>1318</v>
      </c>
      <c r="C19" s="110" t="s">
        <v>1319</v>
      </c>
      <c r="D19" s="110" t="s">
        <v>1320</v>
      </c>
      <c r="E19" s="110" t="s">
        <v>21</v>
      </c>
      <c r="F19" s="111" t="s">
        <v>1321</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1322</v>
      </c>
      <c r="B20" s="109" t="s">
        <v>1323</v>
      </c>
      <c r="C20" s="110" t="s">
        <v>1324</v>
      </c>
      <c r="D20" s="110" t="s">
        <v>1325</v>
      </c>
      <c r="E20" s="110" t="s">
        <v>21</v>
      </c>
      <c r="F20" s="111" t="s">
        <v>1326</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1327</v>
      </c>
      <c r="B21" s="109" t="s">
        <v>1328</v>
      </c>
      <c r="C21" s="110" t="s">
        <v>1329</v>
      </c>
      <c r="D21" s="110" t="s">
        <v>1330</v>
      </c>
      <c r="E21" s="110" t="s">
        <v>1331</v>
      </c>
      <c r="F21" s="111" t="s">
        <v>1332</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1333</v>
      </c>
      <c r="B22" s="109" t="s">
        <v>1334</v>
      </c>
      <c r="C22" s="110" t="s">
        <v>1335</v>
      </c>
      <c r="D22" s="110" t="s">
        <v>1336</v>
      </c>
      <c r="E22" s="110" t="s">
        <v>1337</v>
      </c>
      <c r="F22" s="111" t="s">
        <v>1338</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1339</v>
      </c>
      <c r="B23" s="109" t="s">
        <v>1340</v>
      </c>
      <c r="C23" s="110" t="s">
        <v>1341</v>
      </c>
      <c r="D23" s="110" t="s">
        <v>1342</v>
      </c>
      <c r="E23" s="110" t="s">
        <v>1343</v>
      </c>
      <c r="F23" s="111" t="s">
        <v>1344</v>
      </c>
      <c r="G23" s="112">
        <f>IF(COUNTIF(H23:AU23,"&lt;&gt;")=0,"",SUMPRODUCT(((Recommendations[ImplStatus]="Implemented")+(Recommendations[ImplStatus]="Compensated"))*ISNUMBER(MATCH(Recommendations[Id],H23:AU23,0)))/COUNTIF(H23:AU23,"&lt;&gt;"))</f>
        <v>0</v>
      </c>
      <c r="H23" s="113" t="s">
        <v>45</v>
      </c>
      <c r="I23" s="113" t="s">
        <v>218</v>
      </c>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1345</v>
      </c>
      <c r="B24" s="109" t="s">
        <v>1346</v>
      </c>
      <c r="C24" s="110" t="s">
        <v>1347</v>
      </c>
      <c r="D24" s="110" t="s">
        <v>1348</v>
      </c>
      <c r="E24" s="110" t="s">
        <v>21</v>
      </c>
      <c r="F24" s="111" t="s">
        <v>1349</v>
      </c>
      <c r="G24" s="112" t="str">
        <f>IF(COUNTIF(H24:AU24,"&lt;&gt;")=0,"",SUMPRODUCT(((Recommendations[ImplStatus]="Implemented")+(Recommendations[ImplStatus]="Compensated"))*ISNUMBER(MATCH(Recommendations[Id],H24:AU24,0)))/COUNTIF(H24:AU24,"&lt;&gt;"))</f>
        <v/>
      </c>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1350</v>
      </c>
      <c r="B25" s="109" t="s">
        <v>1351</v>
      </c>
      <c r="C25" s="110" t="s">
        <v>1352</v>
      </c>
      <c r="D25" s="110" t="s">
        <v>21</v>
      </c>
      <c r="E25" s="110" t="s">
        <v>21</v>
      </c>
      <c r="F25" s="111" t="s">
        <v>1353</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1354</v>
      </c>
      <c r="B26" s="109" t="s">
        <v>1355</v>
      </c>
      <c r="C26" s="110" t="s">
        <v>1356</v>
      </c>
      <c r="D26" s="110" t="s">
        <v>1357</v>
      </c>
      <c r="E26" s="110" t="s">
        <v>21</v>
      </c>
      <c r="F26" s="111" t="s">
        <v>1358</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1359</v>
      </c>
      <c r="B27" s="109" t="s">
        <v>1360</v>
      </c>
      <c r="C27" s="110" t="s">
        <v>1361</v>
      </c>
      <c r="D27" s="110" t="s">
        <v>1362</v>
      </c>
      <c r="E27" s="110" t="s">
        <v>1363</v>
      </c>
      <c r="F27" s="111" t="s">
        <v>1364</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1365</v>
      </c>
      <c r="B28" s="109" t="s">
        <v>1366</v>
      </c>
      <c r="C28" s="110" t="s">
        <v>1367</v>
      </c>
      <c r="D28" s="110" t="s">
        <v>21</v>
      </c>
      <c r="E28" s="110" t="s">
        <v>21</v>
      </c>
      <c r="F28" s="111" t="s">
        <v>1368</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1369</v>
      </c>
      <c r="B29" s="109" t="s">
        <v>1370</v>
      </c>
      <c r="C29" s="110" t="s">
        <v>1371</v>
      </c>
      <c r="D29" s="110" t="s">
        <v>1372</v>
      </c>
      <c r="E29" s="110" t="s">
        <v>1373</v>
      </c>
      <c r="F29" s="111" t="s">
        <v>1374</v>
      </c>
      <c r="G29" s="112">
        <f>IF(COUNTIF(H29:AU29,"&lt;&gt;")=0,"",SUMPRODUCT(((Recommendations[ImplStatus]="Implemented")+(Recommendations[ImplStatus]="Compensated"))*ISNUMBER(MATCH(Recommendations[Id],H29:AU29,0)))/COUNTIF(H29:AU29,"&lt;&gt;"))</f>
        <v>0</v>
      </c>
      <c r="H29" s="113" t="s">
        <v>25</v>
      </c>
      <c r="I29" s="113" t="s">
        <v>30</v>
      </c>
      <c r="J29" s="113" t="s">
        <v>214</v>
      </c>
      <c r="K29" s="113" t="s">
        <v>215</v>
      </c>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1375</v>
      </c>
      <c r="B30" s="109" t="s">
        <v>1376</v>
      </c>
      <c r="C30" s="110" t="s">
        <v>1377</v>
      </c>
      <c r="D30" s="110" t="s">
        <v>1378</v>
      </c>
      <c r="E30" s="110" t="s">
        <v>21</v>
      </c>
      <c r="F30" s="111" t="s">
        <v>1379</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1380</v>
      </c>
      <c r="B31" s="109" t="s">
        <v>1381</v>
      </c>
      <c r="C31" s="110" t="s">
        <v>1382</v>
      </c>
      <c r="D31" s="110" t="s">
        <v>1383</v>
      </c>
      <c r="E31" s="110" t="s">
        <v>1384</v>
      </c>
      <c r="F31" s="111" t="s">
        <v>1385</v>
      </c>
      <c r="G31" s="112">
        <f>IF(COUNTIF(H31:AU31,"&lt;&gt;")=0,"",SUMPRODUCT(((Recommendations[ImplStatus]="Implemented")+(Recommendations[ImplStatus]="Compensated"))*ISNUMBER(MATCH(Recommendations[Id],H31:AU31,0)))/COUNTIF(H31:AU31,"&lt;&gt;"))</f>
        <v>0</v>
      </c>
      <c r="H31" s="113" t="s">
        <v>167</v>
      </c>
      <c r="I31" s="113" t="s">
        <v>172</v>
      </c>
      <c r="J31" s="113" t="s">
        <v>177</v>
      </c>
      <c r="K31" s="113" t="s">
        <v>267</v>
      </c>
      <c r="L31" s="113" t="s">
        <v>268</v>
      </c>
      <c r="M31" s="113" t="s">
        <v>269</v>
      </c>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1386</v>
      </c>
      <c r="B32" s="109" t="s">
        <v>1387</v>
      </c>
      <c r="C32" s="110" t="s">
        <v>1388</v>
      </c>
      <c r="D32" s="110" t="s">
        <v>1389</v>
      </c>
      <c r="E32" s="110" t="s">
        <v>1390</v>
      </c>
      <c r="F32" s="111" t="s">
        <v>1391</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1392</v>
      </c>
      <c r="B33" s="109" t="s">
        <v>1393</v>
      </c>
      <c r="C33" s="110" t="s">
        <v>1394</v>
      </c>
      <c r="D33" s="110" t="s">
        <v>1395</v>
      </c>
      <c r="E33" s="110" t="s">
        <v>21</v>
      </c>
      <c r="F33" s="111" t="s">
        <v>1396</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1397</v>
      </c>
      <c r="B34" s="109" t="s">
        <v>1398</v>
      </c>
      <c r="C34" s="110" t="s">
        <v>1399</v>
      </c>
      <c r="D34" s="110" t="s">
        <v>1400</v>
      </c>
      <c r="E34" s="110" t="s">
        <v>21</v>
      </c>
      <c r="F34" s="111" t="s">
        <v>1401</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1402</v>
      </c>
      <c r="B35" s="109" t="s">
        <v>1403</v>
      </c>
      <c r="C35" s="110" t="s">
        <v>1404</v>
      </c>
      <c r="D35" s="110" t="s">
        <v>1405</v>
      </c>
      <c r="E35" s="110" t="s">
        <v>1406</v>
      </c>
      <c r="F35" s="111" t="s">
        <v>1407</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1408</v>
      </c>
      <c r="B36" s="109" t="s">
        <v>1409</v>
      </c>
      <c r="C36" s="110" t="s">
        <v>1410</v>
      </c>
      <c r="D36" s="110" t="s">
        <v>1411</v>
      </c>
      <c r="E36" s="110" t="s">
        <v>1412</v>
      </c>
      <c r="F36" s="111" t="s">
        <v>1413</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1414</v>
      </c>
      <c r="B37" s="109" t="s">
        <v>1415</v>
      </c>
      <c r="C37" s="110" t="s">
        <v>1416</v>
      </c>
      <c r="D37" s="110" t="s">
        <v>1417</v>
      </c>
      <c r="E37" s="110" t="s">
        <v>21</v>
      </c>
      <c r="F37" s="111" t="s">
        <v>1418</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1419</v>
      </c>
      <c r="B38" s="109" t="s">
        <v>1420</v>
      </c>
      <c r="C38" s="110" t="s">
        <v>1421</v>
      </c>
      <c r="D38" s="110" t="s">
        <v>1422</v>
      </c>
      <c r="E38" s="110" t="s">
        <v>1423</v>
      </c>
      <c r="F38" s="111" t="s">
        <v>1424</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1425</v>
      </c>
      <c r="B39" s="109" t="s">
        <v>1426</v>
      </c>
      <c r="C39" s="110" t="s">
        <v>1427</v>
      </c>
      <c r="D39" s="110" t="s">
        <v>1428</v>
      </c>
      <c r="E39" s="110" t="s">
        <v>21</v>
      </c>
      <c r="F39" s="111" t="s">
        <v>1429</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1430</v>
      </c>
      <c r="B40" s="109" t="s">
        <v>1431</v>
      </c>
      <c r="C40" s="110" t="s">
        <v>1432</v>
      </c>
      <c r="D40" s="110" t="s">
        <v>1433</v>
      </c>
      <c r="E40" s="110" t="s">
        <v>1434</v>
      </c>
      <c r="F40" s="111" t="s">
        <v>1435</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1436</v>
      </c>
      <c r="B41" s="109" t="s">
        <v>1437</v>
      </c>
      <c r="C41" s="110" t="s">
        <v>1438</v>
      </c>
      <c r="D41" s="110" t="s">
        <v>1439</v>
      </c>
      <c r="E41" s="110" t="s">
        <v>1440</v>
      </c>
      <c r="F41" s="111" t="s">
        <v>1441</v>
      </c>
      <c r="G41" s="112">
        <f>IF(COUNTIF(H41:AU41,"&lt;&gt;")=0,"",SUMPRODUCT(((Recommendations[ImplStatus]="Implemented")+(Recommendations[ImplStatus]="Compensated"))*ISNUMBER(MATCH(Recommendations[Id],H41:AU41,0)))/COUNTIF(H41:AU41,"&lt;&gt;"))</f>
        <v>0</v>
      </c>
      <c r="H41" s="113" t="s">
        <v>146</v>
      </c>
      <c r="I41" s="113" t="s">
        <v>263</v>
      </c>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1442</v>
      </c>
      <c r="B42" s="109" t="s">
        <v>1443</v>
      </c>
      <c r="C42" s="110" t="s">
        <v>1444</v>
      </c>
      <c r="D42" s="110" t="s">
        <v>1445</v>
      </c>
      <c r="E42" s="110" t="s">
        <v>1446</v>
      </c>
      <c r="F42" s="111" t="s">
        <v>1447</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1448</v>
      </c>
      <c r="B43" s="109" t="s">
        <v>1449</v>
      </c>
      <c r="C43" s="110" t="s">
        <v>1450</v>
      </c>
      <c r="D43" s="110" t="s">
        <v>1451</v>
      </c>
      <c r="E43" s="110" t="s">
        <v>1452</v>
      </c>
      <c r="F43" s="111" t="s">
        <v>1453</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1454</v>
      </c>
      <c r="B44" s="109" t="s">
        <v>1455</v>
      </c>
      <c r="C44" s="110" t="s">
        <v>1456</v>
      </c>
      <c r="D44" s="110" t="s">
        <v>1457</v>
      </c>
      <c r="E44" s="110" t="s">
        <v>21</v>
      </c>
      <c r="F44" s="111" t="s">
        <v>1458</v>
      </c>
      <c r="G44" s="112">
        <f>IF(COUNTIF(H44:AU44,"&lt;&gt;")=0,"",SUMPRODUCT(((Recommendations[ImplStatus]="Implemented")+(Recommendations[ImplStatus]="Compensated"))*ISNUMBER(MATCH(Recommendations[Id],H44:AU44,0)))/COUNTIF(H44:AU44,"&lt;&gt;"))</f>
        <v>0</v>
      </c>
      <c r="H44" s="113" t="s">
        <v>121</v>
      </c>
      <c r="I44" s="113" t="s">
        <v>238</v>
      </c>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1459</v>
      </c>
      <c r="B45" s="114" t="s">
        <v>1460</v>
      </c>
      <c r="C45" s="115" t="s">
        <v>1461</v>
      </c>
      <c r="D45" s="115" t="s">
        <v>1462</v>
      </c>
      <c r="E45" s="115" t="s">
        <v>1463</v>
      </c>
      <c r="F45" s="116" t="s">
        <v>1464</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276</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IFERROR(INDEX('Recommendations'!$H$2:$H$82, MATCH(H2,'Recommendations'!$A$2:$A$82,0))="Implemented", FALSE))</xm:f>
            <x14:dxf>
              <font>
                <color rgb="FF000000"/>
              </font>
              <fill>
                <patternFill>
                  <bgColor rgb="FF3C7D22"/>
                </patternFill>
              </fill>
            </x14:dxf>
          </x14:cfRule>
          <x14:cfRule type="expression" priority="2" id="{00000000-000E-0000-0500-000002000000}">
            <xm:f>AND(H2&lt;&gt;"", IFERROR(INDEX('Recommendations'!$H$2:$H$82, MATCH(H2,'Recommendations'!$A$2:$A$82,0))="Compensated", FALSE))</xm:f>
            <x14:dxf>
              <font>
                <color rgb="FF000000"/>
              </font>
              <fill>
                <patternFill>
                  <bgColor rgb="FFC6E0B4"/>
                </patternFill>
              </fill>
            </x14:dxf>
          </x14:cfRule>
          <x14:cfRule type="expression" priority="3" id="{00000000-000E-0000-0500-000003000000}">
            <xm:f>AND(H2&lt;&gt;"", IFERROR(INDEX('Recommendations'!$H$2:$H$82, MATCH(H2,'Recommendations'!$A$2:$A$82,0))="Testing", FALSE))</xm:f>
            <x14:dxf>
              <font>
                <color rgb="FF000000"/>
              </font>
              <fill>
                <patternFill>
                  <bgColor rgb="FFFFC000"/>
                </patternFill>
              </fill>
            </x14:dxf>
          </x14:cfRule>
          <x14:cfRule type="expression" priority="4" id="{00000000-000E-0000-0500-000004000000}">
            <xm:f>AND(H2&lt;&gt;"", IFERROR(INDEX('Recommendations'!$H$2:$H$82, MATCH(H2,'Recommendations'!$A$2:$A$82,0))="Failed", FALSE))</xm:f>
            <x14:dxf>
              <font>
                <color rgb="FF000000"/>
              </font>
              <fill>
                <patternFill>
                  <bgColor rgb="FFD82891"/>
                </patternFill>
              </fill>
            </x14:dxf>
          </x14:cfRule>
          <x14:cfRule type="expression" priority="5" id="{00000000-000E-0000-0500-000005000000}">
            <xm:f>AND(H2&lt;&gt;"", IFERROR(INDEX('Recommendations'!$H$2:$H$82, MATCH(H2,'Recommendations'!$A$2:$A$82,0))="Risk Accepted", FALSE))</xm:f>
            <x14:dxf>
              <font>
                <color rgb="FF000000"/>
              </font>
              <fill>
                <patternFill>
                  <bgColor rgb="FFD9D9D9"/>
                </patternFill>
              </fill>
            </x14:dxf>
          </x14:cfRule>
          <x14:cfRule type="expression" priority="6" id="{00000000-000E-0000-0500-000006000000}">
            <xm:f>AND(H2&lt;&gt;"", IFERROR(INDEX('Recommendations'!$H$2:$H$82, MATCH(H2,'Recommendations'!$A$2:$A$82,0))="N/A",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1465</v>
      </c>
      <c r="B1" s="148" t="s">
        <v>519</v>
      </c>
      <c r="C1" s="148" t="s">
        <v>0</v>
      </c>
      <c r="D1" s="148" t="s">
        <v>520</v>
      </c>
      <c r="E1" s="148" t="s">
        <v>1466</v>
      </c>
      <c r="F1" s="148" t="s">
        <v>1467</v>
      </c>
      <c r="G1" s="148" t="s">
        <v>1468</v>
      </c>
      <c r="H1" s="148" t="s">
        <v>1469</v>
      </c>
      <c r="I1" s="148" t="s">
        <v>525</v>
      </c>
      <c r="J1" s="148" t="s">
        <v>526</v>
      </c>
      <c r="K1" s="148" t="s">
        <v>527</v>
      </c>
      <c r="L1" s="148" t="s">
        <v>528</v>
      </c>
      <c r="M1" s="148" t="s">
        <v>529</v>
      </c>
      <c r="N1" s="148" t="s">
        <v>530</v>
      </c>
      <c r="O1" s="148" t="s">
        <v>531</v>
      </c>
      <c r="P1" s="148" t="s">
        <v>532</v>
      </c>
      <c r="Q1" s="148" t="s">
        <v>533</v>
      </c>
      <c r="R1" s="148" t="s">
        <v>534</v>
      </c>
      <c r="S1" s="148" t="s">
        <v>535</v>
      </c>
      <c r="T1" s="148" t="s">
        <v>536</v>
      </c>
      <c r="U1" s="148" t="s">
        <v>537</v>
      </c>
      <c r="V1" s="148" t="s">
        <v>538</v>
      </c>
      <c r="W1" s="148" t="s">
        <v>539</v>
      </c>
      <c r="X1" s="148" t="s">
        <v>540</v>
      </c>
      <c r="Y1" s="148" t="s">
        <v>541</v>
      </c>
      <c r="Z1" s="148" t="s">
        <v>542</v>
      </c>
      <c r="AA1" s="148" t="s">
        <v>543</v>
      </c>
      <c r="AB1" s="148" t="s">
        <v>544</v>
      </c>
      <c r="AC1" s="148" t="s">
        <v>545</v>
      </c>
      <c r="AD1" s="148" t="s">
        <v>546</v>
      </c>
      <c r="AE1" s="148" t="s">
        <v>547</v>
      </c>
      <c r="AF1" s="148" t="s">
        <v>548</v>
      </c>
      <c r="AG1" s="148" t="s">
        <v>549</v>
      </c>
      <c r="AH1" s="148" t="s">
        <v>550</v>
      </c>
      <c r="AI1" s="148" t="s">
        <v>551</v>
      </c>
      <c r="AJ1" s="148" t="s">
        <v>552</v>
      </c>
      <c r="AK1" s="148" t="s">
        <v>553</v>
      </c>
      <c r="AL1" s="148" t="s">
        <v>554</v>
      </c>
      <c r="AM1" s="148" t="s">
        <v>555</v>
      </c>
      <c r="AN1" s="148" t="s">
        <v>556</v>
      </c>
      <c r="AO1" s="148" t="s">
        <v>557</v>
      </c>
      <c r="AP1" s="148" t="s">
        <v>558</v>
      </c>
      <c r="AQ1" s="148" t="s">
        <v>559</v>
      </c>
      <c r="AR1" s="148" t="s">
        <v>560</v>
      </c>
      <c r="AS1" s="148" t="s">
        <v>561</v>
      </c>
      <c r="AT1" s="148" t="s">
        <v>562</v>
      </c>
      <c r="AU1" s="148" t="s">
        <v>563</v>
      </c>
      <c r="AV1" s="148" t="s">
        <v>564</v>
      </c>
      <c r="AW1" s="149" t="s">
        <v>565</v>
      </c>
    </row>
    <row r="2" spans="1:49" ht="60" customHeight="1" outlineLevel="1" x14ac:dyDescent="0.35">
      <c r="A2" s="141" t="s">
        <v>1470</v>
      </c>
      <c r="B2" s="127"/>
      <c r="C2" s="126" t="s">
        <v>1471</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1470</v>
      </c>
      <c r="B3" s="128" t="s">
        <v>736</v>
      </c>
      <c r="C3" s="129" t="s">
        <v>1472</v>
      </c>
      <c r="D3" s="131" t="s">
        <v>1473</v>
      </c>
      <c r="E3" s="131" t="s">
        <v>1474</v>
      </c>
      <c r="F3" s="131" t="s">
        <v>1475</v>
      </c>
      <c r="G3" s="131" t="s">
        <v>1476</v>
      </c>
      <c r="H3" s="131" t="s">
        <v>1477</v>
      </c>
      <c r="I3" s="133" t="str">
        <f>IF(COUNTIF(J3:AW3,"&lt;&gt;")=0,"",SUMPRODUCT(((Recommendations[ImplStatus]="Implemented")+(Recommendations[ImplStatus]="Compensated"))*ISNUMBER(MATCH(Recommendations[Id],J3:AW3,0)))/COUNTIF(J3:AW3,"&lt;&gt;"))</f>
        <v/>
      </c>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1470</v>
      </c>
      <c r="B4" s="128" t="s">
        <v>1478</v>
      </c>
      <c r="C4" s="129" t="s">
        <v>1479</v>
      </c>
      <c r="D4" s="131" t="s">
        <v>1480</v>
      </c>
      <c r="E4" s="131" t="s">
        <v>1481</v>
      </c>
      <c r="F4" s="131" t="s">
        <v>1482</v>
      </c>
      <c r="G4" s="131" t="s">
        <v>1483</v>
      </c>
      <c r="H4" s="131" t="s">
        <v>1484</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1470</v>
      </c>
      <c r="B5" s="128" t="s">
        <v>1485</v>
      </c>
      <c r="C5" s="129" t="s">
        <v>1486</v>
      </c>
      <c r="D5" s="131" t="s">
        <v>1487</v>
      </c>
      <c r="E5" s="131" t="s">
        <v>1488</v>
      </c>
      <c r="F5" s="131" t="s">
        <v>1489</v>
      </c>
      <c r="G5" s="131" t="s">
        <v>1490</v>
      </c>
      <c r="H5" s="131" t="s">
        <v>1491</v>
      </c>
      <c r="I5" s="133">
        <f>IF(COUNTIF(J5:AW5,"&lt;&gt;")=0,"",SUMPRODUCT(((Recommendations[ImplStatus]="Implemented")+(Recommendations[ImplStatus]="Compensated"))*ISNUMBER(MATCH(Recommendations[Id],J5:AW5,0)))/COUNTIF(J5:AW5,"&lt;&gt;"))</f>
        <v>0</v>
      </c>
      <c r="J5" s="135" t="s">
        <v>230</v>
      </c>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1470</v>
      </c>
      <c r="B6" s="128" t="s">
        <v>1492</v>
      </c>
      <c r="C6" s="129" t="s">
        <v>1493</v>
      </c>
      <c r="D6" s="131" t="s">
        <v>1494</v>
      </c>
      <c r="E6" s="131" t="s">
        <v>1495</v>
      </c>
      <c r="F6" s="131" t="s">
        <v>1496</v>
      </c>
      <c r="G6" s="131" t="s">
        <v>1497</v>
      </c>
      <c r="H6" s="131" t="s">
        <v>1498</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1470</v>
      </c>
      <c r="B7" s="128" t="s">
        <v>1499</v>
      </c>
      <c r="C7" s="129" t="s">
        <v>1500</v>
      </c>
      <c r="D7" s="131" t="s">
        <v>1501</v>
      </c>
      <c r="E7" s="131" t="s">
        <v>1502</v>
      </c>
      <c r="F7" s="131" t="s">
        <v>1503</v>
      </c>
      <c r="G7" s="131" t="s">
        <v>1504</v>
      </c>
      <c r="H7" s="131" t="s">
        <v>1505</v>
      </c>
      <c r="I7" s="133" t="str">
        <f>IF(COUNTIF(J7:AW7,"&lt;&gt;")=0,"",SUMPRODUCT(((Recommendations[ImplStatus]="Implemented")+(Recommendations[ImplStatus]="Compensated"))*ISNUMBER(MATCH(Recommendations[Id],J7:AW7,0)))/COUNTIF(J7:AW7,"&lt;&gt;"))</f>
        <v/>
      </c>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1470</v>
      </c>
      <c r="B8" s="128" t="s">
        <v>1506</v>
      </c>
      <c r="C8" s="129" t="s">
        <v>1507</v>
      </c>
      <c r="D8" s="131" t="s">
        <v>1508</v>
      </c>
      <c r="E8" s="131" t="s">
        <v>1509</v>
      </c>
      <c r="F8" s="131" t="s">
        <v>1510</v>
      </c>
      <c r="G8" s="131" t="s">
        <v>1504</v>
      </c>
      <c r="H8" s="131" t="s">
        <v>1511</v>
      </c>
      <c r="I8" s="133">
        <f>IF(COUNTIF(J8:AW8,"&lt;&gt;")=0,"",SUMPRODUCT(((Recommendations[ImplStatus]="Implemented")+(Recommendations[ImplStatus]="Compensated"))*ISNUMBER(MATCH(Recommendations[Id],J8:AW8,0)))/COUNTIF(J8:AW8,"&lt;&gt;"))</f>
        <v>0</v>
      </c>
      <c r="J8" s="135" t="s">
        <v>167</v>
      </c>
      <c r="K8" s="135" t="s">
        <v>172</v>
      </c>
      <c r="L8" s="135" t="s">
        <v>177</v>
      </c>
      <c r="M8" s="135" t="s">
        <v>267</v>
      </c>
      <c r="N8" s="135" t="s">
        <v>268</v>
      </c>
      <c r="O8" s="135" t="s">
        <v>269</v>
      </c>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1470</v>
      </c>
      <c r="B9" s="128" t="s">
        <v>1512</v>
      </c>
      <c r="C9" s="129" t="s">
        <v>1513</v>
      </c>
      <c r="D9" s="131" t="s">
        <v>1514</v>
      </c>
      <c r="E9" s="131" t="s">
        <v>1515</v>
      </c>
      <c r="F9" s="131" t="s">
        <v>1516</v>
      </c>
      <c r="G9" s="131" t="s">
        <v>1517</v>
      </c>
      <c r="H9" s="131" t="s">
        <v>1518</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1470</v>
      </c>
      <c r="B10" s="128" t="s">
        <v>1519</v>
      </c>
      <c r="C10" s="129" t="s">
        <v>1520</v>
      </c>
      <c r="D10" s="131" t="s">
        <v>1521</v>
      </c>
      <c r="E10" s="131" t="s">
        <v>1522</v>
      </c>
      <c r="F10" s="131" t="s">
        <v>1523</v>
      </c>
      <c r="G10" s="131" t="s">
        <v>1524</v>
      </c>
      <c r="H10" s="131" t="s">
        <v>1525</v>
      </c>
      <c r="I10" s="133">
        <f>IF(COUNTIF(J10:AW10,"&lt;&gt;")=0,"",SUMPRODUCT(((Recommendations[ImplStatus]="Implemented")+(Recommendations[ImplStatus]="Compensated"))*ISNUMBER(MATCH(Recommendations[Id],J10:AW10,0)))/COUNTIF(J10:AW10,"&lt;&gt;"))</f>
        <v>0</v>
      </c>
      <c r="J10" s="135" t="s">
        <v>40</v>
      </c>
      <c r="K10" s="135" t="s">
        <v>217</v>
      </c>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1470</v>
      </c>
      <c r="B11" s="128" t="s">
        <v>1526</v>
      </c>
      <c r="C11" s="129" t="s">
        <v>1527</v>
      </c>
      <c r="D11" s="131" t="s">
        <v>1528</v>
      </c>
      <c r="E11" s="131" t="s">
        <v>1529</v>
      </c>
      <c r="F11" s="131" t="s">
        <v>1530</v>
      </c>
      <c r="G11" s="131" t="s">
        <v>1531</v>
      </c>
      <c r="H11" s="131" t="s">
        <v>1532</v>
      </c>
      <c r="I11" s="133">
        <f>IF(COUNTIF(J11:AW11,"&lt;&gt;")=0,"",SUMPRODUCT(((Recommendations[ImplStatus]="Implemented")+(Recommendations[ImplStatus]="Compensated"))*ISNUMBER(MATCH(Recommendations[Id],J11:AW11,0)))/COUNTIF(J11:AW11,"&lt;&gt;"))</f>
        <v>0</v>
      </c>
      <c r="J11" s="135" t="s">
        <v>75</v>
      </c>
      <c r="K11" s="135" t="s">
        <v>224</v>
      </c>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1470</v>
      </c>
      <c r="B12" s="128" t="s">
        <v>1533</v>
      </c>
      <c r="C12" s="129" t="s">
        <v>1534</v>
      </c>
      <c r="D12" s="131" t="s">
        <v>1535</v>
      </c>
      <c r="E12" s="131" t="s">
        <v>1536</v>
      </c>
      <c r="F12" s="131" t="s">
        <v>1537</v>
      </c>
      <c r="G12" s="131" t="s">
        <v>1524</v>
      </c>
      <c r="H12" s="131" t="s">
        <v>1538</v>
      </c>
      <c r="I12" s="133">
        <f>IF(COUNTIF(J12:AW12,"&lt;&gt;")=0,"",SUMPRODUCT(((Recommendations[ImplStatus]="Implemented")+(Recommendations[ImplStatus]="Compensated"))*ISNUMBER(MATCH(Recommendations[Id],J12:AW12,0)))/COUNTIF(J12:AW12,"&lt;&gt;"))</f>
        <v>0</v>
      </c>
      <c r="J12" s="135" t="s">
        <v>35</v>
      </c>
      <c r="K12" s="135" t="s">
        <v>65</v>
      </c>
      <c r="L12" s="135" t="s">
        <v>216</v>
      </c>
      <c r="M12" s="135" t="s">
        <v>222</v>
      </c>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1470</v>
      </c>
      <c r="B13" s="128" t="s">
        <v>1539</v>
      </c>
      <c r="C13" s="129" t="s">
        <v>1540</v>
      </c>
      <c r="D13" s="131" t="s">
        <v>1541</v>
      </c>
      <c r="E13" s="131" t="s">
        <v>1542</v>
      </c>
      <c r="F13" s="131" t="s">
        <v>1543</v>
      </c>
      <c r="G13" s="131" t="s">
        <v>1524</v>
      </c>
      <c r="H13" s="131" t="s">
        <v>1544</v>
      </c>
      <c r="I13" s="133" t="str">
        <f>IF(COUNTIF(J13:AW13,"&lt;&gt;")=0,"",SUMPRODUCT(((Recommendations[ImplStatus]="Implemented")+(Recommendations[ImplStatus]="Compensated"))*ISNUMBER(MATCH(Recommendations[Id],J13:AW13,0)))/COUNTIF(J13:AW13,"&lt;&gt;"))</f>
        <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1470</v>
      </c>
      <c r="B14" s="128" t="s">
        <v>1545</v>
      </c>
      <c r="C14" s="129" t="s">
        <v>1546</v>
      </c>
      <c r="D14" s="131" t="s">
        <v>1547</v>
      </c>
      <c r="E14" s="131" t="s">
        <v>1548</v>
      </c>
      <c r="F14" s="131" t="s">
        <v>1549</v>
      </c>
      <c r="G14" s="131" t="s">
        <v>1550</v>
      </c>
      <c r="H14" s="131" t="s">
        <v>1551</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1470</v>
      </c>
      <c r="B15" s="128" t="s">
        <v>1552</v>
      </c>
      <c r="C15" s="129" t="s">
        <v>1553</v>
      </c>
      <c r="D15" s="131" t="s">
        <v>1554</v>
      </c>
      <c r="E15" s="131" t="s">
        <v>1555</v>
      </c>
      <c r="F15" s="131" t="s">
        <v>1556</v>
      </c>
      <c r="G15" s="131" t="s">
        <v>1557</v>
      </c>
      <c r="H15" s="131" t="s">
        <v>1558</v>
      </c>
      <c r="I15" s="133">
        <f>IF(COUNTIF(J15:AW15,"&lt;&gt;")=0,"",SUMPRODUCT(((Recommendations[ImplStatus]="Implemented")+(Recommendations[ImplStatus]="Compensated"))*ISNUMBER(MATCH(Recommendations[Id],J15:AW15,0)))/COUNTIF(J15:AW15,"&lt;&gt;"))</f>
        <v>0</v>
      </c>
      <c r="J15" s="135" t="s">
        <v>101</v>
      </c>
      <c r="K15" s="135" t="s">
        <v>111</v>
      </c>
      <c r="L15" s="135" t="s">
        <v>116</v>
      </c>
      <c r="M15" s="135" t="s">
        <v>126</v>
      </c>
      <c r="N15" s="135" t="s">
        <v>207</v>
      </c>
      <c r="O15" s="135" t="s">
        <v>229</v>
      </c>
      <c r="P15" s="135" t="s">
        <v>236</v>
      </c>
      <c r="Q15" s="135" t="s">
        <v>237</v>
      </c>
      <c r="R15" s="135" t="s">
        <v>239</v>
      </c>
      <c r="S15" s="135" t="s">
        <v>275</v>
      </c>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1470</v>
      </c>
      <c r="B16" s="128" t="s">
        <v>1559</v>
      </c>
      <c r="C16" s="129" t="s">
        <v>1560</v>
      </c>
      <c r="D16" s="131" t="s">
        <v>1561</v>
      </c>
      <c r="E16" s="131" t="s">
        <v>1562</v>
      </c>
      <c r="F16" s="131" t="s">
        <v>1563</v>
      </c>
      <c r="G16" s="131" t="s">
        <v>1564</v>
      </c>
      <c r="H16" s="131" t="s">
        <v>1565</v>
      </c>
      <c r="I16" s="133">
        <f>IF(COUNTIF(J16:AW16,"&lt;&gt;")=0,"",SUMPRODUCT(((Recommendations[ImplStatus]="Implemented")+(Recommendations[ImplStatus]="Compensated"))*ISNUMBER(MATCH(Recommendations[Id],J16:AW16,0)))/COUNTIF(J16:AW16,"&lt;&gt;"))</f>
        <v>0</v>
      </c>
      <c r="J16" s="135" t="s">
        <v>55</v>
      </c>
      <c r="K16" s="135" t="s">
        <v>60</v>
      </c>
      <c r="L16" s="135" t="s">
        <v>91</v>
      </c>
      <c r="M16" s="135" t="s">
        <v>96</v>
      </c>
      <c r="N16" s="135" t="s">
        <v>106</v>
      </c>
      <c r="O16" s="135" t="s">
        <v>182</v>
      </c>
      <c r="P16" s="135" t="s">
        <v>187</v>
      </c>
      <c r="Q16" s="135" t="s">
        <v>192</v>
      </c>
      <c r="R16" s="135" t="s">
        <v>202</v>
      </c>
      <c r="S16" s="135" t="s">
        <v>220</v>
      </c>
      <c r="T16" s="135" t="s">
        <v>221</v>
      </c>
      <c r="U16" s="135" t="s">
        <v>227</v>
      </c>
      <c r="V16" s="135" t="s">
        <v>228</v>
      </c>
      <c r="W16" s="135" t="s">
        <v>235</v>
      </c>
      <c r="X16" s="135" t="s">
        <v>241</v>
      </c>
      <c r="Y16" s="135" t="s">
        <v>247</v>
      </c>
      <c r="Z16" s="135" t="s">
        <v>252</v>
      </c>
      <c r="AA16" s="135" t="s">
        <v>257</v>
      </c>
      <c r="AB16" s="135" t="s">
        <v>270</v>
      </c>
      <c r="AC16" s="135" t="s">
        <v>271</v>
      </c>
      <c r="AD16" s="135" t="s">
        <v>272</v>
      </c>
      <c r="AE16" s="135" t="s">
        <v>274</v>
      </c>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1470</v>
      </c>
      <c r="B17" s="128" t="s">
        <v>1566</v>
      </c>
      <c r="C17" s="129" t="s">
        <v>1567</v>
      </c>
      <c r="D17" s="131" t="s">
        <v>1568</v>
      </c>
      <c r="E17" s="131" t="s">
        <v>1569</v>
      </c>
      <c r="F17" s="131" t="s">
        <v>1570</v>
      </c>
      <c r="G17" s="131" t="s">
        <v>1571</v>
      </c>
      <c r="H17" s="131" t="s">
        <v>1572</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1470</v>
      </c>
      <c r="B18" s="128" t="s">
        <v>1573</v>
      </c>
      <c r="C18" s="129" t="s">
        <v>1574</v>
      </c>
      <c r="D18" s="131" t="s">
        <v>1575</v>
      </c>
      <c r="E18" s="131" t="s">
        <v>1576</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1577</v>
      </c>
      <c r="B19" s="127"/>
      <c r="C19" s="126" t="s">
        <v>1578</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1577</v>
      </c>
      <c r="B20" s="128" t="s">
        <v>1579</v>
      </c>
      <c r="C20" s="129" t="s">
        <v>1580</v>
      </c>
      <c r="D20" s="131" t="s">
        <v>1581</v>
      </c>
      <c r="E20" s="131" t="s">
        <v>1582</v>
      </c>
      <c r="F20" s="131" t="s">
        <v>1583</v>
      </c>
      <c r="G20" s="131" t="s">
        <v>1584</v>
      </c>
      <c r="H20" s="131" t="s">
        <v>1585</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1577</v>
      </c>
      <c r="B21" s="128" t="s">
        <v>1586</v>
      </c>
      <c r="C21" s="129" t="s">
        <v>1587</v>
      </c>
      <c r="D21" s="131" t="s">
        <v>1588</v>
      </c>
      <c r="E21" s="131" t="s">
        <v>1589</v>
      </c>
      <c r="F21" s="131" t="s">
        <v>1590</v>
      </c>
      <c r="G21" s="131" t="s">
        <v>1591</v>
      </c>
      <c r="H21" s="131" t="s">
        <v>1592</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1593</v>
      </c>
      <c r="B22" s="127"/>
      <c r="C22" s="126" t="s">
        <v>1594</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1593</v>
      </c>
      <c r="B23" s="128" t="s">
        <v>1595</v>
      </c>
      <c r="C23" s="129" t="s">
        <v>1596</v>
      </c>
      <c r="D23" s="131" t="s">
        <v>1597</v>
      </c>
      <c r="E23" s="131" t="s">
        <v>1598</v>
      </c>
      <c r="F23" s="131" t="s">
        <v>1599</v>
      </c>
      <c r="G23" s="131" t="s">
        <v>1600</v>
      </c>
      <c r="H23" s="131" t="s">
        <v>1601</v>
      </c>
      <c r="I23" s="133">
        <f>IF(COUNTIF(J23:AW23,"&lt;&gt;")=0,"",SUMPRODUCT(((Recommendations[ImplStatus]="Implemented")+(Recommendations[ImplStatus]="Compensated"))*ISNUMBER(MATCH(Recommendations[Id],J23:AW23,0)))/COUNTIF(J23:AW23,"&lt;&gt;"))</f>
        <v>0</v>
      </c>
      <c r="J23" s="135" t="s">
        <v>14</v>
      </c>
      <c r="K23" s="135" t="s">
        <v>81</v>
      </c>
      <c r="L23" s="135" t="s">
        <v>212</v>
      </c>
      <c r="M23" s="135" t="s">
        <v>225</v>
      </c>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1593</v>
      </c>
      <c r="B24" s="128" t="s">
        <v>1602</v>
      </c>
      <c r="C24" s="129" t="s">
        <v>1603</v>
      </c>
      <c r="D24" s="131" t="s">
        <v>1604</v>
      </c>
      <c r="E24" s="131" t="s">
        <v>1605</v>
      </c>
      <c r="F24" s="131" t="s">
        <v>1606</v>
      </c>
      <c r="G24" s="131" t="s">
        <v>1607</v>
      </c>
      <c r="H24" s="131" t="s">
        <v>1608</v>
      </c>
      <c r="I24" s="133" t="str">
        <f>IF(COUNTIF(J24:AW24,"&lt;&gt;")=0,"",SUMPRODUCT(((Recommendations[ImplStatus]="Implemented")+(Recommendations[ImplStatus]="Compensated"))*ISNUMBER(MATCH(Recommendations[Id],J24:AW24,0)))/COUNTIF(J24:AW24,"&lt;&gt;"))</f>
        <v/>
      </c>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1593</v>
      </c>
      <c r="B25" s="128" t="s">
        <v>1609</v>
      </c>
      <c r="C25" s="129" t="s">
        <v>1610</v>
      </c>
      <c r="D25" s="131" t="s">
        <v>1611</v>
      </c>
      <c r="E25" s="131" t="s">
        <v>1612</v>
      </c>
      <c r="F25" s="131" t="s">
        <v>1613</v>
      </c>
      <c r="G25" s="131" t="s">
        <v>1614</v>
      </c>
      <c r="H25" s="131" t="s">
        <v>1615</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1593</v>
      </c>
      <c r="B26" s="128" t="s">
        <v>1616</v>
      </c>
      <c r="C26" s="129" t="s">
        <v>1617</v>
      </c>
      <c r="D26" s="131" t="s">
        <v>1618</v>
      </c>
      <c r="E26" s="131" t="s">
        <v>1619</v>
      </c>
      <c r="F26" s="131" t="s">
        <v>1620</v>
      </c>
      <c r="G26" s="131" t="s">
        <v>1607</v>
      </c>
      <c r="H26" s="131" t="s">
        <v>1621</v>
      </c>
      <c r="I26" s="133" t="str">
        <f>IF(COUNTIF(J26:AW26,"&lt;&gt;")=0,"",SUMPRODUCT(((Recommendations[ImplStatus]="Implemented")+(Recommendations[ImplStatus]="Compensated"))*ISNUMBER(MATCH(Recommendations[Id],J26:AW26,0)))/COUNTIF(J26:AW26,"&lt;&gt;"))</f>
        <v/>
      </c>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1593</v>
      </c>
      <c r="B27" s="128" t="s">
        <v>1622</v>
      </c>
      <c r="C27" s="129" t="s">
        <v>1623</v>
      </c>
      <c r="D27" s="131" t="s">
        <v>1624</v>
      </c>
      <c r="E27" s="131" t="s">
        <v>1625</v>
      </c>
      <c r="F27" s="131" t="s">
        <v>1626</v>
      </c>
      <c r="G27" s="131" t="s">
        <v>1627</v>
      </c>
      <c r="H27" s="131" t="s">
        <v>1628</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1593</v>
      </c>
      <c r="B28" s="128" t="s">
        <v>1629</v>
      </c>
      <c r="C28" s="129" t="s">
        <v>1630</v>
      </c>
      <c r="D28" s="131" t="s">
        <v>1631</v>
      </c>
      <c r="E28" s="131" t="s">
        <v>1632</v>
      </c>
      <c r="F28" s="131" t="s">
        <v>1633</v>
      </c>
      <c r="G28" s="131" t="s">
        <v>1634</v>
      </c>
      <c r="H28" s="131" t="s">
        <v>1635</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1593</v>
      </c>
      <c r="B29" s="128" t="s">
        <v>1636</v>
      </c>
      <c r="C29" s="129" t="s">
        <v>1637</v>
      </c>
      <c r="D29" s="131" t="s">
        <v>1638</v>
      </c>
      <c r="E29" s="131" t="s">
        <v>1639</v>
      </c>
      <c r="F29" s="131" t="s">
        <v>1640</v>
      </c>
      <c r="G29" s="131" t="s">
        <v>1524</v>
      </c>
      <c r="H29" s="131" t="s">
        <v>1641</v>
      </c>
      <c r="I29" s="133">
        <f>IF(COUNTIF(J29:AW29,"&lt;&gt;")=0,"",SUMPRODUCT(((Recommendations[ImplStatus]="Implemented")+(Recommendations[ImplStatus]="Compensated"))*ISNUMBER(MATCH(Recommendations[Id],J29:AW29,0)))/COUNTIF(J29:AW29,"&lt;&gt;"))</f>
        <v>0</v>
      </c>
      <c r="J29" s="135" t="s">
        <v>141</v>
      </c>
      <c r="K29" s="135" t="s">
        <v>262</v>
      </c>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1593</v>
      </c>
      <c r="B30" s="128" t="s">
        <v>1642</v>
      </c>
      <c r="C30" s="129" t="s">
        <v>1643</v>
      </c>
      <c r="D30" s="131" t="s">
        <v>1644</v>
      </c>
      <c r="E30" s="131" t="s">
        <v>1645</v>
      </c>
      <c r="F30" s="131" t="s">
        <v>1646</v>
      </c>
      <c r="G30" s="131" t="s">
        <v>1607</v>
      </c>
      <c r="H30" s="131" t="s">
        <v>1647</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1648</v>
      </c>
      <c r="B31" s="127"/>
      <c r="C31" s="126" t="s">
        <v>1649</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1648</v>
      </c>
      <c r="B32" s="128" t="s">
        <v>1650</v>
      </c>
      <c r="C32" s="129" t="s">
        <v>1651</v>
      </c>
      <c r="D32" s="131" t="s">
        <v>1652</v>
      </c>
      <c r="E32" s="131" t="s">
        <v>1653</v>
      </c>
      <c r="F32" s="131" t="s">
        <v>1654</v>
      </c>
      <c r="G32" s="131" t="s">
        <v>1655</v>
      </c>
      <c r="H32" s="131" t="s">
        <v>1656</v>
      </c>
      <c r="I32" s="133">
        <f>IF(COUNTIF(J32:AW32,"&lt;&gt;")=0,"",SUMPRODUCT(((Recommendations[ImplStatus]="Implemented")+(Recommendations[ImplStatus]="Compensated"))*ISNUMBER(MATCH(Recommendations[Id],J32:AW32,0)))/COUNTIF(J32:AW32,"&lt;&gt;"))</f>
        <v>0</v>
      </c>
      <c r="J32" s="135" t="s">
        <v>157</v>
      </c>
      <c r="K32" s="135" t="s">
        <v>265</v>
      </c>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1648</v>
      </c>
      <c r="B33" s="128" t="s">
        <v>1657</v>
      </c>
      <c r="C33" s="129" t="s">
        <v>1658</v>
      </c>
      <c r="D33" s="131" t="s">
        <v>1659</v>
      </c>
      <c r="E33" s="131" t="s">
        <v>1660</v>
      </c>
      <c r="F33" s="131" t="s">
        <v>1661</v>
      </c>
      <c r="G33" s="131" t="s">
        <v>1662</v>
      </c>
      <c r="H33" s="131" t="s">
        <v>1663</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1648</v>
      </c>
      <c r="B34" s="128" t="s">
        <v>1664</v>
      </c>
      <c r="C34" s="129" t="s">
        <v>1665</v>
      </c>
      <c r="D34" s="131" t="s">
        <v>1666</v>
      </c>
      <c r="E34" s="131" t="s">
        <v>1667</v>
      </c>
      <c r="F34" s="131" t="s">
        <v>1668</v>
      </c>
      <c r="G34" s="131" t="s">
        <v>1669</v>
      </c>
      <c r="H34" s="131" t="s">
        <v>1670</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1648</v>
      </c>
      <c r="B35" s="128" t="s">
        <v>1671</v>
      </c>
      <c r="C35" s="129" t="s">
        <v>1672</v>
      </c>
      <c r="D35" s="131" t="s">
        <v>1673</v>
      </c>
      <c r="E35" s="131" t="s">
        <v>1674</v>
      </c>
      <c r="F35" s="131" t="s">
        <v>1675</v>
      </c>
      <c r="G35" s="131" t="s">
        <v>1676</v>
      </c>
      <c r="H35" s="131" t="s">
        <v>1677</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1648</v>
      </c>
      <c r="B36" s="128" t="s">
        <v>1678</v>
      </c>
      <c r="C36" s="129" t="s">
        <v>1679</v>
      </c>
      <c r="D36" s="131" t="s">
        <v>1680</v>
      </c>
      <c r="E36" s="131" t="s">
        <v>1681</v>
      </c>
      <c r="F36" s="131" t="s">
        <v>1682</v>
      </c>
      <c r="G36" s="131" t="s">
        <v>1683</v>
      </c>
      <c r="H36" s="131" t="s">
        <v>1684</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1648</v>
      </c>
      <c r="B37" s="128" t="s">
        <v>1685</v>
      </c>
      <c r="C37" s="129" t="s">
        <v>1686</v>
      </c>
      <c r="D37" s="131" t="s">
        <v>1687</v>
      </c>
      <c r="E37" s="131" t="s">
        <v>1688</v>
      </c>
      <c r="F37" s="131" t="s">
        <v>1689</v>
      </c>
      <c r="G37" s="131" t="s">
        <v>1690</v>
      </c>
      <c r="H37" s="131" t="s">
        <v>1691</v>
      </c>
      <c r="I37" s="133">
        <f>IF(COUNTIF(J37:AW37,"&lt;&gt;")=0,"",SUMPRODUCT(((Recommendations[ImplStatus]="Implemented")+(Recommendations[ImplStatus]="Compensated"))*ISNUMBER(MATCH(Recommendations[Id],J37:AW37,0)))/COUNTIF(J37:AW37,"&lt;&gt;"))</f>
        <v>0</v>
      </c>
      <c r="J37" s="135" t="s">
        <v>45</v>
      </c>
      <c r="K37" s="135" t="s">
        <v>50</v>
      </c>
      <c r="L37" s="135" t="s">
        <v>70</v>
      </c>
      <c r="M37" s="135" t="s">
        <v>136</v>
      </c>
      <c r="N37" s="135" t="s">
        <v>152</v>
      </c>
      <c r="O37" s="135" t="s">
        <v>218</v>
      </c>
      <c r="P37" s="135" t="s">
        <v>219</v>
      </c>
      <c r="Q37" s="135" t="s">
        <v>223</v>
      </c>
      <c r="R37" s="135" t="s">
        <v>246</v>
      </c>
      <c r="S37" s="135" t="s">
        <v>264</v>
      </c>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1648</v>
      </c>
      <c r="B38" s="128" t="s">
        <v>1692</v>
      </c>
      <c r="C38" s="129" t="s">
        <v>1693</v>
      </c>
      <c r="D38" s="131" t="s">
        <v>1694</v>
      </c>
      <c r="E38" s="131" t="s">
        <v>1695</v>
      </c>
      <c r="F38" s="131" t="s">
        <v>1696</v>
      </c>
      <c r="G38" s="131" t="s">
        <v>1697</v>
      </c>
      <c r="H38" s="131" t="s">
        <v>1698</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1648</v>
      </c>
      <c r="B39" s="128" t="s">
        <v>1699</v>
      </c>
      <c r="C39" s="129" t="s">
        <v>1700</v>
      </c>
      <c r="D39" s="131" t="s">
        <v>1701</v>
      </c>
      <c r="E39" s="131" t="s">
        <v>1702</v>
      </c>
      <c r="F39" s="131" t="s">
        <v>1703</v>
      </c>
      <c r="G39" s="131" t="s">
        <v>1704</v>
      </c>
      <c r="H39" s="131" t="s">
        <v>1705</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1648</v>
      </c>
      <c r="B40" s="128" t="s">
        <v>1706</v>
      </c>
      <c r="C40" s="129" t="s">
        <v>1707</v>
      </c>
      <c r="D40" s="131" t="s">
        <v>1708</v>
      </c>
      <c r="E40" s="131" t="s">
        <v>1709</v>
      </c>
      <c r="F40" s="131" t="s">
        <v>1710</v>
      </c>
      <c r="G40" s="131" t="s">
        <v>1711</v>
      </c>
      <c r="H40" s="131" t="s">
        <v>1712</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1648</v>
      </c>
      <c r="B41" s="128" t="s">
        <v>1713</v>
      </c>
      <c r="C41" s="129" t="s">
        <v>1714</v>
      </c>
      <c r="D41" s="131" t="s">
        <v>1715</v>
      </c>
      <c r="E41" s="131" t="s">
        <v>1716</v>
      </c>
      <c r="F41" s="131" t="s">
        <v>1717</v>
      </c>
      <c r="G41" s="131" t="s">
        <v>1655</v>
      </c>
      <c r="H41" s="131" t="s">
        <v>1718</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1719</v>
      </c>
      <c r="B42" s="127"/>
      <c r="C42" s="126" t="s">
        <v>1720</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1719</v>
      </c>
      <c r="B43" s="128" t="s">
        <v>1721</v>
      </c>
      <c r="C43" s="129" t="s">
        <v>1722</v>
      </c>
      <c r="D43" s="131" t="s">
        <v>1723</v>
      </c>
      <c r="E43" s="131" t="s">
        <v>1724</v>
      </c>
      <c r="F43" s="131" t="s">
        <v>1725</v>
      </c>
      <c r="G43" s="131" t="s">
        <v>1726</v>
      </c>
      <c r="H43" s="131" t="s">
        <v>1727</v>
      </c>
      <c r="I43" s="133" t="str">
        <f>IF(COUNTIF(J43:AW43,"&lt;&gt;")=0,"",SUMPRODUCT(((Recommendations[ImplStatus]="Implemented")+(Recommendations[ImplStatus]="Compensated"))*ISNUMBER(MATCH(Recommendations[Id],J43:AW43,0)))/COUNTIF(J43:AW43,"&lt;&gt;"))</f>
        <v/>
      </c>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1719</v>
      </c>
      <c r="B44" s="128" t="s">
        <v>1728</v>
      </c>
      <c r="C44" s="129" t="s">
        <v>1729</v>
      </c>
      <c r="D44" s="131" t="s">
        <v>1730</v>
      </c>
      <c r="E44" s="131" t="s">
        <v>1731</v>
      </c>
      <c r="F44" s="131" t="s">
        <v>1732</v>
      </c>
      <c r="G44" s="131" t="s">
        <v>1733</v>
      </c>
      <c r="H44" s="131" t="s">
        <v>1734</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1719</v>
      </c>
      <c r="B45" s="128" t="s">
        <v>1735</v>
      </c>
      <c r="C45" s="129" t="s">
        <v>1736</v>
      </c>
      <c r="D45" s="131" t="s">
        <v>1737</v>
      </c>
      <c r="E45" s="131" t="s">
        <v>1738</v>
      </c>
      <c r="F45" s="131" t="s">
        <v>1739</v>
      </c>
      <c r="G45" s="131" t="s">
        <v>1740</v>
      </c>
      <c r="H45" s="131" t="s">
        <v>1741</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1719</v>
      </c>
      <c r="B46" s="128" t="s">
        <v>1742</v>
      </c>
      <c r="C46" s="129" t="s">
        <v>1743</v>
      </c>
      <c r="D46" s="131" t="s">
        <v>1744</v>
      </c>
      <c r="E46" s="131" t="s">
        <v>1745</v>
      </c>
      <c r="F46" s="131" t="s">
        <v>1746</v>
      </c>
      <c r="G46" s="131" t="s">
        <v>1740</v>
      </c>
      <c r="H46" s="131" t="s">
        <v>1747</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1719</v>
      </c>
      <c r="B47" s="128" t="s">
        <v>1748</v>
      </c>
      <c r="C47" s="129" t="s">
        <v>1749</v>
      </c>
      <c r="D47" s="131" t="s">
        <v>1750</v>
      </c>
      <c r="E47" s="131" t="s">
        <v>1751</v>
      </c>
      <c r="F47" s="131" t="s">
        <v>1752</v>
      </c>
      <c r="G47" s="131" t="s">
        <v>1753</v>
      </c>
      <c r="H47" s="131" t="s">
        <v>1754</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1719</v>
      </c>
      <c r="B48" s="128" t="s">
        <v>1755</v>
      </c>
      <c r="C48" s="129" t="s">
        <v>1756</v>
      </c>
      <c r="D48" s="131" t="s">
        <v>1757</v>
      </c>
      <c r="E48" s="131" t="s">
        <v>1758</v>
      </c>
      <c r="F48" s="131" t="s">
        <v>1759</v>
      </c>
      <c r="G48" s="131" t="s">
        <v>1760</v>
      </c>
      <c r="H48" s="131" t="s">
        <v>1761</v>
      </c>
      <c r="I48" s="133">
        <f>IF(COUNTIF(J48:AW48,"&lt;&gt;")=0,"",SUMPRODUCT(((Recommendations[ImplStatus]="Implemented")+(Recommendations[ImplStatus]="Compensated"))*ISNUMBER(MATCH(Recommendations[Id],J48:AW48,0)))/COUNTIF(J48:AW48,"&lt;&gt;"))</f>
        <v>0</v>
      </c>
      <c r="J48" s="135" t="s">
        <v>25</v>
      </c>
      <c r="K48" s="135" t="s">
        <v>30</v>
      </c>
      <c r="L48" s="135" t="s">
        <v>214</v>
      </c>
      <c r="M48" s="135" t="s">
        <v>215</v>
      </c>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1719</v>
      </c>
      <c r="B49" s="128" t="s">
        <v>1762</v>
      </c>
      <c r="C49" s="129" t="s">
        <v>1763</v>
      </c>
      <c r="D49" s="131" t="s">
        <v>1764</v>
      </c>
      <c r="E49" s="131" t="s">
        <v>1765</v>
      </c>
      <c r="F49" s="131" t="s">
        <v>1766</v>
      </c>
      <c r="G49" s="131" t="s">
        <v>1524</v>
      </c>
      <c r="H49" s="131" t="s">
        <v>1767</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1719</v>
      </c>
      <c r="B50" s="128" t="s">
        <v>1768</v>
      </c>
      <c r="C50" s="129" t="s">
        <v>1769</v>
      </c>
      <c r="D50" s="131" t="s">
        <v>1770</v>
      </c>
      <c r="E50" s="131" t="s">
        <v>1771</v>
      </c>
      <c r="F50" s="131" t="s">
        <v>1772</v>
      </c>
      <c r="G50" s="131" t="s">
        <v>1773</v>
      </c>
      <c r="H50" s="131" t="s">
        <v>1774</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1775</v>
      </c>
      <c r="B51" s="127"/>
      <c r="C51" s="126" t="s">
        <v>1776</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1775</v>
      </c>
      <c r="B52" s="128" t="s">
        <v>1777</v>
      </c>
      <c r="C52" s="129" t="s">
        <v>1778</v>
      </c>
      <c r="D52" s="131" t="s">
        <v>1779</v>
      </c>
      <c r="E52" s="131" t="s">
        <v>1780</v>
      </c>
      <c r="F52" s="131" t="s">
        <v>1781</v>
      </c>
      <c r="G52" s="131" t="s">
        <v>1782</v>
      </c>
      <c r="H52" s="131" t="s">
        <v>1783</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1775</v>
      </c>
      <c r="B53" s="128" t="s">
        <v>1784</v>
      </c>
      <c r="C53" s="129" t="s">
        <v>1785</v>
      </c>
      <c r="D53" s="131" t="s">
        <v>1786</v>
      </c>
      <c r="E53" s="131" t="s">
        <v>1787</v>
      </c>
      <c r="F53" s="131" t="s">
        <v>1788</v>
      </c>
      <c r="G53" s="131" t="s">
        <v>1789</v>
      </c>
      <c r="H53" s="131" t="s">
        <v>1790</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1775</v>
      </c>
      <c r="B54" s="128" t="s">
        <v>1791</v>
      </c>
      <c r="C54" s="129" t="s">
        <v>1792</v>
      </c>
      <c r="D54" s="131" t="s">
        <v>1793</v>
      </c>
      <c r="E54" s="131" t="s">
        <v>1794</v>
      </c>
      <c r="F54" s="131" t="s">
        <v>1795</v>
      </c>
      <c r="G54" s="131" t="s">
        <v>1796</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1775</v>
      </c>
      <c r="B55" s="128" t="s">
        <v>1797</v>
      </c>
      <c r="C55" s="129" t="s">
        <v>1798</v>
      </c>
      <c r="D55" s="131" t="s">
        <v>1799</v>
      </c>
      <c r="E55" s="131" t="s">
        <v>1800</v>
      </c>
      <c r="F55" s="131" t="s">
        <v>1801</v>
      </c>
      <c r="G55" s="131" t="s">
        <v>1802</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1775</v>
      </c>
      <c r="B56" s="128" t="s">
        <v>1803</v>
      </c>
      <c r="C56" s="129" t="s">
        <v>1804</v>
      </c>
      <c r="D56" s="131" t="s">
        <v>1805</v>
      </c>
      <c r="E56" s="131" t="s">
        <v>1806</v>
      </c>
      <c r="F56" s="131" t="s">
        <v>1807</v>
      </c>
      <c r="G56" s="131" t="s">
        <v>1808</v>
      </c>
      <c r="H56" s="131" t="s">
        <v>1809</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1810</v>
      </c>
      <c r="B57" s="127"/>
      <c r="C57" s="126" t="s">
        <v>1811</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1810</v>
      </c>
      <c r="B58" s="128" t="s">
        <v>1812</v>
      </c>
      <c r="C58" s="129" t="s">
        <v>1813</v>
      </c>
      <c r="D58" s="131" t="s">
        <v>1814</v>
      </c>
      <c r="E58" s="131" t="s">
        <v>1815</v>
      </c>
      <c r="F58" s="131" t="s">
        <v>1816</v>
      </c>
      <c r="G58" s="131" t="s">
        <v>1817</v>
      </c>
      <c r="H58" s="131" t="s">
        <v>1818</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1810</v>
      </c>
      <c r="B59" s="128" t="s">
        <v>1819</v>
      </c>
      <c r="C59" s="129" t="s">
        <v>1820</v>
      </c>
      <c r="D59" s="131" t="s">
        <v>1821</v>
      </c>
      <c r="E59" s="131" t="s">
        <v>1822</v>
      </c>
      <c r="F59" s="131" t="s">
        <v>1823</v>
      </c>
      <c r="G59" s="131" t="s">
        <v>1824</v>
      </c>
      <c r="H59" s="131" t="s">
        <v>1825</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1810</v>
      </c>
      <c r="B60" s="128" t="s">
        <v>1826</v>
      </c>
      <c r="C60" s="129" t="s">
        <v>1827</v>
      </c>
      <c r="D60" s="131" t="s">
        <v>1828</v>
      </c>
      <c r="E60" s="131" t="s">
        <v>1829</v>
      </c>
      <c r="F60" s="131" t="s">
        <v>1830</v>
      </c>
      <c r="G60" s="131" t="s">
        <v>1831</v>
      </c>
      <c r="H60" s="131" t="s">
        <v>1832</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1833</v>
      </c>
      <c r="B61" s="127"/>
      <c r="C61" s="126" t="s">
        <v>1834</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1833</v>
      </c>
      <c r="B62" s="128" t="s">
        <v>1835</v>
      </c>
      <c r="C62" s="129" t="s">
        <v>1836</v>
      </c>
      <c r="D62" s="131" t="s">
        <v>1837</v>
      </c>
      <c r="E62" s="131" t="s">
        <v>1838</v>
      </c>
      <c r="F62" s="131" t="s">
        <v>1839</v>
      </c>
      <c r="G62" s="131" t="s">
        <v>1840</v>
      </c>
      <c r="H62" s="131" t="s">
        <v>1841</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1833</v>
      </c>
      <c r="B63" s="128" t="s">
        <v>1842</v>
      </c>
      <c r="C63" s="129" t="s">
        <v>1843</v>
      </c>
      <c r="D63" s="131" t="s">
        <v>1844</v>
      </c>
      <c r="E63" s="131" t="s">
        <v>1845</v>
      </c>
      <c r="F63" s="131" t="s">
        <v>1846</v>
      </c>
      <c r="G63" s="131" t="s">
        <v>1847</v>
      </c>
      <c r="H63" s="131" t="s">
        <v>1848</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1833</v>
      </c>
      <c r="B64" s="128" t="s">
        <v>1849</v>
      </c>
      <c r="C64" s="129" t="s">
        <v>1850</v>
      </c>
      <c r="D64" s="131" t="s">
        <v>1851</v>
      </c>
      <c r="E64" s="131" t="s">
        <v>1852</v>
      </c>
      <c r="F64" s="131" t="s">
        <v>1853</v>
      </c>
      <c r="G64" s="131" t="s">
        <v>1854</v>
      </c>
      <c r="H64" s="131" t="s">
        <v>1855</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1833</v>
      </c>
      <c r="B65" s="128" t="s">
        <v>1856</v>
      </c>
      <c r="C65" s="129" t="s">
        <v>1857</v>
      </c>
      <c r="D65" s="131" t="s">
        <v>1858</v>
      </c>
      <c r="E65" s="131" t="s">
        <v>1859</v>
      </c>
      <c r="F65" s="131" t="s">
        <v>1860</v>
      </c>
      <c r="G65" s="131" t="s">
        <v>1861</v>
      </c>
      <c r="H65" s="131" t="s">
        <v>1862</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1833</v>
      </c>
      <c r="B66" s="128" t="s">
        <v>1863</v>
      </c>
      <c r="C66" s="129" t="s">
        <v>1864</v>
      </c>
      <c r="D66" s="131" t="s">
        <v>1865</v>
      </c>
      <c r="E66" s="131" t="s">
        <v>1866</v>
      </c>
      <c r="F66" s="131" t="s">
        <v>1867</v>
      </c>
      <c r="G66" s="131" t="s">
        <v>1868</v>
      </c>
      <c r="H66" s="131" t="s">
        <v>1869</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1833</v>
      </c>
      <c r="B67" s="128" t="s">
        <v>1870</v>
      </c>
      <c r="C67" s="129" t="s">
        <v>1871</v>
      </c>
      <c r="D67" s="131" t="s">
        <v>1872</v>
      </c>
      <c r="E67" s="131" t="s">
        <v>1873</v>
      </c>
      <c r="F67" s="131" t="s">
        <v>1874</v>
      </c>
      <c r="G67" s="131" t="s">
        <v>1875</v>
      </c>
      <c r="H67" s="131" t="s">
        <v>1876</v>
      </c>
      <c r="I67" s="133">
        <f>IF(COUNTIF(J67:AW67,"&lt;&gt;")=0,"",SUMPRODUCT(((Recommendations[ImplStatus]="Implemented")+(Recommendations[ImplStatus]="Compensated"))*ISNUMBER(MATCH(Recommendations[Id],J67:AW67,0)))/COUNTIF(J67:AW67,"&lt;&gt;"))</f>
        <v>0</v>
      </c>
      <c r="J67" s="135" t="s">
        <v>86</v>
      </c>
      <c r="K67" s="135" t="s">
        <v>162</v>
      </c>
      <c r="L67" s="135" t="s">
        <v>226</v>
      </c>
      <c r="M67" s="135" t="s">
        <v>266</v>
      </c>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1833</v>
      </c>
      <c r="B68" s="128" t="s">
        <v>1877</v>
      </c>
      <c r="C68" s="129" t="s">
        <v>1878</v>
      </c>
      <c r="D68" s="131" t="s">
        <v>1879</v>
      </c>
      <c r="E68" s="131" t="s">
        <v>1880</v>
      </c>
      <c r="F68" s="131" t="s">
        <v>1881</v>
      </c>
      <c r="G68" s="131" t="s">
        <v>1882</v>
      </c>
      <c r="H68" s="131" t="s">
        <v>1883</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1884</v>
      </c>
      <c r="B69" s="127"/>
      <c r="C69" s="126" t="s">
        <v>1885</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1884</v>
      </c>
      <c r="B70" s="128" t="s">
        <v>1886</v>
      </c>
      <c r="C70" s="129" t="s">
        <v>1887</v>
      </c>
      <c r="D70" s="131" t="s">
        <v>1888</v>
      </c>
      <c r="E70" s="131" t="s">
        <v>1889</v>
      </c>
      <c r="F70" s="131" t="s">
        <v>1890</v>
      </c>
      <c r="G70" s="131" t="s">
        <v>1891</v>
      </c>
      <c r="H70" s="131" t="s">
        <v>1892</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1884</v>
      </c>
      <c r="B71" s="128" t="s">
        <v>1893</v>
      </c>
      <c r="C71" s="129" t="s">
        <v>1894</v>
      </c>
      <c r="D71" s="131" t="s">
        <v>1895</v>
      </c>
      <c r="E71" s="131" t="s">
        <v>1896</v>
      </c>
      <c r="F71" s="131" t="s">
        <v>1897</v>
      </c>
      <c r="G71" s="131" t="s">
        <v>1898</v>
      </c>
      <c r="H71" s="131" t="s">
        <v>1899</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1900</v>
      </c>
      <c r="B72" s="127"/>
      <c r="C72" s="126" t="s">
        <v>1901</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1900</v>
      </c>
      <c r="B73" s="128" t="s">
        <v>1902</v>
      </c>
      <c r="C73" s="129" t="s">
        <v>1903</v>
      </c>
      <c r="D73" s="131" t="s">
        <v>1904</v>
      </c>
      <c r="E73" s="131" t="s">
        <v>1905</v>
      </c>
      <c r="F73" s="131" t="s">
        <v>1906</v>
      </c>
      <c r="G73" s="131" t="s">
        <v>1907</v>
      </c>
      <c r="H73" s="131" t="s">
        <v>1908</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1900</v>
      </c>
      <c r="B74" s="128" t="s">
        <v>1909</v>
      </c>
      <c r="C74" s="129" t="s">
        <v>1910</v>
      </c>
      <c r="D74" s="131" t="s">
        <v>1911</v>
      </c>
      <c r="E74" s="131" t="s">
        <v>1912</v>
      </c>
      <c r="F74" s="131" t="s">
        <v>1913</v>
      </c>
      <c r="G74" s="131" t="s">
        <v>1914</v>
      </c>
      <c r="H74" s="131" t="s">
        <v>1915</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1900</v>
      </c>
      <c r="B75" s="128" t="s">
        <v>1916</v>
      </c>
      <c r="C75" s="129" t="s">
        <v>1917</v>
      </c>
      <c r="D75" s="131" t="s">
        <v>1918</v>
      </c>
      <c r="E75" s="131" t="s">
        <v>1919</v>
      </c>
      <c r="F75" s="131" t="s">
        <v>1920</v>
      </c>
      <c r="G75" s="131" t="s">
        <v>1921</v>
      </c>
      <c r="H75" s="131" t="s">
        <v>1922</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1900</v>
      </c>
      <c r="B76" s="128" t="s">
        <v>1923</v>
      </c>
      <c r="C76" s="129" t="s">
        <v>1924</v>
      </c>
      <c r="D76" s="131" t="s">
        <v>1925</v>
      </c>
      <c r="E76" s="131" t="s">
        <v>1926</v>
      </c>
      <c r="F76" s="131" t="s">
        <v>1927</v>
      </c>
      <c r="G76" s="131" t="s">
        <v>1928</v>
      </c>
      <c r="H76" s="131" t="s">
        <v>1929</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1900</v>
      </c>
      <c r="B77" s="128" t="s">
        <v>1930</v>
      </c>
      <c r="C77" s="129" t="s">
        <v>1931</v>
      </c>
      <c r="D77" s="131" t="s">
        <v>1932</v>
      </c>
      <c r="E77" s="131" t="s">
        <v>1933</v>
      </c>
      <c r="F77" s="131" t="s">
        <v>1934</v>
      </c>
      <c r="G77" s="131" t="s">
        <v>1928</v>
      </c>
      <c r="H77" s="131" t="s">
        <v>1935</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1936</v>
      </c>
      <c r="B78" s="127"/>
      <c r="C78" s="126" t="s">
        <v>1937</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1936</v>
      </c>
      <c r="B79" s="128" t="s">
        <v>1936</v>
      </c>
      <c r="C79" s="129" t="s">
        <v>1938</v>
      </c>
      <c r="D79" s="131" t="s">
        <v>1939</v>
      </c>
      <c r="E79" s="131" t="s">
        <v>1940</v>
      </c>
      <c r="F79" s="131" t="s">
        <v>1941</v>
      </c>
      <c r="G79" s="131" t="s">
        <v>1942</v>
      </c>
      <c r="H79" s="131" t="s">
        <v>1943</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1936</v>
      </c>
      <c r="B80" s="128" t="s">
        <v>1944</v>
      </c>
      <c r="C80" s="129" t="s">
        <v>1945</v>
      </c>
      <c r="D80" s="131" t="s">
        <v>1946</v>
      </c>
      <c r="E80" s="131" t="s">
        <v>1947</v>
      </c>
      <c r="F80" s="131" t="s">
        <v>1948</v>
      </c>
      <c r="G80" s="131" t="s">
        <v>1949</v>
      </c>
      <c r="H80" s="131" t="s">
        <v>1950</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1936</v>
      </c>
      <c r="B81" s="128" t="s">
        <v>1951</v>
      </c>
      <c r="C81" s="129" t="s">
        <v>1952</v>
      </c>
      <c r="D81" s="131" t="s">
        <v>1953</v>
      </c>
      <c r="E81" s="131" t="s">
        <v>1954</v>
      </c>
      <c r="F81" s="131" t="s">
        <v>1955</v>
      </c>
      <c r="G81" s="131" t="s">
        <v>1956</v>
      </c>
      <c r="H81" s="131" t="s">
        <v>1957</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1958</v>
      </c>
      <c r="B82" s="127"/>
      <c r="C82" s="126" t="s">
        <v>1959</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1958</v>
      </c>
      <c r="B83" s="128" t="s">
        <v>1960</v>
      </c>
      <c r="C83" s="129" t="s">
        <v>1961</v>
      </c>
      <c r="D83" s="131" t="s">
        <v>1962</v>
      </c>
      <c r="E83" s="131" t="s">
        <v>1963</v>
      </c>
      <c r="F83" s="131" t="s">
        <v>1964</v>
      </c>
      <c r="G83" s="131" t="s">
        <v>1965</v>
      </c>
      <c r="H83" s="131" t="s">
        <v>1966</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1958</v>
      </c>
      <c r="B84" s="128" t="s">
        <v>1967</v>
      </c>
      <c r="C84" s="129" t="s">
        <v>1968</v>
      </c>
      <c r="D84" s="131" t="s">
        <v>1969</v>
      </c>
      <c r="E84" s="131" t="s">
        <v>1970</v>
      </c>
      <c r="F84" s="131" t="s">
        <v>1971</v>
      </c>
      <c r="G84" s="131" t="s">
        <v>1972</v>
      </c>
      <c r="H84" s="131" t="s">
        <v>1973</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1958</v>
      </c>
      <c r="B85" s="128" t="s">
        <v>1974</v>
      </c>
      <c r="C85" s="129" t="s">
        <v>1975</v>
      </c>
      <c r="D85" s="131" t="s">
        <v>1976</v>
      </c>
      <c r="E85" s="131" t="s">
        <v>1977</v>
      </c>
      <c r="F85" s="131" t="s">
        <v>1978</v>
      </c>
      <c r="G85" s="131" t="s">
        <v>1979</v>
      </c>
      <c r="H85" s="131" t="s">
        <v>1980</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1958</v>
      </c>
      <c r="B86" s="128" t="s">
        <v>1981</v>
      </c>
      <c r="C86" s="129" t="s">
        <v>1982</v>
      </c>
      <c r="D86" s="131" t="s">
        <v>1983</v>
      </c>
      <c r="E86" s="131" t="s">
        <v>1984</v>
      </c>
      <c r="F86" s="131" t="s">
        <v>1985</v>
      </c>
      <c r="G86" s="131" t="s">
        <v>1986</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1987</v>
      </c>
      <c r="B87" s="127"/>
      <c r="C87" s="126" t="s">
        <v>1988</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1987</v>
      </c>
      <c r="B88" s="128" t="s">
        <v>1989</v>
      </c>
      <c r="C88" s="129" t="s">
        <v>1990</v>
      </c>
      <c r="D88" s="131" t="s">
        <v>1991</v>
      </c>
      <c r="E88" s="131" t="s">
        <v>1992</v>
      </c>
      <c r="F88" s="131" t="s">
        <v>1993</v>
      </c>
      <c r="G88" s="131" t="s">
        <v>1994</v>
      </c>
      <c r="H88" s="131" t="s">
        <v>1995</v>
      </c>
      <c r="I88" s="133" t="str">
        <f>IF(COUNTIF(J88:AW88,"&lt;&gt;")=0,"",SUMPRODUCT(((Recommendations[ImplStatus]="Implemented")+(Recommendations[ImplStatus]="Compensated"))*ISNUMBER(MATCH(Recommendations[Id],J88:AW88,0)))/COUNTIF(J88:AW88,"&lt;&gt;"))</f>
        <v/>
      </c>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1987</v>
      </c>
      <c r="B89" s="128" t="s">
        <v>1996</v>
      </c>
      <c r="C89" s="129" t="s">
        <v>1997</v>
      </c>
      <c r="D89" s="131" t="s">
        <v>1998</v>
      </c>
      <c r="E89" s="131" t="s">
        <v>1999</v>
      </c>
      <c r="F89" s="131" t="s">
        <v>2000</v>
      </c>
      <c r="G89" s="131" t="s">
        <v>1524</v>
      </c>
      <c r="H89" s="131" t="s">
        <v>2001</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1987</v>
      </c>
      <c r="B90" s="128" t="s">
        <v>2002</v>
      </c>
      <c r="C90" s="129" t="s">
        <v>2003</v>
      </c>
      <c r="D90" s="131" t="s">
        <v>2004</v>
      </c>
      <c r="E90" s="131" t="s">
        <v>2005</v>
      </c>
      <c r="F90" s="131" t="s">
        <v>2006</v>
      </c>
      <c r="G90" s="131" t="s">
        <v>1994</v>
      </c>
      <c r="H90" s="131" t="s">
        <v>2007</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1987</v>
      </c>
      <c r="B91" s="128" t="s">
        <v>2008</v>
      </c>
      <c r="C91" s="129" t="s">
        <v>2009</v>
      </c>
      <c r="D91" s="131" t="s">
        <v>2010</v>
      </c>
      <c r="E91" s="131" t="s">
        <v>2011</v>
      </c>
      <c r="F91" s="131" t="s">
        <v>2012</v>
      </c>
      <c r="G91" s="131" t="s">
        <v>1524</v>
      </c>
      <c r="H91" s="131" t="s">
        <v>2013</v>
      </c>
      <c r="I91" s="133" t="str">
        <f>IF(COUNTIF(J91:AW91,"&lt;&gt;")=0,"",SUMPRODUCT(((Recommendations[ImplStatus]="Implemented")+(Recommendations[ImplStatus]="Compensated"))*ISNUMBER(MATCH(Recommendations[Id],J91:AW91,0)))/COUNTIF(J91:AW91,"&lt;&gt;"))</f>
        <v/>
      </c>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1987</v>
      </c>
      <c r="B92" s="128" t="s">
        <v>2014</v>
      </c>
      <c r="C92" s="129" t="s">
        <v>2015</v>
      </c>
      <c r="D92" s="131" t="s">
        <v>2016</v>
      </c>
      <c r="E92" s="131" t="s">
        <v>2017</v>
      </c>
      <c r="F92" s="131" t="s">
        <v>2018</v>
      </c>
      <c r="G92" s="131" t="s">
        <v>1524</v>
      </c>
      <c r="H92" s="131" t="s">
        <v>2019</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1987</v>
      </c>
      <c r="B93" s="128" t="s">
        <v>2020</v>
      </c>
      <c r="C93" s="129" t="s">
        <v>2021</v>
      </c>
      <c r="D93" s="131" t="s">
        <v>2022</v>
      </c>
      <c r="E93" s="131" t="s">
        <v>2023</v>
      </c>
      <c r="F93" s="131" t="s">
        <v>2024</v>
      </c>
      <c r="G93" s="131" t="s">
        <v>2025</v>
      </c>
      <c r="H93" s="131" t="s">
        <v>2026</v>
      </c>
      <c r="I93" s="133">
        <f>IF(COUNTIF(J93:AW93,"&lt;&gt;")=0,"",SUMPRODUCT(((Recommendations[ImplStatus]="Implemented")+(Recommendations[ImplStatus]="Compensated"))*ISNUMBER(MATCH(Recommendations[Id],J93:AW93,0)))/COUNTIF(J93:AW93,"&lt;&gt;"))</f>
        <v>0</v>
      </c>
      <c r="J93" s="135" t="s">
        <v>131</v>
      </c>
      <c r="K93" s="135" t="s">
        <v>240</v>
      </c>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1987</v>
      </c>
      <c r="B94" s="128" t="s">
        <v>2027</v>
      </c>
      <c r="C94" s="129" t="s">
        <v>2028</v>
      </c>
      <c r="D94" s="131" t="s">
        <v>2029</v>
      </c>
      <c r="E94" s="131" t="s">
        <v>2030</v>
      </c>
      <c r="F94" s="131" t="s">
        <v>2031</v>
      </c>
      <c r="G94" s="131" t="s">
        <v>2032</v>
      </c>
      <c r="H94" s="131" t="s">
        <v>2033</v>
      </c>
      <c r="I94" s="133" t="str">
        <f>IF(COUNTIF(J94:AW94,"&lt;&gt;")=0,"",SUMPRODUCT(((Recommendations[ImplStatus]="Implemented")+(Recommendations[ImplStatus]="Compensated"))*ISNUMBER(MATCH(Recommendations[Id],J94:AW94,0)))/COUNTIF(J94:AW94,"&lt;&gt;"))</f>
        <v/>
      </c>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1987</v>
      </c>
      <c r="B95" s="128" t="s">
        <v>2034</v>
      </c>
      <c r="C95" s="129" t="s">
        <v>2035</v>
      </c>
      <c r="D95" s="131" t="s">
        <v>2036</v>
      </c>
      <c r="E95" s="131" t="s">
        <v>2037</v>
      </c>
      <c r="F95" s="131" t="s">
        <v>2038</v>
      </c>
      <c r="G95" s="131" t="s">
        <v>2039</v>
      </c>
      <c r="H95" s="131" t="s">
        <v>2040</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1987</v>
      </c>
      <c r="B96" s="128" t="s">
        <v>2041</v>
      </c>
      <c r="C96" s="129" t="s">
        <v>2042</v>
      </c>
      <c r="D96" s="131" t="s">
        <v>2043</v>
      </c>
      <c r="E96" s="131" t="s">
        <v>2044</v>
      </c>
      <c r="F96" s="131" t="s">
        <v>2045</v>
      </c>
      <c r="G96" s="131" t="s">
        <v>2046</v>
      </c>
      <c r="H96" s="131" t="s">
        <v>2047</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1987</v>
      </c>
      <c r="B97" s="128" t="s">
        <v>2048</v>
      </c>
      <c r="C97" s="129" t="s">
        <v>2049</v>
      </c>
      <c r="D97" s="131" t="s">
        <v>2050</v>
      </c>
      <c r="E97" s="131" t="s">
        <v>2051</v>
      </c>
      <c r="F97" s="131" t="s">
        <v>2052</v>
      </c>
      <c r="G97" s="131" t="s">
        <v>2053</v>
      </c>
      <c r="H97" s="131" t="s">
        <v>2054</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2055</v>
      </c>
      <c r="B98" s="127"/>
      <c r="C98" s="126" t="s">
        <v>2056</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2055</v>
      </c>
      <c r="B99" s="128" t="s">
        <v>2057</v>
      </c>
      <c r="C99" s="129" t="s">
        <v>2058</v>
      </c>
      <c r="D99" s="131" t="s">
        <v>2059</v>
      </c>
      <c r="E99" s="131" t="s">
        <v>2060</v>
      </c>
      <c r="F99" s="131" t="s">
        <v>2061</v>
      </c>
      <c r="G99" s="131" t="s">
        <v>2062</v>
      </c>
      <c r="H99" s="131" t="s">
        <v>2063</v>
      </c>
      <c r="I99" s="133">
        <f>IF(COUNTIF(J99:AW99,"&lt;&gt;")=0,"",SUMPRODUCT(((Recommendations[ImplStatus]="Implemented")+(Recommendations[ImplStatus]="Compensated"))*ISNUMBER(MATCH(Recommendations[Id],J99:AW99,0)))/COUNTIF(J99:AW99,"&lt;&gt;"))</f>
        <v>0</v>
      </c>
      <c r="J99" s="135" t="s">
        <v>146</v>
      </c>
      <c r="K99" s="135" t="s">
        <v>263</v>
      </c>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2055</v>
      </c>
      <c r="B100" s="128" t="s">
        <v>2064</v>
      </c>
      <c r="C100" s="129" t="s">
        <v>2065</v>
      </c>
      <c r="D100" s="131" t="s">
        <v>2066</v>
      </c>
      <c r="E100" s="131" t="s">
        <v>2067</v>
      </c>
      <c r="F100" s="131" t="s">
        <v>2068</v>
      </c>
      <c r="G100" s="131" t="s">
        <v>2069</v>
      </c>
      <c r="H100" s="131" t="s">
        <v>2070</v>
      </c>
      <c r="I100" s="133">
        <f>IF(COUNTIF(J100:AW100,"&lt;&gt;")=0,"",SUMPRODUCT(((Recommendations[ImplStatus]="Implemented")+(Recommendations[ImplStatus]="Compensated"))*ISNUMBER(MATCH(Recommendations[Id],J100:AW100,0)))/COUNTIF(J100:AW100,"&lt;&gt;"))</f>
        <v>0</v>
      </c>
      <c r="J100" s="135" t="s">
        <v>197</v>
      </c>
      <c r="K100" s="135" t="s">
        <v>273</v>
      </c>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2055</v>
      </c>
      <c r="B101" s="128" t="s">
        <v>2071</v>
      </c>
      <c r="C101" s="129" t="s">
        <v>2072</v>
      </c>
      <c r="D101" s="131" t="s">
        <v>2073</v>
      </c>
      <c r="E101" s="131" t="s">
        <v>2074</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2055</v>
      </c>
      <c r="B102" s="128" t="s">
        <v>2075</v>
      </c>
      <c r="C102" s="129" t="s">
        <v>2076</v>
      </c>
      <c r="D102" s="131" t="s">
        <v>2077</v>
      </c>
      <c r="E102" s="131" t="s">
        <v>2078</v>
      </c>
      <c r="F102" s="131" t="s">
        <v>2079</v>
      </c>
      <c r="G102" s="131" t="s">
        <v>2080</v>
      </c>
      <c r="H102" s="131" t="s">
        <v>2081</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2055</v>
      </c>
      <c r="B103" s="128" t="s">
        <v>2082</v>
      </c>
      <c r="C103" s="129" t="s">
        <v>2083</v>
      </c>
      <c r="D103" s="131" t="s">
        <v>2084</v>
      </c>
      <c r="E103" s="131" t="s">
        <v>2085</v>
      </c>
      <c r="F103" s="131" t="s">
        <v>2086</v>
      </c>
      <c r="G103" s="131" t="s">
        <v>2087</v>
      </c>
      <c r="H103" s="131" t="s">
        <v>2088</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2089</v>
      </c>
      <c r="B104" s="127"/>
      <c r="C104" s="126" t="s">
        <v>2090</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2089</v>
      </c>
      <c r="B105" s="128" t="s">
        <v>2091</v>
      </c>
      <c r="C105" s="129" t="s">
        <v>2092</v>
      </c>
      <c r="D105" s="131" t="s">
        <v>2093</v>
      </c>
      <c r="E105" s="131" t="s">
        <v>2094</v>
      </c>
      <c r="F105" s="131" t="s">
        <v>2095</v>
      </c>
      <c r="G105" s="131" t="s">
        <v>2096</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2089</v>
      </c>
      <c r="B106" s="128" t="s">
        <v>2097</v>
      </c>
      <c r="C106" s="129" t="s">
        <v>2098</v>
      </c>
      <c r="D106" s="131" t="s">
        <v>2099</v>
      </c>
      <c r="E106" s="131" t="s">
        <v>2100</v>
      </c>
      <c r="F106" s="131" t="s">
        <v>2101</v>
      </c>
      <c r="G106" s="131" t="s">
        <v>2102</v>
      </c>
      <c r="H106" s="131" t="s">
        <v>2103</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2089</v>
      </c>
      <c r="B107" s="128" t="s">
        <v>2104</v>
      </c>
      <c r="C107" s="129" t="s">
        <v>2105</v>
      </c>
      <c r="D107" s="131" t="s">
        <v>2106</v>
      </c>
      <c r="E107" s="131" t="s">
        <v>2107</v>
      </c>
      <c r="F107" s="131" t="s">
        <v>2108</v>
      </c>
      <c r="G107" s="131" t="s">
        <v>2109</v>
      </c>
      <c r="H107" s="131" t="s">
        <v>2110</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2111</v>
      </c>
      <c r="B108" s="127"/>
      <c r="C108" s="126" t="s">
        <v>2112</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2111</v>
      </c>
      <c r="B109" s="128" t="s">
        <v>2113</v>
      </c>
      <c r="C109" s="129" t="s">
        <v>2114</v>
      </c>
      <c r="D109" s="131" t="s">
        <v>2115</v>
      </c>
      <c r="E109" s="131" t="s">
        <v>2116</v>
      </c>
      <c r="F109" s="131" t="s">
        <v>2117</v>
      </c>
      <c r="G109" s="131" t="s">
        <v>2118</v>
      </c>
      <c r="H109" s="131" t="s">
        <v>2119</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2111</v>
      </c>
      <c r="B110" s="128" t="s">
        <v>2120</v>
      </c>
      <c r="C110" s="129" t="s">
        <v>2121</v>
      </c>
      <c r="D110" s="131" t="s">
        <v>2122</v>
      </c>
      <c r="E110" s="131" t="s">
        <v>2123</v>
      </c>
      <c r="F110" s="131" t="s">
        <v>2124</v>
      </c>
      <c r="G110" s="131" t="s">
        <v>2125</v>
      </c>
      <c r="H110" s="131" t="s">
        <v>2126</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2111</v>
      </c>
      <c r="B111" s="128" t="s">
        <v>2127</v>
      </c>
      <c r="C111" s="129" t="s">
        <v>2128</v>
      </c>
      <c r="D111" s="131" t="s">
        <v>2129</v>
      </c>
      <c r="E111" s="131" t="s">
        <v>2130</v>
      </c>
      <c r="F111" s="131" t="s">
        <v>2131</v>
      </c>
      <c r="G111" s="131" t="s">
        <v>2132</v>
      </c>
      <c r="H111" s="131" t="s">
        <v>2133</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2134</v>
      </c>
      <c r="B112" s="127"/>
      <c r="C112" s="126" t="s">
        <v>2135</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2134</v>
      </c>
      <c r="B113" s="128" t="s">
        <v>2136</v>
      </c>
      <c r="C113" s="129" t="s">
        <v>2137</v>
      </c>
      <c r="D113" s="131" t="s">
        <v>2138</v>
      </c>
      <c r="E113" s="131" t="s">
        <v>2139</v>
      </c>
      <c r="F113" s="131" t="s">
        <v>2140</v>
      </c>
      <c r="G113" s="131" t="s">
        <v>2141</v>
      </c>
      <c r="H113" s="131" t="s">
        <v>2142</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2134</v>
      </c>
      <c r="B114" s="128" t="s">
        <v>2143</v>
      </c>
      <c r="C114" s="129" t="s">
        <v>2144</v>
      </c>
      <c r="D114" s="131" t="s">
        <v>2145</v>
      </c>
      <c r="E114" s="131" t="s">
        <v>2146</v>
      </c>
      <c r="F114" s="131" t="s">
        <v>2147</v>
      </c>
      <c r="G114" s="131" t="s">
        <v>2141</v>
      </c>
      <c r="H114" s="131" t="s">
        <v>2148</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2134</v>
      </c>
      <c r="B115" s="136" t="s">
        <v>2149</v>
      </c>
      <c r="C115" s="137" t="s">
        <v>2150</v>
      </c>
      <c r="D115" s="138" t="s">
        <v>2151</v>
      </c>
      <c r="E115" s="138" t="s">
        <v>2152</v>
      </c>
      <c r="F115" s="138" t="s">
        <v>2153</v>
      </c>
      <c r="G115" s="138" t="s">
        <v>2154</v>
      </c>
      <c r="H115" s="138" t="s">
        <v>2155</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276</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IFERROR(INDEX('Recommendations'!$H$2:$H$82, MATCH(J2,'Recommendations'!$A$2:$A$82,0))="Implemented", FALSE))</xm:f>
            <x14:dxf>
              <font>
                <color rgb="FF000000"/>
              </font>
              <fill>
                <patternFill>
                  <bgColor rgb="FF3C7D22"/>
                </patternFill>
              </fill>
            </x14:dxf>
          </x14:cfRule>
          <x14:cfRule type="expression" priority="2" id="{00000000-000E-0000-0600-000002000000}">
            <xm:f>AND(J2&lt;&gt;"", IFERROR(INDEX('Recommendations'!$H$2:$H$82, MATCH(J2,'Recommendations'!$A$2:$A$82,0))="Compensated", FALSE))</xm:f>
            <x14:dxf>
              <font>
                <color rgb="FF000000"/>
              </font>
              <fill>
                <patternFill>
                  <bgColor rgb="FFC6E0B4"/>
                </patternFill>
              </fill>
            </x14:dxf>
          </x14:cfRule>
          <x14:cfRule type="expression" priority="3" id="{00000000-000E-0000-0600-000003000000}">
            <xm:f>AND(J2&lt;&gt;"", IFERROR(INDEX('Recommendations'!$H$2:$H$82, MATCH(J2,'Recommendations'!$A$2:$A$82,0))="Testing", FALSE))</xm:f>
            <x14:dxf>
              <font>
                <color rgb="FF000000"/>
              </font>
              <fill>
                <patternFill>
                  <bgColor rgb="FFFFC000"/>
                </patternFill>
              </fill>
            </x14:dxf>
          </x14:cfRule>
          <x14:cfRule type="expression" priority="4" id="{00000000-000E-0000-0600-000004000000}">
            <xm:f>AND(J2&lt;&gt;"", IFERROR(INDEX('Recommendations'!$H$2:$H$82, MATCH(J2,'Recommendations'!$A$2:$A$82,0))="Failed", FALSE))</xm:f>
            <x14:dxf>
              <font>
                <color rgb="FF000000"/>
              </font>
              <fill>
                <patternFill>
                  <bgColor rgb="FFD82891"/>
                </patternFill>
              </fill>
            </x14:dxf>
          </x14:cfRule>
          <x14:cfRule type="expression" priority="5" id="{00000000-000E-0000-0600-000005000000}">
            <xm:f>AND(J2&lt;&gt;"", IFERROR(INDEX('Recommendations'!$H$2:$H$82, MATCH(J2,'Recommendations'!$A$2:$A$82,0))="Risk Accepted", FALSE))</xm:f>
            <x14:dxf>
              <font>
                <color rgb="FF000000"/>
              </font>
              <fill>
                <patternFill>
                  <bgColor rgb="FFD9D9D9"/>
                </patternFill>
              </fill>
            </x14:dxf>
          </x14:cfRule>
          <x14:cfRule type="expression" priority="6" id="{00000000-000E-0000-0600-000006000000}">
            <xm:f>AND(J2&lt;&gt;"", IFERROR(INDEX('Recommendations'!$H$2:$H$82, MATCH(J2,'Recommendations'!$A$2:$A$82,0))="N/A",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2156</v>
      </c>
      <c r="B1" s="187" t="s">
        <v>2157</v>
      </c>
      <c r="C1" s="187" t="s">
        <v>0</v>
      </c>
      <c r="D1" s="187" t="s">
        <v>2158</v>
      </c>
      <c r="E1" s="187" t="s">
        <v>2159</v>
      </c>
      <c r="F1" s="187" t="s">
        <v>2160</v>
      </c>
      <c r="G1" s="187" t="s">
        <v>525</v>
      </c>
      <c r="H1" s="187" t="s">
        <v>526</v>
      </c>
      <c r="I1" s="187" t="s">
        <v>527</v>
      </c>
      <c r="J1" s="187" t="s">
        <v>528</v>
      </c>
      <c r="K1" s="187" t="s">
        <v>529</v>
      </c>
      <c r="L1" s="187" t="s">
        <v>530</v>
      </c>
      <c r="M1" s="187" t="s">
        <v>531</v>
      </c>
      <c r="N1" s="187" t="s">
        <v>532</v>
      </c>
      <c r="O1" s="187" t="s">
        <v>533</v>
      </c>
      <c r="P1" s="187" t="s">
        <v>534</v>
      </c>
      <c r="Q1" s="187" t="s">
        <v>535</v>
      </c>
      <c r="R1" s="187" t="s">
        <v>536</v>
      </c>
      <c r="S1" s="187" t="s">
        <v>537</v>
      </c>
      <c r="T1" s="187" t="s">
        <v>538</v>
      </c>
      <c r="U1" s="187" t="s">
        <v>539</v>
      </c>
      <c r="V1" s="187" t="s">
        <v>540</v>
      </c>
      <c r="W1" s="187" t="s">
        <v>541</v>
      </c>
      <c r="X1" s="187" t="s">
        <v>542</v>
      </c>
      <c r="Y1" s="187" t="s">
        <v>543</v>
      </c>
      <c r="Z1" s="187" t="s">
        <v>544</v>
      </c>
      <c r="AA1" s="187" t="s">
        <v>545</v>
      </c>
      <c r="AB1" s="187" t="s">
        <v>546</v>
      </c>
      <c r="AC1" s="187" t="s">
        <v>547</v>
      </c>
      <c r="AD1" s="187" t="s">
        <v>548</v>
      </c>
      <c r="AE1" s="187" t="s">
        <v>549</v>
      </c>
      <c r="AF1" s="187" t="s">
        <v>550</v>
      </c>
      <c r="AG1" s="187" t="s">
        <v>551</v>
      </c>
      <c r="AH1" s="187" t="s">
        <v>552</v>
      </c>
      <c r="AI1" s="187" t="s">
        <v>553</v>
      </c>
      <c r="AJ1" s="187" t="s">
        <v>554</v>
      </c>
      <c r="AK1" s="187" t="s">
        <v>555</v>
      </c>
      <c r="AL1" s="187" t="s">
        <v>556</v>
      </c>
      <c r="AM1" s="187" t="s">
        <v>557</v>
      </c>
      <c r="AN1" s="187" t="s">
        <v>558</v>
      </c>
      <c r="AO1" s="187" t="s">
        <v>559</v>
      </c>
      <c r="AP1" s="187" t="s">
        <v>560</v>
      </c>
      <c r="AQ1" s="187" t="s">
        <v>561</v>
      </c>
      <c r="AR1" s="187" t="s">
        <v>562</v>
      </c>
      <c r="AS1" s="187" t="s">
        <v>563</v>
      </c>
      <c r="AT1" s="187" t="s">
        <v>564</v>
      </c>
      <c r="AU1" s="188" t="s">
        <v>565</v>
      </c>
    </row>
    <row r="2" spans="1:47" ht="60" customHeight="1" outlineLevel="1" x14ac:dyDescent="0.35">
      <c r="A2" s="178" t="s">
        <v>2161</v>
      </c>
      <c r="B2" s="152" t="s">
        <v>21</v>
      </c>
      <c r="C2" s="150" t="s">
        <v>2162</v>
      </c>
      <c r="D2" s="156" t="s">
        <v>2163</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2161</v>
      </c>
      <c r="B3" s="153" t="s">
        <v>2164</v>
      </c>
      <c r="C3" s="151" t="s">
        <v>2165</v>
      </c>
      <c r="D3" s="157" t="s">
        <v>2166</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2161</v>
      </c>
      <c r="B4" s="154" t="s">
        <v>2164</v>
      </c>
      <c r="C4" s="155" t="s">
        <v>2167</v>
      </c>
      <c r="D4" s="158" t="s">
        <v>2168</v>
      </c>
      <c r="E4" s="161" t="s">
        <v>2169</v>
      </c>
      <c r="F4" s="164" t="s">
        <v>2170</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2161</v>
      </c>
      <c r="B5" s="154" t="s">
        <v>2164</v>
      </c>
      <c r="C5" s="155" t="s">
        <v>2171</v>
      </c>
      <c r="D5" s="158" t="s">
        <v>2172</v>
      </c>
      <c r="E5" s="161" t="s">
        <v>2173</v>
      </c>
      <c r="F5" s="164" t="s">
        <v>2174</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2161</v>
      </c>
      <c r="B6" s="154" t="s">
        <v>2164</v>
      </c>
      <c r="C6" s="155" t="s">
        <v>2175</v>
      </c>
      <c r="D6" s="158" t="s">
        <v>2176</v>
      </c>
      <c r="E6" s="161" t="s">
        <v>2177</v>
      </c>
      <c r="F6" s="164" t="s">
        <v>2174</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2161</v>
      </c>
      <c r="B7" s="154" t="s">
        <v>2164</v>
      </c>
      <c r="C7" s="155" t="s">
        <v>2178</v>
      </c>
      <c r="D7" s="158" t="s">
        <v>2179</v>
      </c>
      <c r="E7" s="161" t="s">
        <v>2180</v>
      </c>
      <c r="F7" s="164" t="s">
        <v>2174</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2161</v>
      </c>
      <c r="B8" s="154" t="s">
        <v>2164</v>
      </c>
      <c r="C8" s="155" t="s">
        <v>2181</v>
      </c>
      <c r="D8" s="158" t="s">
        <v>2182</v>
      </c>
      <c r="E8" s="161" t="s">
        <v>2183</v>
      </c>
      <c r="F8" s="164" t="s">
        <v>2184</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2161</v>
      </c>
      <c r="B9" s="153" t="s">
        <v>2185</v>
      </c>
      <c r="C9" s="151" t="s">
        <v>2186</v>
      </c>
      <c r="D9" s="157" t="s">
        <v>2187</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2161</v>
      </c>
      <c r="B10" s="154" t="s">
        <v>2185</v>
      </c>
      <c r="C10" s="155" t="s">
        <v>2188</v>
      </c>
      <c r="D10" s="158" t="s">
        <v>2189</v>
      </c>
      <c r="E10" s="161" t="s">
        <v>2190</v>
      </c>
      <c r="F10" s="164" t="s">
        <v>2170</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2161</v>
      </c>
      <c r="B11" s="154" t="s">
        <v>2185</v>
      </c>
      <c r="C11" s="155" t="s">
        <v>2191</v>
      </c>
      <c r="D11" s="158" t="s">
        <v>2192</v>
      </c>
      <c r="E11" s="161" t="s">
        <v>2193</v>
      </c>
      <c r="F11" s="164" t="s">
        <v>2170</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2161</v>
      </c>
      <c r="B12" s="154" t="s">
        <v>2185</v>
      </c>
      <c r="C12" s="155" t="s">
        <v>2194</v>
      </c>
      <c r="D12" s="158" t="s">
        <v>2195</v>
      </c>
      <c r="E12" s="161" t="s">
        <v>2196</v>
      </c>
      <c r="F12" s="164" t="s">
        <v>2170</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2161</v>
      </c>
      <c r="B13" s="153" t="s">
        <v>2197</v>
      </c>
      <c r="C13" s="151" t="s">
        <v>2198</v>
      </c>
      <c r="D13" s="157" t="s">
        <v>2199</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2161</v>
      </c>
      <c r="B14" s="154" t="s">
        <v>2197</v>
      </c>
      <c r="C14" s="155" t="s">
        <v>2200</v>
      </c>
      <c r="D14" s="158" t="s">
        <v>2201</v>
      </c>
      <c r="E14" s="161" t="s">
        <v>2202</v>
      </c>
      <c r="F14" s="164" t="s">
        <v>2170</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2161</v>
      </c>
      <c r="B15" s="154" t="s">
        <v>2197</v>
      </c>
      <c r="C15" s="155" t="s">
        <v>2203</v>
      </c>
      <c r="D15" s="158" t="s">
        <v>2204</v>
      </c>
      <c r="E15" s="161" t="s">
        <v>2205</v>
      </c>
      <c r="F15" s="164" t="s">
        <v>2170</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2161</v>
      </c>
      <c r="B16" s="153" t="s">
        <v>2206</v>
      </c>
      <c r="C16" s="151" t="s">
        <v>2207</v>
      </c>
      <c r="D16" s="157" t="s">
        <v>2208</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2161</v>
      </c>
      <c r="B17" s="154" t="s">
        <v>2206</v>
      </c>
      <c r="C17" s="155" t="s">
        <v>2209</v>
      </c>
      <c r="D17" s="158" t="s">
        <v>2210</v>
      </c>
      <c r="E17" s="161" t="s">
        <v>2211</v>
      </c>
      <c r="F17" s="164" t="s">
        <v>2170</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2161</v>
      </c>
      <c r="B18" s="154" t="s">
        <v>2206</v>
      </c>
      <c r="C18" s="155" t="s">
        <v>2212</v>
      </c>
      <c r="D18" s="158" t="s">
        <v>2213</v>
      </c>
      <c r="E18" s="161" t="s">
        <v>2214</v>
      </c>
      <c r="F18" s="164" t="s">
        <v>2174</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2161</v>
      </c>
      <c r="B19" s="154" t="s">
        <v>2206</v>
      </c>
      <c r="C19" s="155" t="s">
        <v>2215</v>
      </c>
      <c r="D19" s="158" t="s">
        <v>2216</v>
      </c>
      <c r="E19" s="161" t="s">
        <v>2217</v>
      </c>
      <c r="F19" s="164" t="s">
        <v>2170</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2161</v>
      </c>
      <c r="B20" s="154" t="s">
        <v>2206</v>
      </c>
      <c r="C20" s="155" t="s">
        <v>2218</v>
      </c>
      <c r="D20" s="158" t="s">
        <v>2219</v>
      </c>
      <c r="E20" s="161" t="s">
        <v>2220</v>
      </c>
      <c r="F20" s="164" t="s">
        <v>2170</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2161</v>
      </c>
      <c r="B21" s="154" t="s">
        <v>2206</v>
      </c>
      <c r="C21" s="155" t="s">
        <v>2221</v>
      </c>
      <c r="D21" s="158" t="s">
        <v>2222</v>
      </c>
      <c r="E21" s="161" t="s">
        <v>2223</v>
      </c>
      <c r="F21" s="164" t="s">
        <v>2174</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2161</v>
      </c>
      <c r="B22" s="154" t="s">
        <v>2206</v>
      </c>
      <c r="C22" s="155" t="s">
        <v>2224</v>
      </c>
      <c r="D22" s="158" t="s">
        <v>2225</v>
      </c>
      <c r="E22" s="161" t="s">
        <v>2226</v>
      </c>
      <c r="F22" s="164" t="s">
        <v>2170</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2161</v>
      </c>
      <c r="B23" s="154" t="s">
        <v>2206</v>
      </c>
      <c r="C23" s="155" t="s">
        <v>2227</v>
      </c>
      <c r="D23" s="158" t="s">
        <v>2228</v>
      </c>
      <c r="E23" s="161" t="s">
        <v>2229</v>
      </c>
      <c r="F23" s="164" t="s">
        <v>2170</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2161</v>
      </c>
      <c r="B24" s="153" t="s">
        <v>2230</v>
      </c>
      <c r="C24" s="151" t="s">
        <v>2231</v>
      </c>
      <c r="D24" s="157" t="s">
        <v>2232</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2161</v>
      </c>
      <c r="B25" s="154" t="s">
        <v>2230</v>
      </c>
      <c r="C25" s="155" t="s">
        <v>2233</v>
      </c>
      <c r="D25" s="158" t="s">
        <v>2234</v>
      </c>
      <c r="E25" s="161" t="s">
        <v>2235</v>
      </c>
      <c r="F25" s="164" t="s">
        <v>2170</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2161</v>
      </c>
      <c r="B26" s="154" t="s">
        <v>2230</v>
      </c>
      <c r="C26" s="155" t="s">
        <v>2236</v>
      </c>
      <c r="D26" s="158" t="s">
        <v>2237</v>
      </c>
      <c r="E26" s="161" t="s">
        <v>2238</v>
      </c>
      <c r="F26" s="164" t="s">
        <v>2170</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2161</v>
      </c>
      <c r="B27" s="154" t="s">
        <v>2230</v>
      </c>
      <c r="C27" s="155" t="s">
        <v>2239</v>
      </c>
      <c r="D27" s="158" t="s">
        <v>2240</v>
      </c>
      <c r="E27" s="161" t="s">
        <v>2241</v>
      </c>
      <c r="F27" s="164" t="s">
        <v>2174</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2161</v>
      </c>
      <c r="B28" s="154" t="s">
        <v>2230</v>
      </c>
      <c r="C28" s="155" t="s">
        <v>2242</v>
      </c>
      <c r="D28" s="158" t="s">
        <v>2243</v>
      </c>
      <c r="E28" s="161" t="s">
        <v>2244</v>
      </c>
      <c r="F28" s="164" t="s">
        <v>2170</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2161</v>
      </c>
      <c r="B29" s="153" t="s">
        <v>2245</v>
      </c>
      <c r="C29" s="151" t="s">
        <v>2246</v>
      </c>
      <c r="D29" s="157" t="s">
        <v>2247</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2161</v>
      </c>
      <c r="B30" s="154" t="s">
        <v>2245</v>
      </c>
      <c r="C30" s="155" t="s">
        <v>2248</v>
      </c>
      <c r="D30" s="158" t="s">
        <v>2249</v>
      </c>
      <c r="E30" s="161" t="s">
        <v>2250</v>
      </c>
      <c r="F30" s="164" t="s">
        <v>2184</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2161</v>
      </c>
      <c r="B31" s="154" t="s">
        <v>2245</v>
      </c>
      <c r="C31" s="155" t="s">
        <v>2251</v>
      </c>
      <c r="D31" s="158" t="s">
        <v>2252</v>
      </c>
      <c r="E31" s="161" t="s">
        <v>2253</v>
      </c>
      <c r="F31" s="164" t="s">
        <v>2184</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2161</v>
      </c>
      <c r="B32" s="154" t="s">
        <v>2245</v>
      </c>
      <c r="C32" s="155" t="s">
        <v>2254</v>
      </c>
      <c r="D32" s="158" t="s">
        <v>2255</v>
      </c>
      <c r="E32" s="161" t="s">
        <v>2256</v>
      </c>
      <c r="F32" s="164" t="s">
        <v>2184</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2161</v>
      </c>
      <c r="B33" s="154" t="s">
        <v>2245</v>
      </c>
      <c r="C33" s="155" t="s">
        <v>2257</v>
      </c>
      <c r="D33" s="158" t="s">
        <v>2258</v>
      </c>
      <c r="E33" s="161" t="s">
        <v>2259</v>
      </c>
      <c r="F33" s="164" t="s">
        <v>2184</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2161</v>
      </c>
      <c r="B34" s="154" t="s">
        <v>2245</v>
      </c>
      <c r="C34" s="155" t="s">
        <v>2260</v>
      </c>
      <c r="D34" s="158" t="s">
        <v>2261</v>
      </c>
      <c r="E34" s="161" t="s">
        <v>2262</v>
      </c>
      <c r="F34" s="164" t="s">
        <v>2184</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2161</v>
      </c>
      <c r="B35" s="154" t="s">
        <v>2245</v>
      </c>
      <c r="C35" s="155" t="s">
        <v>2263</v>
      </c>
      <c r="D35" s="158" t="s">
        <v>2264</v>
      </c>
      <c r="E35" s="161" t="s">
        <v>2265</v>
      </c>
      <c r="F35" s="164" t="s">
        <v>2184</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2161</v>
      </c>
      <c r="B36" s="154" t="s">
        <v>2245</v>
      </c>
      <c r="C36" s="155" t="s">
        <v>2266</v>
      </c>
      <c r="D36" s="158" t="s">
        <v>2267</v>
      </c>
      <c r="E36" s="161" t="s">
        <v>2268</v>
      </c>
      <c r="F36" s="164" t="s">
        <v>2184</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2161</v>
      </c>
      <c r="B37" s="154" t="s">
        <v>2245</v>
      </c>
      <c r="C37" s="155" t="s">
        <v>2269</v>
      </c>
      <c r="D37" s="158" t="s">
        <v>2270</v>
      </c>
      <c r="E37" s="161" t="s">
        <v>2271</v>
      </c>
      <c r="F37" s="164" t="s">
        <v>2184</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2161</v>
      </c>
      <c r="B38" s="154" t="s">
        <v>2245</v>
      </c>
      <c r="C38" s="155" t="s">
        <v>2272</v>
      </c>
      <c r="D38" s="158" t="s">
        <v>2273</v>
      </c>
      <c r="E38" s="161" t="s">
        <v>2274</v>
      </c>
      <c r="F38" s="164" t="s">
        <v>2184</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2161</v>
      </c>
      <c r="B39" s="154" t="s">
        <v>2245</v>
      </c>
      <c r="C39" s="155" t="s">
        <v>2275</v>
      </c>
      <c r="D39" s="158" t="s">
        <v>2276</v>
      </c>
      <c r="E39" s="161" t="s">
        <v>2277</v>
      </c>
      <c r="F39" s="164" t="s">
        <v>2184</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2278</v>
      </c>
      <c r="B40" s="152" t="s">
        <v>21</v>
      </c>
      <c r="C40" s="150" t="s">
        <v>2279</v>
      </c>
      <c r="D40" s="156" t="s">
        <v>2280</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2278</v>
      </c>
      <c r="B41" s="153" t="s">
        <v>2281</v>
      </c>
      <c r="C41" s="151" t="s">
        <v>2282</v>
      </c>
      <c r="D41" s="157" t="s">
        <v>2283</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2278</v>
      </c>
      <c r="B42" s="154" t="s">
        <v>2281</v>
      </c>
      <c r="C42" s="155" t="s">
        <v>2284</v>
      </c>
      <c r="D42" s="158" t="s">
        <v>2285</v>
      </c>
      <c r="E42" s="161" t="s">
        <v>2286</v>
      </c>
      <c r="F42" s="164" t="s">
        <v>2170</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2278</v>
      </c>
      <c r="B43" s="154" t="s">
        <v>2281</v>
      </c>
      <c r="C43" s="155" t="s">
        <v>2287</v>
      </c>
      <c r="D43" s="158" t="s">
        <v>2288</v>
      </c>
      <c r="E43" s="161" t="s">
        <v>2289</v>
      </c>
      <c r="F43" s="164" t="s">
        <v>2170</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2278</v>
      </c>
      <c r="B44" s="154" t="s">
        <v>2281</v>
      </c>
      <c r="C44" s="155" t="s">
        <v>2290</v>
      </c>
      <c r="D44" s="158" t="s">
        <v>2291</v>
      </c>
      <c r="E44" s="161" t="s">
        <v>2292</v>
      </c>
      <c r="F44" s="164" t="s">
        <v>2174</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2278</v>
      </c>
      <c r="B45" s="154" t="s">
        <v>2281</v>
      </c>
      <c r="C45" s="155" t="s">
        <v>2293</v>
      </c>
      <c r="D45" s="158" t="s">
        <v>2294</v>
      </c>
      <c r="E45" s="161" t="s">
        <v>2295</v>
      </c>
      <c r="F45" s="164" t="s">
        <v>2184</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2278</v>
      </c>
      <c r="B46" s="154" t="s">
        <v>2281</v>
      </c>
      <c r="C46" s="155" t="s">
        <v>2296</v>
      </c>
      <c r="D46" s="158" t="s">
        <v>2297</v>
      </c>
      <c r="E46" s="161" t="s">
        <v>2298</v>
      </c>
      <c r="F46" s="164" t="s">
        <v>2170</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2278</v>
      </c>
      <c r="B47" s="154" t="s">
        <v>2281</v>
      </c>
      <c r="C47" s="155" t="s">
        <v>2299</v>
      </c>
      <c r="D47" s="158" t="s">
        <v>2300</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2278</v>
      </c>
      <c r="B48" s="154" t="s">
        <v>2281</v>
      </c>
      <c r="C48" s="155" t="s">
        <v>2301</v>
      </c>
      <c r="D48" s="158" t="s">
        <v>2302</v>
      </c>
      <c r="E48" s="161" t="s">
        <v>2303</v>
      </c>
      <c r="F48" s="164" t="s">
        <v>2170</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2278</v>
      </c>
      <c r="B49" s="154" t="s">
        <v>2281</v>
      </c>
      <c r="C49" s="155" t="s">
        <v>2304</v>
      </c>
      <c r="D49" s="158" t="s">
        <v>2305</v>
      </c>
      <c r="E49" s="161" t="s">
        <v>2306</v>
      </c>
      <c r="F49" s="164" t="s">
        <v>2174</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2278</v>
      </c>
      <c r="B50" s="153" t="s">
        <v>2307</v>
      </c>
      <c r="C50" s="151" t="s">
        <v>2308</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2278</v>
      </c>
      <c r="B51" s="154" t="s">
        <v>2307</v>
      </c>
      <c r="C51" s="155" t="s">
        <v>2309</v>
      </c>
      <c r="D51" s="158" t="s">
        <v>2310</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2278</v>
      </c>
      <c r="B52" s="154" t="s">
        <v>2307</v>
      </c>
      <c r="C52" s="155" t="s">
        <v>2311</v>
      </c>
      <c r="D52" s="158" t="s">
        <v>2312</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2278</v>
      </c>
      <c r="B53" s="154" t="s">
        <v>2307</v>
      </c>
      <c r="C53" s="155" t="s">
        <v>2313</v>
      </c>
      <c r="D53" s="158" t="s">
        <v>2314</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2278</v>
      </c>
      <c r="B54" s="154" t="s">
        <v>2307</v>
      </c>
      <c r="C54" s="155" t="s">
        <v>2315</v>
      </c>
      <c r="D54" s="158" t="s">
        <v>2316</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2278</v>
      </c>
      <c r="B55" s="154" t="s">
        <v>2307</v>
      </c>
      <c r="C55" s="155" t="s">
        <v>2317</v>
      </c>
      <c r="D55" s="158" t="s">
        <v>2318</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2278</v>
      </c>
      <c r="B56" s="153" t="s">
        <v>432</v>
      </c>
      <c r="C56" s="151" t="s">
        <v>2319</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2278</v>
      </c>
      <c r="B57" s="154" t="s">
        <v>432</v>
      </c>
      <c r="C57" s="155" t="s">
        <v>2320</v>
      </c>
      <c r="D57" s="158" t="s">
        <v>2321</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2278</v>
      </c>
      <c r="B58" s="154" t="s">
        <v>432</v>
      </c>
      <c r="C58" s="155" t="s">
        <v>2322</v>
      </c>
      <c r="D58" s="158" t="s">
        <v>2323</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2278</v>
      </c>
      <c r="B59" s="154" t="s">
        <v>432</v>
      </c>
      <c r="C59" s="155" t="s">
        <v>2324</v>
      </c>
      <c r="D59" s="158" t="s">
        <v>2325</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2278</v>
      </c>
      <c r="B60" s="154" t="s">
        <v>432</v>
      </c>
      <c r="C60" s="155" t="s">
        <v>2326</v>
      </c>
      <c r="D60" s="158" t="s">
        <v>2327</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2278</v>
      </c>
      <c r="B61" s="153" t="s">
        <v>2328</v>
      </c>
      <c r="C61" s="151" t="s">
        <v>2329</v>
      </c>
      <c r="D61" s="157" t="s">
        <v>2330</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2278</v>
      </c>
      <c r="B62" s="154" t="s">
        <v>2328</v>
      </c>
      <c r="C62" s="155" t="s">
        <v>2331</v>
      </c>
      <c r="D62" s="158" t="s">
        <v>2332</v>
      </c>
      <c r="E62" s="161" t="s">
        <v>2333</v>
      </c>
      <c r="F62" s="164" t="s">
        <v>2170</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2278</v>
      </c>
      <c r="B63" s="154" t="s">
        <v>2328</v>
      </c>
      <c r="C63" s="155" t="s">
        <v>2334</v>
      </c>
      <c r="D63" s="158" t="s">
        <v>2335</v>
      </c>
      <c r="E63" s="161" t="s">
        <v>2336</v>
      </c>
      <c r="F63" s="164" t="s">
        <v>2174</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2278</v>
      </c>
      <c r="B64" s="154" t="s">
        <v>2328</v>
      </c>
      <c r="C64" s="155" t="s">
        <v>2337</v>
      </c>
      <c r="D64" s="158" t="s">
        <v>2338</v>
      </c>
      <c r="E64" s="161" t="s">
        <v>2339</v>
      </c>
      <c r="F64" s="164" t="s">
        <v>2170</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2278</v>
      </c>
      <c r="B65" s="154" t="s">
        <v>2328</v>
      </c>
      <c r="C65" s="155" t="s">
        <v>2340</v>
      </c>
      <c r="D65" s="158" t="s">
        <v>2341</v>
      </c>
      <c r="E65" s="161" t="s">
        <v>2342</v>
      </c>
      <c r="F65" s="164" t="s">
        <v>2170</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2278</v>
      </c>
      <c r="B66" s="153" t="s">
        <v>1936</v>
      </c>
      <c r="C66" s="151" t="s">
        <v>2343</v>
      </c>
      <c r="D66" s="157" t="s">
        <v>2344</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2278</v>
      </c>
      <c r="B67" s="154" t="s">
        <v>1936</v>
      </c>
      <c r="C67" s="155" t="s">
        <v>2345</v>
      </c>
      <c r="D67" s="158" t="s">
        <v>2346</v>
      </c>
      <c r="E67" s="161" t="s">
        <v>2347</v>
      </c>
      <c r="F67" s="164" t="s">
        <v>2170</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2278</v>
      </c>
      <c r="B68" s="154" t="s">
        <v>1936</v>
      </c>
      <c r="C68" s="155" t="s">
        <v>2348</v>
      </c>
      <c r="D68" s="158" t="s">
        <v>2349</v>
      </c>
      <c r="E68" s="161" t="s">
        <v>2350</v>
      </c>
      <c r="F68" s="164" t="s">
        <v>2170</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2278</v>
      </c>
      <c r="B69" s="154" t="s">
        <v>1936</v>
      </c>
      <c r="C69" s="155" t="s">
        <v>2351</v>
      </c>
      <c r="D69" s="158" t="s">
        <v>2352</v>
      </c>
      <c r="E69" s="161" t="s">
        <v>2353</v>
      </c>
      <c r="F69" s="164" t="s">
        <v>2174</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2278</v>
      </c>
      <c r="B70" s="154" t="s">
        <v>1936</v>
      </c>
      <c r="C70" s="155" t="s">
        <v>2354</v>
      </c>
      <c r="D70" s="158" t="s">
        <v>2355</v>
      </c>
      <c r="E70" s="161" t="s">
        <v>2356</v>
      </c>
      <c r="F70" s="164" t="s">
        <v>2170</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2278</v>
      </c>
      <c r="B71" s="154" t="s">
        <v>1936</v>
      </c>
      <c r="C71" s="155" t="s">
        <v>2357</v>
      </c>
      <c r="D71" s="158" t="s">
        <v>2358</v>
      </c>
      <c r="E71" s="161" t="s">
        <v>2359</v>
      </c>
      <c r="F71" s="164" t="s">
        <v>2170</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2278</v>
      </c>
      <c r="B72" s="154" t="s">
        <v>1936</v>
      </c>
      <c r="C72" s="155" t="s">
        <v>2360</v>
      </c>
      <c r="D72" s="158" t="s">
        <v>2361</v>
      </c>
      <c r="E72" s="161" t="s">
        <v>2362</v>
      </c>
      <c r="F72" s="164" t="s">
        <v>2170</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2278</v>
      </c>
      <c r="B73" s="154" t="s">
        <v>1936</v>
      </c>
      <c r="C73" s="155" t="s">
        <v>2363</v>
      </c>
      <c r="D73" s="158" t="s">
        <v>2364</v>
      </c>
      <c r="E73" s="161" t="s">
        <v>2365</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2278</v>
      </c>
      <c r="B74" s="154" t="s">
        <v>1936</v>
      </c>
      <c r="C74" s="155" t="s">
        <v>2366</v>
      </c>
      <c r="D74" s="158" t="s">
        <v>2367</v>
      </c>
      <c r="E74" s="161" t="s">
        <v>2368</v>
      </c>
      <c r="F74" s="164" t="s">
        <v>2174</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2278</v>
      </c>
      <c r="B75" s="154" t="s">
        <v>1936</v>
      </c>
      <c r="C75" s="155" t="s">
        <v>2369</v>
      </c>
      <c r="D75" s="158" t="s">
        <v>2370</v>
      </c>
      <c r="E75" s="161" t="s">
        <v>2371</v>
      </c>
      <c r="F75" s="164" t="s">
        <v>2184</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2278</v>
      </c>
      <c r="B76" s="154" t="s">
        <v>1936</v>
      </c>
      <c r="C76" s="155" t="s">
        <v>2372</v>
      </c>
      <c r="D76" s="158" t="s">
        <v>2373</v>
      </c>
      <c r="E76" s="161" t="s">
        <v>2374</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2278</v>
      </c>
      <c r="B77" s="153" t="s">
        <v>2206</v>
      </c>
      <c r="C77" s="151" t="s">
        <v>2375</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2278</v>
      </c>
      <c r="B78" s="154" t="s">
        <v>2206</v>
      </c>
      <c r="C78" s="155" t="s">
        <v>2376</v>
      </c>
      <c r="D78" s="158" t="s">
        <v>2377</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2278</v>
      </c>
      <c r="B79" s="154" t="s">
        <v>2206</v>
      </c>
      <c r="C79" s="155" t="s">
        <v>2378</v>
      </c>
      <c r="D79" s="158" t="s">
        <v>2379</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2278</v>
      </c>
      <c r="B80" s="154" t="s">
        <v>2206</v>
      </c>
      <c r="C80" s="155" t="s">
        <v>2380</v>
      </c>
      <c r="D80" s="158" t="s">
        <v>2381</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2278</v>
      </c>
      <c r="B81" s="153" t="s">
        <v>2134</v>
      </c>
      <c r="C81" s="151" t="s">
        <v>2382</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2278</v>
      </c>
      <c r="B82" s="154" t="s">
        <v>2134</v>
      </c>
      <c r="C82" s="155" t="s">
        <v>2383</v>
      </c>
      <c r="D82" s="158" t="s">
        <v>2384</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2278</v>
      </c>
      <c r="B83" s="154" t="s">
        <v>2134</v>
      </c>
      <c r="C83" s="155" t="s">
        <v>2385</v>
      </c>
      <c r="D83" s="158" t="s">
        <v>2386</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2278</v>
      </c>
      <c r="B84" s="154" t="s">
        <v>2134</v>
      </c>
      <c r="C84" s="155" t="s">
        <v>2387</v>
      </c>
      <c r="D84" s="158" t="s">
        <v>2388</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2278</v>
      </c>
      <c r="B85" s="154" t="s">
        <v>2134</v>
      </c>
      <c r="C85" s="155" t="s">
        <v>2389</v>
      </c>
      <c r="D85" s="158" t="s">
        <v>2390</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2278</v>
      </c>
      <c r="B86" s="154" t="s">
        <v>2134</v>
      </c>
      <c r="C86" s="155" t="s">
        <v>2391</v>
      </c>
      <c r="D86" s="158" t="s">
        <v>2392</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2393</v>
      </c>
      <c r="B87" s="152" t="s">
        <v>21</v>
      </c>
      <c r="C87" s="150" t="s">
        <v>2394</v>
      </c>
      <c r="D87" s="156" t="s">
        <v>2395</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2393</v>
      </c>
      <c r="B88" s="153" t="s">
        <v>2396</v>
      </c>
      <c r="C88" s="151" t="s">
        <v>2397</v>
      </c>
      <c r="D88" s="157" t="s">
        <v>2398</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2393</v>
      </c>
      <c r="B89" s="154" t="s">
        <v>2396</v>
      </c>
      <c r="C89" s="155" t="s">
        <v>2399</v>
      </c>
      <c r="D89" s="158" t="s">
        <v>2400</v>
      </c>
      <c r="E89" s="161" t="s">
        <v>2401</v>
      </c>
      <c r="F89" s="164" t="s">
        <v>2170</v>
      </c>
      <c r="G89" s="167">
        <f>IF(COUNTIF(H89:AU89,"&lt;&gt;")=0,"",SUMPRODUCT(((Recommendations[ImplStatus]="Implemented")+(Recommendations[ImplStatus]="Compensated"))*ISNUMBER(MATCH(Recommendations[Id],H89:AU89,0)))/COUNTIF(H89:AU89,"&lt;&gt;"))</f>
        <v>0</v>
      </c>
      <c r="H89" s="170" t="s">
        <v>25</v>
      </c>
      <c r="I89" s="170" t="s">
        <v>40</v>
      </c>
      <c r="J89" s="170" t="s">
        <v>214</v>
      </c>
      <c r="K89" s="170" t="s">
        <v>217</v>
      </c>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2393</v>
      </c>
      <c r="B90" s="154" t="s">
        <v>2396</v>
      </c>
      <c r="C90" s="155" t="s">
        <v>2402</v>
      </c>
      <c r="D90" s="158" t="s">
        <v>2403</v>
      </c>
      <c r="E90" s="161" t="s">
        <v>2404</v>
      </c>
      <c r="F90" s="164" t="s">
        <v>2174</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2393</v>
      </c>
      <c r="B91" s="154" t="s">
        <v>2396</v>
      </c>
      <c r="C91" s="155" t="s">
        <v>2405</v>
      </c>
      <c r="D91" s="158" t="s">
        <v>2406</v>
      </c>
      <c r="E91" s="161" t="s">
        <v>2407</v>
      </c>
      <c r="F91" s="164" t="s">
        <v>2170</v>
      </c>
      <c r="G91" s="167">
        <f>IF(COUNTIF(H91:AU91,"&lt;&gt;")=0,"",SUMPRODUCT(((Recommendations[ImplStatus]="Implemented")+(Recommendations[ImplStatus]="Compensated"))*ISNUMBER(MATCH(Recommendations[Id],H91:AU91,0)))/COUNTIF(H91:AU91,"&lt;&gt;"))</f>
        <v>0</v>
      </c>
      <c r="H91" s="170" t="s">
        <v>101</v>
      </c>
      <c r="I91" s="170" t="s">
        <v>229</v>
      </c>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2393</v>
      </c>
      <c r="B92" s="154" t="s">
        <v>2396</v>
      </c>
      <c r="C92" s="155" t="s">
        <v>2408</v>
      </c>
      <c r="D92" s="158" t="s">
        <v>2409</v>
      </c>
      <c r="E92" s="161" t="s">
        <v>2410</v>
      </c>
      <c r="F92" s="164" t="s">
        <v>2170</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2393</v>
      </c>
      <c r="B93" s="154" t="s">
        <v>2396</v>
      </c>
      <c r="C93" s="155" t="s">
        <v>2411</v>
      </c>
      <c r="D93" s="158" t="s">
        <v>2412</v>
      </c>
      <c r="E93" s="161" t="s">
        <v>2413</v>
      </c>
      <c r="F93" s="164" t="s">
        <v>2170</v>
      </c>
      <c r="G93" s="167">
        <f>IF(COUNTIF(H93:AU93,"&lt;&gt;")=0,"",SUMPRODUCT(((Recommendations[ImplStatus]="Implemented")+(Recommendations[ImplStatus]="Compensated"))*ISNUMBER(MATCH(Recommendations[Id],H93:AU93,0)))/COUNTIF(H93:AU93,"&lt;&gt;"))</f>
        <v>0</v>
      </c>
      <c r="H93" s="170" t="s">
        <v>35</v>
      </c>
      <c r="I93" s="170" t="s">
        <v>75</v>
      </c>
      <c r="J93" s="170" t="s">
        <v>167</v>
      </c>
      <c r="K93" s="170" t="s">
        <v>216</v>
      </c>
      <c r="L93" s="170" t="s">
        <v>224</v>
      </c>
      <c r="M93" s="170" t="s">
        <v>267</v>
      </c>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2393</v>
      </c>
      <c r="B94" s="154" t="s">
        <v>2396</v>
      </c>
      <c r="C94" s="155" t="s">
        <v>2414</v>
      </c>
      <c r="D94" s="158" t="s">
        <v>2415</v>
      </c>
      <c r="E94" s="161" t="s">
        <v>2416</v>
      </c>
      <c r="F94" s="164" t="s">
        <v>2174</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2393</v>
      </c>
      <c r="B95" s="153" t="s">
        <v>2417</v>
      </c>
      <c r="C95" s="151" t="s">
        <v>2418</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2393</v>
      </c>
      <c r="B96" s="154" t="s">
        <v>2417</v>
      </c>
      <c r="C96" s="155" t="s">
        <v>2419</v>
      </c>
      <c r="D96" s="158" t="s">
        <v>2420</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2393</v>
      </c>
      <c r="B97" s="154" t="s">
        <v>2417</v>
      </c>
      <c r="C97" s="155" t="s">
        <v>2421</v>
      </c>
      <c r="D97" s="158" t="s">
        <v>2422</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2393</v>
      </c>
      <c r="B98" s="154" t="s">
        <v>2417</v>
      </c>
      <c r="C98" s="155" t="s">
        <v>2423</v>
      </c>
      <c r="D98" s="158" t="s">
        <v>2424</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2393</v>
      </c>
      <c r="B99" s="154" t="s">
        <v>2417</v>
      </c>
      <c r="C99" s="155" t="s">
        <v>2425</v>
      </c>
      <c r="D99" s="158" t="s">
        <v>2426</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2393</v>
      </c>
      <c r="B100" s="154" t="s">
        <v>2417</v>
      </c>
      <c r="C100" s="155" t="s">
        <v>2427</v>
      </c>
      <c r="D100" s="158" t="s">
        <v>2428</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2393</v>
      </c>
      <c r="B101" s="154" t="s">
        <v>2417</v>
      </c>
      <c r="C101" s="155" t="s">
        <v>2429</v>
      </c>
      <c r="D101" s="158" t="s">
        <v>2430</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2393</v>
      </c>
      <c r="B102" s="154" t="s">
        <v>2417</v>
      </c>
      <c r="C102" s="155" t="s">
        <v>2431</v>
      </c>
      <c r="D102" s="158" t="s">
        <v>2432</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2393</v>
      </c>
      <c r="B103" s="153" t="s">
        <v>1577</v>
      </c>
      <c r="C103" s="151" t="s">
        <v>2433</v>
      </c>
      <c r="D103" s="157" t="s">
        <v>2434</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2393</v>
      </c>
      <c r="B104" s="154" t="s">
        <v>1577</v>
      </c>
      <c r="C104" s="155" t="s">
        <v>2435</v>
      </c>
      <c r="D104" s="158" t="s">
        <v>2436</v>
      </c>
      <c r="E104" s="161" t="s">
        <v>2437</v>
      </c>
      <c r="F104" s="164" t="s">
        <v>2170</v>
      </c>
      <c r="G104" s="167">
        <f>IF(COUNTIF(H104:AU104,"&lt;&gt;")=0,"",SUMPRODUCT(((Recommendations[ImplStatus]="Implemented")+(Recommendations[ImplStatus]="Compensated"))*ISNUMBER(MATCH(Recommendations[Id],H104:AU104,0)))/COUNTIF(H104:AU104,"&lt;&gt;"))</f>
        <v>0</v>
      </c>
      <c r="H104" s="170" t="s">
        <v>121</v>
      </c>
      <c r="I104" s="170" t="s">
        <v>238</v>
      </c>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2393</v>
      </c>
      <c r="B105" s="154" t="s">
        <v>1577</v>
      </c>
      <c r="C105" s="155" t="s">
        <v>2438</v>
      </c>
      <c r="D105" s="158" t="s">
        <v>2439</v>
      </c>
      <c r="E105" s="161" t="s">
        <v>2440</v>
      </c>
      <c r="F105" s="164" t="s">
        <v>2174</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2393</v>
      </c>
      <c r="B106" s="154" t="s">
        <v>1577</v>
      </c>
      <c r="C106" s="155" t="s">
        <v>2441</v>
      </c>
      <c r="D106" s="158" t="s">
        <v>2442</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2393</v>
      </c>
      <c r="B107" s="154" t="s">
        <v>1577</v>
      </c>
      <c r="C107" s="155" t="s">
        <v>2443</v>
      </c>
      <c r="D107" s="158" t="s">
        <v>2444</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2393</v>
      </c>
      <c r="B108" s="154" t="s">
        <v>1577</v>
      </c>
      <c r="C108" s="155" t="s">
        <v>2445</v>
      </c>
      <c r="D108" s="158" t="s">
        <v>2446</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2393</v>
      </c>
      <c r="B109" s="153" t="s">
        <v>2447</v>
      </c>
      <c r="C109" s="151" t="s">
        <v>2448</v>
      </c>
      <c r="D109" s="157" t="s">
        <v>2449</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2393</v>
      </c>
      <c r="B110" s="154" t="s">
        <v>2447</v>
      </c>
      <c r="C110" s="155" t="s">
        <v>2450</v>
      </c>
      <c r="D110" s="158" t="s">
        <v>2451</v>
      </c>
      <c r="E110" s="161" t="s">
        <v>2452</v>
      </c>
      <c r="F110" s="164" t="s">
        <v>2170</v>
      </c>
      <c r="G110" s="167">
        <f>IF(COUNTIF(H110:AU110,"&lt;&gt;")=0,"",SUMPRODUCT(((Recommendations[ImplStatus]="Implemented")+(Recommendations[ImplStatus]="Compensated"))*ISNUMBER(MATCH(Recommendations[Id],H110:AU110,0)))/COUNTIF(H110:AU110,"&lt;&gt;"))</f>
        <v>0</v>
      </c>
      <c r="H110" s="170" t="s">
        <v>91</v>
      </c>
      <c r="I110" s="170" t="s">
        <v>96</v>
      </c>
      <c r="J110" s="170" t="s">
        <v>227</v>
      </c>
      <c r="K110" s="170" t="s">
        <v>228</v>
      </c>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2393</v>
      </c>
      <c r="B111" s="154" t="s">
        <v>2447</v>
      </c>
      <c r="C111" s="155" t="s">
        <v>2453</v>
      </c>
      <c r="D111" s="158" t="s">
        <v>2454</v>
      </c>
      <c r="E111" s="161" t="s">
        <v>2455</v>
      </c>
      <c r="F111" s="164" t="s">
        <v>2170</v>
      </c>
      <c r="G111" s="167">
        <f>IF(COUNTIF(H111:AU111,"&lt;&gt;")=0,"",SUMPRODUCT(((Recommendations[ImplStatus]="Implemented")+(Recommendations[ImplStatus]="Compensated"))*ISNUMBER(MATCH(Recommendations[Id],H111:AU111,0)))/COUNTIF(H111:AU111,"&lt;&gt;"))</f>
        <v>0</v>
      </c>
      <c r="H111" s="170" t="s">
        <v>131</v>
      </c>
      <c r="I111" s="170" t="s">
        <v>240</v>
      </c>
      <c r="J111" s="170"/>
      <c r="K111" s="170"/>
      <c r="L111" s="170"/>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2393</v>
      </c>
      <c r="B112" s="154" t="s">
        <v>2447</v>
      </c>
      <c r="C112" s="155" t="s">
        <v>2456</v>
      </c>
      <c r="D112" s="158" t="s">
        <v>2457</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2393</v>
      </c>
      <c r="B113" s="154" t="s">
        <v>2447</v>
      </c>
      <c r="C113" s="155" t="s">
        <v>2458</v>
      </c>
      <c r="D113" s="158" t="s">
        <v>2459</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2393</v>
      </c>
      <c r="B114" s="154" t="s">
        <v>2447</v>
      </c>
      <c r="C114" s="155" t="s">
        <v>2460</v>
      </c>
      <c r="D114" s="158" t="s">
        <v>2461</v>
      </c>
      <c r="E114" s="161"/>
      <c r="F114" s="164" t="s">
        <v>21</v>
      </c>
      <c r="G114" s="167">
        <f>IF(COUNTIF(H114:AU114,"&lt;&gt;")=0,"",SUMPRODUCT(((Recommendations[ImplStatus]="Implemented")+(Recommendations[ImplStatus]="Compensated"))*ISNUMBER(MATCH(Recommendations[Id],H114:AU114,0)))/COUNTIF(H114:AU114,"&lt;&gt;"))</f>
        <v>0</v>
      </c>
      <c r="H114" s="170" t="s">
        <v>55</v>
      </c>
      <c r="I114" s="170" t="s">
        <v>60</v>
      </c>
      <c r="J114" s="170" t="s">
        <v>172</v>
      </c>
      <c r="K114" s="170" t="s">
        <v>182</v>
      </c>
      <c r="L114" s="170" t="s">
        <v>187</v>
      </c>
      <c r="M114" s="170" t="s">
        <v>192</v>
      </c>
      <c r="N114" s="170" t="s">
        <v>220</v>
      </c>
      <c r="O114" s="170" t="s">
        <v>221</v>
      </c>
      <c r="P114" s="170" t="s">
        <v>230</v>
      </c>
      <c r="Q114" s="170" t="s">
        <v>241</v>
      </c>
      <c r="R114" s="170" t="s">
        <v>252</v>
      </c>
      <c r="S114" s="170" t="s">
        <v>257</v>
      </c>
      <c r="T114" s="170" t="s">
        <v>268</v>
      </c>
      <c r="U114" s="170" t="s">
        <v>270</v>
      </c>
      <c r="V114" s="170" t="s">
        <v>271</v>
      </c>
      <c r="W114" s="170" t="s">
        <v>272</v>
      </c>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2393</v>
      </c>
      <c r="B115" s="154" t="s">
        <v>2447</v>
      </c>
      <c r="C115" s="155" t="s">
        <v>2462</v>
      </c>
      <c r="D115" s="158" t="s">
        <v>2463</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2393</v>
      </c>
      <c r="B116" s="154" t="s">
        <v>2447</v>
      </c>
      <c r="C116" s="155" t="s">
        <v>2464</v>
      </c>
      <c r="D116" s="158" t="s">
        <v>2465</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2393</v>
      </c>
      <c r="B117" s="154" t="s">
        <v>2447</v>
      </c>
      <c r="C117" s="155" t="s">
        <v>2466</v>
      </c>
      <c r="D117" s="158" t="s">
        <v>2467</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2393</v>
      </c>
      <c r="B118" s="154" t="s">
        <v>2447</v>
      </c>
      <c r="C118" s="155" t="s">
        <v>2468</v>
      </c>
      <c r="D118" s="158" t="s">
        <v>2469</v>
      </c>
      <c r="E118" s="161" t="s">
        <v>2470</v>
      </c>
      <c r="F118" s="164" t="s">
        <v>2170</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2393</v>
      </c>
      <c r="B119" s="154" t="s">
        <v>2447</v>
      </c>
      <c r="C119" s="155" t="s">
        <v>2471</v>
      </c>
      <c r="D119" s="158" t="s">
        <v>2472</v>
      </c>
      <c r="E119" s="161" t="s">
        <v>2473</v>
      </c>
      <c r="F119" s="164" t="s">
        <v>2170</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2393</v>
      </c>
      <c r="B120" s="153" t="s">
        <v>2474</v>
      </c>
      <c r="C120" s="151" t="s">
        <v>2475</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2393</v>
      </c>
      <c r="B121" s="154" t="s">
        <v>2474</v>
      </c>
      <c r="C121" s="155" t="s">
        <v>2476</v>
      </c>
      <c r="D121" s="158" t="s">
        <v>2477</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2393</v>
      </c>
      <c r="B122" s="154" t="s">
        <v>2474</v>
      </c>
      <c r="C122" s="155" t="s">
        <v>2478</v>
      </c>
      <c r="D122" s="158" t="s">
        <v>2479</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2393</v>
      </c>
      <c r="B123" s="154" t="s">
        <v>2474</v>
      </c>
      <c r="C123" s="155" t="s">
        <v>2480</v>
      </c>
      <c r="D123" s="158" t="s">
        <v>2481</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2393</v>
      </c>
      <c r="B124" s="154" t="s">
        <v>2474</v>
      </c>
      <c r="C124" s="155" t="s">
        <v>2482</v>
      </c>
      <c r="D124" s="158" t="s">
        <v>2483</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2393</v>
      </c>
      <c r="B125" s="154" t="s">
        <v>2474</v>
      </c>
      <c r="C125" s="155" t="s">
        <v>2484</v>
      </c>
      <c r="D125" s="158" t="s">
        <v>2485</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2393</v>
      </c>
      <c r="B126" s="154" t="s">
        <v>2474</v>
      </c>
      <c r="C126" s="155" t="s">
        <v>2486</v>
      </c>
      <c r="D126" s="158" t="s">
        <v>2487</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2393</v>
      </c>
      <c r="B127" s="154" t="s">
        <v>2474</v>
      </c>
      <c r="C127" s="155" t="s">
        <v>2488</v>
      </c>
      <c r="D127" s="158" t="s">
        <v>2489</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2393</v>
      </c>
      <c r="B128" s="154" t="s">
        <v>2474</v>
      </c>
      <c r="C128" s="155" t="s">
        <v>2490</v>
      </c>
      <c r="D128" s="158" t="s">
        <v>2491</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2393</v>
      </c>
      <c r="B129" s="154" t="s">
        <v>2474</v>
      </c>
      <c r="C129" s="155" t="s">
        <v>2492</v>
      </c>
      <c r="D129" s="158" t="s">
        <v>2493</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2393</v>
      </c>
      <c r="B130" s="154" t="s">
        <v>2474</v>
      </c>
      <c r="C130" s="155" t="s">
        <v>2494</v>
      </c>
      <c r="D130" s="158" t="s">
        <v>2495</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2393</v>
      </c>
      <c r="B131" s="154" t="s">
        <v>2474</v>
      </c>
      <c r="C131" s="155" t="s">
        <v>2496</v>
      </c>
      <c r="D131" s="158" t="s">
        <v>2497</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2393</v>
      </c>
      <c r="B132" s="154" t="s">
        <v>2474</v>
      </c>
      <c r="C132" s="155" t="s">
        <v>2498</v>
      </c>
      <c r="D132" s="158" t="s">
        <v>2499</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2393</v>
      </c>
      <c r="B133" s="153" t="s">
        <v>2500</v>
      </c>
      <c r="C133" s="151" t="s">
        <v>2501</v>
      </c>
      <c r="D133" s="157" t="s">
        <v>2502</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2393</v>
      </c>
      <c r="B134" s="154" t="s">
        <v>2500</v>
      </c>
      <c r="C134" s="155" t="s">
        <v>2503</v>
      </c>
      <c r="D134" s="158" t="s">
        <v>2504</v>
      </c>
      <c r="E134" s="161" t="s">
        <v>2505</v>
      </c>
      <c r="F134" s="164" t="s">
        <v>2174</v>
      </c>
      <c r="G134" s="167" t="str">
        <f>IF(COUNTIF(H134:AU134,"&lt;&gt;")=0,"",SUMPRODUCT(((Recommendations[ImplStatus]="Implemented")+(Recommendations[ImplStatus]="Compensated"))*ISNUMBER(MATCH(Recommendations[Id],H134:AU134,0)))/COUNTIF(H134:AU134,"&lt;&gt;"))</f>
        <v/>
      </c>
      <c r="H134" s="170"/>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2393</v>
      </c>
      <c r="B135" s="154" t="s">
        <v>2500</v>
      </c>
      <c r="C135" s="155" t="s">
        <v>2506</v>
      </c>
      <c r="D135" s="158" t="s">
        <v>2507</v>
      </c>
      <c r="E135" s="161" t="s">
        <v>2508</v>
      </c>
      <c r="F135" s="164" t="s">
        <v>2174</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2393</v>
      </c>
      <c r="B136" s="154" t="s">
        <v>2500</v>
      </c>
      <c r="C136" s="155" t="s">
        <v>2509</v>
      </c>
      <c r="D136" s="158" t="s">
        <v>2510</v>
      </c>
      <c r="E136" s="161" t="s">
        <v>2511</v>
      </c>
      <c r="F136" s="164" t="s">
        <v>2170</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2393</v>
      </c>
      <c r="B137" s="154" t="s">
        <v>2500</v>
      </c>
      <c r="C137" s="155" t="s">
        <v>2512</v>
      </c>
      <c r="D137" s="158" t="s">
        <v>2513</v>
      </c>
      <c r="E137" s="161" t="s">
        <v>2514</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2393</v>
      </c>
      <c r="B138" s="153" t="s">
        <v>1810</v>
      </c>
      <c r="C138" s="151" t="s">
        <v>2515</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2393</v>
      </c>
      <c r="B139" s="154" t="s">
        <v>1810</v>
      </c>
      <c r="C139" s="155" t="s">
        <v>2516</v>
      </c>
      <c r="D139" s="158" t="s">
        <v>2517</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2393</v>
      </c>
      <c r="B140" s="154" t="s">
        <v>1810</v>
      </c>
      <c r="C140" s="155" t="s">
        <v>2518</v>
      </c>
      <c r="D140" s="158" t="s">
        <v>2519</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2393</v>
      </c>
      <c r="B141" s="153" t="s">
        <v>2520</v>
      </c>
      <c r="C141" s="151" t="s">
        <v>2521</v>
      </c>
      <c r="D141" s="157" t="s">
        <v>2522</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2393</v>
      </c>
      <c r="B142" s="154" t="s">
        <v>2520</v>
      </c>
      <c r="C142" s="155" t="s">
        <v>2523</v>
      </c>
      <c r="D142" s="158" t="s">
        <v>2524</v>
      </c>
      <c r="E142" s="161" t="s">
        <v>2525</v>
      </c>
      <c r="F142" s="164" t="s">
        <v>2170</v>
      </c>
      <c r="G142" s="167">
        <f>IF(COUNTIF(H142:AU142,"&lt;&gt;")=0,"",SUMPRODUCT(((Recommendations[ImplStatus]="Implemented")+(Recommendations[ImplStatus]="Compensated"))*ISNUMBER(MATCH(Recommendations[Id],H142:AU142,0)))/COUNTIF(H142:AU142,"&lt;&gt;"))</f>
        <v>0</v>
      </c>
      <c r="H142" s="170" t="s">
        <v>157</v>
      </c>
      <c r="I142" s="170" t="s">
        <v>247</v>
      </c>
      <c r="J142" s="170" t="s">
        <v>265</v>
      </c>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2393</v>
      </c>
      <c r="B143" s="154" t="s">
        <v>2520</v>
      </c>
      <c r="C143" s="155" t="s">
        <v>2526</v>
      </c>
      <c r="D143" s="158" t="s">
        <v>2527</v>
      </c>
      <c r="E143" s="161" t="s">
        <v>2528</v>
      </c>
      <c r="F143" s="164" t="s">
        <v>2170</v>
      </c>
      <c r="G143" s="167">
        <f>IF(COUNTIF(H143:AU143,"&lt;&gt;")=0,"",SUMPRODUCT(((Recommendations[ImplStatus]="Implemented")+(Recommendations[ImplStatus]="Compensated"))*ISNUMBER(MATCH(Recommendations[Id],H143:AU143,0)))/COUNTIF(H143:AU143,"&lt;&gt;"))</f>
        <v>0</v>
      </c>
      <c r="H143" s="170" t="s">
        <v>111</v>
      </c>
      <c r="I143" s="170" t="s">
        <v>146</v>
      </c>
      <c r="J143" s="170" t="s">
        <v>236</v>
      </c>
      <c r="K143" s="170" t="s">
        <v>263</v>
      </c>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2393</v>
      </c>
      <c r="B144" s="154" t="s">
        <v>2520</v>
      </c>
      <c r="C144" s="155" t="s">
        <v>2529</v>
      </c>
      <c r="D144" s="158" t="s">
        <v>2530</v>
      </c>
      <c r="E144" s="161" t="s">
        <v>2531</v>
      </c>
      <c r="F144" s="164" t="s">
        <v>2174</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2393</v>
      </c>
      <c r="B145" s="154" t="s">
        <v>2520</v>
      </c>
      <c r="C145" s="155" t="s">
        <v>2532</v>
      </c>
      <c r="D145" s="158" t="s">
        <v>2533</v>
      </c>
      <c r="E145" s="161" t="s">
        <v>2534</v>
      </c>
      <c r="F145" s="164" t="s">
        <v>2170</v>
      </c>
      <c r="G145" s="167">
        <f>IF(COUNTIF(H145:AU145,"&lt;&gt;")=0,"",SUMPRODUCT(((Recommendations[ImplStatus]="Implemented")+(Recommendations[ImplStatus]="Compensated"))*ISNUMBER(MATCH(Recommendations[Id],H145:AU145,0)))/COUNTIF(H145:AU145,"&lt;&gt;"))</f>
        <v>0</v>
      </c>
      <c r="H145" s="170" t="s">
        <v>14</v>
      </c>
      <c r="I145" s="170" t="s">
        <v>81</v>
      </c>
      <c r="J145" s="170" t="s">
        <v>212</v>
      </c>
      <c r="K145" s="170" t="s">
        <v>225</v>
      </c>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2393</v>
      </c>
      <c r="B146" s="154" t="s">
        <v>2520</v>
      </c>
      <c r="C146" s="155" t="s">
        <v>2535</v>
      </c>
      <c r="D146" s="158" t="s">
        <v>2536</v>
      </c>
      <c r="E146" s="161" t="s">
        <v>2537</v>
      </c>
      <c r="F146" s="164" t="s">
        <v>2170</v>
      </c>
      <c r="G146" s="167">
        <f>IF(COUNTIF(H146:AU146,"&lt;&gt;")=0,"",SUMPRODUCT(((Recommendations[ImplStatus]="Implemented")+(Recommendations[ImplStatus]="Compensated"))*ISNUMBER(MATCH(Recommendations[Id],H146:AU146,0)))/COUNTIF(H146:AU146,"&lt;&gt;"))</f>
        <v>0</v>
      </c>
      <c r="H146" s="170" t="s">
        <v>45</v>
      </c>
      <c r="I146" s="170" t="s">
        <v>50</v>
      </c>
      <c r="J146" s="170" t="s">
        <v>136</v>
      </c>
      <c r="K146" s="170" t="s">
        <v>152</v>
      </c>
      <c r="L146" s="170" t="s">
        <v>218</v>
      </c>
      <c r="M146" s="170" t="s">
        <v>219</v>
      </c>
      <c r="N146" s="170" t="s">
        <v>246</v>
      </c>
      <c r="O146" s="170" t="s">
        <v>264</v>
      </c>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2393</v>
      </c>
      <c r="B147" s="154" t="s">
        <v>2520</v>
      </c>
      <c r="C147" s="155" t="s">
        <v>2538</v>
      </c>
      <c r="D147" s="158" t="s">
        <v>2539</v>
      </c>
      <c r="E147" s="161" t="s">
        <v>2540</v>
      </c>
      <c r="F147" s="164" t="s">
        <v>2170</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2393</v>
      </c>
      <c r="B148" s="153" t="s">
        <v>2541</v>
      </c>
      <c r="C148" s="151" t="s">
        <v>2542</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2393</v>
      </c>
      <c r="B149" s="154" t="s">
        <v>2541</v>
      </c>
      <c r="C149" s="155" t="s">
        <v>2543</v>
      </c>
      <c r="D149" s="158" t="s">
        <v>2544</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2393</v>
      </c>
      <c r="B150" s="154" t="s">
        <v>2541</v>
      </c>
      <c r="C150" s="155" t="s">
        <v>2545</v>
      </c>
      <c r="D150" s="158" t="s">
        <v>2546</v>
      </c>
      <c r="E150" s="161"/>
      <c r="F150" s="164" t="s">
        <v>21</v>
      </c>
      <c r="G150" s="167">
        <f>IF(COUNTIF(H150:AU150,"&lt;&gt;")=0,"",SUMPRODUCT(((Recommendations[ImplStatus]="Implemented")+(Recommendations[ImplStatus]="Compensated"))*ISNUMBER(MATCH(Recommendations[Id],H150:AU150,0)))/COUNTIF(H150:AU150,"&lt;&gt;"))</f>
        <v>0</v>
      </c>
      <c r="H150" s="170" t="s">
        <v>86</v>
      </c>
      <c r="I150" s="170" t="s">
        <v>226</v>
      </c>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2393</v>
      </c>
      <c r="B151" s="154" t="s">
        <v>2541</v>
      </c>
      <c r="C151" s="155" t="s">
        <v>2547</v>
      </c>
      <c r="D151" s="158" t="s">
        <v>2548</v>
      </c>
      <c r="E151" s="161"/>
      <c r="F151" s="164" t="s">
        <v>21</v>
      </c>
      <c r="G151" s="167">
        <f>IF(COUNTIF(H151:AU151,"&lt;&gt;")=0,"",SUMPRODUCT(((Recommendations[ImplStatus]="Implemented")+(Recommendations[ImplStatus]="Compensated"))*ISNUMBER(MATCH(Recommendations[Id],H151:AU151,0)))/COUNTIF(H151:AU151,"&lt;&gt;"))</f>
        <v>0</v>
      </c>
      <c r="H151" s="170" t="s">
        <v>70</v>
      </c>
      <c r="I151" s="170" t="s">
        <v>106</v>
      </c>
      <c r="J151" s="170" t="s">
        <v>223</v>
      </c>
      <c r="K151" s="170" t="s">
        <v>235</v>
      </c>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2393</v>
      </c>
      <c r="B152" s="154" t="s">
        <v>2541</v>
      </c>
      <c r="C152" s="155" t="s">
        <v>2549</v>
      </c>
      <c r="D152" s="158" t="s">
        <v>2550</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2393</v>
      </c>
      <c r="B153" s="154" t="s">
        <v>2541</v>
      </c>
      <c r="C153" s="155" t="s">
        <v>2551</v>
      </c>
      <c r="D153" s="158" t="s">
        <v>2552</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2553</v>
      </c>
      <c r="B154" s="152" t="s">
        <v>21</v>
      </c>
      <c r="C154" s="150" t="s">
        <v>2554</v>
      </c>
      <c r="D154" s="156" t="s">
        <v>2555</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2553</v>
      </c>
      <c r="B155" s="153" t="s">
        <v>2556</v>
      </c>
      <c r="C155" s="151" t="s">
        <v>2557</v>
      </c>
      <c r="D155" s="157" t="s">
        <v>2558</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2553</v>
      </c>
      <c r="B156" s="154" t="s">
        <v>2556</v>
      </c>
      <c r="C156" s="155" t="s">
        <v>2559</v>
      </c>
      <c r="D156" s="158" t="s">
        <v>2560</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2553</v>
      </c>
      <c r="B157" s="154" t="s">
        <v>2556</v>
      </c>
      <c r="C157" s="155" t="s">
        <v>2561</v>
      </c>
      <c r="D157" s="158" t="s">
        <v>2562</v>
      </c>
      <c r="E157" s="161" t="s">
        <v>2563</v>
      </c>
      <c r="F157" s="164" t="s">
        <v>2170</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2553</v>
      </c>
      <c r="B158" s="154" t="s">
        <v>2556</v>
      </c>
      <c r="C158" s="155" t="s">
        <v>2564</v>
      </c>
      <c r="D158" s="158" t="s">
        <v>2565</v>
      </c>
      <c r="E158" s="161" t="s">
        <v>2566</v>
      </c>
      <c r="F158" s="164" t="s">
        <v>2170</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2553</v>
      </c>
      <c r="B159" s="154" t="s">
        <v>2556</v>
      </c>
      <c r="C159" s="155" t="s">
        <v>2567</v>
      </c>
      <c r="D159" s="158" t="s">
        <v>2568</v>
      </c>
      <c r="E159" s="161" t="s">
        <v>2569</v>
      </c>
      <c r="F159" s="164" t="s">
        <v>2170</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2553</v>
      </c>
      <c r="B160" s="154" t="s">
        <v>2556</v>
      </c>
      <c r="C160" s="155" t="s">
        <v>2570</v>
      </c>
      <c r="D160" s="158" t="s">
        <v>2571</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2553</v>
      </c>
      <c r="B161" s="154" t="s">
        <v>2556</v>
      </c>
      <c r="C161" s="155" t="s">
        <v>2572</v>
      </c>
      <c r="D161" s="158" t="s">
        <v>2573</v>
      </c>
      <c r="E161" s="161" t="s">
        <v>2574</v>
      </c>
      <c r="F161" s="164" t="s">
        <v>2170</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2553</v>
      </c>
      <c r="B162" s="154" t="s">
        <v>2556</v>
      </c>
      <c r="C162" s="155" t="s">
        <v>2575</v>
      </c>
      <c r="D162" s="158" t="s">
        <v>2576</v>
      </c>
      <c r="E162" s="161" t="s">
        <v>2577</v>
      </c>
      <c r="F162" s="164" t="s">
        <v>2170</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2553</v>
      </c>
      <c r="B163" s="154" t="s">
        <v>2556</v>
      </c>
      <c r="C163" s="155" t="s">
        <v>2578</v>
      </c>
      <c r="D163" s="158" t="s">
        <v>2579</v>
      </c>
      <c r="E163" s="161" t="s">
        <v>2580</v>
      </c>
      <c r="F163" s="164" t="s">
        <v>2170</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2553</v>
      </c>
      <c r="B164" s="153" t="s">
        <v>1974</v>
      </c>
      <c r="C164" s="151" t="s">
        <v>2581</v>
      </c>
      <c r="D164" s="157" t="s">
        <v>2582</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2553</v>
      </c>
      <c r="B165" s="154" t="s">
        <v>1974</v>
      </c>
      <c r="C165" s="155" t="s">
        <v>2583</v>
      </c>
      <c r="D165" s="158" t="s">
        <v>2584</v>
      </c>
      <c r="E165" s="161" t="s">
        <v>2585</v>
      </c>
      <c r="F165" s="164" t="s">
        <v>2170</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2553</v>
      </c>
      <c r="B166" s="154" t="s">
        <v>1974</v>
      </c>
      <c r="C166" s="155" t="s">
        <v>2586</v>
      </c>
      <c r="D166" s="158" t="s">
        <v>2587</v>
      </c>
      <c r="E166" s="161" t="s">
        <v>2588</v>
      </c>
      <c r="F166" s="164" t="s">
        <v>2170</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2553</v>
      </c>
      <c r="B167" s="154" t="s">
        <v>1974</v>
      </c>
      <c r="C167" s="155" t="s">
        <v>2589</v>
      </c>
      <c r="D167" s="158" t="s">
        <v>2590</v>
      </c>
      <c r="E167" s="161" t="s">
        <v>2591</v>
      </c>
      <c r="F167" s="164" t="s">
        <v>2170</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2553</v>
      </c>
      <c r="B168" s="154" t="s">
        <v>1974</v>
      </c>
      <c r="C168" s="155" t="s">
        <v>2592</v>
      </c>
      <c r="D168" s="158" t="s">
        <v>2593</v>
      </c>
      <c r="E168" s="161"/>
      <c r="F168" s="164" t="s">
        <v>21</v>
      </c>
      <c r="G168" s="167">
        <f>IF(COUNTIF(H168:AU168,"&lt;&gt;")=0,"",SUMPRODUCT(((Recommendations[ImplStatus]="Implemented")+(Recommendations[ImplStatus]="Compensated"))*ISNUMBER(MATCH(Recommendations[Id],H168:AU168,0)))/COUNTIF(H168:AU168,"&lt;&gt;"))</f>
        <v>0</v>
      </c>
      <c r="H168" s="170" t="s">
        <v>197</v>
      </c>
      <c r="I168" s="170" t="s">
        <v>273</v>
      </c>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2553</v>
      </c>
      <c r="B169" s="154" t="s">
        <v>1974</v>
      </c>
      <c r="C169" s="155" t="s">
        <v>2594</v>
      </c>
      <c r="D169" s="158" t="s">
        <v>2595</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2553</v>
      </c>
      <c r="B170" s="154" t="s">
        <v>1974</v>
      </c>
      <c r="C170" s="155" t="s">
        <v>2596</v>
      </c>
      <c r="D170" s="158" t="s">
        <v>2597</v>
      </c>
      <c r="E170" s="161" t="s">
        <v>2598</v>
      </c>
      <c r="F170" s="164" t="s">
        <v>2184</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2553</v>
      </c>
      <c r="B171" s="154" t="s">
        <v>1974</v>
      </c>
      <c r="C171" s="155" t="s">
        <v>2599</v>
      </c>
      <c r="D171" s="158" t="s">
        <v>2600</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2553</v>
      </c>
      <c r="B172" s="154" t="s">
        <v>1974</v>
      </c>
      <c r="C172" s="155" t="s">
        <v>2601</v>
      </c>
      <c r="D172" s="158" t="s">
        <v>2602</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2553</v>
      </c>
      <c r="B173" s="154" t="s">
        <v>1974</v>
      </c>
      <c r="C173" s="155" t="s">
        <v>2603</v>
      </c>
      <c r="D173" s="158" t="s">
        <v>2604</v>
      </c>
      <c r="E173" s="161" t="s">
        <v>2605</v>
      </c>
      <c r="F173" s="164" t="s">
        <v>2170</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2553</v>
      </c>
      <c r="B174" s="153" t="s">
        <v>2606</v>
      </c>
      <c r="C174" s="151" t="s">
        <v>2607</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2553</v>
      </c>
      <c r="B175" s="154" t="s">
        <v>2606</v>
      </c>
      <c r="C175" s="155" t="s">
        <v>2608</v>
      </c>
      <c r="D175" s="158" t="s">
        <v>2609</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2553</v>
      </c>
      <c r="B176" s="154" t="s">
        <v>2606</v>
      </c>
      <c r="C176" s="155" t="s">
        <v>2610</v>
      </c>
      <c r="D176" s="158" t="s">
        <v>2611</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2553</v>
      </c>
      <c r="B177" s="154" t="s">
        <v>2606</v>
      </c>
      <c r="C177" s="155" t="s">
        <v>2612</v>
      </c>
      <c r="D177" s="158" t="s">
        <v>2613</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2553</v>
      </c>
      <c r="B178" s="154" t="s">
        <v>2606</v>
      </c>
      <c r="C178" s="155" t="s">
        <v>2614</v>
      </c>
      <c r="D178" s="158" t="s">
        <v>2615</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2553</v>
      </c>
      <c r="B179" s="154" t="s">
        <v>2606</v>
      </c>
      <c r="C179" s="155" t="s">
        <v>2616</v>
      </c>
      <c r="D179" s="158" t="s">
        <v>2617</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2618</v>
      </c>
      <c r="B180" s="152" t="s">
        <v>21</v>
      </c>
      <c r="C180" s="150" t="s">
        <v>2619</v>
      </c>
      <c r="D180" s="156" t="s">
        <v>2620</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2618</v>
      </c>
      <c r="B181" s="153" t="s">
        <v>2621</v>
      </c>
      <c r="C181" s="151" t="s">
        <v>2622</v>
      </c>
      <c r="D181" s="157" t="s">
        <v>2623</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2618</v>
      </c>
      <c r="B182" s="154" t="s">
        <v>2621</v>
      </c>
      <c r="C182" s="155" t="s">
        <v>2624</v>
      </c>
      <c r="D182" s="158" t="s">
        <v>2625</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2618</v>
      </c>
      <c r="B183" s="154" t="s">
        <v>2621</v>
      </c>
      <c r="C183" s="155" t="s">
        <v>2626</v>
      </c>
      <c r="D183" s="158" t="s">
        <v>2627</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2618</v>
      </c>
      <c r="B184" s="154" t="s">
        <v>2621</v>
      </c>
      <c r="C184" s="155" t="s">
        <v>2628</v>
      </c>
      <c r="D184" s="158" t="s">
        <v>2629</v>
      </c>
      <c r="E184" s="161" t="s">
        <v>2630</v>
      </c>
      <c r="F184" s="164" t="s">
        <v>2170</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2618</v>
      </c>
      <c r="B185" s="154" t="s">
        <v>2621</v>
      </c>
      <c r="C185" s="155" t="s">
        <v>2631</v>
      </c>
      <c r="D185" s="158" t="s">
        <v>2632</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2618</v>
      </c>
      <c r="B186" s="154" t="s">
        <v>2621</v>
      </c>
      <c r="C186" s="155" t="s">
        <v>2633</v>
      </c>
      <c r="D186" s="158" t="s">
        <v>2634</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2618</v>
      </c>
      <c r="B187" s="154" t="s">
        <v>2621</v>
      </c>
      <c r="C187" s="155" t="s">
        <v>2635</v>
      </c>
      <c r="D187" s="158" t="s">
        <v>2636</v>
      </c>
      <c r="E187" s="161" t="s">
        <v>2637</v>
      </c>
      <c r="F187" s="164" t="s">
        <v>2170</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2618</v>
      </c>
      <c r="B188" s="154" t="s">
        <v>2621</v>
      </c>
      <c r="C188" s="155" t="s">
        <v>2638</v>
      </c>
      <c r="D188" s="158" t="s">
        <v>2639</v>
      </c>
      <c r="E188" s="161" t="s">
        <v>2640</v>
      </c>
      <c r="F188" s="164" t="s">
        <v>2170</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2618</v>
      </c>
      <c r="B189" s="154" t="s">
        <v>2621</v>
      </c>
      <c r="C189" s="155" t="s">
        <v>2641</v>
      </c>
      <c r="D189" s="158" t="s">
        <v>2642</v>
      </c>
      <c r="E189" s="161" t="s">
        <v>2643</v>
      </c>
      <c r="F189" s="164" t="s">
        <v>2170</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2618</v>
      </c>
      <c r="B190" s="153" t="s">
        <v>2644</v>
      </c>
      <c r="C190" s="151" t="s">
        <v>2645</v>
      </c>
      <c r="D190" s="157" t="s">
        <v>2646</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2618</v>
      </c>
      <c r="B191" s="154" t="s">
        <v>2644</v>
      </c>
      <c r="C191" s="155" t="s">
        <v>2647</v>
      </c>
      <c r="D191" s="158" t="s">
        <v>2648</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2618</v>
      </c>
      <c r="B192" s="154" t="s">
        <v>2644</v>
      </c>
      <c r="C192" s="155" t="s">
        <v>2649</v>
      </c>
      <c r="D192" s="158" t="s">
        <v>2650</v>
      </c>
      <c r="E192" s="161" t="s">
        <v>2651</v>
      </c>
      <c r="F192" s="164" t="s">
        <v>2174</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2618</v>
      </c>
      <c r="B193" s="154" t="s">
        <v>2644</v>
      </c>
      <c r="C193" s="155" t="s">
        <v>2652</v>
      </c>
      <c r="D193" s="158" t="s">
        <v>2653</v>
      </c>
      <c r="E193" s="161" t="s">
        <v>2654</v>
      </c>
      <c r="F193" s="164" t="s">
        <v>2174</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2618</v>
      </c>
      <c r="B194" s="154" t="s">
        <v>2644</v>
      </c>
      <c r="C194" s="155" t="s">
        <v>2655</v>
      </c>
      <c r="D194" s="158" t="s">
        <v>2656</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2618</v>
      </c>
      <c r="B195" s="154" t="s">
        <v>2644</v>
      </c>
      <c r="C195" s="155" t="s">
        <v>2657</v>
      </c>
      <c r="D195" s="158" t="s">
        <v>2658</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2618</v>
      </c>
      <c r="B196" s="153" t="s">
        <v>2659</v>
      </c>
      <c r="C196" s="151" t="s">
        <v>2660</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2618</v>
      </c>
      <c r="B197" s="154" t="s">
        <v>2659</v>
      </c>
      <c r="C197" s="155" t="s">
        <v>2661</v>
      </c>
      <c r="D197" s="158" t="s">
        <v>2662</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2618</v>
      </c>
      <c r="B198" s="154" t="s">
        <v>2659</v>
      </c>
      <c r="C198" s="155" t="s">
        <v>2663</v>
      </c>
      <c r="D198" s="158" t="s">
        <v>2664</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2618</v>
      </c>
      <c r="B199" s="153" t="s">
        <v>2665</v>
      </c>
      <c r="C199" s="151" t="s">
        <v>2666</v>
      </c>
      <c r="D199" s="157" t="s">
        <v>2667</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2618</v>
      </c>
      <c r="B200" s="154" t="s">
        <v>2665</v>
      </c>
      <c r="C200" s="155" t="s">
        <v>2668</v>
      </c>
      <c r="D200" s="158" t="s">
        <v>2669</v>
      </c>
      <c r="E200" s="161" t="s">
        <v>2670</v>
      </c>
      <c r="F200" s="164" t="s">
        <v>2184</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2618</v>
      </c>
      <c r="B201" s="154" t="s">
        <v>2665</v>
      </c>
      <c r="C201" s="155" t="s">
        <v>2671</v>
      </c>
      <c r="D201" s="158" t="s">
        <v>2672</v>
      </c>
      <c r="E201" s="161" t="s">
        <v>2673</v>
      </c>
      <c r="F201" s="164" t="s">
        <v>2170</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2618</v>
      </c>
      <c r="B202" s="154" t="s">
        <v>2665</v>
      </c>
      <c r="C202" s="155" t="s">
        <v>2674</v>
      </c>
      <c r="D202" s="158" t="s">
        <v>2675</v>
      </c>
      <c r="E202" s="161" t="s">
        <v>2676</v>
      </c>
      <c r="F202" s="164" t="s">
        <v>2170</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2618</v>
      </c>
      <c r="B203" s="154" t="s">
        <v>2665</v>
      </c>
      <c r="C203" s="155" t="s">
        <v>2677</v>
      </c>
      <c r="D203" s="158" t="s">
        <v>2678</v>
      </c>
      <c r="E203" s="161" t="s">
        <v>2679</v>
      </c>
      <c r="F203" s="164" t="s">
        <v>2170</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2618</v>
      </c>
      <c r="B204" s="154" t="s">
        <v>2665</v>
      </c>
      <c r="C204" s="155" t="s">
        <v>2680</v>
      </c>
      <c r="D204" s="158" t="s">
        <v>2681</v>
      </c>
      <c r="E204" s="161" t="s">
        <v>2682</v>
      </c>
      <c r="F204" s="164" t="s">
        <v>2170</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2618</v>
      </c>
      <c r="B205" s="153" t="s">
        <v>2683</v>
      </c>
      <c r="C205" s="151" t="s">
        <v>2684</v>
      </c>
      <c r="D205" s="157" t="s">
        <v>2685</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2618</v>
      </c>
      <c r="B206" s="154" t="s">
        <v>2683</v>
      </c>
      <c r="C206" s="155" t="s">
        <v>2686</v>
      </c>
      <c r="D206" s="158" t="s">
        <v>2687</v>
      </c>
      <c r="E206" s="161" t="s">
        <v>2688</v>
      </c>
      <c r="F206" s="164" t="s">
        <v>2174</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2618</v>
      </c>
      <c r="B207" s="154" t="s">
        <v>2683</v>
      </c>
      <c r="C207" s="155" t="s">
        <v>2689</v>
      </c>
      <c r="D207" s="158" t="s">
        <v>2690</v>
      </c>
      <c r="E207" s="161" t="s">
        <v>2691</v>
      </c>
      <c r="F207" s="164" t="s">
        <v>2174</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2618</v>
      </c>
      <c r="B208" s="154" t="s">
        <v>2683</v>
      </c>
      <c r="C208" s="155" t="s">
        <v>2692</v>
      </c>
      <c r="D208" s="158" t="s">
        <v>2693</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2618</v>
      </c>
      <c r="B209" s="153" t="s">
        <v>2694</v>
      </c>
      <c r="C209" s="151" t="s">
        <v>2695</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2618</v>
      </c>
      <c r="B210" s="154" t="s">
        <v>2694</v>
      </c>
      <c r="C210" s="155" t="s">
        <v>2696</v>
      </c>
      <c r="D210" s="158" t="s">
        <v>2697</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2698</v>
      </c>
      <c r="B211" s="152" t="s">
        <v>21</v>
      </c>
      <c r="C211" s="150" t="s">
        <v>2699</v>
      </c>
      <c r="D211" s="156" t="s">
        <v>2700</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2698</v>
      </c>
      <c r="B212" s="153" t="s">
        <v>2701</v>
      </c>
      <c r="C212" s="151" t="s">
        <v>2702</v>
      </c>
      <c r="D212" s="157" t="s">
        <v>2703</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2698</v>
      </c>
      <c r="B213" s="154" t="s">
        <v>2701</v>
      </c>
      <c r="C213" s="155" t="s">
        <v>2704</v>
      </c>
      <c r="D213" s="158" t="s">
        <v>2705</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2698</v>
      </c>
      <c r="B214" s="154" t="s">
        <v>2701</v>
      </c>
      <c r="C214" s="155" t="s">
        <v>2706</v>
      </c>
      <c r="D214" s="158" t="s">
        <v>2707</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2698</v>
      </c>
      <c r="B215" s="154" t="s">
        <v>2701</v>
      </c>
      <c r="C215" s="155" t="s">
        <v>2708</v>
      </c>
      <c r="D215" s="158" t="s">
        <v>2709</v>
      </c>
      <c r="E215" s="161" t="s">
        <v>2710</v>
      </c>
      <c r="F215" s="164" t="s">
        <v>2174</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2698</v>
      </c>
      <c r="B216" s="154" t="s">
        <v>2701</v>
      </c>
      <c r="C216" s="155" t="s">
        <v>2711</v>
      </c>
      <c r="D216" s="158" t="s">
        <v>2712</v>
      </c>
      <c r="E216" s="161" t="s">
        <v>2713</v>
      </c>
      <c r="F216" s="164" t="s">
        <v>2170</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2698</v>
      </c>
      <c r="B217" s="153" t="s">
        <v>2659</v>
      </c>
      <c r="C217" s="151" t="s">
        <v>2714</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2698</v>
      </c>
      <c r="B218" s="154" t="s">
        <v>2659</v>
      </c>
      <c r="C218" s="155" t="s">
        <v>2715</v>
      </c>
      <c r="D218" s="158" t="s">
        <v>2716</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2698</v>
      </c>
      <c r="B219" s="154" t="s">
        <v>2659</v>
      </c>
      <c r="C219" s="155" t="s">
        <v>2717</v>
      </c>
      <c r="D219" s="158" t="s">
        <v>2718</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2698</v>
      </c>
      <c r="B220" s="153" t="s">
        <v>2719</v>
      </c>
      <c r="C220" s="151" t="s">
        <v>2720</v>
      </c>
      <c r="D220" s="157" t="s">
        <v>2721</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2698</v>
      </c>
      <c r="B221" s="154" t="s">
        <v>2719</v>
      </c>
      <c r="C221" s="155" t="s">
        <v>2722</v>
      </c>
      <c r="D221" s="158" t="s">
        <v>2723</v>
      </c>
      <c r="E221" s="161" t="s">
        <v>2724</v>
      </c>
      <c r="F221" s="164" t="s">
        <v>2170</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2698</v>
      </c>
      <c r="B222" s="154" t="s">
        <v>2719</v>
      </c>
      <c r="C222" s="155" t="s">
        <v>2725</v>
      </c>
      <c r="D222" s="158" t="s">
        <v>2726</v>
      </c>
      <c r="E222" s="161" t="s">
        <v>2727</v>
      </c>
      <c r="F222" s="164" t="s">
        <v>2170</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2698</v>
      </c>
      <c r="B223" s="154" t="s">
        <v>2719</v>
      </c>
      <c r="C223" s="155" t="s">
        <v>2728</v>
      </c>
      <c r="D223" s="158" t="s">
        <v>2729</v>
      </c>
      <c r="E223" s="161" t="s">
        <v>2730</v>
      </c>
      <c r="F223" s="164" t="s">
        <v>2170</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2698</v>
      </c>
      <c r="B224" s="154" t="s">
        <v>2719</v>
      </c>
      <c r="C224" s="155" t="s">
        <v>2731</v>
      </c>
      <c r="D224" s="158" t="s">
        <v>2732</v>
      </c>
      <c r="E224" s="161" t="s">
        <v>2733</v>
      </c>
      <c r="F224" s="164" t="s">
        <v>2170</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2698</v>
      </c>
      <c r="B225" s="154" t="s">
        <v>2719</v>
      </c>
      <c r="C225" s="155" t="s">
        <v>2734</v>
      </c>
      <c r="D225" s="158" t="s">
        <v>2735</v>
      </c>
      <c r="E225" s="161" t="s">
        <v>2736</v>
      </c>
      <c r="F225" s="164" t="s">
        <v>2170</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2698</v>
      </c>
      <c r="B226" s="171" t="s">
        <v>2719</v>
      </c>
      <c r="C226" s="172" t="s">
        <v>2737</v>
      </c>
      <c r="D226" s="173" t="s">
        <v>2738</v>
      </c>
      <c r="E226" s="174" t="s">
        <v>2739</v>
      </c>
      <c r="F226" s="175" t="s">
        <v>2170</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276</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IFERROR(INDEX('Recommendations'!$H$2:$H$82, MATCH(H2,'Recommendations'!$A$2:$A$82,0))="Implemented", FALSE))</xm:f>
            <x14:dxf>
              <font>
                <color rgb="FF000000"/>
              </font>
              <fill>
                <patternFill>
                  <bgColor rgb="FF3C7D22"/>
                </patternFill>
              </fill>
            </x14:dxf>
          </x14:cfRule>
          <x14:cfRule type="expression" priority="2" id="{00000000-000E-0000-0700-000002000000}">
            <xm:f>AND(H2&lt;&gt;"", IFERROR(INDEX('Recommendations'!$H$2:$H$82, MATCH(H2,'Recommendations'!$A$2:$A$82,0))="Compensated", FALSE))</xm:f>
            <x14:dxf>
              <font>
                <color rgb="FF000000"/>
              </font>
              <fill>
                <patternFill>
                  <bgColor rgb="FFC6E0B4"/>
                </patternFill>
              </fill>
            </x14:dxf>
          </x14:cfRule>
          <x14:cfRule type="expression" priority="3" id="{00000000-000E-0000-0700-000003000000}">
            <xm:f>AND(H2&lt;&gt;"", IFERROR(INDEX('Recommendations'!$H$2:$H$82, MATCH(H2,'Recommendations'!$A$2:$A$82,0))="Testing", FALSE))</xm:f>
            <x14:dxf>
              <font>
                <color rgb="FF000000"/>
              </font>
              <fill>
                <patternFill>
                  <bgColor rgb="FFFFC000"/>
                </patternFill>
              </fill>
            </x14:dxf>
          </x14:cfRule>
          <x14:cfRule type="expression" priority="4" id="{00000000-000E-0000-0700-000004000000}">
            <xm:f>AND(H2&lt;&gt;"", IFERROR(INDEX('Recommendations'!$H$2:$H$82, MATCH(H2,'Recommendations'!$A$2:$A$82,0))="Failed", FALSE))</xm:f>
            <x14:dxf>
              <font>
                <color rgb="FF000000"/>
              </font>
              <fill>
                <patternFill>
                  <bgColor rgb="FFD82891"/>
                </patternFill>
              </fill>
            </x14:dxf>
          </x14:cfRule>
          <x14:cfRule type="expression" priority="5" id="{00000000-000E-0000-0700-000005000000}">
            <xm:f>AND(H2&lt;&gt;"", IFERROR(INDEX('Recommendations'!$H$2:$H$82, MATCH(H2,'Recommendations'!$A$2:$A$82,0))="Risk Accepted", FALSE))</xm:f>
            <x14:dxf>
              <font>
                <color rgb="FF000000"/>
              </font>
              <fill>
                <patternFill>
                  <bgColor rgb="FFD9D9D9"/>
                </patternFill>
              </fill>
            </x14:dxf>
          </x14:cfRule>
          <x14:cfRule type="expression" priority="6" id="{00000000-000E-0000-0700-000006000000}">
            <xm:f>AND(H2&lt;&gt;"", IFERROR(INDEX('Recommendations'!$H$2:$H$82, MATCH(H2,'Recommendations'!$A$2:$A$82,0))="N/A",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2157</v>
      </c>
      <c r="B1" s="210" t="s">
        <v>2740</v>
      </c>
      <c r="C1" s="210" t="s">
        <v>2741</v>
      </c>
      <c r="D1" s="210" t="s">
        <v>2742</v>
      </c>
      <c r="E1" s="210" t="s">
        <v>1466</v>
      </c>
      <c r="F1" s="210" t="s">
        <v>525</v>
      </c>
      <c r="G1" s="210" t="s">
        <v>526</v>
      </c>
      <c r="H1" s="210" t="s">
        <v>527</v>
      </c>
      <c r="I1" s="210" t="s">
        <v>528</v>
      </c>
      <c r="J1" s="210" t="s">
        <v>529</v>
      </c>
      <c r="K1" s="210" t="s">
        <v>530</v>
      </c>
      <c r="L1" s="210" t="s">
        <v>531</v>
      </c>
      <c r="M1" s="210" t="s">
        <v>532</v>
      </c>
      <c r="N1" s="210" t="s">
        <v>533</v>
      </c>
      <c r="O1" s="210" t="s">
        <v>534</v>
      </c>
      <c r="P1" s="210" t="s">
        <v>535</v>
      </c>
      <c r="Q1" s="210" t="s">
        <v>536</v>
      </c>
      <c r="R1" s="210" t="s">
        <v>537</v>
      </c>
      <c r="S1" s="210" t="s">
        <v>538</v>
      </c>
      <c r="T1" s="210" t="s">
        <v>539</v>
      </c>
      <c r="U1" s="210" t="s">
        <v>540</v>
      </c>
      <c r="V1" s="210" t="s">
        <v>541</v>
      </c>
      <c r="W1" s="210" t="s">
        <v>542</v>
      </c>
      <c r="X1" s="210" t="s">
        <v>543</v>
      </c>
      <c r="Y1" s="210" t="s">
        <v>544</v>
      </c>
      <c r="Z1" s="210" t="s">
        <v>545</v>
      </c>
      <c r="AA1" s="210" t="s">
        <v>546</v>
      </c>
      <c r="AB1" s="210" t="s">
        <v>547</v>
      </c>
      <c r="AC1" s="210" t="s">
        <v>548</v>
      </c>
      <c r="AD1" s="210" t="s">
        <v>549</v>
      </c>
      <c r="AE1" s="210" t="s">
        <v>550</v>
      </c>
      <c r="AF1" s="210" t="s">
        <v>551</v>
      </c>
      <c r="AG1" s="210" t="s">
        <v>552</v>
      </c>
      <c r="AH1" s="210" t="s">
        <v>553</v>
      </c>
      <c r="AI1" s="210" t="s">
        <v>554</v>
      </c>
      <c r="AJ1" s="210" t="s">
        <v>555</v>
      </c>
      <c r="AK1" s="210" t="s">
        <v>556</v>
      </c>
      <c r="AL1" s="210" t="s">
        <v>557</v>
      </c>
      <c r="AM1" s="210" t="s">
        <v>558</v>
      </c>
      <c r="AN1" s="210" t="s">
        <v>559</v>
      </c>
      <c r="AO1" s="210" t="s">
        <v>560</v>
      </c>
      <c r="AP1" s="210" t="s">
        <v>561</v>
      </c>
      <c r="AQ1" s="210" t="s">
        <v>562</v>
      </c>
      <c r="AR1" s="210" t="s">
        <v>563</v>
      </c>
      <c r="AS1" s="210" t="s">
        <v>564</v>
      </c>
      <c r="AT1" s="211" t="s">
        <v>565</v>
      </c>
    </row>
    <row r="2" spans="1:46" ht="60" customHeight="1" outlineLevel="1" x14ac:dyDescent="0.35">
      <c r="A2" s="203" t="s">
        <v>366</v>
      </c>
      <c r="B2" s="189" t="s">
        <v>2743</v>
      </c>
      <c r="C2" s="189"/>
      <c r="D2" s="192" t="s">
        <v>2744</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366</v>
      </c>
      <c r="B3" s="190" t="s">
        <v>2743</v>
      </c>
      <c r="C3" s="191" t="s">
        <v>2745</v>
      </c>
      <c r="D3" s="193" t="s">
        <v>2746</v>
      </c>
      <c r="E3" s="193" t="s">
        <v>2747</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366</v>
      </c>
      <c r="B4" s="190" t="s">
        <v>2743</v>
      </c>
      <c r="C4" s="191" t="s">
        <v>2748</v>
      </c>
      <c r="D4" s="193" t="s">
        <v>2749</v>
      </c>
      <c r="E4" s="193" t="s">
        <v>2750</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366</v>
      </c>
      <c r="B5" s="190" t="s">
        <v>2743</v>
      </c>
      <c r="C5" s="191" t="s">
        <v>2751</v>
      </c>
      <c r="D5" s="193" t="s">
        <v>2752</v>
      </c>
      <c r="E5" s="193" t="s">
        <v>2753</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366</v>
      </c>
      <c r="B6" s="190" t="s">
        <v>2743</v>
      </c>
      <c r="C6" s="191" t="s">
        <v>2754</v>
      </c>
      <c r="D6" s="193" t="s">
        <v>2755</v>
      </c>
      <c r="E6" s="193" t="s">
        <v>2756</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366</v>
      </c>
      <c r="B7" s="190" t="s">
        <v>2743</v>
      </c>
      <c r="C7" s="191" t="s">
        <v>2757</v>
      </c>
      <c r="D7" s="193" t="s">
        <v>2758</v>
      </c>
      <c r="E7" s="193" t="s">
        <v>2759</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366</v>
      </c>
      <c r="B8" s="190" t="s">
        <v>2743</v>
      </c>
      <c r="C8" s="191" t="s">
        <v>2760</v>
      </c>
      <c r="D8" s="193" t="s">
        <v>2761</v>
      </c>
      <c r="E8" s="193" t="s">
        <v>2762</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366</v>
      </c>
      <c r="B9" s="190" t="s">
        <v>2743</v>
      </c>
      <c r="C9" s="191" t="s">
        <v>2763</v>
      </c>
      <c r="D9" s="193" t="s">
        <v>2764</v>
      </c>
      <c r="E9" s="193" t="s">
        <v>2765</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366</v>
      </c>
      <c r="B10" s="190" t="s">
        <v>2743</v>
      </c>
      <c r="C10" s="191" t="s">
        <v>2766</v>
      </c>
      <c r="D10" s="193" t="s">
        <v>2767</v>
      </c>
      <c r="E10" s="193" t="s">
        <v>2768</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366</v>
      </c>
      <c r="B11" s="190" t="s">
        <v>2743</v>
      </c>
      <c r="C11" s="191" t="s">
        <v>2769</v>
      </c>
      <c r="D11" s="193" t="s">
        <v>2770</v>
      </c>
      <c r="E11" s="193" t="s">
        <v>2771</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366</v>
      </c>
      <c r="B12" s="190" t="s">
        <v>2743</v>
      </c>
      <c r="C12" s="191" t="s">
        <v>2772</v>
      </c>
      <c r="D12" s="193" t="s">
        <v>2773</v>
      </c>
      <c r="E12" s="193" t="s">
        <v>2774</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366</v>
      </c>
      <c r="B13" s="190" t="s">
        <v>2743</v>
      </c>
      <c r="C13" s="191" t="s">
        <v>2775</v>
      </c>
      <c r="D13" s="193" t="s">
        <v>2776</v>
      </c>
      <c r="E13" s="193" t="s">
        <v>2777</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366</v>
      </c>
      <c r="B14" s="190" t="s">
        <v>2743</v>
      </c>
      <c r="C14" s="191" t="s">
        <v>2778</v>
      </c>
      <c r="D14" s="193" t="s">
        <v>2779</v>
      </c>
      <c r="E14" s="193" t="s">
        <v>2780</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366</v>
      </c>
      <c r="B15" s="190" t="s">
        <v>2743</v>
      </c>
      <c r="C15" s="191" t="s">
        <v>2781</v>
      </c>
      <c r="D15" s="193" t="s">
        <v>2782</v>
      </c>
      <c r="E15" s="193" t="s">
        <v>2783</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366</v>
      </c>
      <c r="B16" s="190" t="s">
        <v>2743</v>
      </c>
      <c r="C16" s="191" t="s">
        <v>2784</v>
      </c>
      <c r="D16" s="193" t="s">
        <v>2785</v>
      </c>
      <c r="E16" s="193" t="s">
        <v>2786</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366</v>
      </c>
      <c r="B17" s="190" t="s">
        <v>2743</v>
      </c>
      <c r="C17" s="191" t="s">
        <v>2787</v>
      </c>
      <c r="D17" s="193" t="s">
        <v>2788</v>
      </c>
      <c r="E17" s="193" t="s">
        <v>2789</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366</v>
      </c>
      <c r="B18" s="190" t="s">
        <v>2743</v>
      </c>
      <c r="C18" s="191" t="s">
        <v>2790</v>
      </c>
      <c r="D18" s="193" t="s">
        <v>2791</v>
      </c>
      <c r="E18" s="193" t="s">
        <v>2792</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366</v>
      </c>
      <c r="B19" s="189" t="s">
        <v>2793</v>
      </c>
      <c r="C19" s="189"/>
      <c r="D19" s="192" t="s">
        <v>2794</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366</v>
      </c>
      <c r="B20" s="190" t="s">
        <v>2793</v>
      </c>
      <c r="C20" s="191" t="s">
        <v>2795</v>
      </c>
      <c r="D20" s="193" t="s">
        <v>2796</v>
      </c>
      <c r="E20" s="193" t="s">
        <v>2797</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366</v>
      </c>
      <c r="B21" s="190" t="s">
        <v>2793</v>
      </c>
      <c r="C21" s="191" t="s">
        <v>2798</v>
      </c>
      <c r="D21" s="193" t="s">
        <v>2799</v>
      </c>
      <c r="E21" s="193" t="s">
        <v>2800</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366</v>
      </c>
      <c r="B22" s="190" t="s">
        <v>2793</v>
      </c>
      <c r="C22" s="191" t="s">
        <v>2801</v>
      </c>
      <c r="D22" s="193" t="s">
        <v>2802</v>
      </c>
      <c r="E22" s="193" t="s">
        <v>2803</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366</v>
      </c>
      <c r="B23" s="190" t="s">
        <v>2793</v>
      </c>
      <c r="C23" s="191" t="s">
        <v>2804</v>
      </c>
      <c r="D23" s="193" t="s">
        <v>2805</v>
      </c>
      <c r="E23" s="193" t="s">
        <v>2806</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366</v>
      </c>
      <c r="B24" s="190" t="s">
        <v>2793</v>
      </c>
      <c r="C24" s="191" t="s">
        <v>2807</v>
      </c>
      <c r="D24" s="193" t="s">
        <v>2808</v>
      </c>
      <c r="E24" s="193" t="s">
        <v>2809</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366</v>
      </c>
      <c r="B25" s="190" t="s">
        <v>2793</v>
      </c>
      <c r="C25" s="191" t="s">
        <v>2810</v>
      </c>
      <c r="D25" s="193" t="s">
        <v>2811</v>
      </c>
      <c r="E25" s="193" t="s">
        <v>2812</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366</v>
      </c>
      <c r="B26" s="190" t="s">
        <v>2793</v>
      </c>
      <c r="C26" s="191" t="s">
        <v>2813</v>
      </c>
      <c r="D26" s="193" t="s">
        <v>2814</v>
      </c>
      <c r="E26" s="193" t="s">
        <v>2815</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366</v>
      </c>
      <c r="B27" s="190" t="s">
        <v>2793</v>
      </c>
      <c r="C27" s="191" t="s">
        <v>2816</v>
      </c>
      <c r="D27" s="193" t="s">
        <v>2817</v>
      </c>
      <c r="E27" s="193" t="s">
        <v>2818</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366</v>
      </c>
      <c r="B28" s="190" t="s">
        <v>2793</v>
      </c>
      <c r="C28" s="191" t="s">
        <v>2819</v>
      </c>
      <c r="D28" s="193" t="s">
        <v>2820</v>
      </c>
      <c r="E28" s="193" t="s">
        <v>2821</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366</v>
      </c>
      <c r="B29" s="190" t="s">
        <v>2793</v>
      </c>
      <c r="C29" s="191" t="s">
        <v>2822</v>
      </c>
      <c r="D29" s="193" t="s">
        <v>2823</v>
      </c>
      <c r="E29" s="193" t="s">
        <v>2824</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366</v>
      </c>
      <c r="B30" s="190" t="s">
        <v>2793</v>
      </c>
      <c r="C30" s="191" t="s">
        <v>2825</v>
      </c>
      <c r="D30" s="193" t="s">
        <v>2826</v>
      </c>
      <c r="E30" s="193" t="s">
        <v>2827</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366</v>
      </c>
      <c r="B31" s="190" t="s">
        <v>2793</v>
      </c>
      <c r="C31" s="191" t="s">
        <v>2828</v>
      </c>
      <c r="D31" s="193" t="s">
        <v>2829</v>
      </c>
      <c r="E31" s="193" t="s">
        <v>2830</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2831</v>
      </c>
      <c r="B32" s="189"/>
      <c r="C32" s="189"/>
      <c r="D32" s="192" t="s">
        <v>2832</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2831</v>
      </c>
      <c r="B33" s="190"/>
      <c r="C33" s="191" t="s">
        <v>2833</v>
      </c>
      <c r="D33" s="193" t="s">
        <v>2834</v>
      </c>
      <c r="E33" s="193" t="s">
        <v>2835</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2831</v>
      </c>
      <c r="B34" s="190"/>
      <c r="C34" s="191" t="s">
        <v>2836</v>
      </c>
      <c r="D34" s="193" t="s">
        <v>2837</v>
      </c>
      <c r="E34" s="193" t="s">
        <v>2838</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2831</v>
      </c>
      <c r="B35" s="190"/>
      <c r="C35" s="191" t="s">
        <v>2839</v>
      </c>
      <c r="D35" s="193" t="s">
        <v>2840</v>
      </c>
      <c r="E35" s="193" t="s">
        <v>2841</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2831</v>
      </c>
      <c r="B36" s="189" t="s">
        <v>2842</v>
      </c>
      <c r="C36" s="189"/>
      <c r="D36" s="192" t="s">
        <v>2843</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2831</v>
      </c>
      <c r="B37" s="190" t="s">
        <v>2842</v>
      </c>
      <c r="C37" s="191" t="s">
        <v>2844</v>
      </c>
      <c r="D37" s="193" t="s">
        <v>2845</v>
      </c>
      <c r="E37" s="193" t="s">
        <v>2846</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2831</v>
      </c>
      <c r="B38" s="190" t="s">
        <v>2842</v>
      </c>
      <c r="C38" s="191" t="s">
        <v>2847</v>
      </c>
      <c r="D38" s="193" t="s">
        <v>2848</v>
      </c>
      <c r="E38" s="193" t="s">
        <v>2849</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2831</v>
      </c>
      <c r="B39" s="190" t="s">
        <v>2842</v>
      </c>
      <c r="C39" s="191" t="s">
        <v>2850</v>
      </c>
      <c r="D39" s="193" t="s">
        <v>2851</v>
      </c>
      <c r="E39" s="193" t="s">
        <v>2852</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2831</v>
      </c>
      <c r="B40" s="190" t="s">
        <v>2842</v>
      </c>
      <c r="C40" s="191" t="s">
        <v>2853</v>
      </c>
      <c r="D40" s="193" t="s">
        <v>2854</v>
      </c>
      <c r="E40" s="193" t="s">
        <v>2855</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2831</v>
      </c>
      <c r="B41" s="190" t="s">
        <v>2842</v>
      </c>
      <c r="C41" s="191" t="s">
        <v>2856</v>
      </c>
      <c r="D41" s="193" t="s">
        <v>2857</v>
      </c>
      <c r="E41" s="193" t="s">
        <v>2858</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2831</v>
      </c>
      <c r="B42" s="190" t="s">
        <v>2842</v>
      </c>
      <c r="C42" s="191" t="s">
        <v>2859</v>
      </c>
      <c r="D42" s="193" t="s">
        <v>2860</v>
      </c>
      <c r="E42" s="193" t="s">
        <v>2861</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2831</v>
      </c>
      <c r="B43" s="190" t="s">
        <v>2842</v>
      </c>
      <c r="C43" s="191" t="s">
        <v>2862</v>
      </c>
      <c r="D43" s="193" t="s">
        <v>2863</v>
      </c>
      <c r="E43" s="193" t="s">
        <v>2864</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2831</v>
      </c>
      <c r="B44" s="190" t="s">
        <v>2842</v>
      </c>
      <c r="C44" s="191" t="s">
        <v>2865</v>
      </c>
      <c r="D44" s="193" t="s">
        <v>2866</v>
      </c>
      <c r="E44" s="193" t="s">
        <v>2867</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2831</v>
      </c>
      <c r="B45" s="190" t="s">
        <v>2842</v>
      </c>
      <c r="C45" s="191" t="s">
        <v>2868</v>
      </c>
      <c r="D45" s="193" t="s">
        <v>2869</v>
      </c>
      <c r="E45" s="193" t="s">
        <v>2870</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2831</v>
      </c>
      <c r="B46" s="190" t="s">
        <v>2842</v>
      </c>
      <c r="C46" s="191" t="s">
        <v>2871</v>
      </c>
      <c r="D46" s="193" t="s">
        <v>2872</v>
      </c>
      <c r="E46" s="193" t="s">
        <v>2873</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2831</v>
      </c>
      <c r="B47" s="190" t="s">
        <v>2842</v>
      </c>
      <c r="C47" s="191" t="s">
        <v>2874</v>
      </c>
      <c r="D47" s="193" t="s">
        <v>2875</v>
      </c>
      <c r="E47" s="193" t="s">
        <v>2876</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2831</v>
      </c>
      <c r="B48" s="190" t="s">
        <v>2842</v>
      </c>
      <c r="C48" s="191" t="s">
        <v>2877</v>
      </c>
      <c r="D48" s="193" t="s">
        <v>2878</v>
      </c>
      <c r="E48" s="193" t="s">
        <v>2879</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2831</v>
      </c>
      <c r="B49" s="190" t="s">
        <v>2842</v>
      </c>
      <c r="C49" s="191" t="s">
        <v>2880</v>
      </c>
      <c r="D49" s="193" t="s">
        <v>2881</v>
      </c>
      <c r="E49" s="193" t="s">
        <v>2882</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2831</v>
      </c>
      <c r="B50" s="190" t="s">
        <v>2842</v>
      </c>
      <c r="C50" s="191" t="s">
        <v>2883</v>
      </c>
      <c r="D50" s="193" t="s">
        <v>2884</v>
      </c>
      <c r="E50" s="193" t="s">
        <v>2885</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2831</v>
      </c>
      <c r="B51" s="189" t="s">
        <v>2886</v>
      </c>
      <c r="C51" s="189"/>
      <c r="D51" s="192" t="s">
        <v>2887</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2831</v>
      </c>
      <c r="B52" s="190" t="s">
        <v>2886</v>
      </c>
      <c r="C52" s="191" t="s">
        <v>2888</v>
      </c>
      <c r="D52" s="193" t="s">
        <v>2889</v>
      </c>
      <c r="E52" s="193" t="s">
        <v>2890</v>
      </c>
      <c r="F52" s="195">
        <f>IF(COUNTIF(G52:AT52,"&lt;&gt;")=0,"",SUMPRODUCT(((Recommendations[ImplStatus]="Implemented")+(Recommendations[ImplStatus]="Compensated"))*ISNUMBER(MATCH(Recommendations[Id],G52:AT52,0)))/COUNTIF(G52:AT52,"&lt;&gt;"))</f>
        <v>0</v>
      </c>
      <c r="G52" s="197" t="s">
        <v>70</v>
      </c>
      <c r="H52" s="197" t="s">
        <v>111</v>
      </c>
      <c r="I52" s="197" t="s">
        <v>136</v>
      </c>
      <c r="J52" s="197" t="s">
        <v>223</v>
      </c>
      <c r="K52" s="197" t="s">
        <v>236</v>
      </c>
      <c r="L52" s="197" t="s">
        <v>246</v>
      </c>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2831</v>
      </c>
      <c r="B53" s="190" t="s">
        <v>2886</v>
      </c>
      <c r="C53" s="191" t="s">
        <v>2891</v>
      </c>
      <c r="D53" s="193" t="s">
        <v>2892</v>
      </c>
      <c r="E53" s="193" t="s">
        <v>2893</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2831</v>
      </c>
      <c r="B54" s="190" t="s">
        <v>2886</v>
      </c>
      <c r="C54" s="191" t="s">
        <v>2894</v>
      </c>
      <c r="D54" s="193" t="s">
        <v>2895</v>
      </c>
      <c r="E54" s="193" t="s">
        <v>2896</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2831</v>
      </c>
      <c r="B55" s="190" t="s">
        <v>2886</v>
      </c>
      <c r="C55" s="191" t="s">
        <v>2897</v>
      </c>
      <c r="D55" s="193" t="s">
        <v>2898</v>
      </c>
      <c r="E55" s="193" t="s">
        <v>2899</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2831</v>
      </c>
      <c r="B56" s="190" t="s">
        <v>2886</v>
      </c>
      <c r="C56" s="191" t="s">
        <v>2900</v>
      </c>
      <c r="D56" s="193" t="s">
        <v>2901</v>
      </c>
      <c r="E56" s="193" t="s">
        <v>2902</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2831</v>
      </c>
      <c r="B57" s="190" t="s">
        <v>2886</v>
      </c>
      <c r="C57" s="191" t="s">
        <v>2903</v>
      </c>
      <c r="D57" s="193" t="s">
        <v>2904</v>
      </c>
      <c r="E57" s="193" t="s">
        <v>2905</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2831</v>
      </c>
      <c r="B58" s="190" t="s">
        <v>2886</v>
      </c>
      <c r="C58" s="191" t="s">
        <v>2906</v>
      </c>
      <c r="D58" s="193" t="s">
        <v>2907</v>
      </c>
      <c r="E58" s="193" t="s">
        <v>2908</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2831</v>
      </c>
      <c r="B59" s="190" t="s">
        <v>2886</v>
      </c>
      <c r="C59" s="191" t="s">
        <v>2909</v>
      </c>
      <c r="D59" s="193" t="s">
        <v>2910</v>
      </c>
      <c r="E59" s="193" t="s">
        <v>2911</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2831</v>
      </c>
      <c r="B60" s="190" t="s">
        <v>2912</v>
      </c>
      <c r="C60" s="191" t="s">
        <v>2913</v>
      </c>
      <c r="D60" s="193" t="s">
        <v>2914</v>
      </c>
      <c r="E60" s="193" t="s">
        <v>2915</v>
      </c>
      <c r="F60" s="195">
        <f>IF(COUNTIF(G60:AT60,"&lt;&gt;")=0,"",SUMPRODUCT(((Recommendations[ImplStatus]="Implemented")+(Recommendations[ImplStatus]="Compensated"))*ISNUMBER(MATCH(Recommendations[Id],G60:AT60,0)))/COUNTIF(G60:AT60,"&lt;&gt;"))</f>
        <v>0</v>
      </c>
      <c r="G60" s="197" t="s">
        <v>35</v>
      </c>
      <c r="H60" s="197" t="s">
        <v>65</v>
      </c>
      <c r="I60" s="197" t="s">
        <v>216</v>
      </c>
      <c r="J60" s="197" t="s">
        <v>222</v>
      </c>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2831</v>
      </c>
      <c r="B61" s="190" t="s">
        <v>2912</v>
      </c>
      <c r="C61" s="191" t="s">
        <v>2916</v>
      </c>
      <c r="D61" s="193" t="s">
        <v>2917</v>
      </c>
      <c r="E61" s="193" t="s">
        <v>2918</v>
      </c>
      <c r="F61" s="195">
        <f>IF(COUNTIF(G61:AT61,"&lt;&gt;")=0,"",SUMPRODUCT(((Recommendations[ImplStatus]="Implemented")+(Recommendations[ImplStatus]="Compensated"))*ISNUMBER(MATCH(Recommendations[Id],G61:AT61,0)))/COUNTIF(G61:AT61,"&lt;&gt;"))</f>
        <v>0</v>
      </c>
      <c r="G61" s="197" t="s">
        <v>65</v>
      </c>
      <c r="H61" s="197" t="s">
        <v>222</v>
      </c>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2831</v>
      </c>
      <c r="B62" s="189" t="s">
        <v>2919</v>
      </c>
      <c r="C62" s="189"/>
      <c r="D62" s="192" t="s">
        <v>2920</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2831</v>
      </c>
      <c r="B63" s="190" t="s">
        <v>2919</v>
      </c>
      <c r="C63" s="191" t="s">
        <v>2921</v>
      </c>
      <c r="D63" s="193" t="s">
        <v>2922</v>
      </c>
      <c r="E63" s="193" t="s">
        <v>2923</v>
      </c>
      <c r="F63" s="195">
        <f>IF(COUNTIF(G63:AT63,"&lt;&gt;")=0,"",SUMPRODUCT(((Recommendations[ImplStatus]="Implemented")+(Recommendations[ImplStatus]="Compensated"))*ISNUMBER(MATCH(Recommendations[Id],G63:AT63,0)))/COUNTIF(G63:AT63,"&lt;&gt;"))</f>
        <v>0</v>
      </c>
      <c r="G63" s="197" t="s">
        <v>146</v>
      </c>
      <c r="H63" s="197" t="s">
        <v>263</v>
      </c>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2831</v>
      </c>
      <c r="B64" s="190" t="s">
        <v>2919</v>
      </c>
      <c r="C64" s="191" t="s">
        <v>2924</v>
      </c>
      <c r="D64" s="193" t="s">
        <v>2925</v>
      </c>
      <c r="E64" s="193" t="s">
        <v>2926</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2831</v>
      </c>
      <c r="B65" s="190" t="s">
        <v>2919</v>
      </c>
      <c r="C65" s="191" t="s">
        <v>2927</v>
      </c>
      <c r="D65" s="193" t="s">
        <v>2928</v>
      </c>
      <c r="E65" s="193" t="s">
        <v>2929</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2831</v>
      </c>
      <c r="B66" s="190" t="s">
        <v>2919</v>
      </c>
      <c r="C66" s="191" t="s">
        <v>2930</v>
      </c>
      <c r="D66" s="193" t="s">
        <v>2931</v>
      </c>
      <c r="E66" s="193" t="s">
        <v>2932</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2831</v>
      </c>
      <c r="B67" s="190" t="s">
        <v>2919</v>
      </c>
      <c r="C67" s="191" t="s">
        <v>2933</v>
      </c>
      <c r="D67" s="193" t="s">
        <v>2934</v>
      </c>
      <c r="E67" s="193" t="s">
        <v>2935</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2831</v>
      </c>
      <c r="B68" s="190" t="s">
        <v>2919</v>
      </c>
      <c r="C68" s="191" t="s">
        <v>2936</v>
      </c>
      <c r="D68" s="193" t="s">
        <v>2937</v>
      </c>
      <c r="E68" s="193" t="s">
        <v>2938</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2831</v>
      </c>
      <c r="B69" s="190" t="s">
        <v>2919</v>
      </c>
      <c r="C69" s="191" t="s">
        <v>2939</v>
      </c>
      <c r="D69" s="193" t="s">
        <v>2940</v>
      </c>
      <c r="E69" s="193" t="s">
        <v>2941</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2831</v>
      </c>
      <c r="B70" s="190" t="s">
        <v>2919</v>
      </c>
      <c r="C70" s="191" t="s">
        <v>2942</v>
      </c>
      <c r="D70" s="193" t="s">
        <v>2943</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2831</v>
      </c>
      <c r="B71" s="190" t="s">
        <v>2919</v>
      </c>
      <c r="C71" s="191" t="s">
        <v>2944</v>
      </c>
      <c r="D71" s="193" t="s">
        <v>2945</v>
      </c>
      <c r="E71" s="193" t="s">
        <v>2946</v>
      </c>
      <c r="F71" s="195">
        <f>IF(COUNTIF(G71:AT71,"&lt;&gt;")=0,"",SUMPRODUCT(((Recommendations[ImplStatus]="Implemented")+(Recommendations[ImplStatus]="Compensated"))*ISNUMBER(MATCH(Recommendations[Id],G71:AT71,0)))/COUNTIF(G71:AT71,"&lt;&gt;"))</f>
        <v>0</v>
      </c>
      <c r="G71" s="197" t="s">
        <v>146</v>
      </c>
      <c r="H71" s="197" t="s">
        <v>263</v>
      </c>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2831</v>
      </c>
      <c r="B72" s="190" t="s">
        <v>2919</v>
      </c>
      <c r="C72" s="191" t="s">
        <v>2947</v>
      </c>
      <c r="D72" s="193" t="s">
        <v>2948</v>
      </c>
      <c r="E72" s="193" t="s">
        <v>2949</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2831</v>
      </c>
      <c r="B73" s="190" t="s">
        <v>2919</v>
      </c>
      <c r="C73" s="191" t="s">
        <v>2950</v>
      </c>
      <c r="D73" s="193" t="s">
        <v>2951</v>
      </c>
      <c r="E73" s="193" t="s">
        <v>2952</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2831</v>
      </c>
      <c r="B74" s="190" t="s">
        <v>2919</v>
      </c>
      <c r="C74" s="191" t="s">
        <v>2953</v>
      </c>
      <c r="D74" s="193" t="s">
        <v>2954</v>
      </c>
      <c r="E74" s="193" t="s">
        <v>2955</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2831</v>
      </c>
      <c r="B75" s="190" t="s">
        <v>2919</v>
      </c>
      <c r="C75" s="191" t="s">
        <v>2956</v>
      </c>
      <c r="D75" s="193" t="s">
        <v>2957</v>
      </c>
      <c r="E75" s="193" t="s">
        <v>2958</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2831</v>
      </c>
      <c r="B76" s="190" t="s">
        <v>2919</v>
      </c>
      <c r="C76" s="191" t="s">
        <v>2959</v>
      </c>
      <c r="D76" s="193" t="s">
        <v>2960</v>
      </c>
      <c r="E76" s="193" t="s">
        <v>2961</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2831</v>
      </c>
      <c r="B77" s="190" t="s">
        <v>2919</v>
      </c>
      <c r="C77" s="191" t="s">
        <v>2962</v>
      </c>
      <c r="D77" s="193" t="s">
        <v>2963</v>
      </c>
      <c r="E77" s="193" t="s">
        <v>2964</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2831</v>
      </c>
      <c r="B78" s="190" t="s">
        <v>2919</v>
      </c>
      <c r="C78" s="191" t="s">
        <v>2965</v>
      </c>
      <c r="D78" s="193" t="s">
        <v>2966</v>
      </c>
      <c r="E78" s="193" t="s">
        <v>2967</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2831</v>
      </c>
      <c r="B79" s="189" t="s">
        <v>2919</v>
      </c>
      <c r="C79" s="189"/>
      <c r="D79" s="192" t="s">
        <v>2968</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2969</v>
      </c>
      <c r="B80" s="190"/>
      <c r="C80" s="191" t="s">
        <v>2970</v>
      </c>
      <c r="D80" s="193" t="s">
        <v>2971</v>
      </c>
      <c r="E80" s="193" t="s">
        <v>2972</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2969</v>
      </c>
      <c r="B81" s="190"/>
      <c r="C81" s="191" t="s">
        <v>2973</v>
      </c>
      <c r="D81" s="193" t="s">
        <v>2974</v>
      </c>
      <c r="E81" s="193" t="s">
        <v>2975</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2969</v>
      </c>
      <c r="B82" s="190"/>
      <c r="C82" s="191" t="s">
        <v>2976</v>
      </c>
      <c r="D82" s="193" t="s">
        <v>2977</v>
      </c>
      <c r="E82" s="193" t="s">
        <v>2978</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2969</v>
      </c>
      <c r="B83" s="190"/>
      <c r="C83" s="191" t="s">
        <v>2979</v>
      </c>
      <c r="D83" s="193" t="s">
        <v>2980</v>
      </c>
      <c r="E83" s="193" t="s">
        <v>2981</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2969</v>
      </c>
      <c r="B84" s="189"/>
      <c r="C84" s="189"/>
      <c r="D84" s="192" t="s">
        <v>2982</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2983</v>
      </c>
      <c r="B85" s="190"/>
      <c r="C85" s="191" t="s">
        <v>2984</v>
      </c>
      <c r="D85" s="193" t="s">
        <v>2985</v>
      </c>
      <c r="E85" s="193" t="s">
        <v>2986</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2983</v>
      </c>
      <c r="B86" s="190"/>
      <c r="C86" s="191" t="s">
        <v>2987</v>
      </c>
      <c r="D86" s="193" t="s">
        <v>2988</v>
      </c>
      <c r="E86" s="193" t="s">
        <v>2989</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2983</v>
      </c>
      <c r="B87" s="190"/>
      <c r="C87" s="191" t="s">
        <v>2990</v>
      </c>
      <c r="D87" s="193" t="s">
        <v>2991</v>
      </c>
      <c r="E87" s="193" t="s">
        <v>2992</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2983</v>
      </c>
      <c r="B88" s="190"/>
      <c r="C88" s="191" t="s">
        <v>2993</v>
      </c>
      <c r="D88" s="193" t="s">
        <v>2994</v>
      </c>
      <c r="E88" s="193" t="s">
        <v>2995</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2983</v>
      </c>
      <c r="B89" s="190"/>
      <c r="C89" s="191" t="s">
        <v>2996</v>
      </c>
      <c r="D89" s="193" t="s">
        <v>2997</v>
      </c>
      <c r="E89" s="193" t="s">
        <v>2998</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2983</v>
      </c>
      <c r="B90" s="189" t="s">
        <v>2999</v>
      </c>
      <c r="C90" s="189"/>
      <c r="D90" s="192" t="s">
        <v>3000</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2983</v>
      </c>
      <c r="B91" s="190" t="s">
        <v>2999</v>
      </c>
      <c r="C91" s="191" t="s">
        <v>3001</v>
      </c>
      <c r="D91" s="193" t="s">
        <v>3002</v>
      </c>
      <c r="E91" s="193" t="s">
        <v>3003</v>
      </c>
      <c r="F91" s="195">
        <f>IF(COUNTIF(G91:AT91,"&lt;&gt;")=0,"",SUMPRODUCT(((Recommendations[ImplStatus]="Implemented")+(Recommendations[ImplStatus]="Compensated"))*ISNUMBER(MATCH(Recommendations[Id],G91:AT91,0)))/COUNTIF(G91:AT91,"&lt;&gt;"))</f>
        <v>0</v>
      </c>
      <c r="G91" s="197" t="s">
        <v>25</v>
      </c>
      <c r="H91" s="197" t="s">
        <v>40</v>
      </c>
      <c r="I91" s="197" t="s">
        <v>214</v>
      </c>
      <c r="J91" s="197" t="s">
        <v>217</v>
      </c>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2983</v>
      </c>
      <c r="B92" s="190" t="s">
        <v>2999</v>
      </c>
      <c r="C92" s="191" t="s">
        <v>3004</v>
      </c>
      <c r="D92" s="193" t="s">
        <v>3005</v>
      </c>
      <c r="E92" s="193" t="s">
        <v>3006</v>
      </c>
      <c r="F92" s="195">
        <f>IF(COUNTIF(G92:AT92,"&lt;&gt;")=0,"",SUMPRODUCT(((Recommendations[ImplStatus]="Implemented")+(Recommendations[ImplStatus]="Compensated"))*ISNUMBER(MATCH(Recommendations[Id],G92:AT92,0)))/COUNTIF(G92:AT92,"&lt;&gt;"))</f>
        <v>0</v>
      </c>
      <c r="G92" s="197" t="s">
        <v>25</v>
      </c>
      <c r="H92" s="197" t="s">
        <v>30</v>
      </c>
      <c r="I92" s="197" t="s">
        <v>214</v>
      </c>
      <c r="J92" s="197" t="s">
        <v>215</v>
      </c>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2999</v>
      </c>
      <c r="C93" s="191" t="s">
        <v>3007</v>
      </c>
      <c r="D93" s="193" t="s">
        <v>3008</v>
      </c>
      <c r="E93" s="193" t="s">
        <v>3009</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2999</v>
      </c>
      <c r="C94" s="191" t="s">
        <v>3010</v>
      </c>
      <c r="D94" s="193" t="s">
        <v>3011</v>
      </c>
      <c r="E94" s="193" t="s">
        <v>3012</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2999</v>
      </c>
      <c r="C95" s="191" t="s">
        <v>3013</v>
      </c>
      <c r="D95" s="193" t="s">
        <v>3014</v>
      </c>
      <c r="E95" s="193" t="s">
        <v>3015</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2999</v>
      </c>
      <c r="C96" s="191" t="s">
        <v>3016</v>
      </c>
      <c r="D96" s="193" t="s">
        <v>3017</v>
      </c>
      <c r="E96" s="193" t="s">
        <v>3018</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2999</v>
      </c>
      <c r="C97" s="191" t="s">
        <v>3019</v>
      </c>
      <c r="D97" s="193" t="s">
        <v>3020</v>
      </c>
      <c r="E97" s="193" t="s">
        <v>3021</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2999</v>
      </c>
      <c r="C98" s="191" t="s">
        <v>3022</v>
      </c>
      <c r="D98" s="193" t="s">
        <v>3023</v>
      </c>
      <c r="E98" s="193" t="s">
        <v>3024</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3025</v>
      </c>
      <c r="C99" s="189"/>
      <c r="D99" s="192" t="s">
        <v>3026</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3025</v>
      </c>
      <c r="C100" s="191" t="s">
        <v>3027</v>
      </c>
      <c r="D100" s="193" t="s">
        <v>3028</v>
      </c>
      <c r="E100" s="193" t="s">
        <v>3029</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3025</v>
      </c>
      <c r="C101" s="191" t="s">
        <v>3030</v>
      </c>
      <c r="D101" s="193" t="s">
        <v>3031</v>
      </c>
      <c r="E101" s="193" t="s">
        <v>3032</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3025</v>
      </c>
      <c r="C102" s="191" t="s">
        <v>3033</v>
      </c>
      <c r="D102" s="193" t="s">
        <v>3034</v>
      </c>
      <c r="E102" s="193" t="s">
        <v>3035</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3025</v>
      </c>
      <c r="C103" s="191" t="s">
        <v>3036</v>
      </c>
      <c r="D103" s="193" t="s">
        <v>3037</v>
      </c>
      <c r="E103" s="193" t="s">
        <v>3038</v>
      </c>
      <c r="F103" s="195">
        <f>IF(COUNTIF(G103:AT103,"&lt;&gt;")=0,"",SUMPRODUCT(((Recommendations[ImplStatus]="Implemented")+(Recommendations[ImplStatus]="Compensated"))*ISNUMBER(MATCH(Recommendations[Id],G103:AT103,0)))/COUNTIF(G103:AT103,"&lt;&gt;"))</f>
        <v>0</v>
      </c>
      <c r="G103" s="197" t="s">
        <v>45</v>
      </c>
      <c r="H103" s="197" t="s">
        <v>50</v>
      </c>
      <c r="I103" s="197" t="s">
        <v>152</v>
      </c>
      <c r="J103" s="197" t="s">
        <v>218</v>
      </c>
      <c r="K103" s="197" t="s">
        <v>219</v>
      </c>
      <c r="L103" s="197" t="s">
        <v>264</v>
      </c>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3025</v>
      </c>
      <c r="C104" s="199" t="s">
        <v>3039</v>
      </c>
      <c r="D104" s="200" t="s">
        <v>3040</v>
      </c>
      <c r="E104" s="200" t="s">
        <v>3041</v>
      </c>
      <c r="F104" s="201">
        <f>IF(COUNTIF(G104:AT104,"&lt;&gt;")=0,"",SUMPRODUCT(((Recommendations[ImplStatus]="Implemented")+(Recommendations[ImplStatus]="Compensated"))*ISNUMBER(MATCH(Recommendations[Id],G104:AT104,0)))/COUNTIF(G104:AT104,"&lt;&gt;"))</f>
        <v>0</v>
      </c>
      <c r="G104" s="202" t="s">
        <v>50</v>
      </c>
      <c r="H104" s="202" t="s">
        <v>219</v>
      </c>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276</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IFERROR(INDEX('Recommendations'!$H$2:$H$82, MATCH(G2,'Recommendations'!$A$2:$A$82,0))="Implemented", FALSE))</xm:f>
            <x14:dxf>
              <font>
                <color rgb="FF000000"/>
              </font>
              <fill>
                <patternFill>
                  <bgColor rgb="FF3C7D22"/>
                </patternFill>
              </fill>
            </x14:dxf>
          </x14:cfRule>
          <x14:cfRule type="expression" priority="2" id="{00000000-000E-0000-0800-000002000000}">
            <xm:f>AND(G2&lt;&gt;"", IFERROR(INDEX('Recommendations'!$H$2:$H$82, MATCH(G2,'Recommendations'!$A$2:$A$82,0))="Compensated", FALSE))</xm:f>
            <x14:dxf>
              <font>
                <color rgb="FF000000"/>
              </font>
              <fill>
                <patternFill>
                  <bgColor rgb="FFC6E0B4"/>
                </patternFill>
              </fill>
            </x14:dxf>
          </x14:cfRule>
          <x14:cfRule type="expression" priority="3" id="{00000000-000E-0000-0800-000003000000}">
            <xm:f>AND(G2&lt;&gt;"", IFERROR(INDEX('Recommendations'!$H$2:$H$82, MATCH(G2,'Recommendations'!$A$2:$A$82,0))="Testing", FALSE))</xm:f>
            <x14:dxf>
              <font>
                <color rgb="FF000000"/>
              </font>
              <fill>
                <patternFill>
                  <bgColor rgb="FFFFC000"/>
                </patternFill>
              </fill>
            </x14:dxf>
          </x14:cfRule>
          <x14:cfRule type="expression" priority="4" id="{00000000-000E-0000-0800-000004000000}">
            <xm:f>AND(G2&lt;&gt;"", IFERROR(INDEX('Recommendations'!$H$2:$H$82, MATCH(G2,'Recommendations'!$A$2:$A$82,0))="Failed", FALSE))</xm:f>
            <x14:dxf>
              <font>
                <color rgb="FF000000"/>
              </font>
              <fill>
                <patternFill>
                  <bgColor rgb="FFD82891"/>
                </patternFill>
              </fill>
            </x14:dxf>
          </x14:cfRule>
          <x14:cfRule type="expression" priority="5" id="{00000000-000E-0000-0800-000005000000}">
            <xm:f>AND(G2&lt;&gt;"", IFERROR(INDEX('Recommendations'!$H$2:$H$82, MATCH(G2,'Recommendations'!$A$2:$A$82,0))="Risk Accepted", FALSE))</xm:f>
            <x14:dxf>
              <font>
                <color rgb="FF000000"/>
              </font>
              <fill>
                <patternFill>
                  <bgColor rgb="FFD9D9D9"/>
                </patternFill>
              </fill>
            </x14:dxf>
          </x14:cfRule>
          <x14:cfRule type="expression" priority="6" id="{00000000-000E-0000-0800-000006000000}">
            <xm:f>AND(G2&lt;&gt;"", IFERROR(INDEX('Recommendations'!$H$2:$H$82, MATCH(G2,'Recommendations'!$A$2:$A$82,0))="N/A",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Zebra Technologies Android 14 Security Technical Implementation Guide - SHGIR</dc:title>
  <dc:subject>Generated on: 2026-06-08 11:56:34</dc:subject>
  <dc:creator>Anicet Fopa Tchoffo</dc:creator>
  <cp:keywords>Baseline;Hardening;DISA;STIG</cp:keywords>
  <dc:description>Baseline Developed By: Zebra Technologies and Defense Information Systems Agency (DISA) for the US DoD</dc:description>
  <cp:lastModifiedBy>Anicet Fopa Tchoffo</cp:lastModifiedBy>
  <dcterms:modified xsi:type="dcterms:W3CDTF">2026-06-08T10:56:47Z</dcterms:modified>
  <cp:category>DISA-STIG</cp:category>
  <cp:contentStatus>Draft</cp:contentStatus>
</cp:coreProperties>
</file>