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083D8D1A730EAAA8DF08BC54114E0570E965B429" xr6:coauthVersionLast="47" xr6:coauthVersionMax="47" xr10:uidLastSave="{0D0E35B8-294E-47A7-98B6-E47671F40CA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F87" i="3"/>
  <c r="E95" i="3" s="1"/>
  <c r="E87" i="3"/>
  <c r="D87" i="3"/>
  <c r="C87" i="3"/>
  <c r="E86" i="3"/>
  <c r="D86" i="3"/>
  <c r="C86" i="3"/>
  <c r="W138" i="3" s="1"/>
  <c r="E85" i="3"/>
  <c r="D85" i="3"/>
  <c r="C85" i="3"/>
  <c r="U138" i="3" s="1"/>
  <c r="E84" i="3"/>
  <c r="D84" i="3"/>
  <c r="C84" i="3"/>
  <c r="F84" i="3" s="1"/>
  <c r="E69" i="3"/>
  <c r="D69" i="3"/>
  <c r="C69" i="3"/>
  <c r="F69"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F45" i="3" s="1"/>
  <c r="C45" i="3"/>
  <c r="E44" i="3"/>
  <c r="D44" i="3"/>
  <c r="C44" i="3"/>
  <c r="F44" i="3" s="1"/>
  <c r="E30" i="3"/>
  <c r="D30" i="3"/>
  <c r="C30" i="3"/>
  <c r="F30" i="3" s="1"/>
  <c r="E29" i="3"/>
  <c r="D29" i="3"/>
  <c r="C29" i="3"/>
  <c r="F29" i="3" s="1"/>
  <c r="F16" i="3"/>
  <c r="R167" i="3" s="1"/>
  <c r="E16" i="3"/>
  <c r="D16" i="3"/>
  <c r="C16" i="3"/>
  <c r="Q138" i="3" s="1"/>
  <c r="D9" i="3"/>
  <c r="C9" i="3"/>
  <c r="C7" i="3" s="1"/>
  <c r="D7" i="3" s="1"/>
  <c r="C8" i="3"/>
  <c r="D8" i="3" s="1"/>
  <c r="E54" i="3" l="1"/>
  <c r="D54" i="3"/>
  <c r="C54" i="3"/>
  <c r="E75" i="3"/>
  <c r="D75" i="3"/>
  <c r="C75" i="3"/>
  <c r="E56" i="3"/>
  <c r="D56" i="3"/>
  <c r="C56" i="3"/>
  <c r="E114" i="3"/>
  <c r="D114" i="3"/>
  <c r="C114" i="3"/>
  <c r="C55" i="3"/>
  <c r="E55" i="3"/>
  <c r="D55" i="3"/>
  <c r="E113" i="3"/>
  <c r="D113" i="3"/>
  <c r="C113" i="3"/>
  <c r="T167" i="3"/>
  <c r="T162" i="3"/>
  <c r="T157" i="3"/>
  <c r="T152" i="3"/>
  <c r="T147" i="3"/>
  <c r="T142" i="3"/>
  <c r="E92" i="3"/>
  <c r="D92" i="3"/>
  <c r="T166" i="3"/>
  <c r="T161" i="3"/>
  <c r="T156" i="3"/>
  <c r="T151" i="3"/>
  <c r="T146" i="3"/>
  <c r="T141" i="3"/>
  <c r="C92" i="3"/>
  <c r="T170" i="3"/>
  <c r="T165" i="3"/>
  <c r="T160" i="3"/>
  <c r="T155" i="3"/>
  <c r="T150" i="3"/>
  <c r="T145" i="3"/>
  <c r="T140" i="3"/>
  <c r="T169" i="3"/>
  <c r="T164" i="3"/>
  <c r="T159" i="3"/>
  <c r="T154" i="3"/>
  <c r="T149" i="3"/>
  <c r="T144" i="3"/>
  <c r="T168" i="3"/>
  <c r="T163" i="3"/>
  <c r="T158" i="3"/>
  <c r="T153" i="3"/>
  <c r="T148" i="3"/>
  <c r="T143" i="3"/>
  <c r="G127" i="3"/>
  <c r="E58" i="3"/>
  <c r="D58" i="3"/>
  <c r="C58" i="3"/>
  <c r="E57" i="3"/>
  <c r="D57" i="3"/>
  <c r="C57" i="3"/>
  <c r="E35" i="3"/>
  <c r="D35" i="3"/>
  <c r="C35" i="3"/>
  <c r="E34" i="3"/>
  <c r="D34" i="3"/>
  <c r="C34" i="3"/>
  <c r="E73" i="3"/>
  <c r="D73" i="3"/>
  <c r="C73" i="3"/>
  <c r="E115" i="3"/>
  <c r="D115" i="3"/>
  <c r="C115" i="3"/>
  <c r="D53" i="3"/>
  <c r="C53" i="3"/>
  <c r="E53" i="3"/>
  <c r="E96" i="3"/>
  <c r="D96" i="3"/>
  <c r="C96" i="3"/>
  <c r="E74" i="3"/>
  <c r="D74" i="3"/>
  <c r="C74" i="3"/>
  <c r="E112" i="3"/>
  <c r="C112" i="3"/>
  <c r="D112" i="3"/>
  <c r="R143" i="3"/>
  <c r="R148" i="3"/>
  <c r="R153" i="3"/>
  <c r="R158" i="3"/>
  <c r="R163" i="3"/>
  <c r="R168" i="3"/>
  <c r="C95" i="3"/>
  <c r="D95" i="3"/>
  <c r="R144" i="3"/>
  <c r="R149" i="3"/>
  <c r="R154" i="3"/>
  <c r="R159" i="3"/>
  <c r="R164" i="3"/>
  <c r="R169" i="3"/>
  <c r="S138" i="3"/>
  <c r="F85" i="3"/>
  <c r="F86" i="3"/>
  <c r="R140" i="3"/>
  <c r="R145" i="3"/>
  <c r="R150" i="3"/>
  <c r="R155" i="3"/>
  <c r="R160" i="3"/>
  <c r="R165" i="3"/>
  <c r="R170" i="3"/>
  <c r="R141" i="3"/>
  <c r="R146" i="3"/>
  <c r="R151" i="3"/>
  <c r="R156" i="3"/>
  <c r="R161" i="3"/>
  <c r="R166" i="3"/>
  <c r="D20" i="3"/>
  <c r="C20" i="3"/>
  <c r="E20" i="3"/>
  <c r="R142" i="3"/>
  <c r="R147" i="3"/>
  <c r="R152" i="3"/>
  <c r="R157" i="3"/>
  <c r="R162" i="3"/>
  <c r="V167" i="3" l="1"/>
  <c r="V162" i="3"/>
  <c r="V157" i="3"/>
  <c r="V152" i="3"/>
  <c r="V147" i="3"/>
  <c r="V142" i="3"/>
  <c r="E93" i="3"/>
  <c r="D93" i="3"/>
  <c r="V166" i="3"/>
  <c r="V161" i="3"/>
  <c r="V156" i="3"/>
  <c r="V151" i="3"/>
  <c r="V146" i="3"/>
  <c r="V141" i="3"/>
  <c r="V170" i="3"/>
  <c r="V165" i="3"/>
  <c r="V160" i="3"/>
  <c r="V155" i="3"/>
  <c r="V150" i="3"/>
  <c r="V145" i="3"/>
  <c r="V140" i="3"/>
  <c r="C93" i="3"/>
  <c r="V169" i="3"/>
  <c r="V164" i="3"/>
  <c r="V159" i="3"/>
  <c r="V154" i="3"/>
  <c r="V149" i="3"/>
  <c r="V144" i="3"/>
  <c r="V168" i="3"/>
  <c r="V163" i="3"/>
  <c r="V158" i="3"/>
  <c r="V153" i="3"/>
  <c r="V148" i="3"/>
  <c r="V143" i="3"/>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 r="D94" i="3"/>
  <c r="E94" i="3"/>
  <c r="X168" i="3"/>
  <c r="X163" i="3"/>
  <c r="X158" i="3"/>
  <c r="X153" i="3"/>
  <c r="X148" i="3"/>
  <c r="X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K13" authorId="0" shapeId="0" xr:uid="{00000000-0006-0000-0400-000007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L13" authorId="0" shapeId="0" xr:uid="{00000000-0006-0000-0400-000002000000}">
      <text>
        <r>
          <rPr>
            <sz val="11"/>
            <rFont val="Calibri"/>
          </rPr>
          <t>Zebra Android 10 devices must be configured to disable the use of third-party keyboards.</t>
        </r>
      </text>
    </comment>
    <comment ref="M13" authorId="0" shapeId="0" xr:uid="{00000000-0006-0000-0400-000003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N13" authorId="0" shapeId="0" xr:uid="{00000000-0006-0000-0400-000004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O13" authorId="0" shapeId="0" xr:uid="{00000000-0006-0000-0400-000005000000}">
      <text>
        <r>
          <rPr>
            <sz val="11"/>
            <rFont val="Calibri"/>
          </rPr>
          <t>The Zebra Android 10 Work Profile must be configured to enforce the system application disable list.</t>
        </r>
      </text>
    </comment>
    <comment ref="P13" authorId="0" shapeId="0" xr:uid="{00000000-0006-0000-0400-000006000000}">
      <text>
        <r>
          <rPr>
            <sz val="11"/>
            <rFont val="Calibri"/>
          </rPr>
          <t>Zebra Android 10 devices must be configured to disable the use of third-party keyboards.</t>
        </r>
      </text>
    </comment>
    <comment ref="J19" authorId="0" shapeId="0" xr:uid="{00000000-0006-0000-0400-000008000000}">
      <text>
        <r>
          <rPr>
            <sz val="11"/>
            <rFont val="Calibri"/>
          </rPr>
          <t>Zebra Android 10 must be configured to disable exceptions to the access control policy that prevents application processes from accessing all data stored by other application processes.</t>
        </r>
      </text>
    </comment>
    <comment ref="J34" authorId="0" shapeId="0" xr:uid="{00000000-0006-0000-0400-000009000000}">
      <text>
        <r>
          <rPr>
            <sz val="11"/>
            <rFont val="Calibri"/>
          </rPr>
          <t>Zebra Android 10 must be configured to enable a screen-lock policy that will lock the display after a period of inactivity.</t>
        </r>
      </text>
    </comment>
    <comment ref="K34" authorId="0" shapeId="0" xr:uid="{00000000-0006-0000-0400-00000A000000}">
      <text>
        <r>
          <rPr>
            <sz val="11"/>
            <rFont val="Calibri"/>
          </rPr>
          <t>Zebra Android 10 must be configured to lock the display after 15 minutes (or less) of inactivity.</t>
        </r>
      </text>
    </comment>
    <comment ref="L34" authorId="0" shapeId="0" xr:uid="{00000000-0006-0000-0400-00000B000000}">
      <text>
        <r>
          <rPr>
            <sz val="11"/>
            <rFont val="Calibri"/>
          </rPr>
          <t>Zebra Android 10 must be configured to disable trust agents.</t>
        </r>
      </text>
    </comment>
    <comment ref="M34" authorId="0" shapeId="0" xr:uid="{00000000-0006-0000-0400-00000C000000}">
      <text>
        <r>
          <rPr>
            <sz val="11"/>
            <rFont val="Calibri"/>
          </rPr>
          <t>Zebra Android 10 must be configured to enable a screen-lock policy that will lock the display after a period of inactivity.</t>
        </r>
      </text>
    </comment>
    <comment ref="N34" authorId="0" shapeId="0" xr:uid="{00000000-0006-0000-0400-00000D000000}">
      <text>
        <r>
          <rPr>
            <sz val="11"/>
            <rFont val="Calibri"/>
          </rPr>
          <t>Zebra Android 10 must be configured to lock the display after 15 minutes (or less) of inactivity.</t>
        </r>
      </text>
    </comment>
    <comment ref="O34" authorId="0" shapeId="0" xr:uid="{00000000-0006-0000-0400-00000E000000}">
      <text>
        <r>
          <rPr>
            <sz val="11"/>
            <rFont val="Calibri"/>
          </rPr>
          <t>Zebra Android 10 must be configured to disable trust agents.</t>
        </r>
      </text>
    </comment>
    <comment ref="J39" authorId="0" shapeId="0" xr:uid="{00000000-0006-0000-0400-00000F000000}">
      <text>
        <r>
          <rPr>
            <sz val="11"/>
            <rFont val="Calibri"/>
          </rPr>
          <t>Zebra Android 10 must be configured to disable Bluetooth or configured via User Based Enforcement (UBE) to allow Bluetooth for only Headset Profile (HSP), HandsFree Profile (HFP), and Serial Port Profile (SPP).</t>
        </r>
      </text>
    </comment>
    <comment ref="K39" authorId="0" shapeId="0" xr:uid="{00000000-0006-0000-0400-000011000000}">
      <text>
        <r>
          <rPr>
            <sz val="11"/>
            <rFont val="Calibri"/>
          </rPr>
          <t>Zebra Android 10 must be configured to disable developer modes.</t>
        </r>
      </text>
    </comment>
    <comment ref="L39" authorId="0" shapeId="0" xr:uid="{00000000-0006-0000-0400-000012000000}">
      <text>
        <r>
          <rPr>
            <sz val="11"/>
            <rFont val="Calibri"/>
          </rPr>
          <t>Zebra Android 10 must be configured to disable USB mass storage mode.</t>
        </r>
      </text>
    </comment>
    <comment ref="M39" authorId="0" shapeId="0" xr:uid="{00000000-0006-0000-0400-000013000000}">
      <text>
        <r>
          <rPr>
            <sz val="11"/>
            <rFont val="Calibri"/>
          </rPr>
          <t>Zebra Android 10 must be configured to enforce that Wi-Fi Sharing is disabled.</t>
        </r>
      </text>
    </comment>
    <comment ref="N39" authorId="0" shapeId="0" xr:uid="{00000000-0006-0000-0400-000014000000}">
      <text>
        <r>
          <rPr>
            <sz val="11"/>
            <rFont val="Calibri"/>
          </rPr>
          <t>Zebra Android 10 must be configured to disable Bluetooth or configured via User Based Enforcement (UBE) to allow Bluetooth for only Headset Profile (HSP), HandsFree Profile (HFP), and Serial Port Profile (SPP).</t>
        </r>
      </text>
    </comment>
    <comment ref="O39" authorId="0" shapeId="0" xr:uid="{00000000-0006-0000-0400-000015000000}">
      <text>
        <r>
          <rPr>
            <sz val="11"/>
            <rFont val="Calibri"/>
          </rPr>
          <t>Zebra Android 10 must be configured to disable developer modes.</t>
        </r>
      </text>
    </comment>
    <comment ref="P39" authorId="0" shapeId="0" xr:uid="{00000000-0006-0000-0400-000016000000}">
      <text>
        <r>
          <rPr>
            <sz val="11"/>
            <rFont val="Calibri"/>
          </rPr>
          <t>Zebra Android 10 must be configured to disable USB mass storage mode.</t>
        </r>
      </text>
    </comment>
    <comment ref="Q39" authorId="0" shapeId="0" xr:uid="{00000000-0006-0000-0400-000010000000}">
      <text>
        <r>
          <rPr>
            <sz val="11"/>
            <rFont val="Calibri"/>
          </rPr>
          <t>Zebra Android 10 must be configured to enforce that Wi-Fi Sharing is disabled.</t>
        </r>
      </text>
    </comment>
    <comment ref="J41" authorId="0" shapeId="0" xr:uid="{00000000-0006-0000-0400-000017000000}">
      <text>
        <r>
          <rPr>
            <sz val="11"/>
            <rFont val="Calibri"/>
          </rPr>
          <t>Zebra Android 10 must be configured to not allow more than 10 consecutive failed authentication attempts.</t>
        </r>
      </text>
    </comment>
    <comment ref="K41" authorId="0" shapeId="0" xr:uid="{00000000-0006-0000-0400-000018000000}">
      <text>
        <r>
          <rPr>
            <sz val="11"/>
            <rFont val="Calibri"/>
          </rPr>
          <t>Zebra Android 10 must be configured to not allow more than 10 consecutive failed authentication attempts.</t>
        </r>
      </text>
    </comment>
    <comment ref="J43" authorId="0" shapeId="0" xr:uid="{00000000-0006-0000-0400-000019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43" authorId="0" shapeId="0" xr:uid="{00000000-0006-0000-0400-00001A000000}">
      <text>
        <r>
          <rPr>
            <sz val="11"/>
            <rFont val="Calibri"/>
          </rPr>
          <t>Zebra Android 10 must be configured to not allow backup of [all applications, configuration data] to locally connected systems.</t>
        </r>
      </text>
    </comment>
    <comment ref="L43" authorId="0" shapeId="0" xr:uid="{00000000-0006-0000-0400-00001B000000}">
      <text>
        <r>
          <rPr>
            <sz val="11"/>
            <rFont val="Calibri"/>
          </rPr>
          <t>Zebra Android 10 must be configured to not allow backup of all applications and configuration data to remote systems.</t>
        </r>
      </text>
    </comment>
    <comment ref="M43" authorId="0" shapeId="0" xr:uid="{00000000-0006-0000-0400-00001C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N43" authorId="0" shapeId="0" xr:uid="{00000000-0006-0000-0400-00001D000000}">
      <text>
        <r>
          <rPr>
            <sz val="11"/>
            <rFont val="Calibri"/>
          </rPr>
          <t>Zebra Android 10 must be configured to not allow backup of [all applications, configuration data] to locally connected systems.</t>
        </r>
      </text>
    </comment>
    <comment ref="O43" authorId="0" shapeId="0" xr:uid="{00000000-0006-0000-0400-00001E000000}">
      <text>
        <r>
          <rPr>
            <sz val="11"/>
            <rFont val="Calibri"/>
          </rPr>
          <t>Zebra Android 10 must be configured to not allow backup of all applications and configuration data to remote systems.</t>
        </r>
      </text>
    </comment>
    <comment ref="P43" authorId="0" shapeId="0" xr:uid="{00000000-0006-0000-0400-00001F000000}">
      <text>
        <r>
          <rPr>
            <sz val="11"/>
            <rFont val="Calibri"/>
          </rPr>
          <t>The Zebra Android 10 Work Profile must be configured to prevent users from adding personal email accounts to the work email app.</t>
        </r>
      </text>
    </comment>
    <comment ref="J46" authorId="0" shapeId="0" xr:uid="{00000000-0006-0000-0400-000020000000}">
      <text>
        <r>
          <rPr>
            <sz val="11"/>
            <rFont val="Calibri"/>
          </rPr>
          <t>Zebra Android 10 must be configured to enforce a minimum password length of six characters.</t>
        </r>
      </text>
    </comment>
    <comment ref="K46" authorId="0" shapeId="0" xr:uid="{00000000-0006-0000-0400-000021000000}">
      <text>
        <r>
          <rPr>
            <sz val="11"/>
            <rFont val="Calibri"/>
          </rPr>
          <t>Zebra Android 10 must be configured to not allow passwords that include more than two repeating or sequential characters.</t>
        </r>
      </text>
    </comment>
    <comment ref="L46" authorId="0" shapeId="0" xr:uid="{00000000-0006-0000-0400-000022000000}">
      <text>
        <r>
          <rPr>
            <sz val="11"/>
            <rFont val="Calibri"/>
          </rPr>
          <t>Zebra Android 10 must be configured to enforce a minimum password length of six characters.</t>
        </r>
      </text>
    </comment>
    <comment ref="M46" authorId="0" shapeId="0" xr:uid="{00000000-0006-0000-0400-000023000000}">
      <text>
        <r>
          <rPr>
            <sz val="11"/>
            <rFont val="Calibri"/>
          </rPr>
          <t>Zebra Android 10 must be configured to not allow passwords that include more than two repeating or sequential characters.</t>
        </r>
      </text>
    </comment>
    <comment ref="J48" authorId="0" shapeId="0" xr:uid="{00000000-0006-0000-0400-000024000000}">
      <text>
        <r>
          <rPr>
            <sz val="11"/>
            <rFont val="Calibri"/>
          </rPr>
          <t>Zebra Android 10 must allow only the administrator (MDM) to install/remove DoD root and intermediate PKI certificates.</t>
        </r>
      </text>
    </comment>
    <comment ref="K48" authorId="0" shapeId="0" xr:uid="{00000000-0006-0000-0400-000025000000}">
      <text>
        <r>
          <rPr>
            <sz val="11"/>
            <rFont val="Calibri"/>
          </rPr>
          <t>Zebra Android 10 must allow only the administrator (MDM) to install/remove DoD root and intermediate PKI certificates.</t>
        </r>
      </text>
    </comment>
    <comment ref="J63" authorId="0" shapeId="0" xr:uid="{00000000-0006-0000-0400-000026000000}">
      <text>
        <r>
          <rPr>
            <sz val="11"/>
            <rFont val="Calibri"/>
          </rPr>
          <t>Zebra Android 10 devices must have the latest available Zebra Android 10 operating system installed.</t>
        </r>
      </text>
    </comment>
    <comment ref="K63" authorId="0" shapeId="0" xr:uid="{00000000-0006-0000-0400-000027000000}">
      <text>
        <r>
          <rPr>
            <sz val="11"/>
            <rFont val="Calibri"/>
          </rPr>
          <t>Zebra Android 10 devices must have the latest available Zebra Android 10 operating system installed.</t>
        </r>
      </text>
    </comment>
    <comment ref="J72" authorId="0" shapeId="0" xr:uid="{00000000-0006-0000-0400-000028000000}">
      <text>
        <r>
          <rPr>
            <sz val="11"/>
            <rFont val="Calibri"/>
          </rPr>
          <t>Zebra Android 10 must be configured to disallow configuration of date and time.</t>
        </r>
      </text>
    </comment>
    <comment ref="K72" authorId="0" shapeId="0" xr:uid="{00000000-0006-0000-0400-000029000000}">
      <text>
        <r>
          <rPr>
            <sz val="11"/>
            <rFont val="Calibri"/>
          </rPr>
          <t>Zebra Android 10 must be configured to disallow configuration of date and time.</t>
        </r>
      </text>
    </comment>
    <comment ref="J73" authorId="0" shapeId="0" xr:uid="{00000000-0006-0000-0400-00002A000000}">
      <text>
        <r>
          <rPr>
            <sz val="11"/>
            <rFont val="Calibri"/>
          </rPr>
          <t>Zebra Android 10 must be configured to enable audit logging.</t>
        </r>
      </text>
    </comment>
    <comment ref="K73" authorId="0" shapeId="0" xr:uid="{00000000-0006-0000-0400-00002B000000}">
      <text>
        <r>
          <rPr>
            <sz val="11"/>
            <rFont val="Calibri"/>
          </rPr>
          <t>Zebra Android 10 must be configured to generate audit records for the following auditable events: detected integrity violations.</t>
        </r>
      </text>
    </comment>
    <comment ref="L73" authorId="0" shapeId="0" xr:uid="{00000000-0006-0000-0400-00002C000000}">
      <text>
        <r>
          <rPr>
            <sz val="11"/>
            <rFont val="Calibri"/>
          </rPr>
          <t>Zebra Android 10 must be configured to enable audit logging.</t>
        </r>
      </text>
    </comment>
    <comment ref="M73" authorId="0" shapeId="0" xr:uid="{00000000-0006-0000-0400-00002D000000}">
      <text>
        <r>
          <rPr>
            <sz val="11"/>
            <rFont val="Calibri"/>
          </rPr>
          <t>Zebra Android 10 must be configured to generate audit records for the following auditable events: detected integrity violations.</t>
        </r>
      </text>
    </comment>
    <comment ref="J125" authorId="0" shapeId="0" xr:uid="{00000000-0006-0000-0400-00002E000000}">
      <text>
        <r>
          <rPr>
            <sz val="11"/>
            <rFont val="Calibri"/>
          </rPr>
          <t>Zebra Android 10 users must complete required training.</t>
        </r>
      </text>
    </comment>
    <comment ref="K125" authorId="0" shapeId="0" xr:uid="{00000000-0006-0000-0400-00002F000000}">
      <text>
        <r>
          <rPr>
            <sz val="11"/>
            <rFont val="Calibri"/>
          </rPr>
          <t>Zebra Android 10 users must complete required training.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Zebra Android 10 must be configured to not allow more than 10 consecutive failed authentication attempts.</t>
        </r>
      </text>
    </comment>
    <comment ref="I2" authorId="0" shapeId="0" xr:uid="{00000000-0006-0000-0500-000002000000}">
      <text>
        <r>
          <rPr>
            <sz val="11"/>
            <rFont val="Calibri"/>
          </rPr>
          <t>Zebra Android 10 must be configured to not allow more than 10 consecutive failed authentication attempts.</t>
        </r>
      </text>
    </comment>
    <comment ref="H10" authorId="0" shapeId="0" xr:uid="{00000000-0006-0000-0500-000003000000}">
      <text>
        <r>
          <rPr>
            <sz val="11"/>
            <rFont val="Calibri"/>
          </rPr>
          <t>Zebra Android 10 must have the DoD root and intermediate PKI certificates installed.</t>
        </r>
      </text>
    </comment>
    <comment ref="I10" authorId="0" shapeId="0" xr:uid="{00000000-0006-0000-0500-000004000000}">
      <text>
        <r>
          <rPr>
            <sz val="11"/>
            <rFont val="Calibri"/>
          </rPr>
          <t>Zebra Android 10 must have the DoD root and intermediate PKI certificates installed.</t>
        </r>
      </text>
    </comment>
    <comment ref="H13" authorId="0" shapeId="0" xr:uid="{00000000-0006-0000-0500-000005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I13" authorId="0" shapeId="0" xr:uid="{00000000-0006-0000-0500-000006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H14" authorId="0" shapeId="0" xr:uid="{00000000-0006-0000-0500-000007000000}">
      <text>
        <r>
          <rPr>
            <sz val="11"/>
            <rFont val="Calibri"/>
          </rPr>
          <t>Zebra Android 10 must be configured to disable Bluetooth or configured via User Based Enforcement (UBE) to allow Bluetooth for only Headset Profile (HSP), HandsFree Profile (HFP), and Serial Port Profile (SPP).</t>
        </r>
      </text>
    </comment>
    <comment ref="I14" authorId="0" shapeId="0" xr:uid="{00000000-0006-0000-0500-000015000000}">
      <text>
        <r>
          <rPr>
            <sz val="11"/>
            <rFont val="Calibri"/>
          </rPr>
          <t>Zebra Android 10 must be configured to disable trust agents.</t>
        </r>
      </text>
    </comment>
    <comment ref="J14" authorId="0" shapeId="0" xr:uid="{00000000-0006-0000-0500-000008000000}">
      <text>
        <r>
          <rPr>
            <sz val="11"/>
            <rFont val="Calibri"/>
          </rPr>
          <t>Zebra Android 10 must be configured to disable developer modes.</t>
        </r>
      </text>
    </comment>
    <comment ref="K14" authorId="0" shapeId="0" xr:uid="{00000000-0006-0000-0500-000009000000}">
      <text>
        <r>
          <rPr>
            <sz val="11"/>
            <rFont val="Calibri"/>
          </rPr>
          <t>Zebra Android 10 must be configured to disable USB mass storage mode.</t>
        </r>
      </text>
    </comment>
    <comment ref="L14" authorId="0" shapeId="0" xr:uid="{00000000-0006-0000-0500-00000A000000}">
      <text>
        <r>
          <rPr>
            <sz val="11"/>
            <rFont val="Calibri"/>
          </rPr>
          <t>Zebra Android 10 must be configured to disable multi-user modes.</t>
        </r>
      </text>
    </comment>
    <comment ref="M14" authorId="0" shapeId="0" xr:uid="{00000000-0006-0000-0500-00000B000000}">
      <text>
        <r>
          <rPr>
            <sz val="11"/>
            <rFont val="Calibri"/>
          </rPr>
          <t>Zebra Android 10 must be configured to enforce that Wi-Fi Sharing is disabled.</t>
        </r>
      </text>
    </comment>
    <comment ref="N14" authorId="0" shapeId="0" xr:uid="{00000000-0006-0000-0500-00000C000000}">
      <text>
        <r>
          <rPr>
            <sz val="11"/>
            <rFont val="Calibri"/>
          </rPr>
          <t>Zebra Android 10 devices must be configured to disable the use of third-party keyboards.</t>
        </r>
      </text>
    </comment>
    <comment ref="O14" authorId="0" shapeId="0" xr:uid="{00000000-0006-0000-0500-00000D000000}">
      <text>
        <r>
          <rPr>
            <sz val="11"/>
            <rFont val="Calibri"/>
          </rPr>
          <t>Zebra Android 10 must be configured to disable Bluetooth or configured via User Based Enforcement (UBE) to allow Bluetooth for only Headset Profile (HSP), HandsFree Profile (HFP), and Serial Port Profile (SPP).</t>
        </r>
      </text>
    </comment>
    <comment ref="P14" authorId="0" shapeId="0" xr:uid="{00000000-0006-0000-0500-00000E000000}">
      <text>
        <r>
          <rPr>
            <sz val="11"/>
            <rFont val="Calibri"/>
          </rPr>
          <t>Zebra Android 10 must be configured to disable trust agents.</t>
        </r>
      </text>
    </comment>
    <comment ref="Q14" authorId="0" shapeId="0" xr:uid="{00000000-0006-0000-0500-00000F000000}">
      <text>
        <r>
          <rPr>
            <sz val="11"/>
            <rFont val="Calibri"/>
          </rPr>
          <t>Zebra Android 10 must be configured to disable developer modes.</t>
        </r>
      </text>
    </comment>
    <comment ref="R14" authorId="0" shapeId="0" xr:uid="{00000000-0006-0000-0500-000010000000}">
      <text>
        <r>
          <rPr>
            <sz val="11"/>
            <rFont val="Calibri"/>
          </rPr>
          <t>Zebra Android 10 must be configured to disable USB mass storage mode.</t>
        </r>
      </text>
    </comment>
    <comment ref="S14" authorId="0" shapeId="0" xr:uid="{00000000-0006-0000-0500-000011000000}">
      <text>
        <r>
          <rPr>
            <sz val="11"/>
            <rFont val="Calibri"/>
          </rPr>
          <t>Zebra Android 10 must be configured to disable multi-user modes.</t>
        </r>
      </text>
    </comment>
    <comment ref="T14" authorId="0" shapeId="0" xr:uid="{00000000-0006-0000-0500-000012000000}">
      <text>
        <r>
          <rPr>
            <sz val="11"/>
            <rFont val="Calibri"/>
          </rPr>
          <t>Zebra Android 10 must be configured to enforce that Wi-Fi Sharing is disabled.</t>
        </r>
      </text>
    </comment>
    <comment ref="U14" authorId="0" shapeId="0" xr:uid="{00000000-0006-0000-0500-000013000000}">
      <text>
        <r>
          <rPr>
            <sz val="11"/>
            <rFont val="Calibri"/>
          </rPr>
          <t>The Zebra Android 10 Work Profile must be configured to enforce the system application disable list.</t>
        </r>
      </text>
    </comment>
    <comment ref="V14" authorId="0" shapeId="0" xr:uid="{00000000-0006-0000-0500-000014000000}">
      <text>
        <r>
          <rPr>
            <sz val="11"/>
            <rFont val="Calibri"/>
          </rPr>
          <t>Zebra Android 10 devices must be configured to disable the use of third-party keyboards.</t>
        </r>
      </text>
    </comment>
    <comment ref="H18" authorId="0" shapeId="0" xr:uid="{00000000-0006-0000-0500-000016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I18" authorId="0" shapeId="0" xr:uid="{00000000-0006-0000-0500-000017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H23" authorId="0" shapeId="0" xr:uid="{00000000-0006-0000-0500-000018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I23" authorId="0" shapeId="0" xr:uid="{00000000-0006-0000-0500-000019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H29" authorId="0" shapeId="0" xr:uid="{00000000-0006-0000-0500-00001A000000}">
      <text>
        <r>
          <rPr>
            <sz val="11"/>
            <rFont val="Calibri"/>
          </rPr>
          <t>Zebra Android 10 must be configured to enforce a minimum password length of six characters.</t>
        </r>
      </text>
    </comment>
    <comment ref="I29" authorId="0" shapeId="0" xr:uid="{00000000-0006-0000-0500-00001B000000}">
      <text>
        <r>
          <rPr>
            <sz val="11"/>
            <rFont val="Calibri"/>
          </rPr>
          <t>Zebra Android 10 must be configured to not allow passwords that include more than two repeating or sequential characters.</t>
        </r>
      </text>
    </comment>
    <comment ref="J29" authorId="0" shapeId="0" xr:uid="{00000000-0006-0000-0500-00001C000000}">
      <text>
        <r>
          <rPr>
            <sz val="11"/>
            <rFont val="Calibri"/>
          </rPr>
          <t>Zebra Android 10 must be configured to enforce a minimum password length of six characters.</t>
        </r>
      </text>
    </comment>
    <comment ref="K29" authorId="0" shapeId="0" xr:uid="{00000000-0006-0000-0500-00001D000000}">
      <text>
        <r>
          <rPr>
            <sz val="11"/>
            <rFont val="Calibri"/>
          </rPr>
          <t>Zebra Android 10 must be configured to not allow passwords that include more than two repeating or sequential characters.</t>
        </r>
      </text>
    </comment>
    <comment ref="H31" authorId="0" shapeId="0" xr:uid="{00000000-0006-0000-0500-00001E000000}">
      <text>
        <r>
          <rPr>
            <sz val="11"/>
            <rFont val="Calibri"/>
          </rPr>
          <t>Zebra Android 10 must allow only the administrator (MDM) to install/remove DoD root and intermediate PKI certificates.</t>
        </r>
      </text>
    </comment>
    <comment ref="I31" authorId="0" shapeId="0" xr:uid="{00000000-0006-0000-0500-00001F000000}">
      <text>
        <r>
          <rPr>
            <sz val="11"/>
            <rFont val="Calibri"/>
          </rPr>
          <t>Zebra Android 10 must allow only the administrator (MDM) to install/remove DoD root and intermediate PKI certificates.</t>
        </r>
      </text>
    </comment>
    <comment ref="H41" authorId="0" shapeId="0" xr:uid="{00000000-0006-0000-0500-000020000000}">
      <text>
        <r>
          <rPr>
            <sz val="11"/>
            <rFont val="Calibri"/>
          </rPr>
          <t>Zebra Android 10 devices must have the latest available Zebra Android 10 operating system installed.</t>
        </r>
      </text>
    </comment>
    <comment ref="I41" authorId="0" shapeId="0" xr:uid="{00000000-0006-0000-0500-000021000000}">
      <text>
        <r>
          <rPr>
            <sz val="11"/>
            <rFont val="Calibri"/>
          </rPr>
          <t>Zebra Android 10 devices must have the latest available Zebra Android 10 operating system installed.</t>
        </r>
      </text>
    </comment>
    <comment ref="H44" authorId="0" shapeId="0" xr:uid="{00000000-0006-0000-0500-000022000000}">
      <text>
        <r>
          <rPr>
            <sz val="11"/>
            <rFont val="Calibri"/>
          </rPr>
          <t>Zebra Android 10 users must complete required training.</t>
        </r>
      </text>
    </comment>
    <comment ref="I44" authorId="0" shapeId="0" xr:uid="{00000000-0006-0000-0500-000023000000}">
      <text>
        <r>
          <rPr>
            <sz val="11"/>
            <rFont val="Calibri"/>
          </rPr>
          <t>Zebra Android 10 users must complete required training.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600-000001000000}">
      <text>
        <r>
          <rPr>
            <sz val="11"/>
            <rFont val="Calibri"/>
          </rPr>
          <t>Zebra Android 10 must be configured to disable exceptions to the access control policy that prevents application processes from accessing all data stored by other application processes.</t>
        </r>
      </text>
    </comment>
    <comment ref="J8" authorId="0" shapeId="0" xr:uid="{00000000-0006-0000-0600-000002000000}">
      <text>
        <r>
          <rPr>
            <sz val="11"/>
            <rFont val="Calibri"/>
          </rPr>
          <t>Zebra Android 10 must allow only the administrator (MDM) to install/remove DoD root and intermediate PKI certificates.</t>
        </r>
      </text>
    </comment>
    <comment ref="K8" authorId="0" shapeId="0" xr:uid="{00000000-0006-0000-0600-000003000000}">
      <text>
        <r>
          <rPr>
            <sz val="11"/>
            <rFont val="Calibri"/>
          </rPr>
          <t>Zebra Android 10 must allow only the administrator (MDM) to install/remove DoD root and intermediate PKI certificates.</t>
        </r>
      </text>
    </comment>
    <comment ref="J10" authorId="0" shapeId="0" xr:uid="{00000000-0006-0000-0600-000004000000}">
      <text>
        <r>
          <rPr>
            <sz val="11"/>
            <rFont val="Calibri"/>
          </rPr>
          <t>Zebra Android 10 must be configured to not allow more than 10 consecutive failed authentication attempts.</t>
        </r>
      </text>
    </comment>
    <comment ref="K10" authorId="0" shapeId="0" xr:uid="{00000000-0006-0000-0600-000005000000}">
      <text>
        <r>
          <rPr>
            <sz val="11"/>
            <rFont val="Calibri"/>
          </rPr>
          <t>Zebra Android 10 must be configured to not allow more than 10 consecutive failed authentication attempts.</t>
        </r>
      </text>
    </comment>
    <comment ref="J11" authorId="0" shapeId="0" xr:uid="{00000000-0006-0000-0600-000006000000}">
      <text>
        <r>
          <rPr>
            <sz val="11"/>
            <rFont val="Calibri"/>
          </rPr>
          <t>Zebra Android 10 must be configured to display the DoD advisory warning message at startup or each time the user unlocks the device.</t>
        </r>
      </text>
    </comment>
    <comment ref="K11" authorId="0" shapeId="0" xr:uid="{00000000-0006-0000-0600-000007000000}">
      <text>
        <r>
          <rPr>
            <sz val="11"/>
            <rFont val="Calibri"/>
          </rPr>
          <t>Zebra Android 10 must be configured to display the DoD advisory warning message at startup or each time the user unlocks the device.</t>
        </r>
      </text>
    </comment>
    <comment ref="J12" authorId="0" shapeId="0" xr:uid="{00000000-0006-0000-0600-000008000000}">
      <text>
        <r>
          <rPr>
            <sz val="11"/>
            <rFont val="Calibri"/>
          </rPr>
          <t>Zebra Android 10 must be configured to enable a screen-lock policy that will lock the display after a period of inactivity.</t>
        </r>
      </text>
    </comment>
    <comment ref="K12" authorId="0" shapeId="0" xr:uid="{00000000-0006-0000-0600-00000D000000}">
      <text>
        <r>
          <rPr>
            <sz val="11"/>
            <rFont val="Calibri"/>
          </rPr>
          <t>Zebra Android 10 must be configured to lock the display after 15 minutes (or less) of inactivity.</t>
        </r>
      </text>
    </comment>
    <comment ref="L12" authorId="0" shapeId="0" xr:uid="{00000000-0006-0000-0600-000009000000}">
      <text>
        <r>
          <rPr>
            <sz val="11"/>
            <rFont val="Calibri"/>
          </rPr>
          <t>Zebra Android 10 must be configured to disable trust agents.</t>
        </r>
      </text>
    </comment>
    <comment ref="M12" authorId="0" shapeId="0" xr:uid="{00000000-0006-0000-0600-00000A000000}">
      <text>
        <r>
          <rPr>
            <sz val="11"/>
            <rFont val="Calibri"/>
          </rPr>
          <t>Zebra Android 10 must be configured to enable a screen-lock policy that will lock the display after a period of inactivity.</t>
        </r>
      </text>
    </comment>
    <comment ref="N12" authorId="0" shapeId="0" xr:uid="{00000000-0006-0000-0600-00000B000000}">
      <text>
        <r>
          <rPr>
            <sz val="11"/>
            <rFont val="Calibri"/>
          </rPr>
          <t>Zebra Android 10 must be configured to lock the display after 15 minutes (or less) of inactivity.</t>
        </r>
      </text>
    </comment>
    <comment ref="O12" authorId="0" shapeId="0" xr:uid="{00000000-0006-0000-0600-00000C000000}">
      <text>
        <r>
          <rPr>
            <sz val="11"/>
            <rFont val="Calibri"/>
          </rPr>
          <t>Zebra Android 10 must be configured to disable trust agents.</t>
        </r>
      </text>
    </comment>
    <comment ref="J15" authorId="0" shapeId="0" xr:uid="{00000000-0006-0000-0600-00000E000000}">
      <text>
        <r>
          <rPr>
            <sz val="11"/>
            <rFont val="Calibri"/>
          </rPr>
          <t>Zebra Android 10 must be configured to disable Bluetooth or configured via User Based Enforcement (UBE) to allow Bluetooth for only Headset Profile (HSP), HandsFree Profile (HFP), and Serial Port Profile (SPP).</t>
        </r>
      </text>
    </comment>
    <comment ref="K15" authorId="0" shapeId="0" xr:uid="{00000000-0006-0000-0600-00000F000000}">
      <text>
        <r>
          <rPr>
            <sz val="11"/>
            <rFont val="Calibri"/>
          </rPr>
          <t>Zebra Android 10 must be configured to enforce that Wi-Fi Sharing is disabled.</t>
        </r>
      </text>
    </comment>
    <comment ref="L15" authorId="0" shapeId="0" xr:uid="{00000000-0006-0000-0600-000010000000}">
      <text>
        <r>
          <rPr>
            <sz val="11"/>
            <rFont val="Calibri"/>
          </rPr>
          <t>Zebra Android 10 must be configured to disable Bluetooth or configured via User Based Enforcement (UBE) to allow Bluetooth for only Headset Profile (HSP), HandsFree Profile (HFP), and Serial Port Profile (SPP).</t>
        </r>
      </text>
    </comment>
    <comment ref="M15" authorId="0" shapeId="0" xr:uid="{00000000-0006-0000-0600-000011000000}">
      <text>
        <r>
          <rPr>
            <sz val="11"/>
            <rFont val="Calibri"/>
          </rPr>
          <t>Zebra Android 10 must be configured to enforce that Wi-Fi Sharing is disabled.</t>
        </r>
      </text>
    </comment>
    <comment ref="J16" authorId="0" shapeId="0" xr:uid="{00000000-0006-0000-0600-000012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16" authorId="0" shapeId="0" xr:uid="{00000000-0006-0000-0600-00001C000000}">
      <text>
        <r>
          <rPr>
            <sz val="11"/>
            <rFont val="Calibri"/>
          </rPr>
          <t>Zebra Android 10 must be configured to not allow backup of [all applications, configuration data] to locally connected systems.</t>
        </r>
      </text>
    </comment>
    <comment ref="L16" authorId="0" shapeId="0" xr:uid="{00000000-0006-0000-0600-00001D000000}">
      <text>
        <r>
          <rPr>
            <sz val="11"/>
            <rFont val="Calibri"/>
          </rPr>
          <t>Zebra Android 10 must be configured to not allow backup of all applications and configuration data to remote systems.</t>
        </r>
      </text>
    </comment>
    <comment ref="M16" authorId="0" shapeId="0" xr:uid="{00000000-0006-0000-0600-00001E000000}">
      <text>
        <r>
          <rPr>
            <sz val="11"/>
            <rFont val="Calibri"/>
          </rPr>
          <t>Zebra Android 10 must be configured to disable multi-user modes.</t>
        </r>
      </text>
    </comment>
    <comment ref="N16" authorId="0" shapeId="0" xr:uid="{00000000-0006-0000-0600-00001F000000}">
      <text>
        <r>
          <rPr>
            <sz val="11"/>
            <rFont val="Calibri"/>
          </rPr>
          <t>Zebra Android 10 Work Profile must be configured to disable automatic completion of work space internet browser text input.</t>
        </r>
      </text>
    </comment>
    <comment ref="O16" authorId="0" shapeId="0" xr:uid="{00000000-0006-0000-0600-000020000000}">
      <text>
        <r>
          <rPr>
            <sz val="11"/>
            <rFont val="Calibri"/>
          </rPr>
          <t>Zebra Android 10 Work Profile must be configured to disable the autofill services.</t>
        </r>
      </text>
    </comment>
    <comment ref="P16" authorId="0" shapeId="0" xr:uid="{00000000-0006-0000-0600-000013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Q16" authorId="0" shapeId="0" xr:uid="{00000000-0006-0000-0600-000014000000}">
      <text>
        <r>
          <rPr>
            <sz val="11"/>
            <rFont val="Calibri"/>
          </rPr>
          <t>Zebra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R16" authorId="0" shapeId="0" xr:uid="{00000000-0006-0000-0600-000015000000}">
      <text>
        <r>
          <rPr>
            <sz val="11"/>
            <rFont val="Calibri"/>
          </rPr>
          <t>Zebra Android 10 must be configured to not allow backup of [all applications, configuration data] to locally connected systems.</t>
        </r>
      </text>
    </comment>
    <comment ref="S16" authorId="0" shapeId="0" xr:uid="{00000000-0006-0000-0600-000016000000}">
      <text>
        <r>
          <rPr>
            <sz val="11"/>
            <rFont val="Calibri"/>
          </rPr>
          <t>Zebra Android 10 must be configured to not allow backup of all applications and configuration data to remote systems.</t>
        </r>
      </text>
    </comment>
    <comment ref="T16" authorId="0" shapeId="0" xr:uid="{00000000-0006-0000-0600-000017000000}">
      <text>
        <r>
          <rPr>
            <sz val="11"/>
            <rFont val="Calibri"/>
          </rPr>
          <t>Zebra Android 10 must be configured to disable multi-user modes.</t>
        </r>
      </text>
    </comment>
    <comment ref="U16" authorId="0" shapeId="0" xr:uid="{00000000-0006-0000-0600-000018000000}">
      <text>
        <r>
          <rPr>
            <sz val="11"/>
            <rFont val="Calibri"/>
          </rPr>
          <t>The Zebra Android 10 Work Profile must be configured to prevent users from adding personal email accounts to the work email app.</t>
        </r>
      </text>
    </comment>
    <comment ref="V16" authorId="0" shapeId="0" xr:uid="{00000000-0006-0000-0600-000019000000}">
      <text>
        <r>
          <rPr>
            <sz val="11"/>
            <rFont val="Calibri"/>
          </rPr>
          <t>Zebra Android 10 must be provisioned as a fully managed device and configured to create a Work Profile.</t>
        </r>
      </text>
    </comment>
    <comment ref="W16" authorId="0" shapeId="0" xr:uid="{00000000-0006-0000-0600-00001A000000}">
      <text>
        <r>
          <rPr>
            <sz val="11"/>
            <rFont val="Calibri"/>
          </rPr>
          <t>Zebra Android 10 Work Profile must be configured to disable automatic completion of work space internet browser text input.</t>
        </r>
      </text>
    </comment>
    <comment ref="X16" authorId="0" shapeId="0" xr:uid="{00000000-0006-0000-0600-00001B000000}">
      <text>
        <r>
          <rPr>
            <sz val="11"/>
            <rFont val="Calibri"/>
          </rPr>
          <t>Zebra Android 10 Work Profile must be configured to disable the autofill services.</t>
        </r>
      </text>
    </comment>
    <comment ref="J23" authorId="0" shapeId="0" xr:uid="{00000000-0006-0000-0600-000021000000}">
      <text>
        <r>
          <rPr>
            <sz val="11"/>
            <rFont val="Calibri"/>
          </rPr>
          <t>Zebra Android 10 must be configured to enable audit logging.</t>
        </r>
      </text>
    </comment>
    <comment ref="K23" authorId="0" shapeId="0" xr:uid="{00000000-0006-0000-0600-000022000000}">
      <text>
        <r>
          <rPr>
            <sz val="11"/>
            <rFont val="Calibri"/>
          </rPr>
          <t>Zebra Android 10 must be configured to generate audit records for the following auditable events: detected integrity violations.</t>
        </r>
      </text>
    </comment>
    <comment ref="L23" authorId="0" shapeId="0" xr:uid="{00000000-0006-0000-0600-000023000000}">
      <text>
        <r>
          <rPr>
            <sz val="11"/>
            <rFont val="Calibri"/>
          </rPr>
          <t>Zebra Android 10 must be configured to enable audit logging.</t>
        </r>
      </text>
    </comment>
    <comment ref="M23" authorId="0" shapeId="0" xr:uid="{00000000-0006-0000-0600-000024000000}">
      <text>
        <r>
          <rPr>
            <sz val="11"/>
            <rFont val="Calibri"/>
          </rPr>
          <t>Zebra Android 10 must be configured to generate audit records for the following auditable events: detected integrity violations.</t>
        </r>
      </text>
    </comment>
    <comment ref="J29" authorId="0" shapeId="0" xr:uid="{00000000-0006-0000-0600-000025000000}">
      <text>
        <r>
          <rPr>
            <sz val="11"/>
            <rFont val="Calibri"/>
          </rPr>
          <t>Zebra Android 10 must be configured to disallow configuration of date and time.</t>
        </r>
      </text>
    </comment>
    <comment ref="K29" authorId="0" shapeId="0" xr:uid="{00000000-0006-0000-0600-000026000000}">
      <text>
        <r>
          <rPr>
            <sz val="11"/>
            <rFont val="Calibri"/>
          </rPr>
          <t>Zebra Android 10 must be configured to disallow configuration of date and time.</t>
        </r>
      </text>
    </comment>
    <comment ref="J37" authorId="0" shapeId="0" xr:uid="{00000000-0006-0000-0600-000027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K37" authorId="0" shapeId="0" xr:uid="{00000000-0006-0000-0600-000028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L37" authorId="0" shapeId="0" xr:uid="{00000000-0006-0000-0600-000029000000}">
      <text>
        <r>
          <rPr>
            <sz val="11"/>
            <rFont val="Calibri"/>
          </rPr>
          <t>Zebra Android 10 must be configured to disable developer modes.</t>
        </r>
      </text>
    </comment>
    <comment ref="M37" authorId="0" shapeId="0" xr:uid="{00000000-0006-0000-0600-00002A000000}">
      <text>
        <r>
          <rPr>
            <sz val="11"/>
            <rFont val="Calibri"/>
          </rPr>
          <t>Zebra Android 10 devices must be configured to disable the use of third-party keyboards.</t>
        </r>
      </text>
    </comment>
    <comment ref="N37" authorId="0" shapeId="0" xr:uid="{00000000-0006-0000-0600-00002B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O37" authorId="0" shapeId="0" xr:uid="{00000000-0006-0000-0600-00002C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P37" authorId="0" shapeId="0" xr:uid="{00000000-0006-0000-0600-00002D000000}">
      <text>
        <r>
          <rPr>
            <sz val="11"/>
            <rFont val="Calibri"/>
          </rPr>
          <t>Zebra Android 10 must be configured to disable developer modes.</t>
        </r>
      </text>
    </comment>
    <comment ref="Q37" authorId="0" shapeId="0" xr:uid="{00000000-0006-0000-0600-00002E000000}">
      <text>
        <r>
          <rPr>
            <sz val="11"/>
            <rFont val="Calibri"/>
          </rPr>
          <t>The Zebra Android 10 Work Profile must be configured to enforce the system application disable list.</t>
        </r>
      </text>
    </comment>
    <comment ref="R37" authorId="0" shapeId="0" xr:uid="{00000000-0006-0000-0600-00002F000000}">
      <text>
        <r>
          <rPr>
            <sz val="11"/>
            <rFont val="Calibri"/>
          </rPr>
          <t>Zebra Android 10 devices must be configured to disable the use of third-party keyboards.</t>
        </r>
      </text>
    </comment>
    <comment ref="J48" authorId="0" shapeId="0" xr:uid="{00000000-0006-0000-0600-000030000000}">
      <text>
        <r>
          <rPr>
            <sz val="11"/>
            <rFont val="Calibri"/>
          </rPr>
          <t>Zebra Android 10 must be configured to enforce a minimum password length of six characters.</t>
        </r>
      </text>
    </comment>
    <comment ref="K48" authorId="0" shapeId="0" xr:uid="{00000000-0006-0000-0600-000031000000}">
      <text>
        <r>
          <rPr>
            <sz val="11"/>
            <rFont val="Calibri"/>
          </rPr>
          <t>Zebra Android 10 must be configured to not allow passwords that include more than two repeating or sequential characters.</t>
        </r>
      </text>
    </comment>
    <comment ref="L48" authorId="0" shapeId="0" xr:uid="{00000000-0006-0000-0600-000032000000}">
      <text>
        <r>
          <rPr>
            <sz val="11"/>
            <rFont val="Calibri"/>
          </rPr>
          <t>Zebra Android 10 must be configured to enforce a minimum password length of six characters.</t>
        </r>
      </text>
    </comment>
    <comment ref="M48" authorId="0" shapeId="0" xr:uid="{00000000-0006-0000-0600-000033000000}">
      <text>
        <r>
          <rPr>
            <sz val="11"/>
            <rFont val="Calibri"/>
          </rPr>
          <t>Zebra Android 10 must be configured to not allow passwords that include more than two repeating or sequential characters.</t>
        </r>
      </text>
    </comment>
    <comment ref="J67" authorId="0" shapeId="0" xr:uid="{00000000-0006-0000-0600-000034000000}">
      <text>
        <r>
          <rPr>
            <sz val="11"/>
            <rFont val="Calibri"/>
          </rPr>
          <t>Zebra Android 10 must be configured to disable USB mass storage mode.</t>
        </r>
      </text>
    </comment>
    <comment ref="K67" authorId="0" shapeId="0" xr:uid="{00000000-0006-0000-0600-000035000000}">
      <text>
        <r>
          <rPr>
            <sz val="11"/>
            <rFont val="Calibri"/>
          </rPr>
          <t>Zebra Android 10 must be configured to disable USB mass storage mode.</t>
        </r>
      </text>
    </comment>
    <comment ref="J93" authorId="0" shapeId="0" xr:uid="{00000000-0006-0000-0600-000036000000}">
      <text>
        <r>
          <rPr>
            <sz val="11"/>
            <rFont val="Calibri"/>
          </rPr>
          <t>Zebra Android 10 must have the DoD root and intermediate PKI certificates installed.</t>
        </r>
      </text>
    </comment>
    <comment ref="K93" authorId="0" shapeId="0" xr:uid="{00000000-0006-0000-0600-000037000000}">
      <text>
        <r>
          <rPr>
            <sz val="11"/>
            <rFont val="Calibri"/>
          </rPr>
          <t>Zebra Android 10 must have the DoD root and intermediate PKI certificates installed.</t>
        </r>
      </text>
    </comment>
    <comment ref="J99" authorId="0" shapeId="0" xr:uid="{00000000-0006-0000-0600-000038000000}">
      <text>
        <r>
          <rPr>
            <sz val="11"/>
            <rFont val="Calibri"/>
          </rPr>
          <t>Zebra Android 10 devices must have the latest available Zebra Android 10 operating system installed.</t>
        </r>
      </text>
    </comment>
    <comment ref="K99" authorId="0" shapeId="0" xr:uid="{00000000-0006-0000-0600-000039000000}">
      <text>
        <r>
          <rPr>
            <sz val="11"/>
            <rFont val="Calibri"/>
          </rPr>
          <t>Zebra Android 10 devices must have the latest available Zebra Android 10 operating system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Zebra Android 10 must be configured to enforce a minimum password length of six characters.</t>
        </r>
      </text>
    </comment>
    <comment ref="I89" authorId="0" shapeId="0" xr:uid="{00000000-0006-0000-0700-000004000000}">
      <text>
        <r>
          <rPr>
            <sz val="11"/>
            <rFont val="Calibri"/>
          </rPr>
          <t>Zebra Android 10 must be configured to not allow more than 10 consecutive failed authentication attempts.</t>
        </r>
      </text>
    </comment>
    <comment ref="J89" authorId="0" shapeId="0" xr:uid="{00000000-0006-0000-0700-000002000000}">
      <text>
        <r>
          <rPr>
            <sz val="11"/>
            <rFont val="Calibri"/>
          </rPr>
          <t>Zebra Android 10 must be configured to enforce a minimum password length of six characters.</t>
        </r>
      </text>
    </comment>
    <comment ref="K89" authorId="0" shapeId="0" xr:uid="{00000000-0006-0000-0700-000003000000}">
      <text>
        <r>
          <rPr>
            <sz val="11"/>
            <rFont val="Calibri"/>
          </rPr>
          <t>Zebra Android 10 must be configured to not allow more than 10 consecutive failed authentication attempts.</t>
        </r>
      </text>
    </comment>
    <comment ref="H93" authorId="0" shapeId="0" xr:uid="{00000000-0006-0000-0700-000005000000}">
      <text>
        <r>
          <rPr>
            <sz val="11"/>
            <rFont val="Calibri"/>
          </rPr>
          <t>Zebra Android 10 must be configured to enable a screen-lock policy that will lock the display after a period of inactivity.</t>
        </r>
      </text>
    </comment>
    <comment ref="I93" authorId="0" shapeId="0" xr:uid="{00000000-0006-0000-0700-00000A000000}">
      <text>
        <r>
          <rPr>
            <sz val="11"/>
            <rFont val="Calibri"/>
          </rPr>
          <t>Zebra Android 10 must be configured to lock the display after 15 minutes (or less) of inactivity.</t>
        </r>
      </text>
    </comment>
    <comment ref="J93" authorId="0" shapeId="0" xr:uid="{00000000-0006-0000-0700-00000B000000}">
      <text>
        <r>
          <rPr>
            <sz val="11"/>
            <rFont val="Calibri"/>
          </rPr>
          <t>Zebra Android 10 must be configured to display the DoD advisory warning message at startup or each time the user unlocks the device.</t>
        </r>
      </text>
    </comment>
    <comment ref="K93" authorId="0" shapeId="0" xr:uid="{00000000-0006-0000-0700-00000C000000}">
      <text>
        <r>
          <rPr>
            <sz val="11"/>
            <rFont val="Calibri"/>
          </rPr>
          <t>Zebra Android 10 must allow only the administrator (MDM) to install/remove DoD root and intermediate PKI certificates.</t>
        </r>
      </text>
    </comment>
    <comment ref="L93" authorId="0" shapeId="0" xr:uid="{00000000-0006-0000-0700-000006000000}">
      <text>
        <r>
          <rPr>
            <sz val="11"/>
            <rFont val="Calibri"/>
          </rPr>
          <t>Zebra Android 10 must be configured to enable a screen-lock policy that will lock the display after a period of inactivity.</t>
        </r>
      </text>
    </comment>
    <comment ref="M93" authorId="0" shapeId="0" xr:uid="{00000000-0006-0000-0700-000007000000}">
      <text>
        <r>
          <rPr>
            <sz val="11"/>
            <rFont val="Calibri"/>
          </rPr>
          <t>Zebra Android 10 must be configured to lock the display after 15 minutes (or less) of inactivity.</t>
        </r>
      </text>
    </comment>
    <comment ref="N93" authorId="0" shapeId="0" xr:uid="{00000000-0006-0000-0700-000008000000}">
      <text>
        <r>
          <rPr>
            <sz val="11"/>
            <rFont val="Calibri"/>
          </rPr>
          <t>Zebra Android 10 must be configured to display the DoD advisory warning message at startup or each time the user unlocks the device.</t>
        </r>
      </text>
    </comment>
    <comment ref="O93" authorId="0" shapeId="0" xr:uid="{00000000-0006-0000-0700-000009000000}">
      <text>
        <r>
          <rPr>
            <sz val="11"/>
            <rFont val="Calibri"/>
          </rPr>
          <t>Zebra Android 10 must allow only the administrator (MDM) to install/remove DoD root and intermediate PKI certificates.</t>
        </r>
      </text>
    </comment>
    <comment ref="H104" authorId="0" shapeId="0" xr:uid="{00000000-0006-0000-0700-00000D000000}">
      <text>
        <r>
          <rPr>
            <sz val="11"/>
            <rFont val="Calibri"/>
          </rPr>
          <t>Zebra Android 10 users must complete required training.</t>
        </r>
      </text>
    </comment>
    <comment ref="I104" authorId="0" shapeId="0" xr:uid="{00000000-0006-0000-0700-00000E000000}">
      <text>
        <r>
          <rPr>
            <sz val="11"/>
            <rFont val="Calibri"/>
          </rPr>
          <t>Zebra Android 10 users must complete required training.</t>
        </r>
      </text>
    </comment>
    <comment ref="H110" authorId="0" shapeId="0" xr:uid="{00000000-0006-0000-0700-00000F000000}">
      <text>
        <r>
          <rPr>
            <sz val="11"/>
            <rFont val="Calibri"/>
          </rPr>
          <t>Zebra Android 10 must be configured to not allow backup of [all applications, configuration data] to locally connected systems.</t>
        </r>
      </text>
    </comment>
    <comment ref="I110" authorId="0" shapeId="0" xr:uid="{00000000-0006-0000-0700-000010000000}">
      <text>
        <r>
          <rPr>
            <sz val="11"/>
            <rFont val="Calibri"/>
          </rPr>
          <t>Zebra Android 10 must be configured to not allow backup of all applications and configuration data to remote systems.</t>
        </r>
      </text>
    </comment>
    <comment ref="J110" authorId="0" shapeId="0" xr:uid="{00000000-0006-0000-0700-000011000000}">
      <text>
        <r>
          <rPr>
            <sz val="11"/>
            <rFont val="Calibri"/>
          </rPr>
          <t>Zebra Android 10 must be configured to not allow backup of [all applications, configuration data] to locally connected systems.</t>
        </r>
      </text>
    </comment>
    <comment ref="K110" authorId="0" shapeId="0" xr:uid="{00000000-0006-0000-0700-000012000000}">
      <text>
        <r>
          <rPr>
            <sz val="11"/>
            <rFont val="Calibri"/>
          </rPr>
          <t>Zebra Android 10 must be configured to not allow backup of all applications and configuration data to remote systems.</t>
        </r>
      </text>
    </comment>
    <comment ref="H111" authorId="0" shapeId="0" xr:uid="{00000000-0006-0000-0700-000013000000}">
      <text>
        <r>
          <rPr>
            <sz val="11"/>
            <rFont val="Calibri"/>
          </rPr>
          <t>Zebra Android 10 must have the DoD root and intermediate PKI certificates installed.</t>
        </r>
      </text>
    </comment>
    <comment ref="I111" authorId="0" shapeId="0" xr:uid="{00000000-0006-0000-0700-000014000000}">
      <text>
        <r>
          <rPr>
            <sz val="11"/>
            <rFont val="Calibri"/>
          </rPr>
          <t>Zebra Android 10 must have the DoD root and intermediate PKI certificates installed.</t>
        </r>
      </text>
    </comment>
    <comment ref="H114" authorId="0" shapeId="0" xr:uid="{00000000-0006-0000-0700-000015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I114" authorId="0" shapeId="0" xr:uid="{00000000-0006-0000-0700-000017000000}">
      <text>
        <r>
          <rPr>
            <sz val="11"/>
            <rFont val="Calibri"/>
          </rPr>
          <t>Zebra Android 10 Work Profile must be configured to disable automatic completion of work space internet browser text input.</t>
        </r>
      </text>
    </comment>
    <comment ref="J114" authorId="0" shapeId="0" xr:uid="{00000000-0006-0000-0700-000018000000}">
      <text>
        <r>
          <rPr>
            <sz val="11"/>
            <rFont val="Calibri"/>
          </rPr>
          <t>Zebra Android 10 Work Profile must be configured to disable the autofill services.</t>
        </r>
      </text>
    </comment>
    <comment ref="K114" authorId="0" shapeId="0" xr:uid="{00000000-0006-0000-0700-000019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L114" authorId="0" shapeId="0" xr:uid="{00000000-0006-0000-0700-00001A000000}">
      <text>
        <r>
          <rPr>
            <sz val="11"/>
            <rFont val="Calibri"/>
          </rPr>
          <t>Zebra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M114" authorId="0" shapeId="0" xr:uid="{00000000-0006-0000-0700-00001B000000}">
      <text>
        <r>
          <rPr>
            <sz val="11"/>
            <rFont val="Calibri"/>
          </rPr>
          <t>Zebra Android 10 must be configured to disable exceptions to the access control policy that prevents application processes from accessing all data stored by other application processes.</t>
        </r>
      </text>
    </comment>
    <comment ref="N114" authorId="0" shapeId="0" xr:uid="{00000000-0006-0000-0700-00001C000000}">
      <text>
        <r>
          <rPr>
            <sz val="11"/>
            <rFont val="Calibri"/>
          </rPr>
          <t>The Zebra Android 10 Work Profile must be configured to prevent users from adding personal email accounts to the work email app.</t>
        </r>
      </text>
    </comment>
    <comment ref="O114" authorId="0" shapeId="0" xr:uid="{00000000-0006-0000-0700-00001D000000}">
      <text>
        <r>
          <rPr>
            <sz val="11"/>
            <rFont val="Calibri"/>
          </rPr>
          <t>Zebra Android 10 Work Profile must be configured to disable automatic completion of work space internet browser text input.</t>
        </r>
      </text>
    </comment>
    <comment ref="P114" authorId="0" shapeId="0" xr:uid="{00000000-0006-0000-0700-000016000000}">
      <text>
        <r>
          <rPr>
            <sz val="11"/>
            <rFont val="Calibri"/>
          </rPr>
          <t>Zebra Android 10 Work Profile must be configured to disable the autofill services.</t>
        </r>
      </text>
    </comment>
    <comment ref="H142" authorId="0" shapeId="0" xr:uid="{00000000-0006-0000-0700-00001E000000}">
      <text>
        <r>
          <rPr>
            <sz val="11"/>
            <rFont val="Calibri"/>
          </rPr>
          <t>Zebra Android 10 must be provisioned as a fully managed device and configured to create a Work Profile.</t>
        </r>
      </text>
    </comment>
    <comment ref="H143" authorId="0" shapeId="0" xr:uid="{00000000-0006-0000-0700-00001F000000}">
      <text>
        <r>
          <rPr>
            <sz val="11"/>
            <rFont val="Calibri"/>
          </rPr>
          <t>Zebra Android 10 must be configured to disable Bluetooth or configured via User Based Enforcement (UBE) to allow Bluetooth for only Headset Profile (HSP), HandsFree Profile (HFP), and Serial Port Profile (SPP).</t>
        </r>
      </text>
    </comment>
    <comment ref="I143" authorId="0" shapeId="0" xr:uid="{00000000-0006-0000-0700-000020000000}">
      <text>
        <r>
          <rPr>
            <sz val="11"/>
            <rFont val="Calibri"/>
          </rPr>
          <t>Zebra Android 10 devices must have the latest available Zebra Android 10 operating system installed.</t>
        </r>
      </text>
    </comment>
    <comment ref="J143" authorId="0" shapeId="0" xr:uid="{00000000-0006-0000-0700-000021000000}">
      <text>
        <r>
          <rPr>
            <sz val="11"/>
            <rFont val="Calibri"/>
          </rPr>
          <t>Zebra Android 10 must be configured to disable Bluetooth or configured via User Based Enforcement (UBE) to allow Bluetooth for only Headset Profile (HSP), HandsFree Profile (HFP), and Serial Port Profile (SPP).</t>
        </r>
      </text>
    </comment>
    <comment ref="K143" authorId="0" shapeId="0" xr:uid="{00000000-0006-0000-0700-000022000000}">
      <text>
        <r>
          <rPr>
            <sz val="11"/>
            <rFont val="Calibri"/>
          </rPr>
          <t>Zebra Android 10 devices must have the latest available Zebra Android 10 operating system installed.</t>
        </r>
      </text>
    </comment>
    <comment ref="H145" authorId="0" shapeId="0" xr:uid="{00000000-0006-0000-0700-000023000000}">
      <text>
        <r>
          <rPr>
            <sz val="11"/>
            <rFont val="Calibri"/>
          </rPr>
          <t>Zebra Android 10 must be configured to enable audit logging.</t>
        </r>
      </text>
    </comment>
    <comment ref="I145" authorId="0" shapeId="0" xr:uid="{00000000-0006-0000-0700-000024000000}">
      <text>
        <r>
          <rPr>
            <sz val="11"/>
            <rFont val="Calibri"/>
          </rPr>
          <t>Zebra Android 10 must be configured to generate audit records for the following auditable events: detected integrity violations.</t>
        </r>
      </text>
    </comment>
    <comment ref="J145" authorId="0" shapeId="0" xr:uid="{00000000-0006-0000-0700-000025000000}">
      <text>
        <r>
          <rPr>
            <sz val="11"/>
            <rFont val="Calibri"/>
          </rPr>
          <t>Zebra Android 10 must be configured to enable audit logging.</t>
        </r>
      </text>
    </comment>
    <comment ref="K145" authorId="0" shapeId="0" xr:uid="{00000000-0006-0000-0700-000026000000}">
      <text>
        <r>
          <rPr>
            <sz val="11"/>
            <rFont val="Calibri"/>
          </rPr>
          <t>Zebra Android 10 must be configured to generate audit records for the following auditable events: detected integrity violations.</t>
        </r>
      </text>
    </comment>
    <comment ref="H146" authorId="0" shapeId="0" xr:uid="{00000000-0006-0000-0700-000027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I146" authorId="0" shapeId="0" xr:uid="{00000000-0006-0000-0700-000028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J146" authorId="0" shapeId="0" xr:uid="{00000000-0006-0000-0700-000029000000}">
      <text>
        <r>
          <rPr>
            <sz val="11"/>
            <rFont val="Calibri"/>
          </rPr>
          <t>Zebra Android 10 devices must be configured to disable the use of third-party keyboards.</t>
        </r>
      </text>
    </comment>
    <comment ref="K146" authorId="0" shapeId="0" xr:uid="{00000000-0006-0000-0700-00002A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L146" authorId="0" shapeId="0" xr:uid="{00000000-0006-0000-0700-00002B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M146" authorId="0" shapeId="0" xr:uid="{00000000-0006-0000-0700-00002C000000}">
      <text>
        <r>
          <rPr>
            <sz val="11"/>
            <rFont val="Calibri"/>
          </rPr>
          <t>The Zebra Android 10 Work Profile must be configured to enforce the system application disable list.</t>
        </r>
      </text>
    </comment>
    <comment ref="N146" authorId="0" shapeId="0" xr:uid="{00000000-0006-0000-0700-00002D000000}">
      <text>
        <r>
          <rPr>
            <sz val="11"/>
            <rFont val="Calibri"/>
          </rPr>
          <t>Zebra Android 10 devices must be configured to disable the use of third-party keyboards.</t>
        </r>
      </text>
    </comment>
    <comment ref="H150" authorId="0" shapeId="0" xr:uid="{00000000-0006-0000-0700-00002E000000}">
      <text>
        <r>
          <rPr>
            <sz val="11"/>
            <rFont val="Calibri"/>
          </rPr>
          <t>Zebra Android 10 must be configured to disable USB mass storage mode.</t>
        </r>
      </text>
    </comment>
    <comment ref="I150" authorId="0" shapeId="0" xr:uid="{00000000-0006-0000-0700-00002F000000}">
      <text>
        <r>
          <rPr>
            <sz val="11"/>
            <rFont val="Calibri"/>
          </rPr>
          <t>Zebra Android 10 must be configured to disable USB mass storage mode.</t>
        </r>
      </text>
    </comment>
    <comment ref="H151" authorId="0" shapeId="0" xr:uid="{00000000-0006-0000-0700-000030000000}">
      <text>
        <r>
          <rPr>
            <sz val="11"/>
            <rFont val="Calibri"/>
          </rPr>
          <t>Zebra Android 10 must be configured to disable developer modes.</t>
        </r>
      </text>
    </comment>
    <comment ref="I151" authorId="0" shapeId="0" xr:uid="{00000000-0006-0000-0700-000031000000}">
      <text>
        <r>
          <rPr>
            <sz val="11"/>
            <rFont val="Calibri"/>
          </rPr>
          <t>Zebra Android 10 must be configured to disable multi-user modes.</t>
        </r>
      </text>
    </comment>
    <comment ref="J151" authorId="0" shapeId="0" xr:uid="{00000000-0006-0000-0700-000032000000}">
      <text>
        <r>
          <rPr>
            <sz val="11"/>
            <rFont val="Calibri"/>
          </rPr>
          <t>Zebra Android 10 must be configured to disable developer modes.</t>
        </r>
      </text>
    </comment>
    <comment ref="K151" authorId="0" shapeId="0" xr:uid="{00000000-0006-0000-0700-000033000000}">
      <text>
        <r>
          <rPr>
            <sz val="11"/>
            <rFont val="Calibri"/>
          </rPr>
          <t>Zebra Android 10 must be configured to disable multi-user modes.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Zebra Android 10 must be configured to disable Bluetooth or configured via User Based Enforcement (UBE) to allow Bluetooth for only Headset Profile (HSP), HandsFree Profile (HFP), and Serial Port Profile (SPP).</t>
        </r>
      </text>
    </comment>
    <comment ref="H52" authorId="0" shapeId="0" xr:uid="{00000000-0006-0000-0800-000005000000}">
      <text>
        <r>
          <rPr>
            <sz val="11"/>
            <rFont val="Calibri"/>
          </rPr>
          <t>Zebra Android 10 must be configured to disable developer modes.</t>
        </r>
      </text>
    </comment>
    <comment ref="I52" authorId="0" shapeId="0" xr:uid="{00000000-0006-0000-0800-000002000000}">
      <text>
        <r>
          <rPr>
            <sz val="11"/>
            <rFont val="Calibri"/>
          </rPr>
          <t>Zebra Android 10 must be configured to disable Bluetooth or configured via User Based Enforcement (UBE) to allow Bluetooth for only Headset Profile (HSP), HandsFree Profile (HFP), and Serial Port Profile (SPP).</t>
        </r>
      </text>
    </comment>
    <comment ref="J52" authorId="0" shapeId="0" xr:uid="{00000000-0006-0000-0800-000003000000}">
      <text>
        <r>
          <rPr>
            <sz val="11"/>
            <rFont val="Calibri"/>
          </rPr>
          <t>Zebra Android 10 must be configured to disable developer modes.</t>
        </r>
      </text>
    </comment>
    <comment ref="K52" authorId="0" shapeId="0" xr:uid="{00000000-0006-0000-0800-000004000000}">
      <text>
        <r>
          <rPr>
            <sz val="11"/>
            <rFont val="Calibri"/>
          </rPr>
          <t>The Zebra Android 10 Work Profile must be configured to enforce the system application disable list.</t>
        </r>
      </text>
    </comment>
    <comment ref="G60" authorId="0" shapeId="0" xr:uid="{00000000-0006-0000-0800-000006000000}">
      <text>
        <r>
          <rPr>
            <sz val="11"/>
            <rFont val="Calibri"/>
          </rPr>
          <t>Zebra Android 10 must be configured to enable a screen-lock policy that will lock the display after a period of inactivity.</t>
        </r>
      </text>
    </comment>
    <comment ref="H60" authorId="0" shapeId="0" xr:uid="{00000000-0006-0000-0800-000008000000}">
      <text>
        <r>
          <rPr>
            <sz val="11"/>
            <rFont val="Calibri"/>
          </rPr>
          <t>Zebra Android 10 must be configured to lock the display after 15 minutes (or less) of inactivity.</t>
        </r>
      </text>
    </comment>
    <comment ref="I60" authorId="0" shapeId="0" xr:uid="{00000000-0006-0000-0800-000009000000}">
      <text>
        <r>
          <rPr>
            <sz val="11"/>
            <rFont val="Calibri"/>
          </rPr>
          <t>Zebra Android 10 must be configured to disable trust agents.</t>
        </r>
      </text>
    </comment>
    <comment ref="J60" authorId="0" shapeId="0" xr:uid="{00000000-0006-0000-0800-00000A000000}">
      <text>
        <r>
          <rPr>
            <sz val="11"/>
            <rFont val="Calibri"/>
          </rPr>
          <t>Zebra Android 10 must be configured to enable a screen-lock policy that will lock the display after a period of inactivity.</t>
        </r>
      </text>
    </comment>
    <comment ref="K60" authorId="0" shapeId="0" xr:uid="{00000000-0006-0000-0800-00000B000000}">
      <text>
        <r>
          <rPr>
            <sz val="11"/>
            <rFont val="Calibri"/>
          </rPr>
          <t>Zebra Android 10 must be configured to lock the display after 15 minutes (or less) of inactivity.</t>
        </r>
      </text>
    </comment>
    <comment ref="L60" authorId="0" shapeId="0" xr:uid="{00000000-0006-0000-0800-000007000000}">
      <text>
        <r>
          <rPr>
            <sz val="11"/>
            <rFont val="Calibri"/>
          </rPr>
          <t>Zebra Android 10 must be configured to disable trust agents.</t>
        </r>
      </text>
    </comment>
    <comment ref="G61" authorId="0" shapeId="0" xr:uid="{00000000-0006-0000-0800-00000C000000}">
      <text>
        <r>
          <rPr>
            <sz val="11"/>
            <rFont val="Calibri"/>
          </rPr>
          <t>Zebra Android 10 must be configured to disable trust agents.</t>
        </r>
      </text>
    </comment>
    <comment ref="H61" authorId="0" shapeId="0" xr:uid="{00000000-0006-0000-0800-00000D000000}">
      <text>
        <r>
          <rPr>
            <sz val="11"/>
            <rFont val="Calibri"/>
          </rPr>
          <t>Zebra Android 10 must be configured to disable trust agents.</t>
        </r>
      </text>
    </comment>
    <comment ref="G63" authorId="0" shapeId="0" xr:uid="{00000000-0006-0000-0800-00000E000000}">
      <text>
        <r>
          <rPr>
            <sz val="11"/>
            <rFont val="Calibri"/>
          </rPr>
          <t>Zebra Android 10 devices must have the latest available Zebra Android 10 operating system installed.</t>
        </r>
      </text>
    </comment>
    <comment ref="H63" authorId="0" shapeId="0" xr:uid="{00000000-0006-0000-0800-00000F000000}">
      <text>
        <r>
          <rPr>
            <sz val="11"/>
            <rFont val="Calibri"/>
          </rPr>
          <t>Zebra Android 10 devices must have the latest available Zebra Android 10 operating system installed.</t>
        </r>
      </text>
    </comment>
    <comment ref="G71" authorId="0" shapeId="0" xr:uid="{00000000-0006-0000-0800-000010000000}">
      <text>
        <r>
          <rPr>
            <sz val="11"/>
            <rFont val="Calibri"/>
          </rPr>
          <t>Zebra Android 10 devices must have the latest available Zebra Android 10 operating system installed.</t>
        </r>
      </text>
    </comment>
    <comment ref="H71" authorId="0" shapeId="0" xr:uid="{00000000-0006-0000-0800-000011000000}">
      <text>
        <r>
          <rPr>
            <sz val="11"/>
            <rFont val="Calibri"/>
          </rPr>
          <t>Zebra Android 10 devices must have the latest available Zebra Android 10 operating system installed.</t>
        </r>
      </text>
    </comment>
    <comment ref="G91" authorId="0" shapeId="0" xr:uid="{00000000-0006-0000-0800-000012000000}">
      <text>
        <r>
          <rPr>
            <sz val="11"/>
            <rFont val="Calibri"/>
          </rPr>
          <t>Zebra Android 10 must be configured to enforce a minimum password length of six characters.</t>
        </r>
      </text>
    </comment>
    <comment ref="H91" authorId="0" shapeId="0" xr:uid="{00000000-0006-0000-0800-000013000000}">
      <text>
        <r>
          <rPr>
            <sz val="11"/>
            <rFont val="Calibri"/>
          </rPr>
          <t>Zebra Android 10 must be configured to not allow more than 10 consecutive failed authentication attempts.</t>
        </r>
      </text>
    </comment>
    <comment ref="I91" authorId="0" shapeId="0" xr:uid="{00000000-0006-0000-0800-000014000000}">
      <text>
        <r>
          <rPr>
            <sz val="11"/>
            <rFont val="Calibri"/>
          </rPr>
          <t>Zebra Android 10 must be configured to enforce a minimum password length of six characters.</t>
        </r>
      </text>
    </comment>
    <comment ref="J91" authorId="0" shapeId="0" xr:uid="{00000000-0006-0000-0800-000015000000}">
      <text>
        <r>
          <rPr>
            <sz val="11"/>
            <rFont val="Calibri"/>
          </rPr>
          <t>Zebra Android 10 must be configured to not allow more than 10 consecutive failed authentication attempts.</t>
        </r>
      </text>
    </comment>
    <comment ref="G92" authorId="0" shapeId="0" xr:uid="{00000000-0006-0000-0800-000016000000}">
      <text>
        <r>
          <rPr>
            <sz val="11"/>
            <rFont val="Calibri"/>
          </rPr>
          <t>Zebra Android 10 must be configured to enforce a minimum password length of six characters.</t>
        </r>
      </text>
    </comment>
    <comment ref="H92" authorId="0" shapeId="0" xr:uid="{00000000-0006-0000-0800-000017000000}">
      <text>
        <r>
          <rPr>
            <sz val="11"/>
            <rFont val="Calibri"/>
          </rPr>
          <t>Zebra Android 10 must be configured to not allow passwords that include more than two repeating or sequential characters.</t>
        </r>
      </text>
    </comment>
    <comment ref="I92" authorId="0" shapeId="0" xr:uid="{00000000-0006-0000-0800-000018000000}">
      <text>
        <r>
          <rPr>
            <sz val="11"/>
            <rFont val="Calibri"/>
          </rPr>
          <t>Zebra Android 10 must be configured to enforce a minimum password length of six characters.</t>
        </r>
      </text>
    </comment>
    <comment ref="J92" authorId="0" shapeId="0" xr:uid="{00000000-0006-0000-0800-000019000000}">
      <text>
        <r>
          <rPr>
            <sz val="11"/>
            <rFont val="Calibri"/>
          </rPr>
          <t>Zebra Android 10 must be configured to not allow passwords that include more than two repeating or sequential characters.</t>
        </r>
      </text>
    </comment>
    <comment ref="G103" authorId="0" shapeId="0" xr:uid="{00000000-0006-0000-0800-00001A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H103" authorId="0" shapeId="0" xr:uid="{00000000-0006-0000-0800-00001B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I103" authorId="0" shapeId="0" xr:uid="{00000000-0006-0000-0800-00001C000000}">
      <text>
        <r>
          <rPr>
            <sz val="11"/>
            <rFont val="Calibri"/>
          </rPr>
          <t>Zebra Android 10 devices must be configured to disable the use of third-party keyboards.</t>
        </r>
      </text>
    </comment>
    <comment ref="J103" authorId="0" shapeId="0" xr:uid="{00000000-0006-0000-0800-00001D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K103" authorId="0" shapeId="0" xr:uid="{00000000-0006-0000-0800-00001E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L103" authorId="0" shapeId="0" xr:uid="{00000000-0006-0000-0800-00001F000000}">
      <text>
        <r>
          <rPr>
            <sz val="11"/>
            <rFont val="Calibri"/>
          </rPr>
          <t>Zebra Android 10 devices must be configured to disable the use of third-party keyboards.</t>
        </r>
      </text>
    </comment>
    <comment ref="G104" authorId="0" shapeId="0" xr:uid="{00000000-0006-0000-0800-000020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H104" authorId="0" shapeId="0" xr:uid="{00000000-0006-0000-0800-000021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Zebra Android 10 must be configured to not allow more than 10 consecutive failed authentication attempts.</t>
        </r>
      </text>
    </comment>
    <comment ref="M164" authorId="0" shapeId="0" xr:uid="{00000000-0006-0000-0A00-000002000000}">
      <text>
        <r>
          <rPr>
            <sz val="11"/>
            <rFont val="Calibri"/>
          </rPr>
          <t>Zebra Android 10 must be configured to not allow more than 10 consecutive failed authentication attempts.</t>
        </r>
      </text>
    </comment>
    <comment ref="L166" authorId="0" shapeId="0" xr:uid="{00000000-0006-0000-0A00-000003000000}">
      <text>
        <r>
          <rPr>
            <sz val="11"/>
            <rFont val="Calibri"/>
          </rPr>
          <t>Zebra Android 10 must be configured to enforce a minimum password length of six characters.</t>
        </r>
      </text>
    </comment>
    <comment ref="M166" authorId="0" shapeId="0" xr:uid="{00000000-0006-0000-0A00-000006000000}">
      <text>
        <r>
          <rPr>
            <sz val="11"/>
            <rFont val="Calibri"/>
          </rPr>
          <t>Zebra Android 10 must be configured to not allow passwords that include more than two repeating or sequential characters.</t>
        </r>
      </text>
    </comment>
    <comment ref="N166" authorId="0" shapeId="0" xr:uid="{00000000-0006-0000-0A00-000004000000}">
      <text>
        <r>
          <rPr>
            <sz val="11"/>
            <rFont val="Calibri"/>
          </rPr>
          <t>Zebra Android 10 must be configured to enforce a minimum password length of six characters.</t>
        </r>
      </text>
    </comment>
    <comment ref="O166" authorId="0" shapeId="0" xr:uid="{00000000-0006-0000-0A00-000005000000}">
      <text>
        <r>
          <rPr>
            <sz val="11"/>
            <rFont val="Calibri"/>
          </rPr>
          <t>Zebra Android 10 must be configured to not allow passwords that include more than two repeating or sequential characters.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7" authorId="0" shapeId="0" xr:uid="{00000000-0006-0000-0B00-000001000000}">
      <text>
        <r>
          <rPr>
            <sz val="11"/>
            <rFont val="Calibri"/>
          </rPr>
          <t>Zebra Android 10 must be configured to disable USB mass storage mode.</t>
        </r>
      </text>
    </comment>
    <comment ref="I217" authorId="0" shapeId="0" xr:uid="{00000000-0006-0000-0B00-000002000000}">
      <text>
        <r>
          <rPr>
            <sz val="11"/>
            <rFont val="Calibri"/>
          </rPr>
          <t>Zebra Android 10 must be configured to disable USB mass storage mode.</t>
        </r>
      </text>
    </comment>
    <comment ref="H227" authorId="0" shapeId="0" xr:uid="{00000000-0006-0000-0B00-000003000000}">
      <text>
        <r>
          <rPr>
            <sz val="11"/>
            <rFont val="Calibri"/>
          </rPr>
          <t>Zebra Android 10 devices must have the latest available Zebra Android 10 operating system installed.</t>
        </r>
      </text>
    </comment>
    <comment ref="I227" authorId="0" shapeId="0" xr:uid="{00000000-0006-0000-0B00-000004000000}">
      <text>
        <r>
          <rPr>
            <sz val="11"/>
            <rFont val="Calibri"/>
          </rPr>
          <t>Zebra Android 10 devices must have the latest available Zebra Android 10 operating system installed.</t>
        </r>
      </text>
    </comment>
    <comment ref="H231" authorId="0" shapeId="0" xr:uid="{00000000-0006-0000-0B00-000005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I231" authorId="0" shapeId="0" xr:uid="{00000000-0006-0000-0B00-000006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H232" authorId="0" shapeId="0" xr:uid="{00000000-0006-0000-0B00-000007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I232" authorId="0" shapeId="0" xr:uid="{00000000-0006-0000-0B00-000008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H239" authorId="0" shapeId="0" xr:uid="{00000000-0006-0000-0B00-000009000000}">
      <text>
        <r>
          <rPr>
            <sz val="11"/>
            <rFont val="Calibri"/>
          </rPr>
          <t>Zebra Android 10 must be configured to disable developer modes.</t>
        </r>
      </text>
    </comment>
    <comment ref="I239" authorId="0" shapeId="0" xr:uid="{00000000-0006-0000-0B00-00000A000000}">
      <text>
        <r>
          <rPr>
            <sz val="11"/>
            <rFont val="Calibri"/>
          </rPr>
          <t>Zebra Android 10 must be configured to disable developer modes.</t>
        </r>
      </text>
    </comment>
    <comment ref="H245" authorId="0" shapeId="0" xr:uid="{00000000-0006-0000-0B00-00000B000000}">
      <text>
        <r>
          <rPr>
            <sz val="11"/>
            <rFont val="Calibri"/>
          </rPr>
          <t>Zebra Android 10 must be configured to enable a screen-lock policy that will lock the display after a period of inactivity.</t>
        </r>
      </text>
    </comment>
    <comment ref="I245" authorId="0" shapeId="0" xr:uid="{00000000-0006-0000-0B00-00000E000000}">
      <text>
        <r>
          <rPr>
            <sz val="11"/>
            <rFont val="Calibri"/>
          </rPr>
          <t>Zebra Android 10 must be configured to lock the display after 15 minutes (or less) of inactivity.</t>
        </r>
      </text>
    </comment>
    <comment ref="J245" authorId="0" shapeId="0" xr:uid="{00000000-0006-0000-0B00-00000C000000}">
      <text>
        <r>
          <rPr>
            <sz val="11"/>
            <rFont val="Calibri"/>
          </rPr>
          <t>Zebra Android 10 must be configured to enable a screen-lock policy that will lock the display after a period of inactivity.</t>
        </r>
      </text>
    </comment>
    <comment ref="K245" authorId="0" shapeId="0" xr:uid="{00000000-0006-0000-0B00-00000D000000}">
      <text>
        <r>
          <rPr>
            <sz val="11"/>
            <rFont val="Calibri"/>
          </rPr>
          <t>Zebra Android 10 must be configured to lock the display after 15 minutes (or less) of inactivity.</t>
        </r>
      </text>
    </comment>
    <comment ref="H247" authorId="0" shapeId="0" xr:uid="{00000000-0006-0000-0B00-00000F000000}">
      <text>
        <r>
          <rPr>
            <sz val="11"/>
            <rFont val="Calibri"/>
          </rPr>
          <t>Zebra Android 10 must be configured to disable Bluetooth or configured via User Based Enforcement (UBE) to allow Bluetooth for only Headset Profile (HSP), HandsFree Profile (HFP), and Serial Port Profile (SPP).</t>
        </r>
      </text>
    </comment>
    <comment ref="I247" authorId="0" shapeId="0" xr:uid="{00000000-0006-0000-0B00-000010000000}">
      <text>
        <r>
          <rPr>
            <sz val="11"/>
            <rFont val="Calibri"/>
          </rPr>
          <t>Zebra Android 10 must be configured to enforce that Wi-Fi Sharing is disabled.</t>
        </r>
      </text>
    </comment>
    <comment ref="J247" authorId="0" shapeId="0" xr:uid="{00000000-0006-0000-0B00-000011000000}">
      <text>
        <r>
          <rPr>
            <sz val="11"/>
            <rFont val="Calibri"/>
          </rPr>
          <t>Zebra Android 10 must be configured to disable Bluetooth or configured via User Based Enforcement (UBE) to allow Bluetooth for only Headset Profile (HSP), HandsFree Profile (HFP), and Serial Port Profile (SPP).</t>
        </r>
      </text>
    </comment>
    <comment ref="K247" authorId="0" shapeId="0" xr:uid="{00000000-0006-0000-0B00-000012000000}">
      <text>
        <r>
          <rPr>
            <sz val="11"/>
            <rFont val="Calibri"/>
          </rPr>
          <t>Zebra Android 10 must be configured to enforce that Wi-Fi Sharing is disabled.</t>
        </r>
      </text>
    </comment>
    <comment ref="H265" authorId="0" shapeId="0" xr:uid="{00000000-0006-0000-0B00-000013000000}">
      <text>
        <r>
          <rPr>
            <sz val="11"/>
            <rFont val="Calibri"/>
          </rPr>
          <t>Zebra Android 10 must allow only the administrator (MDM) to install/remove DoD root and intermediate PKI certificates.</t>
        </r>
      </text>
    </comment>
    <comment ref="I265" authorId="0" shapeId="0" xr:uid="{00000000-0006-0000-0B00-000014000000}">
      <text>
        <r>
          <rPr>
            <sz val="11"/>
            <rFont val="Calibri"/>
          </rPr>
          <t>Zebra Android 10 must allow only the administrator (MDM) to install/remove DoD root and intermediate PKI certificates.</t>
        </r>
      </text>
    </comment>
    <comment ref="J265" authorId="0" shapeId="0" xr:uid="{00000000-0006-0000-0B00-000015000000}">
      <text>
        <r>
          <rPr>
            <sz val="11"/>
            <rFont val="Calibri"/>
          </rPr>
          <t>Zebra Android 10 must be provisioned as a fully managed device and configured to create a Work Profile.</t>
        </r>
      </text>
    </comment>
    <comment ref="H266" authorId="0" shapeId="0" xr:uid="{00000000-0006-0000-0B00-000016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I266" authorId="0" shapeId="0" xr:uid="{00000000-0006-0000-0B00-000019000000}">
      <text>
        <r>
          <rPr>
            <sz val="11"/>
            <rFont val="Calibri"/>
          </rPr>
          <t>Zebra Android 10 must be configured to not allow backup of all applications and configuration data to remote systems.</t>
        </r>
      </text>
    </comment>
    <comment ref="J266" authorId="0" shapeId="0" xr:uid="{00000000-0006-0000-0B00-00001A000000}">
      <text>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K266" authorId="0" shapeId="0" xr:uid="{00000000-0006-0000-0B00-00001B000000}">
      <text>
        <r>
          <rPr>
            <sz val="11"/>
            <rFont val="Calibri"/>
          </rPr>
          <t>Zebra Android 10 must be configured to not allow backup of all applications and configuration data to remote systems.</t>
        </r>
      </text>
    </comment>
    <comment ref="L266" authorId="0" shapeId="0" xr:uid="{00000000-0006-0000-0B00-000017000000}">
      <text>
        <r>
          <rPr>
            <sz val="11"/>
            <rFont val="Calibri"/>
          </rPr>
          <t>Zebra Android 10 must be configured to disable exceptions to the access control policy that prevents application processes from accessing all data stored by other application processes.</t>
        </r>
      </text>
    </comment>
    <comment ref="M266" authorId="0" shapeId="0" xr:uid="{00000000-0006-0000-0B00-000018000000}">
      <text>
        <r>
          <rPr>
            <sz val="11"/>
            <rFont val="Calibri"/>
          </rPr>
          <t>The Zebra Android 10 Work Profile must be configured to prevent users from adding personal email accounts to the work email app.</t>
        </r>
      </text>
    </comment>
    <comment ref="H267" authorId="0" shapeId="0" xr:uid="{00000000-0006-0000-0B00-00001C000000}">
      <text>
        <r>
          <rPr>
            <sz val="11"/>
            <rFont val="Calibri"/>
          </rPr>
          <t>Zebra Android 10 must be configured to disable trust agents.</t>
        </r>
      </text>
    </comment>
    <comment ref="I267" authorId="0" shapeId="0" xr:uid="{00000000-0006-0000-0B00-000022000000}">
      <text>
        <r>
          <rPr>
            <sz val="11"/>
            <rFont val="Calibri"/>
          </rPr>
          <t>Zebra Android 10 must be configured to disable multi-user modes.</t>
        </r>
      </text>
    </comment>
    <comment ref="J267" authorId="0" shapeId="0" xr:uid="{00000000-0006-0000-0B00-000023000000}">
      <text>
        <r>
          <rPr>
            <sz val="11"/>
            <rFont val="Calibri"/>
          </rPr>
          <t>Zebra Android 10 must have the DoD root and intermediate PKI certificates installed.</t>
        </r>
      </text>
    </comment>
    <comment ref="K267" authorId="0" shapeId="0" xr:uid="{00000000-0006-0000-0B00-000024000000}">
      <text>
        <r>
          <rPr>
            <sz val="11"/>
            <rFont val="Calibri"/>
          </rPr>
          <t>Zebra Android 10 Work Profile must be configured to disable automatic completion of work space internet browser text input.</t>
        </r>
      </text>
    </comment>
    <comment ref="L267" authorId="0" shapeId="0" xr:uid="{00000000-0006-0000-0B00-000025000000}">
      <text>
        <r>
          <rPr>
            <sz val="11"/>
            <rFont val="Calibri"/>
          </rPr>
          <t>Zebra Android 10 Work Profile must be configured to disable the autofill services.</t>
        </r>
      </text>
    </comment>
    <comment ref="M267" authorId="0" shapeId="0" xr:uid="{00000000-0006-0000-0B00-000026000000}">
      <text>
        <r>
          <rPr>
            <sz val="11"/>
            <rFont val="Calibri"/>
          </rPr>
          <t>Zebra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text>
    </comment>
    <comment ref="N267" authorId="0" shapeId="0" xr:uid="{00000000-0006-0000-0B00-00001D000000}">
      <text>
        <r>
          <rPr>
            <sz val="11"/>
            <rFont val="Calibri"/>
          </rPr>
          <t>Zebra Android 10 must be configured to disable trust agents.</t>
        </r>
      </text>
    </comment>
    <comment ref="O267" authorId="0" shapeId="0" xr:uid="{00000000-0006-0000-0B00-00001E000000}">
      <text>
        <r>
          <rPr>
            <sz val="11"/>
            <rFont val="Calibri"/>
          </rPr>
          <t>Zebra Android 10 must be configured to disable multi-user modes.</t>
        </r>
      </text>
    </comment>
    <comment ref="P267" authorId="0" shapeId="0" xr:uid="{00000000-0006-0000-0B00-00001F000000}">
      <text>
        <r>
          <rPr>
            <sz val="11"/>
            <rFont val="Calibri"/>
          </rPr>
          <t>Zebra Android 10 must have the DoD root and intermediate PKI certificates installed.</t>
        </r>
      </text>
    </comment>
    <comment ref="Q267" authorId="0" shapeId="0" xr:uid="{00000000-0006-0000-0B00-000020000000}">
      <text>
        <r>
          <rPr>
            <sz val="11"/>
            <rFont val="Calibri"/>
          </rPr>
          <t>Zebra Android 10 Work Profile must be configured to disable automatic completion of work space internet browser text input.</t>
        </r>
      </text>
    </comment>
    <comment ref="R267" authorId="0" shapeId="0" xr:uid="{00000000-0006-0000-0B00-000021000000}">
      <text>
        <r>
          <rPr>
            <sz val="11"/>
            <rFont val="Calibri"/>
          </rPr>
          <t>Zebra Android 10 Work Profile must be configured to disable the autofill services.</t>
        </r>
      </text>
    </comment>
    <comment ref="H268" authorId="0" shapeId="0" xr:uid="{00000000-0006-0000-0B00-000027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I268" authorId="0" shapeId="0" xr:uid="{00000000-0006-0000-0B00-000028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J268" authorId="0" shapeId="0" xr:uid="{00000000-0006-0000-0B00-000029000000}">
      <text>
        <r>
          <rPr>
            <sz val="11"/>
            <rFont val="Calibri"/>
          </rPr>
          <t>Zebra Android 10 devices must be configured to disable the use of third-party keyboards.</t>
        </r>
      </text>
    </comment>
    <comment ref="K268" authorId="0" shapeId="0" xr:uid="{00000000-0006-0000-0B00-00002A000000}">
      <text>
        <r>
          <rPr>
            <sz val="11"/>
            <rFont val="Calibri"/>
          </rPr>
          <t>Zebra Android 10 must be configured to enforce an application installation policy by specifying one or more authorized application repositories, including [selection: DoD-approved commercial app repository, MDM server, mobile application store].</t>
        </r>
      </text>
    </comment>
    <comment ref="L268" authorId="0" shapeId="0" xr:uid="{00000000-0006-0000-0B00-00002B000000}">
      <text>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text>
    </comment>
    <comment ref="M268" authorId="0" shapeId="0" xr:uid="{00000000-0006-0000-0B00-00002C000000}">
      <text>
        <r>
          <rPr>
            <sz val="11"/>
            <rFont val="Calibri"/>
          </rPr>
          <t>The Zebra Android 10 Work Profile must be configured to enforce the system application disable list.</t>
        </r>
      </text>
    </comment>
    <comment ref="N268" authorId="0" shapeId="0" xr:uid="{00000000-0006-0000-0B00-00002D000000}">
      <text>
        <r>
          <rPr>
            <sz val="11"/>
            <rFont val="Calibri"/>
          </rPr>
          <t>Zebra Android 10 devices must be configured to disable the use of third-party keyboards.</t>
        </r>
      </text>
    </comment>
    <comment ref="H269" authorId="0" shapeId="0" xr:uid="{00000000-0006-0000-0B00-00002E000000}">
      <text>
        <r>
          <rPr>
            <sz val="11"/>
            <rFont val="Calibri"/>
          </rPr>
          <t>Zebra Android 10 must be configured to enforce a minimum password length of six characters.</t>
        </r>
      </text>
    </comment>
    <comment ref="I269" authorId="0" shapeId="0" xr:uid="{00000000-0006-0000-0B00-00002F000000}">
      <text>
        <r>
          <rPr>
            <sz val="11"/>
            <rFont val="Calibri"/>
          </rPr>
          <t>Zebra Android 10 must be configured to enable a screen-lock policy that will lock the display after a period of inactivity.</t>
        </r>
      </text>
    </comment>
    <comment ref="J269" authorId="0" shapeId="0" xr:uid="{00000000-0006-0000-0B00-000030000000}">
      <text>
        <r>
          <rPr>
            <sz val="11"/>
            <rFont val="Calibri"/>
          </rPr>
          <t>Zebra Android 10 must be configured to enforce a minimum password length of six characters.</t>
        </r>
      </text>
    </comment>
    <comment ref="K269" authorId="0" shapeId="0" xr:uid="{00000000-0006-0000-0B00-000031000000}">
      <text>
        <r>
          <rPr>
            <sz val="11"/>
            <rFont val="Calibri"/>
          </rPr>
          <t>Zebra Android 10 must be configured to enable a screen-lock policy that will lock the display after a period of inactivity.</t>
        </r>
      </text>
    </comment>
    <comment ref="H270" authorId="0" shapeId="0" xr:uid="{00000000-0006-0000-0B00-000032000000}">
      <text>
        <r>
          <rPr>
            <sz val="11"/>
            <rFont val="Calibri"/>
          </rPr>
          <t>Zebra Android 10 devices must have the latest available Zebra Android 10 operating system installed.</t>
        </r>
      </text>
    </comment>
    <comment ref="I270" authorId="0" shapeId="0" xr:uid="{00000000-0006-0000-0B00-000033000000}">
      <text>
        <r>
          <rPr>
            <sz val="11"/>
            <rFont val="Calibri"/>
          </rPr>
          <t>Zebra Android 10 devices must have the latest available Zebra Android 10 operating system installed.</t>
        </r>
      </text>
    </comment>
    <comment ref="H273" authorId="0" shapeId="0" xr:uid="{00000000-0006-0000-0B00-000034000000}">
      <text>
        <r>
          <rPr>
            <sz val="11"/>
            <rFont val="Calibri"/>
          </rPr>
          <t>Zebra Android 10 must be configured to not allow backup of [all applications, configuration data] to locally connected systems.</t>
        </r>
      </text>
    </comment>
    <comment ref="I273" authorId="0" shapeId="0" xr:uid="{00000000-0006-0000-0B00-000035000000}">
      <text>
        <r>
          <rPr>
            <sz val="11"/>
            <rFont val="Calibri"/>
          </rPr>
          <t>Zebra Android 10 must be configured to not allow backup of [all applications, configuration data] to locally connected systems.</t>
        </r>
      </text>
    </comment>
    <comment ref="H293" authorId="0" shapeId="0" xr:uid="{00000000-0006-0000-0B00-000036000000}">
      <text>
        <r>
          <rPr>
            <sz val="11"/>
            <rFont val="Calibri"/>
          </rPr>
          <t>Zebra Android 10 must be configured to enforce a minimum password length of six characters.</t>
        </r>
      </text>
    </comment>
    <comment ref="I293" authorId="0" shapeId="0" xr:uid="{00000000-0006-0000-0B00-000037000000}">
      <text>
        <r>
          <rPr>
            <sz val="11"/>
            <rFont val="Calibri"/>
          </rPr>
          <t>Zebra Android 10 must be configured to not allow passwords that include more than two repeating or sequential characters.</t>
        </r>
      </text>
    </comment>
    <comment ref="J293" authorId="0" shapeId="0" xr:uid="{00000000-0006-0000-0B00-000038000000}">
      <text>
        <r>
          <rPr>
            <sz val="11"/>
            <rFont val="Calibri"/>
          </rPr>
          <t>Zebra Android 10 must be configured to enforce a minimum password length of six characters.</t>
        </r>
      </text>
    </comment>
    <comment ref="K293" authorId="0" shapeId="0" xr:uid="{00000000-0006-0000-0B00-000039000000}">
      <text>
        <r>
          <rPr>
            <sz val="11"/>
            <rFont val="Calibri"/>
          </rPr>
          <t>Zebra Android 10 must be configured to not allow passwords that include more than two repeating or sequential characters.</t>
        </r>
      </text>
    </comment>
    <comment ref="H294" authorId="0" shapeId="0" xr:uid="{00000000-0006-0000-0B00-00003A000000}">
      <text>
        <r>
          <rPr>
            <sz val="11"/>
            <rFont val="Calibri"/>
          </rPr>
          <t>Zebra Android 10 must be configured to not allow more than 10 consecutive failed authentication attempts.</t>
        </r>
      </text>
    </comment>
    <comment ref="I294" authorId="0" shapeId="0" xr:uid="{00000000-0006-0000-0B00-00003B000000}">
      <text>
        <r>
          <rPr>
            <sz val="11"/>
            <rFont val="Calibri"/>
          </rPr>
          <t>Zebra Android 10 must be configured to not allow more than 10 consecutive failed authentication attempts.</t>
        </r>
      </text>
    </comment>
    <comment ref="H355" authorId="0" shapeId="0" xr:uid="{00000000-0006-0000-0B00-00003C000000}">
      <text>
        <r>
          <rPr>
            <sz val="11"/>
            <rFont val="Calibri"/>
          </rPr>
          <t>Zebra Android 10 must be configured to disallow configuration of date and time.</t>
        </r>
      </text>
    </comment>
    <comment ref="I355" authorId="0" shapeId="0" xr:uid="{00000000-0006-0000-0B00-00003D000000}">
      <text>
        <r>
          <rPr>
            <sz val="11"/>
            <rFont val="Calibri"/>
          </rPr>
          <t>Zebra Android 10 must be configured to disallow configuration of date and time.</t>
        </r>
      </text>
    </comment>
    <comment ref="H356" authorId="0" shapeId="0" xr:uid="{00000000-0006-0000-0B00-00003E000000}">
      <text>
        <r>
          <rPr>
            <sz val="11"/>
            <rFont val="Calibri"/>
          </rPr>
          <t>Zebra Android 10 must be configured to enable audit logging.</t>
        </r>
      </text>
    </comment>
    <comment ref="I356" authorId="0" shapeId="0" xr:uid="{00000000-0006-0000-0B00-00003F000000}">
      <text>
        <r>
          <rPr>
            <sz val="11"/>
            <rFont val="Calibri"/>
          </rPr>
          <t>Zebra Android 10 must be configured to generate audit records for the following auditable events: detected integrity violations.</t>
        </r>
      </text>
    </comment>
    <comment ref="J356" authorId="0" shapeId="0" xr:uid="{00000000-0006-0000-0B00-000040000000}">
      <text>
        <r>
          <rPr>
            <sz val="11"/>
            <rFont val="Calibri"/>
          </rPr>
          <t>Zebra Android 10 must be configured to enable audit logging.</t>
        </r>
      </text>
    </comment>
    <comment ref="K356" authorId="0" shapeId="0" xr:uid="{00000000-0006-0000-0B00-000041000000}">
      <text>
        <r>
          <rPr>
            <sz val="11"/>
            <rFont val="Calibri"/>
          </rPr>
          <t>Zebra Android 10 must be configured to generate audit records for the following auditable events: detected integrity violations.</t>
        </r>
      </text>
    </comment>
  </commentList>
</comments>
</file>

<file path=xl/sharedStrings.xml><?xml version="1.0" encoding="utf-8"?>
<sst xmlns="http://schemas.openxmlformats.org/spreadsheetml/2006/main" count="11734" uniqueCount="5914">
  <si>
    <t>Id</t>
  </si>
  <si>
    <t>Title</t>
  </si>
  <si>
    <t>Severity</t>
  </si>
  <si>
    <t>Component</t>
  </si>
  <si>
    <t>MoSCoW</t>
  </si>
  <si>
    <t>OpsImpact</t>
  </si>
  <si>
    <t>Phase</t>
  </si>
  <si>
    <t>ImplStatus</t>
  </si>
  <si>
    <t>Notes</t>
  </si>
  <si>
    <t>Remediation</t>
  </si>
  <si>
    <t>Description</t>
  </si>
  <si>
    <t>Audit</t>
  </si>
  <si>
    <t>Status</t>
  </si>
  <si>
    <t>LogID</t>
  </si>
  <si>
    <t>V-242506</t>
  </si>
  <si>
    <r>
      <rPr>
        <sz val="11"/>
        <rFont val="Calibri"/>
      </rPr>
      <t>Zebra Android 10 must be configured to enforce a minimum password length of six characters.</t>
    </r>
  </si>
  <si>
    <t>CAT II (Medium)</t>
  </si>
  <si>
    <t>COBO</t>
  </si>
  <si>
    <t>Unassigned</t>
  </si>
  <si>
    <t>Unassessed</t>
  </si>
  <si>
    <t>Pending</t>
  </si>
  <si>
    <t/>
  </si>
  <si>
    <r>
      <rPr>
        <sz val="11"/>
        <color rgb="FF000000"/>
        <rFont val="Calibri"/>
      </rPr>
      <t>Configure the Zebra Android 10 device to enforce a minimum password length of six characters.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Enter the number of characters as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</si>
  <si>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</si>
  <si>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Zebra Android 10 device configuration settings to determine if the mobile device is enforcing a minimum password length of six characters.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Verify the minimum password length is set to six characters.</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t>
    </r>
    <r>
      <rPr>
        <sz val="11"/>
        <color rgb="FF000000"/>
        <rFont val="Calibri"/>
      </rPr>
      <t xml:space="preserve">
</t>
    </r>
    <r>
      <rPr>
        <sz val="11"/>
        <color rgb="FF000000"/>
        <rFont val="Calibri"/>
      </rPr>
      <t>4. Verify Password length listed is at least "6".</t>
    </r>
    <r>
      <rPr>
        <sz val="11"/>
        <color rgb="FF000000"/>
        <rFont val="Calibri"/>
      </rPr>
      <t xml:space="preserve">
</t>
    </r>
    <r>
      <rPr>
        <sz val="11"/>
        <color rgb="FF000000"/>
        <rFont val="Calibri"/>
      </rPr>
      <t>If the device password length is not set to six characters or more on the MDM console or on the Zebra Android 10 device, this is a finding.</t>
    </r>
  </si>
  <si>
    <t>V-242507</t>
  </si>
  <si>
    <r>
      <rPr>
        <sz val="11"/>
        <rFont val="Calibri"/>
      </rPr>
      <t>Zebra Android 10 must be configured to not allow passwords that include more than two repeating or sequential characters.</t>
    </r>
  </si>
  <si>
    <r>
      <rPr>
        <sz val="11"/>
        <color rgb="FF000000"/>
        <rFont val="Calibri"/>
      </rPr>
      <t>Configure the Zebra Android 10 device to prevent passwords from containing more than two repeating or sequential characters.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password quality to "Numeric (Complex)".</t>
    </r>
    <r>
      <rPr>
        <sz val="11"/>
        <color rgb="FF000000"/>
        <rFont val="Calibri"/>
      </rPr>
      <t xml:space="preserve">
</t>
    </r>
    <r>
      <rPr>
        <sz val="11"/>
        <color rgb="FF000000"/>
        <rFont val="Calibri"/>
      </rPr>
      <t>Note: Alphabetic, Alphanumeric, and Complex are also acceptable selections, but these will cause the user to select a complex password, which is not required by the STIG.</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</si>
  <si>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 The numeric (complex) setting allows the use of a numeric-only keyboard for passwords and enforces the repeating or sequential characters limitation.</t>
    </r>
    <r>
      <rPr>
        <sz val="11"/>
        <color rgb="FF000000"/>
        <rFont val="Calibri"/>
      </rPr>
      <t xml:space="preserve">
</t>
    </r>
    <r>
      <rPr>
        <sz val="11"/>
        <color rgb="FF000000"/>
        <rFont val="Calibri"/>
      </rPr>
      <t>SFR ID: FMT_SMF_EXT.1.1 #1b</t>
    </r>
  </si>
  <si>
    <r>
      <rPr>
        <sz val="11"/>
        <color rgb="FF000000"/>
        <rFont val="Calibri"/>
      </rPr>
      <t>Review Zebra Android 10 device configuration settings to determine if the mobile device is prohibiting passwords with more than two repeating or sequential characters.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Verify the password quality is set to "Numeric (Complex)".</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Open Settings &gt;&gt; Security &gt;&gt; Screen lock.</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"Password".</t>
    </r>
    <r>
      <rPr>
        <sz val="11"/>
        <color rgb="FF000000"/>
        <rFont val="Calibri"/>
      </rPr>
      <t xml:space="preserve">
</t>
    </r>
    <r>
      <rPr>
        <sz val="11"/>
        <color rgb="FF000000"/>
        <rFont val="Calibri"/>
      </rPr>
      <t>4. Verify Password complexity requirements are listed: Ascending, descending, or repeated sequence of digits is not allowed.</t>
    </r>
    <r>
      <rPr>
        <sz val="11"/>
        <color rgb="FF000000"/>
        <rFont val="Calibri"/>
      </rPr>
      <t xml:space="preserve">
</t>
    </r>
    <r>
      <rPr>
        <sz val="11"/>
        <color rgb="FF000000"/>
        <rFont val="Calibri"/>
      </rPr>
      <t>If the MDM console device policy is set to a password with more than two repeating or sequential characters or on the Zebra Android 10 device, the device policy is set to a password with more than two repeating or sequential characters, this is a finding.</t>
    </r>
    <r>
      <rPr>
        <sz val="11"/>
        <color rgb="FF000000"/>
        <rFont val="Calibri"/>
      </rPr>
      <t xml:space="preserve">
</t>
    </r>
    <r>
      <rPr>
        <sz val="11"/>
        <color rgb="FF000000"/>
        <rFont val="Calibri"/>
      </rPr>
      <t>Note: Alphabetic, Alphanumeric, and Complex are also acceptable selections, but these will cause the user to select a complex password, which is not required by the STIG.</t>
    </r>
  </si>
  <si>
    <t>V-242508</t>
  </si>
  <si>
    <r>
      <rPr>
        <sz val="11"/>
        <rFont val="Calibri"/>
      </rPr>
      <t>Zebra Android 10 must be configured to enable a screen-lock policy that will lock the display after a period of inactivity.</t>
    </r>
  </si>
  <si>
    <r>
      <rPr>
        <sz val="11"/>
        <color rgb="FF000000"/>
        <rFont val="Calibri"/>
      </rPr>
      <t>Configure the Zebra Android 10 device to enable a screen-lock policy that will lock the display after a period of inactivity.</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 time to screen lock" to any number desired. Units are in seconds.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</si>
  <si>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</si>
  <si>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Zebra Android 10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Verify "Max time to screen lock" is set to any number desired. Units are in seconds.</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Verify the Screen timeout value is set to the desired value and cannot be set to a larger value.</t>
    </r>
    <r>
      <rPr>
        <sz val="11"/>
        <color rgb="FF000000"/>
        <rFont val="Calibri"/>
      </rPr>
      <t xml:space="preserve">
</t>
    </r>
    <r>
      <rPr>
        <sz val="11"/>
        <color rgb="FF000000"/>
        <rFont val="Calibri"/>
      </rPr>
      <t>If the MDM console device policy is not set to enable a screen-lock policy that will lock the display after a period of inactivity or on the Zebra Android 10 device, the device policy is not set to enable a screen-lock policy that will lock the display after a period of inactivity, this is a finding.</t>
    </r>
  </si>
  <si>
    <t>V-242509</t>
  </si>
  <si>
    <r>
      <rPr>
        <sz val="11"/>
        <rFont val="Calibri"/>
      </rPr>
      <t>Zebra Android 10 must be configured to lock the display after 15 minutes (or less) of inactivity.</t>
    </r>
  </si>
  <si>
    <r>
      <rPr>
        <sz val="11"/>
        <color rgb="FF000000"/>
        <rFont val="Calibri"/>
      </rPr>
      <t>Configure the Zebra Android 10 device to lock the device display after 15 minutes (or less) of inactivity.</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 time to screen lock" to any number between 1 and 15.</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</si>
  <si>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</si>
  <si>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Zebra Android 10 device configuration settings to determine if the mobile device has the screen lock timeout set to 15 minutes or less.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passcode requirement.</t>
    </r>
    <r>
      <rPr>
        <sz val="11"/>
        <color rgb="FF000000"/>
        <rFont val="Calibri"/>
      </rPr>
      <t xml:space="preserve">
</t>
    </r>
    <r>
      <rPr>
        <sz val="11"/>
        <color rgb="FF000000"/>
        <rFont val="Calibri"/>
      </rPr>
      <t>2. Open device passcode section.</t>
    </r>
    <r>
      <rPr>
        <sz val="11"/>
        <color rgb="FF000000"/>
        <rFont val="Calibri"/>
      </rPr>
      <t xml:space="preserve">
</t>
    </r>
    <r>
      <rPr>
        <sz val="11"/>
        <color rgb="FF000000"/>
        <rFont val="Calibri"/>
      </rPr>
      <t>3. Verify "Max time to screen lock" is set to any number between 1 and 15.</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Open settings &gt;&gt; Security.</t>
    </r>
    <r>
      <rPr>
        <sz val="11"/>
        <color rgb="FF000000"/>
        <rFont val="Calibri"/>
      </rPr>
      <t xml:space="preserve">
</t>
    </r>
    <r>
      <rPr>
        <sz val="11"/>
        <color rgb="FF000000"/>
        <rFont val="Calibri"/>
      </rPr>
      <t>2. Tap on "Screen timeout".</t>
    </r>
    <r>
      <rPr>
        <sz val="11"/>
        <color rgb="FF000000"/>
        <rFont val="Calibri"/>
      </rPr>
      <t xml:space="preserve">
</t>
    </r>
    <r>
      <rPr>
        <sz val="11"/>
        <color rgb="FF000000"/>
        <rFont val="Calibri"/>
      </rPr>
      <t>3. Verify the Screen timeout value is set to between 0 and 15 minutes.</t>
    </r>
    <r>
      <rPr>
        <sz val="11"/>
        <color rgb="FF000000"/>
        <rFont val="Calibri"/>
      </rPr>
      <t xml:space="preserve">
</t>
    </r>
    <r>
      <rPr>
        <sz val="11"/>
        <color rgb="FF000000"/>
        <rFont val="Calibri"/>
      </rPr>
      <t>If the MDM console device policy is not set to 15 minutes or less for the screen lock timeout or on the Zebra Android 10 device, the device policy is not set to 15 minutes or less for the screen lock timeout, this is a finding.</t>
    </r>
  </si>
  <si>
    <t>V-242510</t>
  </si>
  <si>
    <r>
      <rPr>
        <sz val="11"/>
        <rFont val="Calibri"/>
      </rPr>
      <t>Zebra Android 10 must be configured to not allow more than 10 consecutive failed authentication attempts.</t>
    </r>
  </si>
  <si>
    <t>CAT III (Low)</t>
  </si>
  <si>
    <r>
      <rPr>
        <sz val="11"/>
        <color rgb="FF000000"/>
        <rFont val="Calibri"/>
      </rPr>
      <t>Configure the Zebra Android 10 device to allow only 10 or fewer consecutive failed authentication attempts.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Set "Max password failures for local wipe" to a number between 1 and 10.</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</si>
  <si>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</si>
  <si>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 xml:space="preserve">Review Zebra Android 10 device configuration settings to determine if the mobile device has the maximum number of consecutive failed authentication attempts set at 10 or fewer.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password requirements.</t>
    </r>
    <r>
      <rPr>
        <sz val="11"/>
        <color rgb="FF000000"/>
        <rFont val="Calibri"/>
      </rPr>
      <t xml:space="preserve">
</t>
    </r>
    <r>
      <rPr>
        <sz val="11"/>
        <color rgb="FF000000"/>
        <rFont val="Calibri"/>
      </rPr>
      <t>2. Open device password section.</t>
    </r>
    <r>
      <rPr>
        <sz val="11"/>
        <color rgb="FF000000"/>
        <rFont val="Calibri"/>
      </rPr>
      <t xml:space="preserve">
</t>
    </r>
    <r>
      <rPr>
        <sz val="11"/>
        <color rgb="FF000000"/>
        <rFont val="Calibri"/>
      </rPr>
      <t>3. Review the policy configuration that was pushed down to the device and ensure the "Max password failures for local wipe" is set between 1 and 10.</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 xml:space="preserve">1. Open Setting &gt;&gt; Security &gt;&gt; Managed device info. </t>
    </r>
    <r>
      <rPr>
        <sz val="11"/>
        <color rgb="FF000000"/>
        <rFont val="Calibri"/>
      </rPr>
      <t xml:space="preserve">
</t>
    </r>
    <r>
      <rPr>
        <sz val="11"/>
        <color rgb="FF000000"/>
        <rFont val="Calibri"/>
      </rPr>
      <t>2. Verify "Failed password attempts before deleting all device data" is set to 10 or fewer attempts.</t>
    </r>
    <r>
      <rPr>
        <sz val="11"/>
        <color rgb="FF000000"/>
        <rFont val="Calibri"/>
      </rPr>
      <t xml:space="preserve">
</t>
    </r>
    <r>
      <rPr>
        <sz val="11"/>
        <color rgb="FF000000"/>
        <rFont val="Calibri"/>
      </rPr>
      <t>If the MDM console device policy is not set to the maximum number of consecutive failed authentication attempts at 10 or fewer, or if on the Zebra Android 10 device, the device policy is not set to the maximum number of consecutive failed authentication attempts at 10 or fewer, this is a finding.</t>
    </r>
  </si>
  <si>
    <t>V-242511</t>
  </si>
  <si>
    <r>
      <rPr>
        <sz val="11"/>
        <rFont val="Calibri"/>
      </rPr>
      <t>Zebra Android 10 must be configured to enforce an application installation policy by specifying one or more authorized application repositories, including [selection: DoD-approved commercial app repository, MDM server, mobile application store].</t>
    </r>
  </si>
  <si>
    <r>
      <rPr>
        <sz val="11"/>
        <color rgb="FF000000"/>
        <rFont val="Calibri"/>
      </rPr>
      <t>Configure the Zebra Android 10 device to disable unauthorized application repositories.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</si>
  <si>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</si>
  <si>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Zebra Android 10 device configuration settings to determine if the mobile device has only approved application repositories (DoD-approved commercial app repository, MDM server, and/or mobile application store).</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installs from unknown sources globally" to On.</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Open Settings &gt;&gt; Apps and notifications &gt;&gt; Advanced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Verify the list of apps is blank or if an app is on the list, "Disabled by admin" is listed under the app name.</t>
    </r>
    <r>
      <rPr>
        <sz val="11"/>
        <color rgb="FF000000"/>
        <rFont val="Calibri"/>
      </rPr>
      <t xml:space="preserve">
</t>
    </r>
    <r>
      <rPr>
        <sz val="11"/>
        <color rgb="FF000000"/>
        <rFont val="Calibri"/>
      </rPr>
      <t>If the MDM console device policy is not set to allow connections to only approved application repositories or on the Android 10 device, the device policy is not set to allow connections to only approved application repositories, this is a finding.</t>
    </r>
  </si>
  <si>
    <t>V-242512</t>
  </si>
  <si>
    <r>
      <rPr>
        <sz val="11"/>
        <rFont val="Calibri"/>
      </rPr>
      <t>Zebra Android 10 must be configured to enforce an application installation policy by specifying an application whitelist that restricts applications by the following characteristics: [selection: list of digital signatures, cryptographic hash values, names, application version].</t>
    </r>
  </si>
  <si>
    <r>
      <rPr>
        <sz val="11"/>
        <color rgb="FF000000"/>
        <rFont val="Calibri"/>
      </rPr>
      <t>Configure the Zebra Android 10 device to use an application whitelist.</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always a whitelisted app store.</t>
    </r>
  </si>
  <si>
    <r>
      <rPr>
        <sz val="11"/>
        <color rgb="FF000000"/>
        <rFont val="Calibri"/>
      </rPr>
      <t xml:space="preserve">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whitelist,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</si>
  <si>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Zebra Android 10 device configuration settings to determine if the mobile device has an application whitelist configured. Verify all applications listed on the whitelist have been approved by the Authorizing Official (AO).</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Note: Managed Google Play is always a Whitelisted App Store.</t>
    </r>
    <r>
      <rPr>
        <sz val="11"/>
        <color rgb="FF000000"/>
        <rFont val="Calibri"/>
      </rPr>
      <t xml:space="preserve">
</t>
    </r>
    <r>
      <rPr>
        <sz val="11"/>
        <color rgb="FF000000"/>
        <rFont val="Calibri"/>
      </rPr>
      <t>If on the MDM console the list of selected Managed Google Play apps includes non-approved apps, this is a finding.</t>
    </r>
    <r>
      <rPr>
        <sz val="11"/>
        <color rgb="FF000000"/>
        <rFont val="Calibri"/>
      </rPr>
      <t xml:space="preserve">
</t>
    </r>
    <r>
      <rPr>
        <sz val="11"/>
        <color rgb="FF000000"/>
        <rFont val="Calibri"/>
      </rPr>
      <t>Note: The application whitelist will include approved core applications (included in the OS by the OS vendor) and pre-installed applications (provided by the MD vendor and wireless carrier), or the MD must provide an alternate method of restricting user access/execution to core and pre-installed applications.</t>
    </r>
  </si>
  <si>
    <t>V-242513</t>
  </si>
  <si>
    <r>
      <rPr>
        <sz val="11"/>
        <rFont val="Calibri"/>
      </rPr>
      <t>Zebra Android 10 whitelist must be configured to not include applications with the following characteristics: - back up MD data to non-DoD cloud servers (including user and application access to cloud backup services); -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</si>
  <si>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Configure the Zebra Android 10 device application whitelist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</si>
  <si>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whitelist prevents the execution of any applications (e.g., unauthorized, malicious) that are not part of the whitelist. Failure to configure an application whitelist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whitelist,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</si>
  <si>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Zebra Android 10 device configuration settings to determine if the mobile device has an application whitelist configured and verify that the application whitelist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MDM Administration Console.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verify the app does not include prohibited characteristics.</t>
    </r>
    <r>
      <rPr>
        <sz val="11"/>
        <color rgb="FF000000"/>
        <rFont val="Calibri"/>
      </rPr>
      <t xml:space="preserve">
</t>
    </r>
    <r>
      <rPr>
        <sz val="11"/>
        <color rgb="FF000000"/>
        <rFont val="Calibri"/>
      </rPr>
      <t>If the MDM console device policy includes applications with unauthorized characteristics, this is a finding.</t>
    </r>
  </si>
  <si>
    <t>V-242514</t>
  </si>
  <si>
    <r>
      <rPr>
        <sz val="11"/>
        <rFont val="Calibri"/>
      </rPr>
      <t>Zebra Android 10 must be configured to disable Bluetooth or configured via User Based Enforcement (UBE) to allow Bluetooth for only Headset Profile (HSP), HandsFree Profile (HFP), and Serial Port Profile (SPP).</t>
    </r>
  </si>
  <si>
    <r>
      <rPr>
        <sz val="11"/>
        <color rgb="FF000000"/>
        <rFont val="Calibri"/>
      </rPr>
      <t>Configure the Zebra Android 10 device to disable Bluetooth or, if the AO has approved the use of Bluetooth (for example, for automobile hands-free use), train the user to connect to only authorized Bluetooth devices using only HSP, HFP, or SPP Bluetooth-capable devices (UBE).</t>
    </r>
    <r>
      <rPr>
        <sz val="11"/>
        <color rgb="FF000000"/>
        <rFont val="Calibri"/>
      </rPr>
      <t xml:space="preserve">
</t>
    </r>
    <r>
      <rPr>
        <sz val="11"/>
        <color rgb="FF000000"/>
        <rFont val="Calibri"/>
      </rPr>
      <t>To disable Bluetooth, use the following procedure.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Bluetooth" to On.</t>
    </r>
    <r>
      <rPr>
        <sz val="11"/>
        <color rgb="FF000000"/>
        <rFont val="Calibri"/>
      </rPr>
      <t xml:space="preserve">
</t>
    </r>
    <r>
      <rPr>
        <sz val="11"/>
        <color rgb="FF000000"/>
        <rFont val="Calibri"/>
      </rPr>
      <t>The user training requirement is satisfied in requirement ZEBR-10-008700.</t>
    </r>
  </si>
  <si>
    <r>
      <rPr>
        <sz val="11"/>
        <color rgb="FF000000"/>
        <rFont val="Calibri"/>
      </rPr>
      <t>Some Bluetooth profiles provide the capability for remote transfer of sensitive DoD data without encryption or otherwise do not meet DoD IT security policies and therefore should be disabled.</t>
    </r>
    <r>
      <rPr>
        <sz val="11"/>
        <color rgb="FF000000"/>
        <rFont val="Calibri"/>
      </rPr>
      <t xml:space="preserve">
</t>
    </r>
    <r>
      <rPr>
        <sz val="11"/>
        <color rgb="FF000000"/>
        <rFont val="Calibri"/>
      </rPr>
      <t>SFR ID: FMT_SMF_EXT.1.1 #18h</t>
    </r>
  </si>
  <si>
    <r>
      <rPr>
        <sz val="11"/>
        <color rgb="FF000000"/>
        <rFont val="Calibri"/>
      </rPr>
      <t>Determine if the AO has approved the use of Bluetooth at the site.</t>
    </r>
    <r>
      <rPr>
        <sz val="11"/>
        <color rgb="FF000000"/>
        <rFont val="Calibri"/>
      </rPr>
      <t xml:space="preserve">
</t>
    </r>
    <r>
      <rPr>
        <sz val="11"/>
        <color rgb="FF000000"/>
        <rFont val="Calibri"/>
      </rPr>
      <t>If the AO has not approved the use of Bluetooth, verify Bluetooth has been disabled by doing the following: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Verify "Disallow Bluetooth" is set.</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Go to Settings &gt;&gt; Connected Devices &gt;&gt; Connection Preferences &gt;&gt; Bluetooth.</t>
    </r>
    <r>
      <rPr>
        <sz val="11"/>
        <color rgb="FF000000"/>
        <rFont val="Calibri"/>
      </rPr>
      <t xml:space="preserve">
</t>
    </r>
    <r>
      <rPr>
        <sz val="11"/>
        <color rgb="FF000000"/>
        <rFont val="Calibri"/>
      </rPr>
      <t>2. Verify that it is set to Off and cannot be toggled to On.</t>
    </r>
    <r>
      <rPr>
        <sz val="11"/>
        <color rgb="FF000000"/>
        <rFont val="Calibri"/>
      </rPr>
      <t xml:space="preserve">
</t>
    </r>
    <r>
      <rPr>
        <sz val="11"/>
        <color rgb="FF000000"/>
        <rFont val="Calibri"/>
      </rPr>
      <t>If the AO has approved the use of Bluetooth, on the Zebra Android 10 device do the following:</t>
    </r>
    <r>
      <rPr>
        <sz val="11"/>
        <color rgb="FF000000"/>
        <rFont val="Calibri"/>
      </rPr>
      <t xml:space="preserve">
</t>
    </r>
    <r>
      <rPr>
        <sz val="11"/>
        <color rgb="FF000000"/>
        <rFont val="Calibri"/>
      </rPr>
      <t>1. Go to Settings &gt;&gt; Connected Devices.</t>
    </r>
    <r>
      <rPr>
        <sz val="11"/>
        <color rgb="FF000000"/>
        <rFont val="Calibri"/>
      </rPr>
      <t xml:space="preserve">
</t>
    </r>
    <r>
      <rPr>
        <sz val="11"/>
        <color rgb="FF000000"/>
        <rFont val="Calibri"/>
      </rPr>
      <t>2. Verify only approved Bluetooth connected devices using approved profiles are listed.</t>
    </r>
    <r>
      <rPr>
        <sz val="11"/>
        <color rgb="FF000000"/>
        <rFont val="Calibri"/>
      </rPr>
      <t xml:space="preserve">
</t>
    </r>
    <r>
      <rPr>
        <sz val="11"/>
        <color rgb="FF000000"/>
        <rFont val="Calibri"/>
      </rPr>
      <t>If the AO has not approved the use of Bluetooth, and Bluetooth use is not disabled via an MDM managed device policy, this is a finding.</t>
    </r>
    <r>
      <rPr>
        <sz val="11"/>
        <color rgb="FF000000"/>
        <rFont val="Calibri"/>
      </rPr>
      <t xml:space="preserve">
</t>
    </r>
    <r>
      <rPr>
        <sz val="11"/>
        <color rgb="FF000000"/>
        <rFont val="Calibri"/>
      </rPr>
      <t>If the AO has approved the use of Bluetooth, and Bluetooth devices using unauthorized Bluetooth profiles are listed on the device under "Connected devices", this is a finding.</t>
    </r>
  </si>
  <si>
    <t>V-242515</t>
  </si>
  <si>
    <r>
      <rPr>
        <sz val="11"/>
        <rFont val="Calibri"/>
      </rPr>
      <t>Zebra Android 10 must be configured to disable trust agents.</t>
    </r>
  </si>
  <si>
    <r>
      <rPr>
        <sz val="11"/>
        <color rgb="FF000000"/>
        <rFont val="Calibri"/>
      </rPr>
      <t xml:space="preserve">Configure Zebra Android 10 to disable trust agents.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Lock screen restrictions section.</t>
    </r>
    <r>
      <rPr>
        <sz val="11"/>
        <color rgb="FF000000"/>
        <rFont val="Calibri"/>
      </rPr>
      <t xml:space="preserve">
</t>
    </r>
    <r>
      <rPr>
        <sz val="11"/>
        <color rgb="FF000000"/>
        <rFont val="Calibri"/>
      </rPr>
      <t>2. Set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</si>
  <si>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If compromised, this technology would allow unauthorized users to have access to DoD sensitive data.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#23, FIA_UAU.5.1</t>
    </r>
  </si>
  <si>
    <r>
      <rPr>
        <sz val="11"/>
        <color rgb="FF000000"/>
        <rFont val="Calibri"/>
      </rPr>
      <t xml:space="preserve">Review device configuration settings to confirm that trust agents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Zebra Android 10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Set "Disable trust agents" to On.</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 xml:space="preserve">3. Tap "Advanced".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 xml:space="preserve">5. Verify that all listed trust agents are disabled and cannot be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"disable trust agents" is not selected or on the Zebra Android 10 device a trust agent can be enabled, this is a finding.</t>
    </r>
  </si>
  <si>
    <t>V-242516</t>
  </si>
  <si>
    <r>
      <rPr>
        <sz val="11"/>
        <rFont val="Calibri"/>
      </rPr>
      <t>Zebra Android 10 must be configured to disable developer modes.</t>
    </r>
  </si>
  <si>
    <r>
      <rPr>
        <sz val="11"/>
        <color rgb="FF000000"/>
        <rFont val="Calibri"/>
      </rPr>
      <t>Configure the Zebra Android 10 device to disable developer modes.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Debugging Features" to On.</t>
    </r>
  </si>
  <si>
    <r>
      <rPr>
        <sz val="11"/>
        <color rgb="FF000000"/>
        <rFont val="Calibri"/>
      </rPr>
      <t>Developer modes expose features of the Zebra Android 10 device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</si>
  <si>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Zebra Android 10 device configuration settings to determine whether a developer mode is enabled.</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Toggle "Disallow Debugging Features" to On.</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Verify "Developer Options" is not listed.</t>
    </r>
    <r>
      <rPr>
        <sz val="11"/>
        <color rgb="FF000000"/>
        <rFont val="Calibri"/>
      </rPr>
      <t xml:space="preserve">
</t>
    </r>
    <r>
      <rPr>
        <sz val="11"/>
        <color rgb="FF000000"/>
        <rFont val="Calibri"/>
      </rPr>
      <t>If the MDM console device policy is not set to disable developer mode or on the Android 10 device, the device policy is not set to disable developer mode, this is a finding.</t>
    </r>
  </si>
  <si>
    <t>V-242517</t>
  </si>
  <si>
    <r>
      <rPr>
        <sz val="11"/>
        <rFont val="Calibri"/>
      </rPr>
      <t>Zebra Android 10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</si>
  <si>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Zebra Android 10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Enable "Lock Screen Message" and enter the banner text.</t>
    </r>
  </si>
  <si>
    <r>
      <rPr>
        <sz val="11"/>
        <color rgb="FF000000"/>
        <rFont val="Calibri"/>
      </rPr>
      <t>The Zebra Android 10 is required to display the DoD-approved system use notification message or banner before granting access to the system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KS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</si>
  <si>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by either of the following methods (required text is found in the Vulnerability Discussion):</t>
    </r>
    <r>
      <rPr>
        <sz val="11"/>
        <color rgb="FF000000"/>
        <rFont val="Calibri"/>
      </rPr>
      <t xml:space="preserve">
</t>
    </r>
    <r>
      <rPr>
        <sz val="11"/>
        <color rgb="FF000000"/>
        <rFont val="Calibri"/>
      </rPr>
      <t>1. By placing the DoD warning banner text in the user agreement signed by each Zebra Android 10 device user (preferred method).</t>
    </r>
    <r>
      <rPr>
        <sz val="11"/>
        <color rgb="FF000000"/>
        <rFont val="Calibri"/>
      </rPr>
      <t xml:space="preserve">
</t>
    </r>
    <r>
      <rPr>
        <sz val="11"/>
        <color rgb="FF000000"/>
        <rFont val="Calibri"/>
      </rPr>
      <t>2. By configuring the warning banner text on the MDM console and installing the banner on each managed mobile device.</t>
    </r>
    <r>
      <rPr>
        <sz val="11"/>
        <color rgb="FF000000"/>
        <rFont val="Calibri"/>
      </rPr>
      <t xml:space="preserve">
</t>
    </r>
    <r>
      <rPr>
        <sz val="11"/>
        <color rgb="FF000000"/>
        <rFont val="Calibri"/>
      </rPr>
      <t>Determine which method is used at the Zebra Android 10 device site and follow the appropriate validation procedure below.</t>
    </r>
    <r>
      <rPr>
        <sz val="11"/>
        <color rgb="FF000000"/>
        <rFont val="Calibri"/>
      </rPr>
      <t xml:space="preserve">
</t>
    </r>
    <r>
      <rPr>
        <sz val="11"/>
        <color rgb="FF000000"/>
        <rFont val="Calibri"/>
      </rPr>
      <t>Validation Procedure for Method #1:</t>
    </r>
    <r>
      <rPr>
        <sz val="11"/>
        <color rgb="FF000000"/>
        <rFont val="Calibri"/>
      </rPr>
      <t xml:space="preserve">
</t>
    </r>
    <r>
      <rPr>
        <sz val="11"/>
        <color rgb="FF000000"/>
        <rFont val="Calibri"/>
      </rPr>
      <t>Review the signed user agreements for several Zebra Android 10 device users and verify the agreement includes the required DoD warning banner text.</t>
    </r>
    <r>
      <rPr>
        <sz val="11"/>
        <color rgb="FF000000"/>
        <rFont val="Calibri"/>
      </rPr>
      <t xml:space="preserve">
</t>
    </r>
    <r>
      <rPr>
        <sz val="11"/>
        <color rgb="FF000000"/>
        <rFont val="Calibri"/>
      </rPr>
      <t>Validation Procedure for Method #2:</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"Lock Screen Message" is enabled and the appropriate banner text is included.</t>
    </r>
    <r>
      <rPr>
        <sz val="11"/>
        <color rgb="FF000000"/>
        <rFont val="Calibri"/>
      </rPr>
      <t xml:space="preserve">
</t>
    </r>
    <r>
      <rPr>
        <sz val="11"/>
        <color rgb="FF000000"/>
        <rFont val="Calibri"/>
      </rPr>
      <t>If, for Method #1, the required warning banner text is not on all signed user agreements reviewed, or for Method #2, the MDM console device policy is not set to display a warning banner with the appropriate designated wording, or on the Android 10 device, the device policy is not set to display a warning banner with the appropriate designated wording, this is a finding.</t>
    </r>
  </si>
  <si>
    <t>V-242518</t>
  </si>
  <si>
    <r>
      <rPr>
        <sz val="11"/>
        <rFont val="Calibri"/>
      </rPr>
      <t>Zebra Android 10 must be configured to disable USB mass storage mode.</t>
    </r>
  </si>
  <si>
    <r>
      <rPr>
        <sz val="11"/>
        <color rgb="FF000000"/>
        <rFont val="Calibri"/>
      </rPr>
      <t>Configure the Zebra Android 10 device to disable USB mass storage mode.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usb file transfer".</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</si>
  <si>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#39a</t>
    </r>
  </si>
  <si>
    <r>
      <rPr>
        <sz val="11"/>
        <color rgb="FF000000"/>
        <rFont val="Calibri"/>
      </rPr>
      <t xml:space="preserve">Review Zebra Android 10 device configuration settings to determine if the mobile device has a USB mass storage mode and if it has been disabled.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"Disallow usb file transfer" is selected.</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 xml:space="preserve">1. Plug a USB cable into the Android 10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MDM console device policy is not set to disable USB mass storage mode or on the Zebra Android 10 device, the device policy is not set to disable USB mass storage mode, this is a finding.</t>
    </r>
  </si>
  <si>
    <t>V-242519</t>
  </si>
  <si>
    <r>
      <rPr>
        <sz val="11"/>
        <rFont val="Calibri"/>
      </rPr>
      <t>Zebra Android 10 must be configured to not allow backup of [all applications, configuration data] to locally connected systems.</t>
    </r>
  </si>
  <si>
    <r>
      <rPr>
        <sz val="11"/>
        <color rgb="FF000000"/>
        <rFont val="Calibri"/>
      </rPr>
      <t>Configure the Zebra Android 10 device to disable backup to locally connected systems.</t>
    </r>
    <r>
      <rPr>
        <sz val="11"/>
        <color rgb="FF000000"/>
        <rFont val="Calibri"/>
      </rPr>
      <t xml:space="preserve">
</t>
    </r>
    <r>
      <rPr>
        <sz val="11"/>
        <color rgb="FF000000"/>
        <rFont val="Calibri"/>
      </rPr>
      <t>Note: On Restrictions, the backup features for Zebra are not in the framework.</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USB file transfer".</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</si>
  <si>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</si>
  <si>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 xml:space="preserve">Review Zebra Android 10 device configuration settings to determine if the capability to back up to a locally connected system has been disabled.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USB file transfer".</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 xml:space="preserve">1. Plug a USB cable into the Android 10 device and connect to a non-DoD network-managed PC. </t>
    </r>
    <r>
      <rPr>
        <sz val="11"/>
        <color rgb="FF000000"/>
        <rFont val="Calibri"/>
      </rPr>
      <t xml:space="preserve">
</t>
    </r>
    <r>
      <rPr>
        <sz val="11"/>
        <color rgb="FF000000"/>
        <rFont val="Calibri"/>
      </rPr>
      <t>2. Go to Settings &gt;&gt; Connected devices &gt;&gt; USB.</t>
    </r>
    <r>
      <rPr>
        <sz val="11"/>
        <color rgb="FF000000"/>
        <rFont val="Calibri"/>
      </rPr>
      <t xml:space="preserve">
</t>
    </r>
    <r>
      <rPr>
        <sz val="11"/>
        <color rgb="FF000000"/>
        <rFont val="Calibri"/>
      </rPr>
      <t>3. Verify “No data transfer” is selected.</t>
    </r>
    <r>
      <rPr>
        <sz val="11"/>
        <color rgb="FF000000"/>
        <rFont val="Calibri"/>
      </rPr>
      <t xml:space="preserve">
</t>
    </r>
    <r>
      <rPr>
        <sz val="11"/>
        <color rgb="FF000000"/>
        <rFont val="Calibri"/>
      </rPr>
      <t>If the MDM console device policy is not set to disable the capability to back up to a locally connected system or on the Android 10 device, the device policy is not set to disable the capability to back up to a locally connected system, this is a finding.</t>
    </r>
  </si>
  <si>
    <t>V-242520</t>
  </si>
  <si>
    <r>
      <rPr>
        <sz val="11"/>
        <rFont val="Calibri"/>
      </rPr>
      <t>Zebra Android 10 must be configured to not allow backup of all applications and configuration data to remote systems.</t>
    </r>
  </si>
  <si>
    <r>
      <rPr>
        <sz val="11"/>
        <color rgb="FF000000"/>
        <rFont val="Calibri"/>
      </rPr>
      <t>Configure the Zebra Android 10 device to disable backup to remote systems (including commercial clouds).</t>
    </r>
    <r>
      <rPr>
        <sz val="11"/>
        <color rgb="FF000000"/>
        <rFont val="Calibri"/>
      </rPr>
      <t xml:space="preserve">
</t>
    </r>
    <r>
      <rPr>
        <sz val="11"/>
        <color rgb="FF000000"/>
        <rFont val="Calibri"/>
      </rPr>
      <t>Note: On Restrictions, data in the work profile cannot be backed up by default.</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Ensure "Enable backup service" is not selected.</t>
    </r>
  </si>
  <si>
    <r>
      <rPr>
        <sz val="11"/>
        <color rgb="FF000000"/>
        <rFont val="Calibri"/>
      </rPr>
      <t>Backups to remote systems (including cloud backup) can leave data vulnerable to breach on the external systems, which often offer less protection than the Zebra Android 10 device.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</si>
  <si>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 xml:space="preserve">Review Zebra Android 10 device configuration settings to determine if the capability to back up to a remote system has been disabled.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"Disallow backup servicer" is not selected.</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Go to Settings &gt;&gt; System.</t>
    </r>
    <r>
      <rPr>
        <sz val="11"/>
        <color rgb="FF000000"/>
        <rFont val="Calibri"/>
      </rPr>
      <t xml:space="preserve">
</t>
    </r>
    <r>
      <rPr>
        <sz val="11"/>
        <color rgb="FF000000"/>
        <rFont val="Calibri"/>
      </rPr>
      <t>2. Select "Backup".</t>
    </r>
    <r>
      <rPr>
        <sz val="11"/>
        <color rgb="FF000000"/>
        <rFont val="Calibri"/>
      </rPr>
      <t xml:space="preserve">
</t>
    </r>
    <r>
      <rPr>
        <sz val="11"/>
        <color rgb="FF000000"/>
        <rFont val="Calibri"/>
      </rPr>
      <t>3. Verify Backup is disabled for each profile listed.</t>
    </r>
    <r>
      <rPr>
        <sz val="11"/>
        <color rgb="FF000000"/>
        <rFont val="Calibri"/>
      </rPr>
      <t xml:space="preserve">
</t>
    </r>
    <r>
      <rPr>
        <sz val="11"/>
        <color rgb="FF000000"/>
        <rFont val="Calibri"/>
      </rPr>
      <t>If the MDM console device policy is not set to disable the capability to back up to a remote system or on the Android 10 device, the device policy is not set to disable the capability to back up to a remote system, this is a finding.</t>
    </r>
  </si>
  <si>
    <t>V-242521</t>
  </si>
  <si>
    <r>
      <rPr>
        <sz val="11"/>
        <rFont val="Calibri"/>
      </rPr>
      <t>Zebra Android 10 must be configured to disable multi-user modes.</t>
    </r>
  </si>
  <si>
    <r>
      <rPr>
        <sz val="11"/>
        <color rgb="FF000000"/>
        <rFont val="Calibri"/>
      </rPr>
      <t>Configure the Zebra Android 10 device to disable multi-user modes.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"Disallow Add User".</t>
    </r>
  </si>
  <si>
    <r>
      <rPr>
        <sz val="11"/>
        <color rgb="FF000000"/>
        <rFont val="Calibri"/>
      </rPr>
      <t>Multi-user mode allows multiple users to share a mobile device by providing a degree of separation between user data. To date, no mobile device with multi-user mode features meets DoD requirements for access control, data separation, and non-repudiation for user accounts. In addition, the MDFPP does not include design requirements for multi-user account services. Disabling multi-user mode mitigates the risk of not meeting DoD multi-user account security policies.</t>
    </r>
    <r>
      <rPr>
        <sz val="11"/>
        <color rgb="FF000000"/>
        <rFont val="Calibri"/>
      </rPr>
      <t xml:space="preserve">
</t>
    </r>
    <r>
      <rPr>
        <sz val="11"/>
        <color rgb="FF000000"/>
        <rFont val="Calibri"/>
      </rPr>
      <t>SFR ID: FMT_SMF_EXT.1.1 #47b</t>
    </r>
  </si>
  <si>
    <r>
      <rPr>
        <sz val="11"/>
        <color rgb="FF000000"/>
        <rFont val="Calibri"/>
      </rPr>
      <t>Review documentation on the Zebra Android 10 device and inspect the configuration on the Zebra Android 10 device to disable multi-user modes.</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Confirm "Disallow Add User" is selected.</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1. Go to Settings &gt;&gt; System &gt;&gt; Advanced &gt;&gt; Multiple users.</t>
    </r>
    <r>
      <rPr>
        <sz val="11"/>
        <color rgb="FF000000"/>
        <rFont val="Calibri"/>
      </rPr>
      <t xml:space="preserve">
</t>
    </r>
    <r>
      <rPr>
        <sz val="11"/>
        <color rgb="FF000000"/>
        <rFont val="Calibri"/>
      </rPr>
      <t>2. Verify that there is no option to add a user.</t>
    </r>
    <r>
      <rPr>
        <sz val="11"/>
        <color rgb="FF000000"/>
        <rFont val="Calibri"/>
      </rPr>
      <t xml:space="preserve">
</t>
    </r>
    <r>
      <rPr>
        <sz val="11"/>
        <color rgb="FF000000"/>
        <rFont val="Calibri"/>
      </rPr>
      <t>If the MDM console device policy is not set to disable multi-user modes or on the Android 10 device, the device policy is not set to disable multi-user modes, this is a finding.</t>
    </r>
  </si>
  <si>
    <t>V-242522</t>
  </si>
  <si>
    <r>
      <rPr>
        <sz val="11"/>
        <rFont val="Calibri"/>
      </rPr>
      <t>Zebra Android 10 must be configured to enable audit logging.</t>
    </r>
  </si>
  <si>
    <r>
      <rPr>
        <sz val="11"/>
        <color rgb="FF000000"/>
        <rFont val="Calibri"/>
      </rPr>
      <t>Configure the Zebra Android 10 device to enable audit logging.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</si>
  <si>
    <r>
      <rPr>
        <sz val="11"/>
        <color rgb="FF000000"/>
        <rFont val="Calibri"/>
      </rPr>
      <t>Audit logs enable monitoring of security-relevant events and subsequent forensics when breaches occur. For audit logs to be useful, Administrators must have the ability to view the logs.</t>
    </r>
    <r>
      <rPr>
        <sz val="11"/>
        <color rgb="FF000000"/>
        <rFont val="Calibri"/>
      </rPr>
      <t xml:space="preserve">
</t>
    </r>
    <r>
      <rPr>
        <sz val="11"/>
        <color rgb="FF000000"/>
        <rFont val="Calibri"/>
      </rPr>
      <t>SFR ID: FMT_SMF_EXT.1.1 #32</t>
    </r>
  </si>
  <si>
    <r>
      <rPr>
        <sz val="11"/>
        <color rgb="FF000000"/>
        <rFont val="Calibri"/>
      </rPr>
      <t>Review documentation on the Zebra Android 10 device and inspect the configuration on the Zebra Android 10 device to enable audit logging.</t>
    </r>
    <r>
      <rPr>
        <sz val="11"/>
        <color rgb="FF000000"/>
        <rFont val="Calibri"/>
      </rPr>
      <t xml:space="preserve">
</t>
    </r>
    <r>
      <rPr>
        <sz val="11"/>
        <color rgb="FF000000"/>
        <rFont val="Calibri"/>
      </rPr>
      <t xml:space="preserve">This validation procedure is performed on only on the MDM Administration Console.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t>
    </r>
    <r>
      <rPr>
        <sz val="11"/>
        <color rgb="FF000000"/>
        <rFont val="Calibri"/>
      </rPr>
      <t xml:space="preserve">
</t>
    </r>
    <r>
      <rPr>
        <sz val="11"/>
        <color rgb="FF000000"/>
        <rFont val="Calibri"/>
      </rPr>
      <t>2. Open User settings.</t>
    </r>
    <r>
      <rPr>
        <sz val="11"/>
        <color rgb="FF000000"/>
        <rFont val="Calibri"/>
      </rPr>
      <t xml:space="preserve">
</t>
    </r>
    <r>
      <rPr>
        <sz val="11"/>
        <color rgb="FF000000"/>
        <rFont val="Calibri"/>
      </rPr>
      <t>3. Select "Enable security logging".</t>
    </r>
    <r>
      <rPr>
        <sz val="11"/>
        <color rgb="FF000000"/>
        <rFont val="Calibri"/>
      </rPr>
      <t xml:space="preserve">
</t>
    </r>
    <r>
      <rPr>
        <sz val="11"/>
        <color rgb="FF000000"/>
        <rFont val="Calibri"/>
      </rPr>
      <t>4. Select "Enable network logging".</t>
    </r>
    <r>
      <rPr>
        <sz val="11"/>
        <color rgb="FF000000"/>
        <rFont val="Calibri"/>
      </rPr>
      <t xml:space="preserve">
</t>
    </r>
    <r>
      <rPr>
        <sz val="11"/>
        <color rgb="FF000000"/>
        <rFont val="Calibri"/>
      </rPr>
      <t>If the MDM console device policy is not set to enable audit logging, this is a finding.</t>
    </r>
  </si>
  <si>
    <t>V-242523</t>
  </si>
  <si>
    <r>
      <rPr>
        <sz val="11"/>
        <rFont val="Calibri"/>
      </rPr>
      <t>Zebra Android 10 must be configured to generate audit records for the following auditable events: detected integrity violations.</t>
    </r>
  </si>
  <si>
    <r>
      <rPr>
        <sz val="11"/>
        <color rgb="FF000000"/>
        <rFont val="Calibri"/>
      </rPr>
      <t>Configure the Zebra Android 10 device to generate audit records for the following auditable events: detected integrity violations.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Enable Security Logging.</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</si>
  <si>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Rule Title lists key events for which the system must generate an audit record.</t>
    </r>
    <r>
      <rPr>
        <sz val="11"/>
        <color rgb="FF000000"/>
        <rFont val="Calibri"/>
      </rPr>
      <t xml:space="preserve">
</t>
    </r>
    <r>
      <rPr>
        <sz val="11"/>
        <color rgb="FF000000"/>
        <rFont val="Calibri"/>
      </rPr>
      <t>Application note: Requirement applies only to integrity violation detections that can be logged by the audit logging component.</t>
    </r>
    <r>
      <rPr>
        <sz val="11"/>
        <color rgb="FF000000"/>
        <rFont val="Calibri"/>
      </rPr>
      <t xml:space="preserve">
</t>
    </r>
    <r>
      <rPr>
        <sz val="11"/>
        <color rgb="FF000000"/>
        <rFont val="Calibri"/>
      </rPr>
      <t>SFR ID: FMT_SMF_EXT.1.1 #37</t>
    </r>
  </si>
  <si>
    <r>
      <rPr>
        <sz val="11"/>
        <color rgb="FF000000"/>
        <rFont val="Calibri"/>
      </rPr>
      <t>Review Zebra Android 10 device configuration settings to determine if the mobile device is configured to generate audit records for the following auditable events: detected integrity violations.</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Go to Policy management.</t>
    </r>
    <r>
      <rPr>
        <sz val="11"/>
        <color rgb="FF000000"/>
        <rFont val="Calibri"/>
      </rPr>
      <t xml:space="preserve">
</t>
    </r>
    <r>
      <rPr>
        <sz val="11"/>
        <color rgb="FF000000"/>
        <rFont val="Calibri"/>
      </rPr>
      <t>2. Confirm Security Logging is enabled.</t>
    </r>
    <r>
      <rPr>
        <sz val="11"/>
        <color rgb="FF000000"/>
        <rFont val="Calibri"/>
      </rPr>
      <t xml:space="preserve">
</t>
    </r>
    <r>
      <rPr>
        <sz val="11"/>
        <color rgb="FF000000"/>
        <rFont val="Calibri"/>
      </rPr>
      <t>If the MDM console device policy is not set to enable security logging, this is a finding.</t>
    </r>
  </si>
  <si>
    <t>V-242524</t>
  </si>
  <si>
    <r>
      <rPr>
        <sz val="11"/>
        <rFont val="Calibri"/>
      </rPr>
      <t>Zebra Android 10 users must complete required training.</t>
    </r>
  </si>
  <si>
    <r>
      <rPr>
        <sz val="11"/>
        <color rgb="FF000000"/>
        <rFont val="Calibri"/>
      </rPr>
      <t xml:space="preserve">All Zebra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Operational security concerns introduced by unmanaged applications/unmanaged personal space, including applications using global positioning system (GPS) tracking. </t>
    </r>
    <r>
      <rPr>
        <sz val="11"/>
        <color rgb="FF000000"/>
        <rFont val="Calibri"/>
      </rPr>
      <t xml:space="preserve">
</t>
    </r>
    <r>
      <rPr>
        <sz val="11"/>
        <color rgb="FF000000"/>
        <rFont val="Calibri"/>
      </rPr>
      <t xml:space="preserv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Android device: </t>
    </r>
    <r>
      <rPr>
        <sz val="11"/>
        <color rgb="FF000000"/>
        <rFont val="Calibri"/>
      </rPr>
      <t xml:space="preserve">
</t>
    </r>
    <r>
      <rPr>
        <sz val="11"/>
        <color rgb="FF000000"/>
        <rFont val="Calibri"/>
      </rPr>
      <t xml:space="preserve">  **Secure use of Calendar Alarm. </t>
    </r>
    <r>
      <rPr>
        <sz val="11"/>
        <color rgb="FF000000"/>
        <rFont val="Calibri"/>
      </rPr>
      <t xml:space="preserve">
</t>
    </r>
    <r>
      <rPr>
        <sz val="11"/>
        <color rgb="FF000000"/>
        <rFont val="Calibri"/>
      </rPr>
      <t xml:space="preserve">  **Local screen mirroring and Mirroring procedures (authorized/not authorized for use). </t>
    </r>
    <r>
      <rPr>
        <sz val="11"/>
        <color rgb="FF000000"/>
        <rFont val="Calibri"/>
      </rPr>
      <t xml:space="preserve">
</t>
    </r>
    <r>
      <rPr>
        <sz val="11"/>
        <color rgb="FF000000"/>
        <rFont val="Calibri"/>
      </rPr>
      <t xml:space="preserve">  **Do not upload DoD contacts via smart call and caller ID services.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**Disable Wi-Fi Sharing.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xml:space="preserve">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 AO guidance on acceptable use and restrictions, if any, on downloading and installing personal apps and data (music, photos, etc.) in the Android device personal space.</t>
    </r>
  </si>
  <si>
    <r>
      <rPr>
        <sz val="11"/>
        <color rgb="FF000000"/>
        <rFont val="Calibri"/>
      </rPr>
      <t>The security posture of Zebra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Zebra mobile device may become compromised,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</si>
  <si>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Zebra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Zebra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Zebra device user has not completed the required training, this is a finding.</t>
    </r>
  </si>
  <si>
    <t>V-242525</t>
  </si>
  <si>
    <r>
      <rPr>
        <sz val="11"/>
        <rFont val="Calibri"/>
      </rPr>
      <t>Zebra Android 10 must be configured to enforce that Wi-Fi Sharing is disabled.</t>
    </r>
  </si>
  <si>
    <r>
      <rPr>
        <sz val="11"/>
        <color rgb="FF000000"/>
        <rFont val="Calibri"/>
      </rPr>
      <t xml:space="preserve">Configure Zebra Android 10 to disable Wi-Fi Sharing.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AO has not approved Mobile Hotspot, and it has been disabled on the MDM console, no further action is needed. If Mobile Hotspot is being used, use the following procedure to disable Wi-Fi Sharing: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Set "Disallow config tethering"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</si>
  <si>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</si>
  <si>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in order to enable Wi-Fi Sharing. If the Authorizing Official (AO) has not approved Mobile Hotspot, and it has been verified as disabled on the MDM console, no further action is needed. If Mobile Hotspot is being used, use the following procedure to verify Wi-Fi Sharing is disabled: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"Disallow config tethering" is set to On.</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"Networks &amp; internet". </t>
    </r>
    <r>
      <rPr>
        <sz val="11"/>
        <color rgb="FF000000"/>
        <rFont val="Calibri"/>
      </rPr>
      <t xml:space="preserve">
</t>
    </r>
    <r>
      <rPr>
        <sz val="11"/>
        <color rgb="FF000000"/>
        <rFont val="Calibri"/>
      </rPr>
      <t xml:space="preserve">3. Verify that "Hotspots &amp; tethering"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Zebra Android 10 device "Wi-Fi sharing" is enabled, this is a finding.</t>
    </r>
  </si>
  <si>
    <t>V-242526</t>
  </si>
  <si>
    <r>
      <rPr>
        <sz val="11"/>
        <rFont val="Calibri"/>
      </rPr>
      <t>Zebra Android 10 must have the DoD root and intermediate PKI certificates installed.</t>
    </r>
  </si>
  <si>
    <r>
      <rPr>
        <sz val="11"/>
        <color rgb="FF000000"/>
        <rFont val="Calibri"/>
      </rPr>
      <t xml:space="preserve">Configure the Zebra Android 10 device to install DoD root and intermediate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upload DoD root and intermediate certificates as part of a device and/or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from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</si>
  <si>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</si>
  <si>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device configuration settings to confirm that the DoD root and intermediate PKI certificates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Zebra Android 10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from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the DoD root and intermediate certificates are not listed in a profile, or the Zebra Android 10 device does not list the DoD root and intermediate certificates under the user tab, this is a finding.</t>
    </r>
  </si>
  <si>
    <t>V-242527</t>
  </si>
  <si>
    <r>
      <rPr>
        <sz val="11"/>
        <rFont val="Calibri"/>
      </rPr>
      <t>Zebra Android 10 must allow only the administrator (MDM) to install/remove DoD root and intermediate PKI certificates.</t>
    </r>
  </si>
  <si>
    <r>
      <rPr>
        <sz val="11"/>
        <color rgb="FF000000"/>
        <rFont val="Calibri"/>
      </rPr>
      <t>Configure Zebra Android 10 to prevent a user from removing DoD root and intermediate PKI certificates.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Set "Disallow config credentials" to On for the work profile.</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</si>
  <si>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</si>
  <si>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the User restrictions setting.</t>
    </r>
    <r>
      <rPr>
        <sz val="11"/>
        <color rgb="FF000000"/>
        <rFont val="Calibri"/>
      </rPr>
      <t xml:space="preserve">
</t>
    </r>
    <r>
      <rPr>
        <sz val="11"/>
        <color rgb="FF000000"/>
        <rFont val="Calibri"/>
      </rPr>
      <t>2. Verify that "Disallow config credentials" is set to On for the work profile.</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t>
    </r>
    <r>
      <rPr>
        <sz val="11"/>
        <color rgb="FF000000"/>
        <rFont val="Calibri"/>
      </rPr>
      <t xml:space="preserve">
</t>
    </r>
    <r>
      <rPr>
        <sz val="11"/>
        <color rgb="FF000000"/>
        <rFont val="Calibri"/>
      </rPr>
      <t>3. Tap "Advanced".</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Zebra Android 10 device the user is able to remove certificates, this is a finding.</t>
    </r>
  </si>
  <si>
    <t>V-242528</t>
  </si>
  <si>
    <r>
      <rPr>
        <sz val="11"/>
        <rFont val="Calibri"/>
      </rPr>
      <t>Zebra Android 10 Work Profile must be configured to disable automatic completion of work space internet browser text input.</t>
    </r>
  </si>
  <si>
    <r>
      <rPr>
        <sz val="11"/>
        <color rgb="FF000000"/>
        <rFont val="Calibri"/>
      </rPr>
      <t>Configure Chrome Browser in Zebra Android 10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 Profile: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Set "Enable autofill" to Off.</t>
    </r>
    <r>
      <rPr>
        <sz val="11"/>
        <color rgb="FF000000"/>
        <rFont val="Calibri"/>
      </rPr>
      <t xml:space="preserve">
</t>
    </r>
    <r>
      <rPr>
        <sz val="11"/>
        <color rgb="FF000000"/>
        <rFont val="Calibri"/>
      </rPr>
      <t>Refer to the MDM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</si>
  <si>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Zebra Android 10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</si>
  <si>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Chrome Browser in the Zebra Android 10 Work Profile autofill setting.</t>
    </r>
    <r>
      <rPr>
        <sz val="11"/>
        <color rgb="FF000000"/>
        <rFont val="Calibri"/>
      </rPr>
      <t xml:space="preserve">
</t>
    </r>
    <r>
      <rPr>
        <sz val="11"/>
        <color rgb="FF000000"/>
        <rFont val="Calibri"/>
      </rPr>
      <t xml:space="preserve">This procedure is performed only on the MDM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 Profile: </t>
    </r>
    <r>
      <rPr>
        <sz val="11"/>
        <color rgb="FF000000"/>
        <rFont val="Calibri"/>
      </rPr>
      <t xml:space="preserve">
</t>
    </r>
    <r>
      <rPr>
        <sz val="11"/>
        <color rgb="FF000000"/>
        <rFont val="Calibri"/>
      </rPr>
      <t>1. Open the Chrome Browser Settings.</t>
    </r>
    <r>
      <rPr>
        <sz val="11"/>
        <color rgb="FF000000"/>
        <rFont val="Calibri"/>
      </rPr>
      <t xml:space="preserve">
</t>
    </r>
    <r>
      <rPr>
        <sz val="11"/>
        <color rgb="FF000000"/>
        <rFont val="Calibri"/>
      </rPr>
      <t>2. Verify "Enable autofill" is set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autofill is set to On in the Chrome Browser Settings, this is a finding.</t>
    </r>
  </si>
  <si>
    <t>V-242529</t>
  </si>
  <si>
    <r>
      <rPr>
        <sz val="11"/>
        <rFont val="Calibri"/>
      </rPr>
      <t>Zebra Android 10 Work Profile must be configured to disable the autofill services.</t>
    </r>
  </si>
  <si>
    <r>
      <rPr>
        <sz val="11"/>
        <color rgb="FF000000"/>
        <rFont val="Calibri"/>
      </rPr>
      <t xml:space="preserve">Configure Zebra Android 10 Workspace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work profile restrictions, select "disallow autofill".</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</si>
  <si>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Zebra Android 10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</si>
  <si>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Zebra Android 10 Workspace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MDM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Workspace, in the "Android user restrictions" group, under the work profile, verify that "disallow autofill" is selected.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"disallow autofill" is not selected, this is a finding.</t>
    </r>
  </si>
  <si>
    <t>V-242530</t>
  </si>
  <si>
    <r>
      <rPr>
        <sz val="11"/>
        <rFont val="Calibri"/>
      </rPr>
      <t>Zebra Android 10 must be configured to disallow configuration of date and time.</t>
    </r>
  </si>
  <si>
    <r>
      <rPr>
        <sz val="11"/>
        <color rgb="FF000000"/>
        <rFont val="Calibri"/>
      </rPr>
      <t>Configure Zebra Android 10 Work Profile to set auto network 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user restrictions section, select "Set auto (network) time required".</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</si>
  <si>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Periodically synchronizing internal clocks with an authoritative time source is necessary to correctly correlate the timing of events that occur across the enterprise. The three authoritative time sources for Zebra Android 10 are an authoritative time server that is synchronized with redundant United States Naval Observatory (USNO) time servers as designated for the appropriate DoD network (NIPRNet or SIPRNet), the Global Positioning System (GPS),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the audit system in Zebra Android 10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FMT_SMF_EXT.1.1 #47</t>
    </r>
  </si>
  <si>
    <r>
      <rPr>
        <sz val="11"/>
        <color rgb="FF000000"/>
        <rFont val="Calibri"/>
      </rPr>
      <t xml:space="preserve">Review the Zebra Android 10 Work Profile configuration settings to confirm that configuration of date and time is not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Administration Console and the Zebra Android 10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"Set auto (network) time required" is selected.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"System". </t>
    </r>
    <r>
      <rPr>
        <sz val="11"/>
        <color rgb="FF000000"/>
        <rFont val="Calibri"/>
      </rPr>
      <t xml:space="preserve">
</t>
    </r>
    <r>
      <rPr>
        <sz val="11"/>
        <color rgb="FF000000"/>
        <rFont val="Calibri"/>
      </rPr>
      <t xml:space="preserve">3. Tap "Date &amp; time". </t>
    </r>
    <r>
      <rPr>
        <sz val="11"/>
        <color rgb="FF000000"/>
        <rFont val="Calibri"/>
      </rPr>
      <t xml:space="preserve">
</t>
    </r>
    <r>
      <rPr>
        <sz val="11"/>
        <color rgb="FF000000"/>
        <rFont val="Calibri"/>
      </rPr>
      <t>4. Verify that "Use network-provided time" is grayed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"Set auto (network) time required" is not selected or on the Zebra Android 10 device "User network-provided time" is grayed out, this is a finding.</t>
    </r>
  </si>
  <si>
    <t>V-242531</t>
  </si>
  <si>
    <r>
      <rPr>
        <sz val="11"/>
        <rFont val="Calibri"/>
      </rPr>
      <t>Zebra Android 10 devices must have the latest available Zebra Android 10 operating system installed.</t>
    </r>
  </si>
  <si>
    <t>CAT I (High)</t>
  </si>
  <si>
    <r>
      <rPr>
        <sz val="11"/>
        <color rgb="FF000000"/>
        <rFont val="Calibri"/>
      </rPr>
      <t>Install the latest released version of the Zebra Android 10 operating system on all managed Zebra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Zebra Android 10 device operating system updates are released directly by Zebra or can be distributed via the MDM.</t>
    </r>
  </si>
  <si>
    <r>
      <rPr>
        <sz val="11"/>
        <color rgb="FF000000"/>
        <rFont val="Calibri"/>
      </rPr>
      <t>Required security features are not available in earlier operating system versions. In addition, there may be known vulnerabilities in earlier versions.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</si>
  <si>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the most recently released version of Zebra Android 10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MDM Administration Console and the Zebra Android 10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review the version of Zebra Android 10 installed on a sample of managed devices. This procedure will vary depending on the MDM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"About phone". </t>
    </r>
    <r>
      <rPr>
        <sz val="11"/>
        <color rgb="FF000000"/>
        <rFont val="Calibri"/>
      </rPr>
      <t xml:space="preserve">
</t>
    </r>
    <r>
      <rPr>
        <sz val="11"/>
        <color rgb="FF000000"/>
        <rFont val="Calibri"/>
      </rPr>
      <t xml:space="preserve">3. Verify "Build number".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Android operating system on any reviewed Zebra devices is not the latest released by Zebra, this is a finding. </t>
    </r>
    <r>
      <rPr>
        <sz val="11"/>
        <color rgb="FF000000"/>
        <rFont val="Calibri"/>
      </rPr>
      <t xml:space="preserve">
</t>
    </r>
    <r>
      <rPr>
        <sz val="11"/>
        <color rgb="FF000000"/>
        <rFont val="Calibri"/>
      </rPr>
      <t>Zebra's Android operating system patch website is https://www.zebra.com/us/en/support-downloads/lifeguard-security.html.</t>
    </r>
  </si>
  <si>
    <t>V-242532</t>
  </si>
  <si>
    <r>
      <rPr>
        <sz val="11"/>
        <rFont val="Calibri"/>
      </rPr>
      <t>Zebra Android 10 devices must be configured to disable the use of third-party keyboards.</t>
    </r>
  </si>
  <si>
    <r>
      <rPr>
        <sz val="11"/>
        <color rgb="FF000000"/>
        <rFont val="Calibri"/>
      </rPr>
      <t xml:space="preserve">Configure the Zebra Android 10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in the Android user restrictions section, select "Set input methods" and ensure no third-party keyboards are installed.</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</si>
  <si>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</si>
  <si>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MDM Administration Console and the Zebra Android 10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review the user restrictions section.</t>
    </r>
    <r>
      <rPr>
        <sz val="11"/>
        <color rgb="FF000000"/>
        <rFont val="Calibri"/>
      </rPr>
      <t xml:space="preserve">
</t>
    </r>
    <r>
      <rPr>
        <sz val="11"/>
        <color rgb="FF000000"/>
        <rFont val="Calibri"/>
      </rPr>
      <t>Select "Set input methods" and ensure no third-party keyboards are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 xml:space="preserve">1. Open Settings &gt;&gt; System &gt;&gt; Languages &amp; input. </t>
    </r>
    <r>
      <rPr>
        <sz val="11"/>
        <color rgb="FF000000"/>
        <rFont val="Calibri"/>
      </rPr>
      <t xml:space="preserve">
</t>
    </r>
    <r>
      <rPr>
        <sz val="11"/>
        <color rgb="FF000000"/>
        <rFont val="Calibri"/>
      </rPr>
      <t xml:space="preserve">2. Tap "Virtual keyboard". </t>
    </r>
    <r>
      <rPr>
        <sz val="11"/>
        <color rgb="FF000000"/>
        <rFont val="Calibri"/>
      </rPr>
      <t xml:space="preserve">
</t>
    </r>
    <r>
      <rPr>
        <sz val="11"/>
        <color rgb="FF000000"/>
        <rFont val="Calibri"/>
      </rPr>
      <t xml:space="preserve">3. Tap "Manage keyboard". </t>
    </r>
    <r>
      <rPr>
        <sz val="11"/>
        <color rgb="FF000000"/>
        <rFont val="Calibri"/>
      </rPr>
      <t xml:space="preserve">
</t>
    </r>
    <r>
      <rPr>
        <sz val="11"/>
        <color rgb="FF000000"/>
        <rFont val="Calibri"/>
      </rPr>
      <t>4. Verify that no third-party keyboards are listed or that if present, they are "Disabled by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third-party keyboards are enabled, this is a finding.</t>
    </r>
  </si>
  <si>
    <t>V-242533</t>
  </si>
  <si>
    <t>COPE</t>
  </si>
  <si>
    <t>V-242534</t>
  </si>
  <si>
    <t>V-242535</t>
  </si>
  <si>
    <t>V-242536</t>
  </si>
  <si>
    <t>V-242537</t>
  </si>
  <si>
    <t>V-242538</t>
  </si>
  <si>
    <t>V-242539</t>
  </si>
  <si>
    <t>V-242540</t>
  </si>
  <si>
    <t>V-242541</t>
  </si>
  <si>
    <t>V-242542</t>
  </si>
  <si>
    <r>
      <rPr>
        <sz val="11"/>
        <rFont val="Calibri"/>
      </rPr>
      <t>Zebra Android 10 must be configured to not display the following (work profile) notifications when the device is locked: [selection: - email notifications; - calendar appointments; - contact associated with phone call notification; - text message notification; - other application-based notifications; - all notifications].</t>
    </r>
  </si>
  <si>
    <r>
      <rPr>
        <sz val="11"/>
        <color rgb="FF000000"/>
        <rFont val="Calibri"/>
      </rPr>
      <t>Configure the Zebra Android 10 device to not display (work profile) notifications when the device is locked.</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Select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</si>
  <si>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Zebra Android 10 device to not send notifications to the lock screen mitigates this risk.</t>
    </r>
    <r>
      <rPr>
        <sz val="11"/>
        <color rgb="FF000000"/>
        <rFont val="Calibri"/>
      </rPr>
      <t xml:space="preserve">
</t>
    </r>
    <r>
      <rPr>
        <sz val="11"/>
        <color rgb="FF000000"/>
        <rFont val="Calibri"/>
      </rPr>
      <t>SFR ID: FMT_SMF_EXT.1.1 #19</t>
    </r>
  </si>
  <si>
    <r>
      <rPr>
        <sz val="11"/>
        <color rgb="FF000000"/>
        <rFont val="Calibri"/>
      </rPr>
      <t xml:space="preserve">Review Zebra Android 10 device settings to determine if the Zebra Android 10 device displays (work container)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MDM Administration Console and the Android 10 device.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Restrictions section.</t>
    </r>
    <r>
      <rPr>
        <sz val="11"/>
        <color rgb="FF000000"/>
        <rFont val="Calibri"/>
      </rPr>
      <t xml:space="preserve">
</t>
    </r>
    <r>
      <rPr>
        <sz val="11"/>
        <color rgb="FF000000"/>
        <rFont val="Calibri"/>
      </rPr>
      <t>2. Open Work Managed section.</t>
    </r>
    <r>
      <rPr>
        <sz val="11"/>
        <color rgb="FF000000"/>
        <rFont val="Calibri"/>
      </rPr>
      <t xml:space="preserve">
</t>
    </r>
    <r>
      <rPr>
        <sz val="11"/>
        <color rgb="FF000000"/>
        <rFont val="Calibri"/>
      </rPr>
      <t>3. Verify "Disable Unredacted Notifications" is selected.</t>
    </r>
    <r>
      <rPr>
        <sz val="11"/>
        <color rgb="FF000000"/>
        <rFont val="Calibri"/>
      </rPr>
      <t xml:space="preserve">
</t>
    </r>
    <r>
      <rPr>
        <sz val="11"/>
        <color rgb="FF000000"/>
        <rFont val="Calibri"/>
      </rPr>
      <t>On the Zebra Android 10 device:</t>
    </r>
    <r>
      <rPr>
        <sz val="11"/>
        <color rgb="FF000000"/>
        <rFont val="Calibri"/>
      </rPr>
      <t xml:space="preserve">
</t>
    </r>
    <r>
      <rPr>
        <sz val="11"/>
        <color rgb="FF000000"/>
        <rFont val="Calibri"/>
      </rPr>
      <t xml:space="preserve">1. Go to Settings &gt;&gt; Display &gt;&gt; Advanced. </t>
    </r>
    <r>
      <rPr>
        <sz val="11"/>
        <color rgb="FF000000"/>
        <rFont val="Calibri"/>
      </rPr>
      <t xml:space="preserve">
</t>
    </r>
    <r>
      <rPr>
        <sz val="11"/>
        <color rgb="FF000000"/>
        <rFont val="Calibri"/>
      </rPr>
      <t>2. Tap on Lock screen display.</t>
    </r>
    <r>
      <rPr>
        <sz val="11"/>
        <color rgb="FF000000"/>
        <rFont val="Calibri"/>
      </rPr>
      <t xml:space="preserve">
</t>
    </r>
    <r>
      <rPr>
        <sz val="11"/>
        <color rgb="FF000000"/>
        <rFont val="Calibri"/>
      </rPr>
      <t>3. Verify "Hide sensitive work content" is listed under "When work profile is locked".</t>
    </r>
    <r>
      <rPr>
        <sz val="11"/>
        <color rgb="FF000000"/>
        <rFont val="Calibri"/>
      </rPr>
      <t xml:space="preserve">
</t>
    </r>
    <r>
      <rPr>
        <sz val="11"/>
        <color rgb="FF000000"/>
        <rFont val="Calibri"/>
      </rPr>
      <t>If the MDM console device policy allows work notifications on the lock screen or the Android 10 device allows work notifications on the lock screen, this is a finding.</t>
    </r>
  </si>
  <si>
    <t>V-242543</t>
  </si>
  <si>
    <t>V-242544</t>
  </si>
  <si>
    <t>V-242545</t>
  </si>
  <si>
    <t>V-242546</t>
  </si>
  <si>
    <t>V-242547</t>
  </si>
  <si>
    <t>V-242548</t>
  </si>
  <si>
    <t>V-242549</t>
  </si>
  <si>
    <r>
      <rPr>
        <sz val="11"/>
        <rFont val="Calibri"/>
      </rPr>
      <t>Zebra Android 10 must be configured to disable exceptions to the access control policy that prevents application processes from accessing all data stored by other application processes.</t>
    </r>
  </si>
  <si>
    <r>
      <rPr>
        <sz val="11"/>
        <color rgb="FF000000"/>
        <rFont val="Calibri"/>
      </rPr>
      <t>Configure the Zebra Android 10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 xml:space="preserve">Note: All application data is inherently sandboxed and isolated from other applications. </t>
    </r>
    <r>
      <rPr>
        <sz val="11"/>
        <color rgb="FF000000"/>
        <rFont val="Calibri"/>
      </rPr>
      <t xml:space="preserve">
</t>
    </r>
    <r>
      <rPr>
        <sz val="11"/>
        <color rgb="FF000000"/>
        <rFont val="Calibri"/>
      </rPr>
      <t>To disable copy/paste 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cross profile copy/paste".</t>
    </r>
    <r>
      <rPr>
        <sz val="11"/>
        <color rgb="FF000000"/>
        <rFont val="Calibri"/>
      </rPr>
      <t xml:space="preserve">
</t>
    </r>
    <r>
      <rPr>
        <sz val="11"/>
        <color rgb="FF000000"/>
        <rFont val="Calibri"/>
      </rPr>
      <t>3. Select "Disallow sharing data into the profile".</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</si>
  <si>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</si>
  <si>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Zebra Android 10 device and inspect the configuration on the Zebra Android 10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MDM Administration Console.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Select "Disallow cross profile copy/paste".</t>
    </r>
    <r>
      <rPr>
        <sz val="11"/>
        <color rgb="FF000000"/>
        <rFont val="Calibri"/>
      </rPr>
      <t xml:space="preserve">
</t>
    </r>
    <r>
      <rPr>
        <sz val="11"/>
        <color rgb="FF000000"/>
        <rFont val="Calibri"/>
      </rPr>
      <t>3. Select "Disallow sharing data into the profile".</t>
    </r>
    <r>
      <rPr>
        <sz val="11"/>
        <color rgb="FF000000"/>
        <rFont val="Calibri"/>
      </rPr>
      <t xml:space="preserve">
</t>
    </r>
    <r>
      <rPr>
        <sz val="11"/>
        <color rgb="FF000000"/>
        <rFont val="Calibri"/>
      </rPr>
      <t>If the MDM console device policy is not set to disable data sharing between profiles, this is a finding.</t>
    </r>
  </si>
  <si>
    <t>V-242550</t>
  </si>
  <si>
    <t>V-242551</t>
  </si>
  <si>
    <t>V-242552</t>
  </si>
  <si>
    <t>V-242553</t>
  </si>
  <si>
    <t>V-242554</t>
  </si>
  <si>
    <t>V-242555</t>
  </si>
  <si>
    <t>V-242556</t>
  </si>
  <si>
    <t>V-242557</t>
  </si>
  <si>
    <r>
      <rPr>
        <sz val="11"/>
        <rFont val="Calibri"/>
      </rPr>
      <t>The Zebra Android 10 Work Profile must be configured to prevent users from adding personal email accounts to the work email app.</t>
    </r>
  </si>
  <si>
    <r>
      <rPr>
        <sz val="11"/>
        <color rgb="FF000000"/>
        <rFont val="Calibri"/>
      </rPr>
      <t xml:space="preserve">Configure Zebra Android 10 Work Profile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MDM console, for the Work Profile: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Set "Disallow modify accounts" to On.</t>
    </r>
    <r>
      <rPr>
        <sz val="11"/>
        <color rgb="FF000000"/>
        <rFont val="Calibri"/>
      </rPr>
      <t xml:space="preserve">
</t>
    </r>
    <r>
      <rPr>
        <sz val="11"/>
        <color rgb="FF000000"/>
        <rFont val="Calibri"/>
      </rPr>
      <t>Refer to the MDM documentation to determine how to provision users' work email accounts for the work email app.</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</si>
  <si>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restricting email account addition to whitelisted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</si>
  <si>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Zebra Android 10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Administrator console and the Zebra Android 10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modify accounts" is set to On.</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"Accounts". </t>
    </r>
    <r>
      <rPr>
        <sz val="11"/>
        <color rgb="FF000000"/>
        <rFont val="Calibri"/>
      </rPr>
      <t xml:space="preserve">
</t>
    </r>
    <r>
      <rPr>
        <sz val="11"/>
        <color rgb="FF000000"/>
        <rFont val="Calibri"/>
      </rPr>
      <t>3. Verify that "Add account" is grayed out under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MDM console the restriction to "Disallow modify accounts" is not set or on the Zebra Android 10 device the user is able to add an account in the Work section, this is a finding.</t>
    </r>
  </si>
  <si>
    <t>V-242558</t>
  </si>
  <si>
    <r>
      <rPr>
        <sz val="11"/>
        <rFont val="Calibri"/>
      </rPr>
      <t>The Zebra Android 10 Work Profile must be configured to enforce the system application disable list.</t>
    </r>
  </si>
  <si>
    <r>
      <rPr>
        <sz val="11"/>
        <color rgb="FF000000"/>
        <rFont val="Calibri"/>
      </rPr>
      <t xml:space="preserve">Configure the Zebra Android 10 Work Profile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MDM, configure a list of approved Zebra core and preinstalled apps in the core app whitelist.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</si>
  <si>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Zebra Android 10 by Zebra.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Zebra Android 10 build by Zebra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</si>
  <si>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 xml:space="preserve">Review the Zebra Android 10 Work Profile configuration settings to confirm the system application disable list is enforced. This setting is enforced by default.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MDM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whitelist and verify that only approved apps are on the list.</t>
    </r>
    <r>
      <rPr>
        <sz val="11"/>
        <color rgb="FF000000"/>
        <rFont val="Calibri"/>
      </rPr>
      <t xml:space="preserve">
</t>
    </r>
    <r>
      <rPr>
        <sz val="11"/>
        <color rgb="FF000000"/>
        <rFont val="Calibri"/>
      </rPr>
      <t>If on the MDM console the system app whitelist contains unapproved core apps, this is a finding.</t>
    </r>
  </si>
  <si>
    <t>V-242559</t>
  </si>
  <si>
    <r>
      <rPr>
        <sz val="11"/>
        <rFont val="Calibri"/>
      </rPr>
      <t>Zebra Android 10 must be provisioned as a fully managed device and configured to create a Work Profile.</t>
    </r>
  </si>
  <si>
    <r>
      <rPr>
        <sz val="11"/>
        <color rgb="FF000000"/>
        <rFont val="Calibri"/>
      </rPr>
      <t>Configure Zebra Android 10 as Corporate Owned Work Managed.</t>
    </r>
    <r>
      <rPr>
        <sz val="11"/>
        <color rgb="FF000000"/>
        <rFont val="Calibri"/>
      </rPr>
      <t xml:space="preserve">
</t>
    </r>
    <r>
      <rPr>
        <sz val="11"/>
        <color rgb="FF000000"/>
        <rFont val="Calibri"/>
      </rPr>
      <t>On the MDM console, configure the default enrollment as Corporate Owned Work Managed.</t>
    </r>
    <r>
      <rPr>
        <sz val="11"/>
        <color rgb="FF000000"/>
        <rFont val="Calibri"/>
      </rPr>
      <t xml:space="preserve">
</t>
    </r>
    <r>
      <rPr>
        <sz val="11"/>
        <color rgb="FF000000"/>
        <rFont val="Calibri"/>
      </rPr>
      <t>Refer to the MDM documentation to determine how to configure the device to enroll as Corporate Owned Work Managed.</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</si>
  <si>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</si>
  <si>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Verify that Zebra Android 10 is configured as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MDM Administrator Console and the Zebra Android 10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MDM console, verify that the default enrollment is set to Corporate Owned Work Managed.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Zebra Android 10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Verify a Personal tab and a Work tab are present.</t>
    </r>
    <r>
      <rPr>
        <sz val="11"/>
        <color rgb="FF000000"/>
        <rFont val="Calibri"/>
      </rPr>
      <t xml:space="preserve">
</t>
    </r>
    <r>
      <rPr>
        <sz val="11"/>
        <color rgb="FF000000"/>
        <rFont val="Calibri"/>
      </rPr>
      <t>If on the MDM console the default enrollment is not set to Corporate Owned Work Managed or on the Zebra Android 10 device the user does not see a Work tab, this is a finding.</t>
    </r>
  </si>
  <si>
    <t>V-242560</t>
  </si>
  <si>
    <t>V-242561</t>
  </si>
  <si>
    <t>V-242562</t>
  </si>
  <si>
    <t>V-242563</t>
  </si>
  <si>
    <t>V-242564</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</si>
  <si>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</si>
  <si>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</si>
  <si>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</si>
  <si>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</si>
  <si>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</si>
  <si>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</si>
  <si>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</si>
  <si>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</si>
  <si>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</si>
  <si>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</si>
  <si>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</si>
  <si>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</si>
  <si>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</si>
  <si>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</si>
  <si>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</si>
  <si>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</si>
  <si>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</si>
  <si>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</si>
  <si>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</si>
  <si>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</si>
  <si>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</si>
  <si>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</si>
  <si>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</si>
  <si>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</si>
  <si>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</si>
  <si>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</si>
  <si>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</si>
  <si>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</si>
  <si>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</si>
  <si>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Zebra Android 10 Security Technical Implementation Guide V1R1</t>
  </si>
  <si>
    <t>Developed By:</t>
  </si>
  <si>
    <t>Zebra Technologies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</si>
  <si>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</si>
  <si>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23 May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59</t>
    </r>
  </si>
  <si>
    <t>Download Url:</t>
  </si>
  <si>
    <t>https://www.cyber.mil/stigs</t>
  </si>
  <si>
    <t>Guide Overview:</t>
  </si>
  <si>
    <r>
      <rPr>
        <sz val="11"/>
        <color rgb="FF000000"/>
        <rFont val="Calibri"/>
      </rPr>
      <t>The Zebra Android 10 Security Technical Implementation Guide (STIG) provides the technical security policies, requirements, and implementation details for applying security concepts to Zebra Technologies handheld devices running Android 10 that process, store, or transmit unclassified data marked as “Controlled Unclassified Information (CUI)” or below.</t>
    </r>
    <r>
      <rPr>
        <sz val="11"/>
        <color rgb="FF000000"/>
        <rFont val="Calibri"/>
      </rPr>
      <t xml:space="preserve">
</t>
    </r>
    <r>
      <rPr>
        <sz val="11"/>
        <color rgb="FF000000"/>
        <rFont val="Calibri"/>
      </rPr>
      <t>This STIG leverages the Google Android 10 STIG. All requirements in this STIG are based on the Google Android 10 STIG, with several changes specific to Zebra Technologies.</t>
    </r>
    <r>
      <rPr>
        <sz val="11"/>
        <color rgb="FF000000"/>
        <rFont val="Calibri"/>
      </rPr>
      <t xml:space="preserve">
</t>
    </r>
    <r>
      <rPr>
        <sz val="11"/>
        <color rgb="FF000000"/>
        <rFont val="Calibri"/>
      </rPr>
      <t>The scope of this STIG covers both the Corporate Owned Personally Enabled (COPE) use case and the Corporate Owned Business Only (COBO)1 use case. The Bring Your Own Device (BYOD) and Choose Your Own Device (CYOD)2 use cases are not in scope for this STIG.</t>
    </r>
    <r>
      <rPr>
        <sz val="11"/>
        <color rgb="FF000000"/>
        <rFont val="Calibri"/>
      </rPr>
      <t xml:space="preserve">
</t>
    </r>
    <r>
      <rPr>
        <sz val="11"/>
        <color rgb="FF000000"/>
        <rFont val="Calibri"/>
      </rPr>
      <t>Note: If the Authorizing Official (AO) has approved the use/storage of DoD data in one or more personal (unmanaged) apps, allowing unrestricted user activity in downloading and installing personal (unmanaged) apps on Zebra Technologies devices may not be warranted due to the risk of possible loss of or unauthorized access to DoD data.</t>
    </r>
    <r>
      <rPr>
        <sz val="11"/>
        <color rgb="FF000000"/>
        <rFont val="Calibri"/>
      </rPr>
      <t xml:space="preserve">
</t>
    </r>
    <r>
      <rPr>
        <sz val="11"/>
        <color rgb="FF000000"/>
        <rFont val="Calibri"/>
      </rPr>
      <t>This STIG assumes that if a DoD Wi-Fi network allows Zebra Technologies devices to connect to the network, the Wi-Fi network complies with the Network Infrastructure STIG; for example, wireless access points and bridges must not be connected directly to the enclave network.</t>
    </r>
  </si>
  <si>
    <t>Components:</t>
  </si>
  <si>
    <r>
      <rPr>
        <i/>
        <sz val="11"/>
        <color rgb="FF000000"/>
        <rFont val="Calibri"/>
      </rPr>
      <t>Title:</t>
    </r>
    <r>
      <rPr>
        <sz val="11"/>
        <color rgb="FF000000"/>
        <rFont val="Calibri"/>
      </rPr>
      <t xml:space="preserve"> Zebra Android 10 COBO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23 May 2021     </t>
    </r>
    <r>
      <rPr>
        <i/>
        <sz val="11"/>
        <color rgb="FF000000"/>
        <rFont val="Calibri"/>
      </rPr>
      <t>Recommendation Count:</t>
    </r>
    <r>
      <rPr>
        <sz val="11"/>
        <color rgb="FF000000"/>
        <rFont val="Calibri"/>
      </rPr>
      <t xml:space="preserve"> 27</t>
    </r>
  </si>
  <si>
    <r>
      <rPr>
        <i/>
        <sz val="11"/>
        <color rgb="FF000000"/>
        <rFont val="Calibri"/>
      </rPr>
      <t>Title:</t>
    </r>
    <r>
      <rPr>
        <sz val="11"/>
        <color rgb="FF000000"/>
        <rFont val="Calibri"/>
      </rPr>
      <t xml:space="preserve"> Zebra Android 10 COPE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23 May 2021     </t>
    </r>
    <r>
      <rPr>
        <i/>
        <sz val="11"/>
        <color rgb="FF000000"/>
        <rFont val="Calibri"/>
      </rPr>
      <t>Recommendation Count:</t>
    </r>
    <r>
      <rPr>
        <sz val="11"/>
        <color rgb="FF000000"/>
        <rFont val="Calibri"/>
      </rPr>
      <t xml:space="preserve"> 32</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</si>
  <si>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</si>
  <si>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</si>
  <si>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</si>
  <si>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</si>
  <si>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</si>
  <si>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</si>
  <si>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</si>
  <si>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</si>
  <si>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</si>
  <si>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</si>
  <si>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</si>
  <si>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</si>
  <si>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</si>
  <si>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</si>
  <si>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</si>
  <si>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</si>
  <si>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</si>
  <si>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</si>
  <si>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</si>
  <si>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</si>
  <si>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</si>
  <si>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</si>
  <si>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</si>
  <si>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</si>
  <si>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</si>
  <si>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</si>
  <si>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</si>
  <si>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</si>
  <si>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</si>
  <si>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</si>
  <si>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</si>
  <si>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</si>
  <si>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</si>
  <si>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</si>
  <si>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</si>
  <si>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</si>
  <si>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</si>
  <si>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</si>
  <si>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</si>
  <si>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</si>
  <si>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</si>
  <si>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</si>
  <si>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</si>
  <si>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</si>
  <si>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</si>
  <si>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</si>
  <si>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</si>
  <si>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Zebra Android 10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</si>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</sst>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4F3-481A-8A3A-6DF54EF2AD8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4F3-481A-8A3A-6DF54EF2AD8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59</c:v>
                </c:pt>
              </c:numCache>
            </c:numRef>
          </c:val>
          <c:extLst>
            <c:ext xmlns:c16="http://schemas.microsoft.com/office/drawing/2014/chart" uri="{C3380CC4-5D6E-409C-BE32-E72D297353CC}">
              <c16:uniqueId val="{00000002-34F3-481A-8A3A-6DF54EF2AD8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C2BA-42CF-9988-A1CFB442074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C2BA-42CF-9988-A1CFB442074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27</c:v>
                </c:pt>
                <c:pt idx="1">
                  <c:v>32</c:v>
                </c:pt>
              </c:numCache>
            </c:numRef>
          </c:val>
          <c:extLst>
            <c:ext xmlns:c16="http://schemas.microsoft.com/office/drawing/2014/chart" uri="{C3380CC4-5D6E-409C-BE32-E72D297353CC}">
              <c16:uniqueId val="{00000002-C2BA-42CF-9988-A1CFB442074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E20-4943-AA94-6CBBB87E2CA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E20-4943-AA94-6CBBB87E2CA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59</c:v>
                </c:pt>
              </c:numCache>
            </c:numRef>
          </c:val>
          <c:extLst>
            <c:ext xmlns:c16="http://schemas.microsoft.com/office/drawing/2014/chart" uri="{C3380CC4-5D6E-409C-BE32-E72D297353CC}">
              <c16:uniqueId val="{00000002-BE20-4943-AA94-6CBBB87E2CA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6E4B-42AA-BFCF-6876E1BD3D3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6E4B-42AA-BFCF-6876E1BD3D3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2</c:v>
                </c:pt>
                <c:pt idx="1">
                  <c:v>47</c:v>
                </c:pt>
                <c:pt idx="2">
                  <c:v>10</c:v>
                </c:pt>
              </c:numCache>
            </c:numRef>
          </c:val>
          <c:extLst>
            <c:ext xmlns:c16="http://schemas.microsoft.com/office/drawing/2014/chart" uri="{C3380CC4-5D6E-409C-BE32-E72D297353CC}">
              <c16:uniqueId val="{00000002-6E4B-42AA-BFCF-6876E1BD3D3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4C6-4159-A5C3-A88B41797FC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4C6-4159-A5C3-A88B41797FC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59</c:v>
                </c:pt>
              </c:numCache>
            </c:numRef>
          </c:val>
          <c:extLst>
            <c:ext xmlns:c16="http://schemas.microsoft.com/office/drawing/2014/chart" uri="{C3380CC4-5D6E-409C-BE32-E72D297353CC}">
              <c16:uniqueId val="{00000002-B4C6-4159-A5C3-A88B41797FC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0D0-4C4F-B676-AFE157601C6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0D0-4C4F-B676-AFE157601C6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59</c:v>
                </c:pt>
              </c:numCache>
            </c:numRef>
          </c:val>
          <c:extLst>
            <c:ext xmlns:c16="http://schemas.microsoft.com/office/drawing/2014/chart" uri="{C3380CC4-5D6E-409C-BE32-E72D297353CC}">
              <c16:uniqueId val="{00000002-E0D0-4C4F-B676-AFE157601C6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F24-463E-A053-56518AE7C389}"/>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F24-463E-A053-56518AE7C389}"/>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F24-463E-A053-56518AE7C389}"/>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F24-463E-A053-56518AE7C38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7AE-41DD-AD82-E0B998EDE80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a2uc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ezda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ut4op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wgped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ii2hd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pnk5x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0jr4h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2ymop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0">
  <autoFilter ref="A1:N60"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211</v>
      </c>
    </row>
    <row r="3" spans="2:3" ht="15" customHeight="1" x14ac:dyDescent="0.35"/>
    <row r="4" spans="2:3" ht="58" x14ac:dyDescent="0.35">
      <c r="B4" s="20" t="s">
        <v>212</v>
      </c>
      <c r="C4" s="21" t="s">
        <v>213</v>
      </c>
    </row>
    <row r="5" spans="2:3" x14ac:dyDescent="0.35">
      <c r="C5" s="21" t="s">
        <v>214</v>
      </c>
    </row>
    <row r="6" spans="2:3" x14ac:dyDescent="0.35">
      <c r="C6" s="18" t="s">
        <v>215</v>
      </c>
    </row>
    <row r="7" spans="2:3" ht="10" customHeight="1" x14ac:dyDescent="0.35"/>
    <row r="8" spans="2:3" ht="232" x14ac:dyDescent="0.35">
      <c r="B8" s="22" t="s">
        <v>216</v>
      </c>
      <c r="C8" s="21" t="s">
        <v>217</v>
      </c>
    </row>
    <row r="9" spans="2:3" ht="10" customHeight="1" x14ac:dyDescent="0.35"/>
    <row r="10" spans="2:3" ht="35" customHeight="1" x14ac:dyDescent="0.35">
      <c r="B10" s="22" t="s">
        <v>218</v>
      </c>
      <c r="C10" s="21" t="s">
        <v>219</v>
      </c>
    </row>
    <row r="11" spans="2:3" ht="75" customHeight="1" x14ac:dyDescent="0.35">
      <c r="B11" s="18" t="s">
        <v>21</v>
      </c>
      <c r="C11" s="21" t="s">
        <v>220</v>
      </c>
    </row>
    <row r="12" spans="2:3" ht="47" customHeight="1" x14ac:dyDescent="0.35">
      <c r="B12" s="18" t="s">
        <v>21</v>
      </c>
      <c r="C12" s="21" t="s">
        <v>221</v>
      </c>
    </row>
    <row r="13" spans="2:3" ht="35" customHeight="1" x14ac:dyDescent="0.35">
      <c r="B13" s="18" t="s">
        <v>21</v>
      </c>
      <c r="C13" s="21" t="s">
        <v>222</v>
      </c>
    </row>
    <row r="14" spans="2:3" ht="32" customHeight="1" x14ac:dyDescent="0.35">
      <c r="B14" s="18" t="s">
        <v>21</v>
      </c>
      <c r="C14" s="21" t="s">
        <v>223</v>
      </c>
    </row>
    <row r="15" spans="2:3" ht="30" customHeight="1" x14ac:dyDescent="0.35">
      <c r="B15" s="18" t="s">
        <v>21</v>
      </c>
      <c r="C15" s="21" t="s">
        <v>224</v>
      </c>
    </row>
    <row r="16" spans="2:3" ht="10" customHeight="1" x14ac:dyDescent="0.35"/>
    <row r="17" spans="1:3" ht="145" customHeight="1" x14ac:dyDescent="0.35">
      <c r="B17" s="22" t="s">
        <v>225</v>
      </c>
      <c r="C17" s="21" t="s">
        <v>226</v>
      </c>
    </row>
    <row r="18" spans="1:3" ht="10" customHeight="1" x14ac:dyDescent="0.35"/>
    <row r="19" spans="1:3" ht="3" customHeight="1" x14ac:dyDescent="0.35">
      <c r="B19" s="23"/>
      <c r="C19" s="23"/>
    </row>
    <row r="20" spans="1:3" ht="12" customHeight="1" x14ac:dyDescent="0.35"/>
    <row r="21" spans="1:3" ht="35" customHeight="1" x14ac:dyDescent="0.35">
      <c r="A21" s="25"/>
      <c r="B21" s="26" t="s">
        <v>227</v>
      </c>
      <c r="C21" s="27" t="s">
        <v>228</v>
      </c>
    </row>
    <row r="22" spans="1:3" ht="18" customHeight="1" x14ac:dyDescent="0.35">
      <c r="A22" s="25"/>
      <c r="B22" s="25" t="s">
        <v>21</v>
      </c>
      <c r="C22" s="27" t="s">
        <v>229</v>
      </c>
    </row>
    <row r="23" spans="1:3" ht="18" customHeight="1" x14ac:dyDescent="0.35">
      <c r="A23" s="25"/>
      <c r="B23" s="25" t="s">
        <v>21</v>
      </c>
      <c r="C23" s="27" t="s">
        <v>230</v>
      </c>
    </row>
    <row r="24" spans="1:3" ht="18" customHeight="1" x14ac:dyDescent="0.35">
      <c r="A24" s="25"/>
      <c r="B24" s="25" t="s">
        <v>21</v>
      </c>
      <c r="C24" s="27" t="s">
        <v>231</v>
      </c>
    </row>
    <row r="25" spans="1:3" ht="18" customHeight="1" x14ac:dyDescent="0.35">
      <c r="A25" s="25"/>
      <c r="B25" s="25" t="s">
        <v>21</v>
      </c>
      <c r="C25" s="27" t="s">
        <v>232</v>
      </c>
    </row>
    <row r="26" spans="1:3" ht="18" customHeight="1" x14ac:dyDescent="0.35">
      <c r="A26" s="25"/>
      <c r="B26" s="25" t="s">
        <v>21</v>
      </c>
      <c r="C26" s="27" t="s">
        <v>233</v>
      </c>
    </row>
    <row r="27" spans="1:3" ht="18" customHeight="1" x14ac:dyDescent="0.35">
      <c r="A27" s="25"/>
      <c r="B27" s="25" t="s">
        <v>21</v>
      </c>
      <c r="C27" s="27" t="s">
        <v>234</v>
      </c>
    </row>
    <row r="28" spans="1:3" ht="18" customHeight="1" x14ac:dyDescent="0.35">
      <c r="A28" s="25"/>
      <c r="B28" s="25" t="s">
        <v>21</v>
      </c>
      <c r="C28" s="27" t="s">
        <v>235</v>
      </c>
    </row>
    <row r="29" spans="1:3" ht="18" customHeight="1" x14ac:dyDescent="0.35">
      <c r="A29" s="25"/>
      <c r="B29" s="25" t="s">
        <v>21</v>
      </c>
      <c r="C29" s="27" t="s">
        <v>236</v>
      </c>
    </row>
    <row r="30" spans="1:3" ht="44" customHeight="1" x14ac:dyDescent="0.35">
      <c r="A30" s="25"/>
      <c r="B30" s="25" t="s">
        <v>21</v>
      </c>
      <c r="C30" s="28" t="s">
        <v>237</v>
      </c>
    </row>
    <row r="31" spans="1:3" ht="10" customHeight="1" x14ac:dyDescent="0.35"/>
    <row r="32" spans="1:3" ht="3" customHeight="1" x14ac:dyDescent="0.35">
      <c r="B32" s="23"/>
      <c r="C32" s="23"/>
    </row>
    <row r="33" spans="2:3" ht="12" customHeight="1" x14ac:dyDescent="0.35"/>
    <row r="34" spans="2:3" ht="24" customHeight="1" x14ac:dyDescent="0.35">
      <c r="B34" s="29" t="s">
        <v>238</v>
      </c>
      <c r="C34" s="30" t="s">
        <v>239</v>
      </c>
    </row>
    <row r="35" spans="2:3" ht="18.5" x14ac:dyDescent="0.35">
      <c r="B35" s="29" t="s">
        <v>240</v>
      </c>
      <c r="C35" s="31" t="s">
        <v>241</v>
      </c>
    </row>
    <row r="36" spans="2:3" ht="27" customHeight="1" x14ac:dyDescent="0.35">
      <c r="B36" s="32" t="s">
        <v>242</v>
      </c>
      <c r="C36" s="24" t="s">
        <v>243</v>
      </c>
    </row>
    <row r="37" spans="2:3" x14ac:dyDescent="0.35">
      <c r="B37" s="29" t="s">
        <v>244</v>
      </c>
      <c r="C37" s="33" t="s">
        <v>245</v>
      </c>
    </row>
    <row r="38" spans="2:3" ht="10" customHeight="1" x14ac:dyDescent="0.35"/>
    <row r="39" spans="2:3" ht="290" x14ac:dyDescent="0.35">
      <c r="B39" s="29" t="s">
        <v>246</v>
      </c>
      <c r="C39" s="34" t="s">
        <v>247</v>
      </c>
    </row>
    <row r="40" spans="2:3" ht="10" customHeight="1" x14ac:dyDescent="0.35"/>
    <row r="41" spans="2:3" ht="20" customHeight="1" x14ac:dyDescent="0.35">
      <c r="B41" s="29" t="s">
        <v>248</v>
      </c>
      <c r="C41" s="35" t="s">
        <v>17</v>
      </c>
    </row>
    <row r="42" spans="2:3" ht="29" x14ac:dyDescent="0.35">
      <c r="C42" s="21" t="s">
        <v>249</v>
      </c>
    </row>
    <row r="43" spans="2:3" ht="10" customHeight="1" x14ac:dyDescent="0.35"/>
    <row r="44" spans="2:3" ht="20" customHeight="1" x14ac:dyDescent="0.35">
      <c r="C44" s="35" t="s">
        <v>158</v>
      </c>
    </row>
    <row r="45" spans="2:3" ht="29" x14ac:dyDescent="0.35">
      <c r="C45" s="21" t="s">
        <v>250</v>
      </c>
    </row>
    <row r="46" spans="2:3" ht="10" customHeight="1" x14ac:dyDescent="0.35"/>
    <row r="47" spans="2:3" ht="43.5" x14ac:dyDescent="0.35">
      <c r="B47" s="29" t="s">
        <v>251</v>
      </c>
      <c r="C47" s="21" t="s">
        <v>252</v>
      </c>
    </row>
    <row r="48" spans="2:3" ht="10" customHeight="1" x14ac:dyDescent="0.35"/>
    <row r="49" spans="2:3" ht="15.5" x14ac:dyDescent="0.35">
      <c r="C49" s="36" t="s">
        <v>148</v>
      </c>
    </row>
    <row r="50" spans="2:3" ht="29" x14ac:dyDescent="0.35">
      <c r="C50" s="21" t="s">
        <v>253</v>
      </c>
    </row>
    <row r="51" spans="2:3" ht="10" customHeight="1" x14ac:dyDescent="0.35"/>
    <row r="52" spans="2:3" ht="15.5" x14ac:dyDescent="0.35">
      <c r="C52" s="37" t="s">
        <v>16</v>
      </c>
    </row>
    <row r="53" spans="2:3" ht="29" x14ac:dyDescent="0.35">
      <c r="C53" s="21" t="s">
        <v>254</v>
      </c>
    </row>
    <row r="54" spans="2:3" ht="10" customHeight="1" x14ac:dyDescent="0.35"/>
    <row r="55" spans="2:3" ht="15.5" x14ac:dyDescent="0.35">
      <c r="C55" s="38" t="s">
        <v>42</v>
      </c>
    </row>
    <row r="56" spans="2:3" ht="29" x14ac:dyDescent="0.35">
      <c r="C56" s="21" t="s">
        <v>255</v>
      </c>
    </row>
    <row r="57" spans="2:3" ht="10" customHeight="1" x14ac:dyDescent="0.35"/>
    <row r="58" spans="2:3" ht="3" customHeight="1" x14ac:dyDescent="0.35">
      <c r="B58" s="23"/>
      <c r="C58" s="23"/>
    </row>
    <row r="59" spans="2:3" ht="12" customHeight="1" x14ac:dyDescent="0.35"/>
    <row r="60" spans="2:3" ht="130.5" x14ac:dyDescent="0.35">
      <c r="B60" s="20" t="s">
        <v>256</v>
      </c>
      <c r="C60" s="21" t="s">
        <v>257</v>
      </c>
    </row>
    <row r="61" spans="2:3" ht="6" customHeight="1" x14ac:dyDescent="0.35"/>
    <row r="62" spans="2:3" ht="217.5" x14ac:dyDescent="0.35">
      <c r="C62" s="21" t="s">
        <v>258</v>
      </c>
    </row>
    <row r="63" spans="2:3" ht="6" customHeight="1" x14ac:dyDescent="0.35"/>
    <row r="64" spans="2:3" ht="43.5" x14ac:dyDescent="0.35">
      <c r="C64" s="21" t="s">
        <v>259</v>
      </c>
    </row>
    <row r="65" spans="2:3" ht="10" customHeight="1" x14ac:dyDescent="0.35"/>
    <row r="66" spans="2:3" ht="3" customHeight="1" x14ac:dyDescent="0.35">
      <c r="B66" s="23"/>
      <c r="C66" s="23"/>
    </row>
    <row r="67" spans="2:3" ht="12" customHeight="1" x14ac:dyDescent="0.35"/>
    <row r="68" spans="2:3" ht="145" x14ac:dyDescent="0.35">
      <c r="B68" s="20" t="s">
        <v>260</v>
      </c>
      <c r="C68" s="21" t="s">
        <v>261</v>
      </c>
    </row>
    <row r="69" spans="2:3" ht="6" customHeight="1" x14ac:dyDescent="0.35"/>
    <row r="70" spans="2:3" ht="203" x14ac:dyDescent="0.35">
      <c r="C70" s="21" t="s">
        <v>262</v>
      </c>
    </row>
    <row r="71" spans="2:3" ht="6" customHeight="1" x14ac:dyDescent="0.35"/>
    <row r="72" spans="2:3" ht="43.5" x14ac:dyDescent="0.35">
      <c r="C72" s="21" t="s">
        <v>263</v>
      </c>
    </row>
    <row r="73" spans="2:3" ht="10" customHeight="1" x14ac:dyDescent="0.35"/>
    <row r="74" spans="2:3" ht="3" customHeight="1" x14ac:dyDescent="0.35">
      <c r="B74" s="23"/>
      <c r="C74" s="23"/>
    </row>
    <row r="75" spans="2:3" ht="12" customHeight="1" x14ac:dyDescent="0.35"/>
    <row r="76" spans="2:3" ht="101.5" x14ac:dyDescent="0.35">
      <c r="B76" s="20" t="s">
        <v>264</v>
      </c>
      <c r="C76" s="21" t="s">
        <v>265</v>
      </c>
    </row>
    <row r="77" spans="2:3" ht="6" customHeight="1" x14ac:dyDescent="0.35"/>
    <row r="78" spans="2:3" ht="145" x14ac:dyDescent="0.35">
      <c r="C78" s="21" t="s">
        <v>266</v>
      </c>
    </row>
    <row r="79" spans="2:3" ht="6" customHeight="1" x14ac:dyDescent="0.35"/>
    <row r="80" spans="2:3" ht="43.5" x14ac:dyDescent="0.35">
      <c r="C80" s="21" t="s">
        <v>267</v>
      </c>
    </row>
    <row r="81" spans="2:3" ht="10" customHeight="1" x14ac:dyDescent="0.35"/>
    <row r="82" spans="2:3" ht="3" customHeight="1" x14ac:dyDescent="0.35">
      <c r="B82" s="23"/>
      <c r="C82" s="23"/>
    </row>
    <row r="83" spans="2:3" ht="12" customHeight="1" x14ac:dyDescent="0.35"/>
    <row r="84" spans="2:3" ht="26" customHeight="1" x14ac:dyDescent="0.35">
      <c r="B84" s="39" t="s">
        <v>268</v>
      </c>
    </row>
    <row r="85" spans="2:3" ht="8" customHeight="1" x14ac:dyDescent="0.35"/>
    <row r="86" spans="2:3" ht="20" customHeight="1" x14ac:dyDescent="0.35">
      <c r="B86" s="29" t="s">
        <v>269</v>
      </c>
      <c r="C86" s="40" t="s">
        <v>270</v>
      </c>
    </row>
    <row r="87" spans="2:3" ht="116" x14ac:dyDescent="0.35">
      <c r="C87" s="21" t="s">
        <v>271</v>
      </c>
    </row>
    <row r="88" spans="2:3" ht="10" customHeight="1" x14ac:dyDescent="0.35"/>
    <row r="89" spans="2:3" ht="20" customHeight="1" x14ac:dyDescent="0.35">
      <c r="B89" s="29" t="s">
        <v>272</v>
      </c>
      <c r="C89" s="40" t="s">
        <v>273</v>
      </c>
    </row>
    <row r="90" spans="2:3" ht="116" x14ac:dyDescent="0.35">
      <c r="C90" s="21" t="s">
        <v>274</v>
      </c>
    </row>
    <row r="91" spans="2:3" ht="10" customHeight="1" x14ac:dyDescent="0.35"/>
    <row r="92" spans="2:3" ht="20" customHeight="1" x14ac:dyDescent="0.35">
      <c r="B92" s="29" t="s">
        <v>275</v>
      </c>
      <c r="C92" s="40" t="s">
        <v>276</v>
      </c>
    </row>
    <row r="93" spans="2:3" ht="130.5" x14ac:dyDescent="0.35">
      <c r="C93" s="21" t="s">
        <v>277</v>
      </c>
    </row>
    <row r="94" spans="2:3" ht="10" customHeight="1" x14ac:dyDescent="0.35"/>
    <row r="95" spans="2:3" ht="20" customHeight="1" x14ac:dyDescent="0.35">
      <c r="B95" s="29" t="s">
        <v>278</v>
      </c>
      <c r="C95" s="40" t="s">
        <v>279</v>
      </c>
    </row>
    <row r="96" spans="2:3" ht="130.5" x14ac:dyDescent="0.35">
      <c r="C96" s="21" t="s">
        <v>280</v>
      </c>
    </row>
    <row r="97" spans="2:3" ht="10" customHeight="1" x14ac:dyDescent="0.35"/>
    <row r="98" spans="2:3" ht="20" customHeight="1" x14ac:dyDescent="0.35">
      <c r="B98" s="29" t="s">
        <v>281</v>
      </c>
      <c r="C98" s="40" t="s">
        <v>282</v>
      </c>
    </row>
    <row r="99" spans="2:3" ht="116" x14ac:dyDescent="0.35">
      <c r="C99" s="21" t="s">
        <v>283</v>
      </c>
    </row>
    <row r="100" spans="2:3" ht="10" customHeight="1" x14ac:dyDescent="0.35"/>
    <row r="101" spans="2:3" ht="20" customHeight="1" x14ac:dyDescent="0.35">
      <c r="B101" s="29" t="s">
        <v>284</v>
      </c>
      <c r="C101" s="40" t="s">
        <v>285</v>
      </c>
    </row>
    <row r="102" spans="2:3" ht="116" x14ac:dyDescent="0.35">
      <c r="C102" s="21" t="s">
        <v>286</v>
      </c>
    </row>
    <row r="103" spans="2:3" ht="10" customHeight="1" x14ac:dyDescent="0.35"/>
    <row r="104" spans="2:3" ht="20" customHeight="1" x14ac:dyDescent="0.35">
      <c r="B104" s="29" t="s">
        <v>287</v>
      </c>
      <c r="C104" s="40" t="s">
        <v>288</v>
      </c>
    </row>
    <row r="105" spans="2:3" ht="130.5" x14ac:dyDescent="0.35">
      <c r="C105" s="21" t="s">
        <v>289</v>
      </c>
    </row>
    <row r="106" spans="2:3" ht="10" customHeight="1" x14ac:dyDescent="0.35"/>
    <row r="107" spans="2:3" ht="20" customHeight="1" x14ac:dyDescent="0.35">
      <c r="B107" s="29" t="s">
        <v>290</v>
      </c>
      <c r="C107" s="40" t="s">
        <v>291</v>
      </c>
    </row>
    <row r="108" spans="2:3" ht="203" x14ac:dyDescent="0.35">
      <c r="C108" s="21" t="s">
        <v>292</v>
      </c>
    </row>
    <row r="109" spans="2:3" ht="10" customHeight="1" x14ac:dyDescent="0.35"/>
    <row r="112" spans="2:3" ht="32" customHeight="1" x14ac:dyDescent="0.35">
      <c r="B112" s="291" t="s">
        <v>210</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2976</v>
      </c>
      <c r="B1" s="233" t="s">
        <v>0</v>
      </c>
      <c r="C1" s="233" t="s">
        <v>453</v>
      </c>
      <c r="D1" s="233" t="s">
        <v>454</v>
      </c>
      <c r="E1" s="233" t="s">
        <v>459</v>
      </c>
      <c r="F1" s="233" t="s">
        <v>460</v>
      </c>
      <c r="G1" s="233" t="s">
        <v>461</v>
      </c>
      <c r="H1" s="233" t="s">
        <v>462</v>
      </c>
      <c r="I1" s="233" t="s">
        <v>463</v>
      </c>
      <c r="J1" s="233" t="s">
        <v>464</v>
      </c>
      <c r="K1" s="233" t="s">
        <v>465</v>
      </c>
      <c r="L1" s="233" t="s">
        <v>466</v>
      </c>
      <c r="M1" s="233" t="s">
        <v>467</v>
      </c>
      <c r="N1" s="233" t="s">
        <v>468</v>
      </c>
      <c r="O1" s="233" t="s">
        <v>469</v>
      </c>
      <c r="P1" s="233" t="s">
        <v>470</v>
      </c>
      <c r="Q1" s="233" t="s">
        <v>471</v>
      </c>
      <c r="R1" s="233" t="s">
        <v>472</v>
      </c>
      <c r="S1" s="233" t="s">
        <v>473</v>
      </c>
      <c r="T1" s="233" t="s">
        <v>474</v>
      </c>
      <c r="U1" s="233" t="s">
        <v>475</v>
      </c>
      <c r="V1" s="233" t="s">
        <v>476</v>
      </c>
      <c r="W1" s="233" t="s">
        <v>477</v>
      </c>
      <c r="X1" s="233" t="s">
        <v>478</v>
      </c>
      <c r="Y1" s="233" t="s">
        <v>479</v>
      </c>
      <c r="Z1" s="233" t="s">
        <v>480</v>
      </c>
      <c r="AA1" s="233" t="s">
        <v>481</v>
      </c>
      <c r="AB1" s="233" t="s">
        <v>482</v>
      </c>
      <c r="AC1" s="233" t="s">
        <v>483</v>
      </c>
      <c r="AD1" s="233" t="s">
        <v>484</v>
      </c>
      <c r="AE1" s="233" t="s">
        <v>485</v>
      </c>
      <c r="AF1" s="233" t="s">
        <v>486</v>
      </c>
      <c r="AG1" s="233" t="s">
        <v>487</v>
      </c>
      <c r="AH1" s="233" t="s">
        <v>488</v>
      </c>
      <c r="AI1" s="233" t="s">
        <v>489</v>
      </c>
      <c r="AJ1" s="233" t="s">
        <v>490</v>
      </c>
      <c r="AK1" s="233" t="s">
        <v>491</v>
      </c>
      <c r="AL1" s="233" t="s">
        <v>492</v>
      </c>
      <c r="AM1" s="233" t="s">
        <v>493</v>
      </c>
      <c r="AN1" s="233" t="s">
        <v>494</v>
      </c>
      <c r="AO1" s="233" t="s">
        <v>495</v>
      </c>
      <c r="AP1" s="233" t="s">
        <v>496</v>
      </c>
      <c r="AQ1" s="233" t="s">
        <v>497</v>
      </c>
      <c r="AR1" s="233" t="s">
        <v>498</v>
      </c>
      <c r="AS1" s="234" t="s">
        <v>499</v>
      </c>
    </row>
    <row r="2" spans="1:45" ht="60" customHeight="1" outlineLevel="1" x14ac:dyDescent="0.35">
      <c r="A2" s="226" t="s">
        <v>2977</v>
      </c>
      <c r="B2" s="213" t="s">
        <v>2978</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2977</v>
      </c>
      <c r="B3" s="214" t="s">
        <v>2979</v>
      </c>
      <c r="C3" s="215" t="s">
        <v>2980</v>
      </c>
      <c r="D3" s="217" t="s">
        <v>2981</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2977</v>
      </c>
      <c r="B4" s="214" t="s">
        <v>2982</v>
      </c>
      <c r="C4" s="215" t="s">
        <v>2983</v>
      </c>
      <c r="D4" s="217" t="s">
        <v>2984</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2977</v>
      </c>
      <c r="B5" s="214" t="s">
        <v>2985</v>
      </c>
      <c r="C5" s="215" t="s">
        <v>2986</v>
      </c>
      <c r="D5" s="217" t="s">
        <v>2987</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2977</v>
      </c>
      <c r="B6" s="214" t="s">
        <v>2988</v>
      </c>
      <c r="C6" s="215" t="s">
        <v>2989</v>
      </c>
      <c r="D6" s="217" t="s">
        <v>2990</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2977</v>
      </c>
      <c r="B7" s="214" t="s">
        <v>2991</v>
      </c>
      <c r="C7" s="215" t="s">
        <v>2992</v>
      </c>
      <c r="D7" s="217" t="s">
        <v>2993</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2977</v>
      </c>
      <c r="B8" s="214" t="s">
        <v>2994</v>
      </c>
      <c r="C8" s="215" t="s">
        <v>2995</v>
      </c>
      <c r="D8" s="217" t="s">
        <v>2996</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2977</v>
      </c>
      <c r="B9" s="214" t="s">
        <v>2997</v>
      </c>
      <c r="C9" s="215" t="s">
        <v>2998</v>
      </c>
      <c r="D9" s="217" t="s">
        <v>2999</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2977</v>
      </c>
      <c r="B10" s="214" t="s">
        <v>3000</v>
      </c>
      <c r="C10" s="215" t="s">
        <v>3001</v>
      </c>
      <c r="D10" s="217" t="s">
        <v>3002</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2977</v>
      </c>
      <c r="B11" s="214" t="s">
        <v>3003</v>
      </c>
      <c r="C11" s="215" t="s">
        <v>3004</v>
      </c>
      <c r="D11" s="217" t="s">
        <v>3005</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2977</v>
      </c>
      <c r="B12" s="214" t="s">
        <v>3006</v>
      </c>
      <c r="C12" s="215" t="s">
        <v>3007</v>
      </c>
      <c r="D12" s="217" t="s">
        <v>3008</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2977</v>
      </c>
      <c r="B13" s="214" t="s">
        <v>3009</v>
      </c>
      <c r="C13" s="215" t="s">
        <v>3010</v>
      </c>
      <c r="D13" s="217" t="s">
        <v>3011</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2977</v>
      </c>
      <c r="B14" s="214" t="s">
        <v>3012</v>
      </c>
      <c r="C14" s="215" t="s">
        <v>3013</v>
      </c>
      <c r="D14" s="217" t="s">
        <v>3014</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2977</v>
      </c>
      <c r="B15" s="214" t="s">
        <v>3015</v>
      </c>
      <c r="C15" s="215" t="s">
        <v>3016</v>
      </c>
      <c r="D15" s="217" t="s">
        <v>3017</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2977</v>
      </c>
      <c r="B16" s="214" t="s">
        <v>3018</v>
      </c>
      <c r="C16" s="215" t="s">
        <v>3019</v>
      </c>
      <c r="D16" s="217" t="s">
        <v>3020</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2977</v>
      </c>
      <c r="B17" s="214" t="s">
        <v>3021</v>
      </c>
      <c r="C17" s="215" t="s">
        <v>3022</v>
      </c>
      <c r="D17" s="217" t="s">
        <v>3023</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2977</v>
      </c>
      <c r="B18" s="214" t="s">
        <v>3024</v>
      </c>
      <c r="C18" s="215" t="s">
        <v>3025</v>
      </c>
      <c r="D18" s="217" t="s">
        <v>3026</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2977</v>
      </c>
      <c r="B19" s="214" t="s">
        <v>3027</v>
      </c>
      <c r="C19" s="215" t="s">
        <v>3028</v>
      </c>
      <c r="D19" s="217" t="s">
        <v>3029</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2977</v>
      </c>
      <c r="B20" s="214" t="s">
        <v>3030</v>
      </c>
      <c r="C20" s="215" t="s">
        <v>3031</v>
      </c>
      <c r="D20" s="217" t="s">
        <v>3032</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2977</v>
      </c>
      <c r="B21" s="214" t="s">
        <v>3033</v>
      </c>
      <c r="C21" s="215" t="s">
        <v>3034</v>
      </c>
      <c r="D21" s="217" t="s">
        <v>3035</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2977</v>
      </c>
      <c r="B22" s="214" t="s">
        <v>3036</v>
      </c>
      <c r="C22" s="215" t="s">
        <v>3037</v>
      </c>
      <c r="D22" s="217" t="s">
        <v>3038</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2977</v>
      </c>
      <c r="B23" s="214" t="s">
        <v>3039</v>
      </c>
      <c r="C23" s="215" t="s">
        <v>3040</v>
      </c>
      <c r="D23" s="217" t="s">
        <v>3041</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2977</v>
      </c>
      <c r="B24" s="214" t="s">
        <v>3042</v>
      </c>
      <c r="C24" s="215" t="s">
        <v>3043</v>
      </c>
      <c r="D24" s="217" t="s">
        <v>3044</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2977</v>
      </c>
      <c r="B25" s="214" t="s">
        <v>3045</v>
      </c>
      <c r="C25" s="215" t="s">
        <v>3046</v>
      </c>
      <c r="D25" s="217" t="s">
        <v>3047</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2977</v>
      </c>
      <c r="B26" s="214" t="s">
        <v>3048</v>
      </c>
      <c r="C26" s="215" t="s">
        <v>3049</v>
      </c>
      <c r="D26" s="217" t="s">
        <v>3050</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2977</v>
      </c>
      <c r="B27" s="214" t="s">
        <v>3051</v>
      </c>
      <c r="C27" s="215" t="s">
        <v>3052</v>
      </c>
      <c r="D27" s="217" t="s">
        <v>3053</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2977</v>
      </c>
      <c r="B28" s="214" t="s">
        <v>3054</v>
      </c>
      <c r="C28" s="215" t="s">
        <v>3055</v>
      </c>
      <c r="D28" s="217" t="s">
        <v>3056</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2977</v>
      </c>
      <c r="B29" s="214" t="s">
        <v>3057</v>
      </c>
      <c r="C29" s="215" t="s">
        <v>3058</v>
      </c>
      <c r="D29" s="217" t="s">
        <v>3059</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2977</v>
      </c>
      <c r="B30" s="214" t="s">
        <v>3060</v>
      </c>
      <c r="C30" s="215" t="s">
        <v>3061</v>
      </c>
      <c r="D30" s="217" t="s">
        <v>3062</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2977</v>
      </c>
      <c r="B31" s="214" t="s">
        <v>3063</v>
      </c>
      <c r="C31" s="215" t="s">
        <v>3064</v>
      </c>
      <c r="D31" s="217" t="s">
        <v>3065</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2977</v>
      </c>
      <c r="B32" s="214" t="s">
        <v>3066</v>
      </c>
      <c r="C32" s="215" t="s">
        <v>3067</v>
      </c>
      <c r="D32" s="217" t="s">
        <v>3068</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2977</v>
      </c>
      <c r="B33" s="214" t="s">
        <v>3069</v>
      </c>
      <c r="C33" s="215" t="s">
        <v>3070</v>
      </c>
      <c r="D33" s="217" t="s">
        <v>3071</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2977</v>
      </c>
      <c r="B34" s="214" t="s">
        <v>3072</v>
      </c>
      <c r="C34" s="215" t="s">
        <v>3073</v>
      </c>
      <c r="D34" s="217" t="s">
        <v>3074</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2977</v>
      </c>
      <c r="B35" s="214" t="s">
        <v>3075</v>
      </c>
      <c r="C35" s="215" t="s">
        <v>3076</v>
      </c>
      <c r="D35" s="217" t="s">
        <v>3077</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2977</v>
      </c>
      <c r="B36" s="214" t="s">
        <v>3078</v>
      </c>
      <c r="C36" s="215" t="s">
        <v>3079</v>
      </c>
      <c r="D36" s="217" t="s">
        <v>3080</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2977</v>
      </c>
      <c r="B37" s="214" t="s">
        <v>3081</v>
      </c>
      <c r="C37" s="215" t="s">
        <v>3082</v>
      </c>
      <c r="D37" s="217" t="s">
        <v>3083</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2977</v>
      </c>
      <c r="B38" s="214" t="s">
        <v>3084</v>
      </c>
      <c r="C38" s="215" t="s">
        <v>3085</v>
      </c>
      <c r="D38" s="217" t="s">
        <v>3086</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2977</v>
      </c>
      <c r="B39" s="214" t="s">
        <v>3087</v>
      </c>
      <c r="C39" s="215" t="s">
        <v>3088</v>
      </c>
      <c r="D39" s="217" t="s">
        <v>3089</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3090</v>
      </c>
      <c r="B40" s="213" t="s">
        <v>3091</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3090</v>
      </c>
      <c r="B41" s="214" t="s">
        <v>3092</v>
      </c>
      <c r="C41" s="215" t="s">
        <v>3093</v>
      </c>
      <c r="D41" s="217" t="s">
        <v>3094</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3090</v>
      </c>
      <c r="B42" s="214" t="s">
        <v>3095</v>
      </c>
      <c r="C42" s="215" t="s">
        <v>3096</v>
      </c>
      <c r="D42" s="217" t="s">
        <v>3097</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3090</v>
      </c>
      <c r="B43" s="214" t="s">
        <v>3098</v>
      </c>
      <c r="C43" s="215" t="s">
        <v>3099</v>
      </c>
      <c r="D43" s="217" t="s">
        <v>3100</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3090</v>
      </c>
      <c r="B44" s="214" t="s">
        <v>3101</v>
      </c>
      <c r="C44" s="215" t="s">
        <v>3102</v>
      </c>
      <c r="D44" s="217" t="s">
        <v>3103</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3090</v>
      </c>
      <c r="B45" s="214" t="s">
        <v>3104</v>
      </c>
      <c r="C45" s="215" t="s">
        <v>3105</v>
      </c>
      <c r="D45" s="217" t="s">
        <v>3106</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3090</v>
      </c>
      <c r="B46" s="214" t="s">
        <v>3107</v>
      </c>
      <c r="C46" s="215" t="s">
        <v>3108</v>
      </c>
      <c r="D46" s="217" t="s">
        <v>3109</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3090</v>
      </c>
      <c r="B47" s="214" t="s">
        <v>3110</v>
      </c>
      <c r="C47" s="215" t="s">
        <v>3111</v>
      </c>
      <c r="D47" s="217" t="s">
        <v>3112</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3090</v>
      </c>
      <c r="B48" s="214" t="s">
        <v>3113</v>
      </c>
      <c r="C48" s="215" t="s">
        <v>3114</v>
      </c>
      <c r="D48" s="217" t="s">
        <v>3115</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3116</v>
      </c>
      <c r="B49" s="213" t="s">
        <v>3117</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3116</v>
      </c>
      <c r="B50" s="214" t="s">
        <v>3118</v>
      </c>
      <c r="C50" s="215" t="s">
        <v>3119</v>
      </c>
      <c r="D50" s="217" t="s">
        <v>3120</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3116</v>
      </c>
      <c r="B51" s="214" t="s">
        <v>3121</v>
      </c>
      <c r="C51" s="215" t="s">
        <v>3122</v>
      </c>
      <c r="D51" s="217" t="s">
        <v>3123</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3116</v>
      </c>
      <c r="B52" s="214" t="s">
        <v>3124</v>
      </c>
      <c r="C52" s="215" t="s">
        <v>3125</v>
      </c>
      <c r="D52" s="217" t="s">
        <v>3126</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3116</v>
      </c>
      <c r="B53" s="214" t="s">
        <v>3127</v>
      </c>
      <c r="C53" s="215" t="s">
        <v>3128</v>
      </c>
      <c r="D53" s="217" t="s">
        <v>3129</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3116</v>
      </c>
      <c r="B54" s="214" t="s">
        <v>3130</v>
      </c>
      <c r="C54" s="215" t="s">
        <v>3131</v>
      </c>
      <c r="D54" s="217" t="s">
        <v>3132</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3116</v>
      </c>
      <c r="B55" s="214" t="s">
        <v>3133</v>
      </c>
      <c r="C55" s="215" t="s">
        <v>3134</v>
      </c>
      <c r="D55" s="217" t="s">
        <v>3135</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3116</v>
      </c>
      <c r="B56" s="214" t="s">
        <v>3136</v>
      </c>
      <c r="C56" s="215" t="s">
        <v>3137</v>
      </c>
      <c r="D56" s="217" t="s">
        <v>3138</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3116</v>
      </c>
      <c r="B57" s="214" t="s">
        <v>3139</v>
      </c>
      <c r="C57" s="215" t="s">
        <v>3140</v>
      </c>
      <c r="D57" s="217" t="s">
        <v>3141</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3116</v>
      </c>
      <c r="B58" s="214" t="s">
        <v>3142</v>
      </c>
      <c r="C58" s="215" t="s">
        <v>3143</v>
      </c>
      <c r="D58" s="217" t="s">
        <v>3144</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3116</v>
      </c>
      <c r="B59" s="214" t="s">
        <v>3145</v>
      </c>
      <c r="C59" s="215" t="s">
        <v>3146</v>
      </c>
      <c r="D59" s="217" t="s">
        <v>3147</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3116</v>
      </c>
      <c r="B60" s="214" t="s">
        <v>3148</v>
      </c>
      <c r="C60" s="215" t="s">
        <v>3149</v>
      </c>
      <c r="D60" s="217" t="s">
        <v>3150</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3116</v>
      </c>
      <c r="B61" s="214" t="s">
        <v>3151</v>
      </c>
      <c r="C61" s="215" t="s">
        <v>3152</v>
      </c>
      <c r="D61" s="217" t="s">
        <v>3153</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3116</v>
      </c>
      <c r="B62" s="214" t="s">
        <v>3154</v>
      </c>
      <c r="C62" s="215" t="s">
        <v>3155</v>
      </c>
      <c r="D62" s="217" t="s">
        <v>3156</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3116</v>
      </c>
      <c r="B63" s="214" t="s">
        <v>3157</v>
      </c>
      <c r="C63" s="215" t="s">
        <v>3158</v>
      </c>
      <c r="D63" s="217" t="s">
        <v>3159</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3160</v>
      </c>
      <c r="B64" s="213" t="s">
        <v>3161</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3160</v>
      </c>
      <c r="B65" s="214" t="s">
        <v>3162</v>
      </c>
      <c r="C65" s="215" t="s">
        <v>3163</v>
      </c>
      <c r="D65" s="217" t="s">
        <v>3164</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3160</v>
      </c>
      <c r="B66" s="214" t="s">
        <v>3165</v>
      </c>
      <c r="C66" s="215" t="s">
        <v>3166</v>
      </c>
      <c r="D66" s="217" t="s">
        <v>3167</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3160</v>
      </c>
      <c r="B67" s="214" t="s">
        <v>3168</v>
      </c>
      <c r="C67" s="215" t="s">
        <v>3169</v>
      </c>
      <c r="D67" s="217" t="s">
        <v>3170</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3160</v>
      </c>
      <c r="B68" s="214" t="s">
        <v>3171</v>
      </c>
      <c r="C68" s="215" t="s">
        <v>3172</v>
      </c>
      <c r="D68" s="217" t="s">
        <v>3173</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3160</v>
      </c>
      <c r="B69" s="214" t="s">
        <v>3174</v>
      </c>
      <c r="C69" s="215" t="s">
        <v>3175</v>
      </c>
      <c r="D69" s="217" t="s">
        <v>3176</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3160</v>
      </c>
      <c r="B70" s="214" t="s">
        <v>3177</v>
      </c>
      <c r="C70" s="215" t="s">
        <v>3178</v>
      </c>
      <c r="D70" s="217" t="s">
        <v>3179</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3160</v>
      </c>
      <c r="B71" s="214" t="s">
        <v>3180</v>
      </c>
      <c r="C71" s="215" t="s">
        <v>3181</v>
      </c>
      <c r="D71" s="217" t="s">
        <v>3182</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3160</v>
      </c>
      <c r="B72" s="214" t="s">
        <v>3183</v>
      </c>
      <c r="C72" s="215" t="s">
        <v>3184</v>
      </c>
      <c r="D72" s="217" t="s">
        <v>3185</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3160</v>
      </c>
      <c r="B73" s="214" t="s">
        <v>3186</v>
      </c>
      <c r="C73" s="215" t="s">
        <v>3187</v>
      </c>
      <c r="D73" s="217" t="s">
        <v>3188</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3160</v>
      </c>
      <c r="B74" s="214" t="s">
        <v>3189</v>
      </c>
      <c r="C74" s="215" t="s">
        <v>3190</v>
      </c>
      <c r="D74" s="217" t="s">
        <v>3191</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3160</v>
      </c>
      <c r="B75" s="214" t="s">
        <v>3192</v>
      </c>
      <c r="C75" s="215" t="s">
        <v>3193</v>
      </c>
      <c r="D75" s="217" t="s">
        <v>3194</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3160</v>
      </c>
      <c r="B76" s="214" t="s">
        <v>3195</v>
      </c>
      <c r="C76" s="215" t="s">
        <v>3196</v>
      </c>
      <c r="D76" s="217" t="s">
        <v>3197</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3160</v>
      </c>
      <c r="B77" s="214" t="s">
        <v>3198</v>
      </c>
      <c r="C77" s="215" t="s">
        <v>3199</v>
      </c>
      <c r="D77" s="217" t="s">
        <v>3200</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3160</v>
      </c>
      <c r="B78" s="214" t="s">
        <v>3201</v>
      </c>
      <c r="C78" s="215" t="s">
        <v>3202</v>
      </c>
      <c r="D78" s="217" t="s">
        <v>3203</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3160</v>
      </c>
      <c r="B79" s="214" t="s">
        <v>3204</v>
      </c>
      <c r="C79" s="215" t="s">
        <v>3205</v>
      </c>
      <c r="D79" s="217" t="s">
        <v>3206</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3160</v>
      </c>
      <c r="B80" s="214" t="s">
        <v>3207</v>
      </c>
      <c r="C80" s="215" t="s">
        <v>3208</v>
      </c>
      <c r="D80" s="217" t="s">
        <v>3209</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3160</v>
      </c>
      <c r="B81" s="214" t="s">
        <v>3210</v>
      </c>
      <c r="C81" s="215" t="s">
        <v>3211</v>
      </c>
      <c r="D81" s="217" t="s">
        <v>3212</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3160</v>
      </c>
      <c r="B82" s="214" t="s">
        <v>3213</v>
      </c>
      <c r="C82" s="215" t="s">
        <v>3214</v>
      </c>
      <c r="D82" s="217" t="s">
        <v>3215</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3160</v>
      </c>
      <c r="B83" s="214" t="s">
        <v>3216</v>
      </c>
      <c r="C83" s="215" t="s">
        <v>3217</v>
      </c>
      <c r="D83" s="217" t="s">
        <v>3218</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3160</v>
      </c>
      <c r="B84" s="214" t="s">
        <v>3219</v>
      </c>
      <c r="C84" s="215" t="s">
        <v>3220</v>
      </c>
      <c r="D84" s="217" t="s">
        <v>3221</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3160</v>
      </c>
      <c r="B85" s="214" t="s">
        <v>3222</v>
      </c>
      <c r="C85" s="215" t="s">
        <v>3223</v>
      </c>
      <c r="D85" s="217" t="s">
        <v>3224</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3160</v>
      </c>
      <c r="B86" s="214" t="s">
        <v>3225</v>
      </c>
      <c r="C86" s="215" t="s">
        <v>3226</v>
      </c>
      <c r="D86" s="217" t="s">
        <v>3227</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3160</v>
      </c>
      <c r="B87" s="214" t="s">
        <v>3228</v>
      </c>
      <c r="C87" s="215" t="s">
        <v>3229</v>
      </c>
      <c r="D87" s="217" t="s">
        <v>3230</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3160</v>
      </c>
      <c r="B88" s="214" t="s">
        <v>3231</v>
      </c>
      <c r="C88" s="215" t="s">
        <v>3232</v>
      </c>
      <c r="D88" s="217" t="s">
        <v>3233</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3160</v>
      </c>
      <c r="B89" s="214" t="s">
        <v>3234</v>
      </c>
      <c r="C89" s="215" t="s">
        <v>3235</v>
      </c>
      <c r="D89" s="217" t="s">
        <v>3236</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3160</v>
      </c>
      <c r="B90" s="214" t="s">
        <v>3237</v>
      </c>
      <c r="C90" s="215" t="s">
        <v>3238</v>
      </c>
      <c r="D90" s="217" t="s">
        <v>3239</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3160</v>
      </c>
      <c r="B91" s="214" t="s">
        <v>3240</v>
      </c>
      <c r="C91" s="215" t="s">
        <v>3241</v>
      </c>
      <c r="D91" s="217" t="s">
        <v>3242</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3160</v>
      </c>
      <c r="B92" s="214" t="s">
        <v>3243</v>
      </c>
      <c r="C92" s="215" t="s">
        <v>3244</v>
      </c>
      <c r="D92" s="217" t="s">
        <v>3245</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3160</v>
      </c>
      <c r="B93" s="214" t="s">
        <v>3246</v>
      </c>
      <c r="C93" s="215" t="s">
        <v>3247</v>
      </c>
      <c r="D93" s="217" t="s">
        <v>3248</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3160</v>
      </c>
      <c r="B94" s="214" t="s">
        <v>3249</v>
      </c>
      <c r="C94" s="215" t="s">
        <v>3250</v>
      </c>
      <c r="D94" s="217" t="s">
        <v>3251</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3160</v>
      </c>
      <c r="B95" s="214" t="s">
        <v>3252</v>
      </c>
      <c r="C95" s="215" t="s">
        <v>3253</v>
      </c>
      <c r="D95" s="217" t="s">
        <v>3254</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3160</v>
      </c>
      <c r="B96" s="214" t="s">
        <v>3255</v>
      </c>
      <c r="C96" s="215" t="s">
        <v>3256</v>
      </c>
      <c r="D96" s="217" t="s">
        <v>3257</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3160</v>
      </c>
      <c r="B97" s="214" t="s">
        <v>3258</v>
      </c>
      <c r="C97" s="215" t="s">
        <v>3259</v>
      </c>
      <c r="D97" s="217" t="s">
        <v>3260</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3160</v>
      </c>
      <c r="B98" s="221" t="s">
        <v>3261</v>
      </c>
      <c r="C98" s="222" t="s">
        <v>3262</v>
      </c>
      <c r="D98" s="223" t="s">
        <v>3263</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210</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IFERROR(INDEX('Recommendations'!$H$2:$H$60, MATCH(F2,'Recommendations'!$A$2:$A$60,0))="Implemented", FALSE))</xm:f>
            <x14:dxf>
              <font>
                <color rgb="FF000000"/>
              </font>
              <fill>
                <patternFill>
                  <bgColor rgb="FF3C7D22"/>
                </patternFill>
              </fill>
            </x14:dxf>
          </x14:cfRule>
          <x14:cfRule type="expression" priority="2" id="{00000000-000E-0000-0900-000002000000}">
            <xm:f>AND(F2&lt;&gt;"", IFERROR(INDEX('Recommendations'!$H$2:$H$60, MATCH(F2,'Recommendations'!$A$2:$A$60,0))="Compensated", FALSE))</xm:f>
            <x14:dxf>
              <font>
                <color rgb="FF000000"/>
              </font>
              <fill>
                <patternFill>
                  <bgColor rgb="FFC6E0B4"/>
                </patternFill>
              </fill>
            </x14:dxf>
          </x14:cfRule>
          <x14:cfRule type="expression" priority="3" id="{00000000-000E-0000-0900-000003000000}">
            <xm:f>AND(F2&lt;&gt;"", IFERROR(INDEX('Recommendations'!$H$2:$H$60, MATCH(F2,'Recommendations'!$A$2:$A$60,0))="Testing", FALSE))</xm:f>
            <x14:dxf>
              <font>
                <color rgb="FF000000"/>
              </font>
              <fill>
                <patternFill>
                  <bgColor rgb="FFFFC000"/>
                </patternFill>
              </fill>
            </x14:dxf>
          </x14:cfRule>
          <x14:cfRule type="expression" priority="4" id="{00000000-000E-0000-0900-000004000000}">
            <xm:f>AND(F2&lt;&gt;"", IFERROR(INDEX('Recommendations'!$H$2:$H$60, MATCH(F2,'Recommendations'!$A$2:$A$60,0))="Failed", FALSE))</xm:f>
            <x14:dxf>
              <font>
                <color rgb="FF000000"/>
              </font>
              <fill>
                <patternFill>
                  <bgColor rgb="FFD82891"/>
                </patternFill>
              </fill>
            </x14:dxf>
          </x14:cfRule>
          <x14:cfRule type="expression" priority="5" id="{00000000-000E-0000-0900-000005000000}">
            <xm:f>AND(F2&lt;&gt;"", IFERROR(INDEX('Recommendations'!$H$2:$H$60, MATCH(F2,'Recommendations'!$A$2:$A$60,0))="Risk Accepted", FALSE))</xm:f>
            <x14:dxf>
              <font>
                <color rgb="FF000000"/>
              </font>
              <fill>
                <patternFill>
                  <bgColor rgb="FFD9D9D9"/>
                </patternFill>
              </fill>
            </x14:dxf>
          </x14:cfRule>
          <x14:cfRule type="expression" priority="6" id="{00000000-000E-0000-0900-000006000000}">
            <xm:f>AND(F2&lt;&gt;"", IFERROR(INDEX('Recommendations'!$H$2:$H$60, MATCH(F2,'Recommendations'!$A$2:$A$60,0))="N/A",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3264</v>
      </c>
      <c r="C1" s="256" t="s">
        <v>3265</v>
      </c>
      <c r="D1" s="256" t="s">
        <v>3266</v>
      </c>
      <c r="E1" s="256" t="s">
        <v>3267</v>
      </c>
      <c r="F1" s="256" t="s">
        <v>2093</v>
      </c>
      <c r="G1" s="256" t="s">
        <v>3268</v>
      </c>
      <c r="H1" s="256" t="s">
        <v>3269</v>
      </c>
      <c r="I1" s="256" t="s">
        <v>3270</v>
      </c>
      <c r="J1" s="256" t="s">
        <v>11</v>
      </c>
      <c r="K1" s="256" t="s">
        <v>459</v>
      </c>
      <c r="L1" s="256" t="s">
        <v>460</v>
      </c>
      <c r="M1" s="256" t="s">
        <v>461</v>
      </c>
      <c r="N1" s="256" t="s">
        <v>462</v>
      </c>
      <c r="O1" s="256" t="s">
        <v>463</v>
      </c>
      <c r="P1" s="256" t="s">
        <v>464</v>
      </c>
      <c r="Q1" s="256" t="s">
        <v>465</v>
      </c>
      <c r="R1" s="256" t="s">
        <v>466</v>
      </c>
      <c r="S1" s="256" t="s">
        <v>467</v>
      </c>
      <c r="T1" s="256" t="s">
        <v>468</v>
      </c>
      <c r="U1" s="256" t="s">
        <v>469</v>
      </c>
      <c r="V1" s="256" t="s">
        <v>470</v>
      </c>
      <c r="W1" s="256" t="s">
        <v>471</v>
      </c>
      <c r="X1" s="256" t="s">
        <v>472</v>
      </c>
      <c r="Y1" s="256" t="s">
        <v>473</v>
      </c>
      <c r="Z1" s="256" t="s">
        <v>474</v>
      </c>
      <c r="AA1" s="256" t="s">
        <v>475</v>
      </c>
      <c r="AB1" s="256" t="s">
        <v>476</v>
      </c>
      <c r="AC1" s="256" t="s">
        <v>477</v>
      </c>
      <c r="AD1" s="256" t="s">
        <v>478</v>
      </c>
      <c r="AE1" s="256" t="s">
        <v>479</v>
      </c>
      <c r="AF1" s="256" t="s">
        <v>480</v>
      </c>
      <c r="AG1" s="256" t="s">
        <v>481</v>
      </c>
      <c r="AH1" s="256" t="s">
        <v>482</v>
      </c>
      <c r="AI1" s="256" t="s">
        <v>483</v>
      </c>
      <c r="AJ1" s="256" t="s">
        <v>484</v>
      </c>
      <c r="AK1" s="256" t="s">
        <v>485</v>
      </c>
      <c r="AL1" s="256" t="s">
        <v>486</v>
      </c>
      <c r="AM1" s="256" t="s">
        <v>487</v>
      </c>
      <c r="AN1" s="256" t="s">
        <v>488</v>
      </c>
      <c r="AO1" s="256" t="s">
        <v>489</v>
      </c>
      <c r="AP1" s="256" t="s">
        <v>490</v>
      </c>
      <c r="AQ1" s="256" t="s">
        <v>491</v>
      </c>
      <c r="AR1" s="256" t="s">
        <v>492</v>
      </c>
      <c r="AS1" s="256" t="s">
        <v>493</v>
      </c>
      <c r="AT1" s="256" t="s">
        <v>494</v>
      </c>
      <c r="AU1" s="256" t="s">
        <v>495</v>
      </c>
      <c r="AV1" s="256" t="s">
        <v>496</v>
      </c>
      <c r="AW1" s="256" t="s">
        <v>497</v>
      </c>
      <c r="AX1" s="256" t="s">
        <v>498</v>
      </c>
      <c r="AY1" s="257" t="s">
        <v>499</v>
      </c>
    </row>
    <row r="2" spans="1:51" ht="60" customHeight="1" outlineLevel="1" x14ac:dyDescent="0.35">
      <c r="A2" s="247" t="s">
        <v>3271</v>
      </c>
      <c r="B2" s="235" t="s">
        <v>3272</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502</v>
      </c>
      <c r="B3" s="236" t="s">
        <v>3273</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3274</v>
      </c>
      <c r="B4" s="237" t="s">
        <v>3275</v>
      </c>
      <c r="C4" s="237" t="s">
        <v>3276</v>
      </c>
      <c r="D4" s="237" t="s">
        <v>3277</v>
      </c>
      <c r="E4" s="237" t="s">
        <v>3278</v>
      </c>
      <c r="F4" s="237" t="s">
        <v>21</v>
      </c>
      <c r="G4" s="237" t="s">
        <v>21</v>
      </c>
      <c r="H4" s="237" t="s">
        <v>3279</v>
      </c>
      <c r="I4" s="237" t="s">
        <v>21</v>
      </c>
      <c r="J4" s="237" t="s">
        <v>3280</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3281</v>
      </c>
      <c r="B5" s="237" t="s">
        <v>3282</v>
      </c>
      <c r="C5" s="237" t="s">
        <v>3283</v>
      </c>
      <c r="D5" s="237" t="s">
        <v>3284</v>
      </c>
      <c r="E5" s="237" t="s">
        <v>3285</v>
      </c>
      <c r="F5" s="237" t="s">
        <v>3286</v>
      </c>
      <c r="G5" s="237" t="s">
        <v>21</v>
      </c>
      <c r="H5" s="237" t="s">
        <v>3287</v>
      </c>
      <c r="I5" s="237" t="s">
        <v>21</v>
      </c>
      <c r="J5" s="237" t="s">
        <v>3288</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508</v>
      </c>
      <c r="B6" s="236" t="s">
        <v>3289</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3290</v>
      </c>
      <c r="B7" s="237" t="s">
        <v>3291</v>
      </c>
      <c r="C7" s="237" t="s">
        <v>3292</v>
      </c>
      <c r="D7" s="237" t="s">
        <v>3293</v>
      </c>
      <c r="E7" s="237" t="s">
        <v>3285</v>
      </c>
      <c r="F7" s="237" t="s">
        <v>3294</v>
      </c>
      <c r="G7" s="237" t="s">
        <v>21</v>
      </c>
      <c r="H7" s="237" t="s">
        <v>3295</v>
      </c>
      <c r="I7" s="237" t="s">
        <v>21</v>
      </c>
      <c r="J7" s="237" t="s">
        <v>3296</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3297</v>
      </c>
      <c r="B8" s="237" t="s">
        <v>3298</v>
      </c>
      <c r="C8" s="237" t="s">
        <v>3299</v>
      </c>
      <c r="D8" s="237" t="s">
        <v>3300</v>
      </c>
      <c r="E8" s="237" t="s">
        <v>21</v>
      </c>
      <c r="F8" s="237" t="s">
        <v>21</v>
      </c>
      <c r="G8" s="237" t="s">
        <v>21</v>
      </c>
      <c r="H8" s="237" t="s">
        <v>3301</v>
      </c>
      <c r="I8" s="237" t="s">
        <v>3302</v>
      </c>
      <c r="J8" s="237" t="s">
        <v>3303</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3304</v>
      </c>
      <c r="B9" s="237" t="s">
        <v>3305</v>
      </c>
      <c r="C9" s="237" t="s">
        <v>3306</v>
      </c>
      <c r="D9" s="237" t="s">
        <v>3307</v>
      </c>
      <c r="E9" s="237" t="s">
        <v>21</v>
      </c>
      <c r="F9" s="237" t="s">
        <v>21</v>
      </c>
      <c r="G9" s="237" t="s">
        <v>21</v>
      </c>
      <c r="H9" s="237" t="s">
        <v>3308</v>
      </c>
      <c r="I9" s="237" t="s">
        <v>3309</v>
      </c>
      <c r="J9" s="237" t="s">
        <v>3310</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3311</v>
      </c>
      <c r="B10" s="237" t="s">
        <v>3312</v>
      </c>
      <c r="C10" s="237" t="s">
        <v>3313</v>
      </c>
      <c r="D10" s="237" t="s">
        <v>3314</v>
      </c>
      <c r="E10" s="237" t="s">
        <v>21</v>
      </c>
      <c r="F10" s="237" t="s">
        <v>21</v>
      </c>
      <c r="G10" s="237" t="s">
        <v>21</v>
      </c>
      <c r="H10" s="237" t="s">
        <v>3315</v>
      </c>
      <c r="I10" s="237" t="s">
        <v>3316</v>
      </c>
      <c r="J10" s="237" t="s">
        <v>3317</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3318</v>
      </c>
      <c r="B11" s="237" t="s">
        <v>3319</v>
      </c>
      <c r="C11" s="237" t="s">
        <v>3320</v>
      </c>
      <c r="D11" s="237" t="s">
        <v>3321</v>
      </c>
      <c r="E11" s="237" t="s">
        <v>21</v>
      </c>
      <c r="F11" s="237" t="s">
        <v>21</v>
      </c>
      <c r="G11" s="237" t="s">
        <v>21</v>
      </c>
      <c r="H11" s="237" t="s">
        <v>3322</v>
      </c>
      <c r="I11" s="237" t="s">
        <v>21</v>
      </c>
      <c r="J11" s="237" t="s">
        <v>3323</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3324</v>
      </c>
      <c r="B12" s="237" t="s">
        <v>3325</v>
      </c>
      <c r="C12" s="237" t="s">
        <v>3326</v>
      </c>
      <c r="D12" s="237" t="s">
        <v>3327</v>
      </c>
      <c r="E12" s="237" t="s">
        <v>21</v>
      </c>
      <c r="F12" s="237" t="s">
        <v>21</v>
      </c>
      <c r="G12" s="237" t="s">
        <v>3328</v>
      </c>
      <c r="H12" s="237" t="s">
        <v>3329</v>
      </c>
      <c r="I12" s="237" t="s">
        <v>21</v>
      </c>
      <c r="J12" s="237" t="s">
        <v>3330</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3331</v>
      </c>
      <c r="B13" s="237" t="s">
        <v>3332</v>
      </c>
      <c r="C13" s="237" t="s">
        <v>3333</v>
      </c>
      <c r="D13" s="237" t="s">
        <v>3334</v>
      </c>
      <c r="E13" s="237" t="s">
        <v>21</v>
      </c>
      <c r="F13" s="237" t="s">
        <v>21</v>
      </c>
      <c r="G13" s="237" t="s">
        <v>21</v>
      </c>
      <c r="H13" s="237" t="s">
        <v>3335</v>
      </c>
      <c r="I13" s="237" t="s">
        <v>21</v>
      </c>
      <c r="J13" s="237" t="s">
        <v>3336</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3337</v>
      </c>
      <c r="B14" s="237" t="s">
        <v>3338</v>
      </c>
      <c r="C14" s="237" t="s">
        <v>3339</v>
      </c>
      <c r="D14" s="237" t="s">
        <v>3340</v>
      </c>
      <c r="E14" s="237" t="s">
        <v>21</v>
      </c>
      <c r="F14" s="237" t="s">
        <v>3341</v>
      </c>
      <c r="G14" s="237" t="s">
        <v>21</v>
      </c>
      <c r="H14" s="237" t="s">
        <v>3342</v>
      </c>
      <c r="I14" s="237" t="s">
        <v>3343</v>
      </c>
      <c r="J14" s="237" t="s">
        <v>3344</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513</v>
      </c>
      <c r="B15" s="236" t="s">
        <v>3345</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3346</v>
      </c>
      <c r="B16" s="237" t="s">
        <v>3347</v>
      </c>
      <c r="C16" s="237" t="s">
        <v>3348</v>
      </c>
      <c r="D16" s="237" t="s">
        <v>3340</v>
      </c>
      <c r="E16" s="237" t="s">
        <v>21</v>
      </c>
      <c r="F16" s="237" t="s">
        <v>3349</v>
      </c>
      <c r="G16" s="237" t="s">
        <v>21</v>
      </c>
      <c r="H16" s="237" t="s">
        <v>3350</v>
      </c>
      <c r="I16" s="237" t="s">
        <v>21</v>
      </c>
      <c r="J16" s="237" t="s">
        <v>3351</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3352</v>
      </c>
      <c r="B17" s="237" t="s">
        <v>3353</v>
      </c>
      <c r="C17" s="237" t="s">
        <v>3354</v>
      </c>
      <c r="D17" s="237" t="s">
        <v>3355</v>
      </c>
      <c r="E17" s="237" t="s">
        <v>21</v>
      </c>
      <c r="F17" s="237" t="s">
        <v>3349</v>
      </c>
      <c r="G17" s="237" t="s">
        <v>21</v>
      </c>
      <c r="H17" s="237" t="s">
        <v>3356</v>
      </c>
      <c r="I17" s="237" t="s">
        <v>21</v>
      </c>
      <c r="J17" s="237" t="s">
        <v>3357</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3358</v>
      </c>
      <c r="B18" s="237" t="s">
        <v>3359</v>
      </c>
      <c r="C18" s="237" t="s">
        <v>3360</v>
      </c>
      <c r="D18" s="237" t="s">
        <v>21</v>
      </c>
      <c r="E18" s="237" t="s">
        <v>21</v>
      </c>
      <c r="F18" s="237" t="s">
        <v>21</v>
      </c>
      <c r="G18" s="237" t="s">
        <v>21</v>
      </c>
      <c r="H18" s="237" t="s">
        <v>3361</v>
      </c>
      <c r="I18" s="237" t="s">
        <v>21</v>
      </c>
      <c r="J18" s="237" t="s">
        <v>3362</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518</v>
      </c>
      <c r="B19" s="236" t="s">
        <v>3363</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3364</v>
      </c>
      <c r="B20" s="237" t="s">
        <v>3365</v>
      </c>
      <c r="C20" s="237" t="s">
        <v>3366</v>
      </c>
      <c r="D20" s="237" t="s">
        <v>3367</v>
      </c>
      <c r="E20" s="237" t="s">
        <v>21</v>
      </c>
      <c r="F20" s="237" t="s">
        <v>3368</v>
      </c>
      <c r="G20" s="237" t="s">
        <v>21</v>
      </c>
      <c r="H20" s="237" t="s">
        <v>3369</v>
      </c>
      <c r="I20" s="237" t="s">
        <v>21</v>
      </c>
      <c r="J20" s="237" t="s">
        <v>3370</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3371</v>
      </c>
      <c r="B21" s="237" t="s">
        <v>3372</v>
      </c>
      <c r="C21" s="237" t="s">
        <v>3373</v>
      </c>
      <c r="D21" s="237" t="s">
        <v>3374</v>
      </c>
      <c r="E21" s="237" t="s">
        <v>3375</v>
      </c>
      <c r="F21" s="237" t="s">
        <v>21</v>
      </c>
      <c r="G21" s="237" t="s">
        <v>21</v>
      </c>
      <c r="H21" s="237" t="s">
        <v>3376</v>
      </c>
      <c r="I21" s="237" t="s">
        <v>3377</v>
      </c>
      <c r="J21" s="237" t="s">
        <v>3378</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3379</v>
      </c>
      <c r="B22" s="237" t="s">
        <v>3380</v>
      </c>
      <c r="C22" s="237" t="s">
        <v>3381</v>
      </c>
      <c r="D22" s="237" t="s">
        <v>3382</v>
      </c>
      <c r="E22" s="237" t="s">
        <v>21</v>
      </c>
      <c r="F22" s="237" t="s">
        <v>3383</v>
      </c>
      <c r="G22" s="237" t="s">
        <v>21</v>
      </c>
      <c r="H22" s="237" t="s">
        <v>3384</v>
      </c>
      <c r="I22" s="237" t="s">
        <v>21</v>
      </c>
      <c r="J22" s="237" t="s">
        <v>3385</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3386</v>
      </c>
      <c r="B23" s="237" t="s">
        <v>3387</v>
      </c>
      <c r="C23" s="237" t="s">
        <v>3388</v>
      </c>
      <c r="D23" s="237" t="s">
        <v>3389</v>
      </c>
      <c r="E23" s="237" t="s">
        <v>21</v>
      </c>
      <c r="F23" s="237" t="s">
        <v>21</v>
      </c>
      <c r="G23" s="237" t="s">
        <v>21</v>
      </c>
      <c r="H23" s="237" t="s">
        <v>3390</v>
      </c>
      <c r="I23" s="237" t="s">
        <v>3391</v>
      </c>
      <c r="J23" s="237" t="s">
        <v>3392</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3393</v>
      </c>
      <c r="B24" s="237" t="s">
        <v>3394</v>
      </c>
      <c r="C24" s="237" t="s">
        <v>3395</v>
      </c>
      <c r="D24" s="237" t="s">
        <v>3389</v>
      </c>
      <c r="E24" s="237" t="s">
        <v>21</v>
      </c>
      <c r="F24" s="237" t="s">
        <v>3396</v>
      </c>
      <c r="G24" s="237" t="s">
        <v>21</v>
      </c>
      <c r="H24" s="237" t="s">
        <v>3397</v>
      </c>
      <c r="I24" s="237" t="s">
        <v>21</v>
      </c>
      <c r="J24" s="237" t="s">
        <v>3398</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522</v>
      </c>
      <c r="B25" s="236" t="s">
        <v>3399</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3400</v>
      </c>
      <c r="B26" s="237" t="s">
        <v>3401</v>
      </c>
      <c r="C26" s="237" t="s">
        <v>3402</v>
      </c>
      <c r="D26" s="237" t="s">
        <v>3403</v>
      </c>
      <c r="E26" s="237" t="s">
        <v>21</v>
      </c>
      <c r="F26" s="237" t="s">
        <v>3404</v>
      </c>
      <c r="G26" s="237" t="s">
        <v>21</v>
      </c>
      <c r="H26" s="237" t="s">
        <v>3405</v>
      </c>
      <c r="I26" s="237" t="s">
        <v>21</v>
      </c>
      <c r="J26" s="237" t="s">
        <v>3406</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3407</v>
      </c>
      <c r="B27" s="235" t="s">
        <v>3408</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528</v>
      </c>
      <c r="B28" s="236" t="s">
        <v>3409</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3410</v>
      </c>
      <c r="B29" s="237" t="s">
        <v>3411</v>
      </c>
      <c r="C29" s="237" t="s">
        <v>3412</v>
      </c>
      <c r="D29" s="237" t="s">
        <v>3413</v>
      </c>
      <c r="E29" s="237" t="s">
        <v>3414</v>
      </c>
      <c r="F29" s="237" t="s">
        <v>21</v>
      </c>
      <c r="G29" s="237" t="s">
        <v>21</v>
      </c>
      <c r="H29" s="237" t="s">
        <v>3415</v>
      </c>
      <c r="I29" s="237" t="s">
        <v>21</v>
      </c>
      <c r="J29" s="237" t="s">
        <v>3416</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3417</v>
      </c>
      <c r="B30" s="237" t="s">
        <v>3418</v>
      </c>
      <c r="C30" s="237" t="s">
        <v>3283</v>
      </c>
      <c r="D30" s="237" t="s">
        <v>3284</v>
      </c>
      <c r="E30" s="237" t="s">
        <v>21</v>
      </c>
      <c r="F30" s="237" t="s">
        <v>3286</v>
      </c>
      <c r="G30" s="237" t="s">
        <v>21</v>
      </c>
      <c r="H30" s="237" t="s">
        <v>3419</v>
      </c>
      <c r="I30" s="237" t="s">
        <v>21</v>
      </c>
      <c r="J30" s="237" t="s">
        <v>3420</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533</v>
      </c>
      <c r="B31" s="236" t="s">
        <v>3421</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3422</v>
      </c>
      <c r="B32" s="237" t="s">
        <v>3423</v>
      </c>
      <c r="C32" s="237" t="s">
        <v>3424</v>
      </c>
      <c r="D32" s="237" t="s">
        <v>3425</v>
      </c>
      <c r="E32" s="237" t="s">
        <v>21</v>
      </c>
      <c r="F32" s="237" t="s">
        <v>21</v>
      </c>
      <c r="G32" s="237" t="s">
        <v>3426</v>
      </c>
      <c r="H32" s="237" t="s">
        <v>3427</v>
      </c>
      <c r="I32" s="237" t="s">
        <v>21</v>
      </c>
      <c r="J32" s="237" t="s">
        <v>3428</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3429</v>
      </c>
      <c r="B33" s="237" t="s">
        <v>3430</v>
      </c>
      <c r="C33" s="237" t="s">
        <v>3431</v>
      </c>
      <c r="D33" s="237" t="s">
        <v>3432</v>
      </c>
      <c r="E33" s="237" t="s">
        <v>21</v>
      </c>
      <c r="F33" s="237" t="s">
        <v>3433</v>
      </c>
      <c r="G33" s="237" t="s">
        <v>21</v>
      </c>
      <c r="H33" s="237" t="s">
        <v>3434</v>
      </c>
      <c r="I33" s="237" t="s">
        <v>3435</v>
      </c>
      <c r="J33" s="237" t="s">
        <v>3436</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3437</v>
      </c>
      <c r="B34" s="237" t="s">
        <v>3438</v>
      </c>
      <c r="C34" s="237" t="s">
        <v>3439</v>
      </c>
      <c r="D34" s="237" t="s">
        <v>3440</v>
      </c>
      <c r="E34" s="237" t="s">
        <v>21</v>
      </c>
      <c r="F34" s="237" t="s">
        <v>21</v>
      </c>
      <c r="G34" s="237" t="s">
        <v>21</v>
      </c>
      <c r="H34" s="237" t="s">
        <v>3441</v>
      </c>
      <c r="I34" s="237" t="s">
        <v>21</v>
      </c>
      <c r="J34" s="237" t="s">
        <v>3442</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3443</v>
      </c>
      <c r="B35" s="237" t="s">
        <v>3444</v>
      </c>
      <c r="C35" s="237" t="s">
        <v>3445</v>
      </c>
      <c r="D35" s="237" t="s">
        <v>3446</v>
      </c>
      <c r="E35" s="237" t="s">
        <v>21</v>
      </c>
      <c r="F35" s="237" t="s">
        <v>3447</v>
      </c>
      <c r="G35" s="237" t="s">
        <v>21</v>
      </c>
      <c r="H35" s="237" t="s">
        <v>3448</v>
      </c>
      <c r="I35" s="237" t="s">
        <v>21</v>
      </c>
      <c r="J35" s="237" t="s">
        <v>3449</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3450</v>
      </c>
      <c r="B36" s="237" t="s">
        <v>3451</v>
      </c>
      <c r="C36" s="237" t="s">
        <v>3452</v>
      </c>
      <c r="D36" s="237" t="s">
        <v>3453</v>
      </c>
      <c r="E36" s="237" t="s">
        <v>21</v>
      </c>
      <c r="F36" s="237" t="s">
        <v>21</v>
      </c>
      <c r="G36" s="237" t="s">
        <v>3454</v>
      </c>
      <c r="H36" s="237" t="s">
        <v>3455</v>
      </c>
      <c r="I36" s="237" t="s">
        <v>21</v>
      </c>
      <c r="J36" s="237" t="s">
        <v>3456</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3457</v>
      </c>
      <c r="B37" s="237" t="s">
        <v>3458</v>
      </c>
      <c r="C37" s="237" t="s">
        <v>3459</v>
      </c>
      <c r="D37" s="237" t="s">
        <v>3460</v>
      </c>
      <c r="E37" s="237" t="s">
        <v>21</v>
      </c>
      <c r="F37" s="237" t="s">
        <v>3461</v>
      </c>
      <c r="G37" s="237" t="s">
        <v>3462</v>
      </c>
      <c r="H37" s="237" t="s">
        <v>3463</v>
      </c>
      <c r="I37" s="237" t="s">
        <v>21</v>
      </c>
      <c r="J37" s="237" t="s">
        <v>3464</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3465</v>
      </c>
      <c r="B38" s="237" t="s">
        <v>3466</v>
      </c>
      <c r="C38" s="237" t="s">
        <v>3467</v>
      </c>
      <c r="D38" s="237" t="s">
        <v>3468</v>
      </c>
      <c r="E38" s="237" t="s">
        <v>21</v>
      </c>
      <c r="F38" s="237" t="s">
        <v>3461</v>
      </c>
      <c r="G38" s="237" t="s">
        <v>3469</v>
      </c>
      <c r="H38" s="237" t="s">
        <v>3470</v>
      </c>
      <c r="I38" s="237" t="s">
        <v>3471</v>
      </c>
      <c r="J38" s="237" t="s">
        <v>3472</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537</v>
      </c>
      <c r="B39" s="236" t="s">
        <v>3473</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3474</v>
      </c>
      <c r="B40" s="237" t="s">
        <v>3475</v>
      </c>
      <c r="C40" s="237" t="s">
        <v>3476</v>
      </c>
      <c r="D40" s="237" t="s">
        <v>3477</v>
      </c>
      <c r="E40" s="237" t="s">
        <v>21</v>
      </c>
      <c r="F40" s="237" t="s">
        <v>21</v>
      </c>
      <c r="G40" s="237" t="s">
        <v>21</v>
      </c>
      <c r="H40" s="237" t="s">
        <v>3478</v>
      </c>
      <c r="I40" s="237" t="s">
        <v>3479</v>
      </c>
      <c r="J40" s="237" t="s">
        <v>3480</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3481</v>
      </c>
      <c r="B41" s="237" t="s">
        <v>3482</v>
      </c>
      <c r="C41" s="237" t="s">
        <v>3483</v>
      </c>
      <c r="D41" s="237" t="s">
        <v>21</v>
      </c>
      <c r="E41" s="237" t="s">
        <v>21</v>
      </c>
      <c r="F41" s="237" t="s">
        <v>21</v>
      </c>
      <c r="G41" s="237" t="s">
        <v>21</v>
      </c>
      <c r="H41" s="237" t="s">
        <v>3484</v>
      </c>
      <c r="I41" s="237" t="s">
        <v>21</v>
      </c>
      <c r="J41" s="237" t="s">
        <v>3485</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3486</v>
      </c>
      <c r="B42" s="235" t="s">
        <v>3487</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560</v>
      </c>
      <c r="B43" s="236" t="s">
        <v>3488</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3489</v>
      </c>
      <c r="B44" s="237" t="s">
        <v>3490</v>
      </c>
      <c r="C44" s="237" t="s">
        <v>3491</v>
      </c>
      <c r="D44" s="237" t="s">
        <v>3492</v>
      </c>
      <c r="E44" s="237" t="s">
        <v>3278</v>
      </c>
      <c r="F44" s="237" t="s">
        <v>21</v>
      </c>
      <c r="G44" s="237" t="s">
        <v>21</v>
      </c>
      <c r="H44" s="237" t="s">
        <v>3493</v>
      </c>
      <c r="I44" s="237" t="s">
        <v>21</v>
      </c>
      <c r="J44" s="237" t="s">
        <v>3494</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3495</v>
      </c>
      <c r="B45" s="237" t="s">
        <v>3496</v>
      </c>
      <c r="C45" s="237" t="s">
        <v>3497</v>
      </c>
      <c r="D45" s="237" t="s">
        <v>3284</v>
      </c>
      <c r="E45" s="237" t="s">
        <v>21</v>
      </c>
      <c r="F45" s="237" t="s">
        <v>3286</v>
      </c>
      <c r="G45" s="237" t="s">
        <v>21</v>
      </c>
      <c r="H45" s="237" t="s">
        <v>3498</v>
      </c>
      <c r="I45" s="237" t="s">
        <v>21</v>
      </c>
      <c r="J45" s="237" t="s">
        <v>3499</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566</v>
      </c>
      <c r="B46" s="236" t="s">
        <v>3500</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3501</v>
      </c>
      <c r="B47" s="237" t="s">
        <v>3502</v>
      </c>
      <c r="C47" s="237" t="s">
        <v>3503</v>
      </c>
      <c r="D47" s="237" t="s">
        <v>3504</v>
      </c>
      <c r="E47" s="237" t="s">
        <v>21</v>
      </c>
      <c r="F47" s="237" t="s">
        <v>3505</v>
      </c>
      <c r="G47" s="237" t="s">
        <v>3506</v>
      </c>
      <c r="H47" s="237" t="s">
        <v>3507</v>
      </c>
      <c r="I47" s="237" t="s">
        <v>3508</v>
      </c>
      <c r="J47" s="237" t="s">
        <v>3509</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570</v>
      </c>
      <c r="B48" s="236" t="s">
        <v>3510</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3511</v>
      </c>
      <c r="B49" s="237" t="s">
        <v>3512</v>
      </c>
      <c r="C49" s="237" t="s">
        <v>3513</v>
      </c>
      <c r="D49" s="237" t="s">
        <v>3514</v>
      </c>
      <c r="E49" s="237" t="s">
        <v>3515</v>
      </c>
      <c r="F49" s="237" t="s">
        <v>21</v>
      </c>
      <c r="G49" s="237" t="s">
        <v>21</v>
      </c>
      <c r="H49" s="237" t="s">
        <v>3516</v>
      </c>
      <c r="I49" s="237" t="s">
        <v>3517</v>
      </c>
      <c r="J49" s="237" t="s">
        <v>3518</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3519</v>
      </c>
      <c r="B50" s="237" t="s">
        <v>3520</v>
      </c>
      <c r="C50" s="237" t="s">
        <v>3521</v>
      </c>
      <c r="D50" s="237" t="s">
        <v>21</v>
      </c>
      <c r="E50" s="237" t="s">
        <v>3522</v>
      </c>
      <c r="F50" s="237" t="s">
        <v>3523</v>
      </c>
      <c r="G50" s="237" t="s">
        <v>21</v>
      </c>
      <c r="H50" s="237" t="s">
        <v>3516</v>
      </c>
      <c r="I50" s="237" t="s">
        <v>3524</v>
      </c>
      <c r="J50" s="237" t="s">
        <v>3525</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3526</v>
      </c>
      <c r="B51" s="237" t="s">
        <v>3527</v>
      </c>
      <c r="C51" s="237" t="s">
        <v>3528</v>
      </c>
      <c r="D51" s="237" t="s">
        <v>21</v>
      </c>
      <c r="E51" s="237" t="s">
        <v>21</v>
      </c>
      <c r="F51" s="237" t="s">
        <v>3529</v>
      </c>
      <c r="G51" s="237" t="s">
        <v>21</v>
      </c>
      <c r="H51" s="237" t="s">
        <v>3516</v>
      </c>
      <c r="I51" s="237" t="s">
        <v>3530</v>
      </c>
      <c r="J51" s="237" t="s">
        <v>3531</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3532</v>
      </c>
      <c r="B52" s="237" t="s">
        <v>3533</v>
      </c>
      <c r="C52" s="237" t="s">
        <v>3534</v>
      </c>
      <c r="D52" s="237" t="s">
        <v>21</v>
      </c>
      <c r="E52" s="237" t="s">
        <v>21</v>
      </c>
      <c r="F52" s="237" t="s">
        <v>3535</v>
      </c>
      <c r="G52" s="237" t="s">
        <v>21</v>
      </c>
      <c r="H52" s="237" t="s">
        <v>3516</v>
      </c>
      <c r="I52" s="237" t="s">
        <v>3536</v>
      </c>
      <c r="J52" s="237" t="s">
        <v>3537</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3538</v>
      </c>
      <c r="B53" s="237" t="s">
        <v>3539</v>
      </c>
      <c r="C53" s="237" t="s">
        <v>3540</v>
      </c>
      <c r="D53" s="237" t="s">
        <v>3541</v>
      </c>
      <c r="E53" s="237" t="s">
        <v>3542</v>
      </c>
      <c r="F53" s="237" t="s">
        <v>21</v>
      </c>
      <c r="G53" s="237" t="s">
        <v>21</v>
      </c>
      <c r="H53" s="237" t="s">
        <v>3543</v>
      </c>
      <c r="I53" s="237" t="s">
        <v>21</v>
      </c>
      <c r="J53" s="237" t="s">
        <v>3544</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3545</v>
      </c>
      <c r="B54" s="237" t="s">
        <v>3546</v>
      </c>
      <c r="C54" s="237" t="s">
        <v>3540</v>
      </c>
      <c r="D54" s="237" t="s">
        <v>3541</v>
      </c>
      <c r="E54" s="237" t="s">
        <v>21</v>
      </c>
      <c r="F54" s="237" t="s">
        <v>21</v>
      </c>
      <c r="G54" s="237" t="s">
        <v>21</v>
      </c>
      <c r="H54" s="237" t="s">
        <v>3547</v>
      </c>
      <c r="I54" s="237" t="s">
        <v>3548</v>
      </c>
      <c r="J54" s="237" t="s">
        <v>3549</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574</v>
      </c>
      <c r="B55" s="236" t="s">
        <v>3550</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3551</v>
      </c>
      <c r="B56" s="237" t="s">
        <v>3552</v>
      </c>
      <c r="C56" s="237" t="s">
        <v>3553</v>
      </c>
      <c r="D56" s="237" t="s">
        <v>3554</v>
      </c>
      <c r="E56" s="237" t="s">
        <v>3555</v>
      </c>
      <c r="F56" s="237" t="s">
        <v>21</v>
      </c>
      <c r="G56" s="237" t="s">
        <v>3556</v>
      </c>
      <c r="H56" s="237" t="s">
        <v>21</v>
      </c>
      <c r="I56" s="237" t="s">
        <v>21</v>
      </c>
      <c r="J56" s="237" t="s">
        <v>3557</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3558</v>
      </c>
      <c r="B57" s="237" t="s">
        <v>3559</v>
      </c>
      <c r="C57" s="237" t="s">
        <v>3560</v>
      </c>
      <c r="D57" s="237" t="s">
        <v>3561</v>
      </c>
      <c r="E57" s="237" t="s">
        <v>3562</v>
      </c>
      <c r="F57" s="237" t="s">
        <v>21</v>
      </c>
      <c r="G57" s="237" t="s">
        <v>3563</v>
      </c>
      <c r="H57" s="237" t="s">
        <v>3564</v>
      </c>
      <c r="I57" s="237" t="s">
        <v>21</v>
      </c>
      <c r="J57" s="237" t="s">
        <v>3565</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578</v>
      </c>
      <c r="B58" s="236" t="s">
        <v>3566</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3567</v>
      </c>
      <c r="B59" s="237" t="s">
        <v>3568</v>
      </c>
      <c r="C59" s="237" t="s">
        <v>3569</v>
      </c>
      <c r="D59" s="237" t="s">
        <v>3570</v>
      </c>
      <c r="E59" s="237" t="s">
        <v>21</v>
      </c>
      <c r="F59" s="237" t="s">
        <v>21</v>
      </c>
      <c r="G59" s="237" t="s">
        <v>3571</v>
      </c>
      <c r="H59" s="237" t="s">
        <v>3572</v>
      </c>
      <c r="I59" s="237" t="s">
        <v>3573</v>
      </c>
      <c r="J59" s="237" t="s">
        <v>3574</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3575</v>
      </c>
      <c r="B60" s="237" t="s">
        <v>3576</v>
      </c>
      <c r="C60" s="237" t="s">
        <v>3577</v>
      </c>
      <c r="D60" s="237" t="s">
        <v>21</v>
      </c>
      <c r="E60" s="237" t="s">
        <v>3578</v>
      </c>
      <c r="F60" s="237" t="s">
        <v>3579</v>
      </c>
      <c r="G60" s="237" t="s">
        <v>21</v>
      </c>
      <c r="H60" s="237" t="s">
        <v>3580</v>
      </c>
      <c r="I60" s="237" t="s">
        <v>3581</v>
      </c>
      <c r="J60" s="237" t="s">
        <v>3582</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3583</v>
      </c>
      <c r="B61" s="237" t="s">
        <v>3584</v>
      </c>
      <c r="C61" s="237" t="s">
        <v>3585</v>
      </c>
      <c r="D61" s="237" t="s">
        <v>21</v>
      </c>
      <c r="E61" s="237" t="s">
        <v>21</v>
      </c>
      <c r="F61" s="237" t="s">
        <v>21</v>
      </c>
      <c r="G61" s="237" t="s">
        <v>3586</v>
      </c>
      <c r="H61" s="237" t="s">
        <v>3587</v>
      </c>
      <c r="I61" s="237" t="s">
        <v>3588</v>
      </c>
      <c r="J61" s="237" t="s">
        <v>3589</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3590</v>
      </c>
      <c r="B62" s="237" t="s">
        <v>3591</v>
      </c>
      <c r="C62" s="237" t="s">
        <v>3592</v>
      </c>
      <c r="D62" s="237" t="s">
        <v>3593</v>
      </c>
      <c r="E62" s="237" t="s">
        <v>21</v>
      </c>
      <c r="F62" s="237" t="s">
        <v>21</v>
      </c>
      <c r="G62" s="237" t="s">
        <v>21</v>
      </c>
      <c r="H62" s="237" t="s">
        <v>3594</v>
      </c>
      <c r="I62" s="237" t="s">
        <v>3595</v>
      </c>
      <c r="J62" s="237" t="s">
        <v>3596</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582</v>
      </c>
      <c r="B63" s="236" t="s">
        <v>3597</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3598</v>
      </c>
      <c r="B64" s="237" t="s">
        <v>3599</v>
      </c>
      <c r="C64" s="237" t="s">
        <v>3600</v>
      </c>
      <c r="D64" s="237" t="s">
        <v>3601</v>
      </c>
      <c r="E64" s="237" t="s">
        <v>21</v>
      </c>
      <c r="F64" s="237" t="s">
        <v>21</v>
      </c>
      <c r="G64" s="237" t="s">
        <v>3602</v>
      </c>
      <c r="H64" s="237" t="s">
        <v>3603</v>
      </c>
      <c r="I64" s="237" t="s">
        <v>3604</v>
      </c>
      <c r="J64" s="237" t="s">
        <v>3605</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3606</v>
      </c>
      <c r="B65" s="237" t="s">
        <v>3607</v>
      </c>
      <c r="C65" s="237" t="s">
        <v>3608</v>
      </c>
      <c r="D65" s="237" t="s">
        <v>3609</v>
      </c>
      <c r="E65" s="237" t="s">
        <v>21</v>
      </c>
      <c r="F65" s="237" t="s">
        <v>21</v>
      </c>
      <c r="G65" s="237" t="s">
        <v>21</v>
      </c>
      <c r="H65" s="237" t="s">
        <v>3610</v>
      </c>
      <c r="I65" s="237" t="s">
        <v>3611</v>
      </c>
      <c r="J65" s="237" t="s">
        <v>3612</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3613</v>
      </c>
      <c r="B66" s="237" t="s">
        <v>3614</v>
      </c>
      <c r="C66" s="237" t="s">
        <v>3615</v>
      </c>
      <c r="D66" s="237" t="s">
        <v>3616</v>
      </c>
      <c r="E66" s="237" t="s">
        <v>21</v>
      </c>
      <c r="F66" s="237" t="s">
        <v>21</v>
      </c>
      <c r="G66" s="237" t="s">
        <v>21</v>
      </c>
      <c r="H66" s="237" t="s">
        <v>3617</v>
      </c>
      <c r="I66" s="237" t="s">
        <v>3618</v>
      </c>
      <c r="J66" s="237" t="s">
        <v>3619</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3620</v>
      </c>
      <c r="B67" s="237" t="s">
        <v>3621</v>
      </c>
      <c r="C67" s="237" t="s">
        <v>3622</v>
      </c>
      <c r="D67" s="237" t="s">
        <v>3623</v>
      </c>
      <c r="E67" s="237" t="s">
        <v>21</v>
      </c>
      <c r="F67" s="237" t="s">
        <v>21</v>
      </c>
      <c r="G67" s="237" t="s">
        <v>21</v>
      </c>
      <c r="H67" s="237" t="s">
        <v>3624</v>
      </c>
      <c r="I67" s="237" t="s">
        <v>21</v>
      </c>
      <c r="J67" s="237" t="s">
        <v>3625</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3626</v>
      </c>
      <c r="B68" s="237" t="s">
        <v>3627</v>
      </c>
      <c r="C68" s="237" t="s">
        <v>3628</v>
      </c>
      <c r="D68" s="237" t="s">
        <v>21</v>
      </c>
      <c r="E68" s="237" t="s">
        <v>21</v>
      </c>
      <c r="F68" s="237" t="s">
        <v>21</v>
      </c>
      <c r="G68" s="237" t="s">
        <v>21</v>
      </c>
      <c r="H68" s="237" t="s">
        <v>3629</v>
      </c>
      <c r="I68" s="237" t="s">
        <v>21</v>
      </c>
      <c r="J68" s="237" t="s">
        <v>3630</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586</v>
      </c>
      <c r="B69" s="236" t="s">
        <v>3631</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3632</v>
      </c>
      <c r="B70" s="237" t="s">
        <v>3633</v>
      </c>
      <c r="C70" s="237" t="s">
        <v>3634</v>
      </c>
      <c r="D70" s="237" t="s">
        <v>21</v>
      </c>
      <c r="E70" s="237" t="s">
        <v>21</v>
      </c>
      <c r="F70" s="237" t="s">
        <v>21</v>
      </c>
      <c r="G70" s="237" t="s">
        <v>3635</v>
      </c>
      <c r="H70" s="237" t="s">
        <v>3636</v>
      </c>
      <c r="I70" s="237" t="s">
        <v>21</v>
      </c>
      <c r="J70" s="237" t="s">
        <v>3637</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3638</v>
      </c>
      <c r="B71" s="237" t="s">
        <v>3639</v>
      </c>
      <c r="C71" s="237" t="s">
        <v>3640</v>
      </c>
      <c r="D71" s="237" t="s">
        <v>21</v>
      </c>
      <c r="E71" s="237" t="s">
        <v>21</v>
      </c>
      <c r="F71" s="237" t="s">
        <v>21</v>
      </c>
      <c r="G71" s="237" t="s">
        <v>21</v>
      </c>
      <c r="H71" s="237" t="s">
        <v>3641</v>
      </c>
      <c r="I71" s="237" t="s">
        <v>21</v>
      </c>
      <c r="J71" s="237" t="s">
        <v>3642</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3643</v>
      </c>
      <c r="B72" s="237" t="s">
        <v>3644</v>
      </c>
      <c r="C72" s="237" t="s">
        <v>3645</v>
      </c>
      <c r="D72" s="237" t="s">
        <v>3646</v>
      </c>
      <c r="E72" s="237" t="s">
        <v>3647</v>
      </c>
      <c r="F72" s="237" t="s">
        <v>21</v>
      </c>
      <c r="G72" s="237" t="s">
        <v>21</v>
      </c>
      <c r="H72" s="237" t="s">
        <v>3648</v>
      </c>
      <c r="I72" s="237" t="s">
        <v>21</v>
      </c>
      <c r="J72" s="237" t="s">
        <v>3649</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3650</v>
      </c>
      <c r="B73" s="237" t="s">
        <v>3651</v>
      </c>
      <c r="C73" s="237" t="s">
        <v>3652</v>
      </c>
      <c r="D73" s="237" t="s">
        <v>3653</v>
      </c>
      <c r="E73" s="237" t="s">
        <v>3647</v>
      </c>
      <c r="F73" s="237" t="s">
        <v>21</v>
      </c>
      <c r="G73" s="237" t="s">
        <v>3654</v>
      </c>
      <c r="H73" s="237" t="s">
        <v>3655</v>
      </c>
      <c r="I73" s="237" t="s">
        <v>21</v>
      </c>
      <c r="J73" s="237" t="s">
        <v>3656</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3657</v>
      </c>
      <c r="B74" s="237" t="s">
        <v>3658</v>
      </c>
      <c r="C74" s="237" t="s">
        <v>3659</v>
      </c>
      <c r="D74" s="237" t="s">
        <v>3653</v>
      </c>
      <c r="E74" s="237" t="s">
        <v>3660</v>
      </c>
      <c r="F74" s="237" t="s">
        <v>21</v>
      </c>
      <c r="G74" s="237" t="s">
        <v>3661</v>
      </c>
      <c r="H74" s="237" t="s">
        <v>3662</v>
      </c>
      <c r="I74" s="237" t="s">
        <v>3663</v>
      </c>
      <c r="J74" s="237" t="s">
        <v>3664</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3665</v>
      </c>
      <c r="B75" s="237" t="s">
        <v>3666</v>
      </c>
      <c r="C75" s="237" t="s">
        <v>3667</v>
      </c>
      <c r="D75" s="237" t="s">
        <v>3668</v>
      </c>
      <c r="E75" s="237" t="s">
        <v>3660</v>
      </c>
      <c r="F75" s="237" t="s">
        <v>3669</v>
      </c>
      <c r="G75" s="237" t="s">
        <v>3670</v>
      </c>
      <c r="H75" s="237" t="s">
        <v>3671</v>
      </c>
      <c r="I75" s="237" t="s">
        <v>3672</v>
      </c>
      <c r="J75" s="237" t="s">
        <v>3673</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3674</v>
      </c>
      <c r="B76" s="237" t="s">
        <v>3675</v>
      </c>
      <c r="C76" s="237" t="s">
        <v>3676</v>
      </c>
      <c r="D76" s="237" t="s">
        <v>3677</v>
      </c>
      <c r="E76" s="237" t="s">
        <v>21</v>
      </c>
      <c r="F76" s="237" t="s">
        <v>21</v>
      </c>
      <c r="G76" s="237" t="s">
        <v>21</v>
      </c>
      <c r="H76" s="237" t="s">
        <v>3678</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3679</v>
      </c>
      <c r="B77" s="237" t="s">
        <v>3680</v>
      </c>
      <c r="C77" s="237" t="s">
        <v>3681</v>
      </c>
      <c r="D77" s="237" t="s">
        <v>21</v>
      </c>
      <c r="E77" s="237" t="s">
        <v>21</v>
      </c>
      <c r="F77" s="237" t="s">
        <v>21</v>
      </c>
      <c r="G77" s="237" t="s">
        <v>3682</v>
      </c>
      <c r="H77" s="237" t="s">
        <v>3683</v>
      </c>
      <c r="I77" s="237" t="s">
        <v>21</v>
      </c>
      <c r="J77" s="237" t="s">
        <v>3684</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3685</v>
      </c>
      <c r="B78" s="237" t="s">
        <v>3686</v>
      </c>
      <c r="C78" s="237" t="s">
        <v>3687</v>
      </c>
      <c r="D78" s="237" t="s">
        <v>21</v>
      </c>
      <c r="E78" s="237" t="s">
        <v>21</v>
      </c>
      <c r="F78" s="237" t="s">
        <v>21</v>
      </c>
      <c r="G78" s="237" t="s">
        <v>3688</v>
      </c>
      <c r="H78" s="237" t="s">
        <v>3689</v>
      </c>
      <c r="I78" s="237" t="s">
        <v>3690</v>
      </c>
      <c r="J78" s="237" t="s">
        <v>3691</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3692</v>
      </c>
      <c r="B79" s="235" t="s">
        <v>3693</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620</v>
      </c>
      <c r="B80" s="236" t="s">
        <v>3694</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3695</v>
      </c>
      <c r="B81" s="237" t="s">
        <v>3696</v>
      </c>
      <c r="C81" s="237" t="s">
        <v>3697</v>
      </c>
      <c r="D81" s="237" t="s">
        <v>3492</v>
      </c>
      <c r="E81" s="237" t="s">
        <v>3698</v>
      </c>
      <c r="F81" s="237" t="s">
        <v>21</v>
      </c>
      <c r="G81" s="237" t="s">
        <v>21</v>
      </c>
      <c r="H81" s="237" t="s">
        <v>3699</v>
      </c>
      <c r="I81" s="237" t="s">
        <v>21</v>
      </c>
      <c r="J81" s="237" t="s">
        <v>3700</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3701</v>
      </c>
      <c r="B82" s="237" t="s">
        <v>3702</v>
      </c>
      <c r="C82" s="237" t="s">
        <v>3283</v>
      </c>
      <c r="D82" s="237" t="s">
        <v>3284</v>
      </c>
      <c r="E82" s="237" t="s">
        <v>21</v>
      </c>
      <c r="F82" s="237" t="s">
        <v>3286</v>
      </c>
      <c r="G82" s="237" t="s">
        <v>21</v>
      </c>
      <c r="H82" s="237" t="s">
        <v>3703</v>
      </c>
      <c r="I82" s="237" t="s">
        <v>21</v>
      </c>
      <c r="J82" s="237" t="s">
        <v>3704</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625</v>
      </c>
      <c r="B83" s="236" t="s">
        <v>3705</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3706</v>
      </c>
      <c r="B84" s="237" t="s">
        <v>3707</v>
      </c>
      <c r="C84" s="237" t="s">
        <v>3708</v>
      </c>
      <c r="D84" s="237" t="s">
        <v>3709</v>
      </c>
      <c r="E84" s="237" t="s">
        <v>21</v>
      </c>
      <c r="F84" s="237" t="s">
        <v>3710</v>
      </c>
      <c r="G84" s="237" t="s">
        <v>3711</v>
      </c>
      <c r="H84" s="237" t="s">
        <v>3712</v>
      </c>
      <c r="I84" s="237" t="s">
        <v>3713</v>
      </c>
      <c r="J84" s="237" t="s">
        <v>3714</v>
      </c>
      <c r="K84" s="240" t="str">
        <f>IF(COUNTIF(L84:AY84,"&lt;&gt;")=0,"",SUMPRODUCT(((Recommendations[ImplStatus]="Implemented")+(Recommendations[ImplStatus]="Compensated"))*ISNUMBER(MATCH(Recommendations[Id],L84:AY84,0)))/COUNTIF(L84:AY84,"&lt;&gt;"))</f>
        <v/>
      </c>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3715</v>
      </c>
      <c r="B85" s="237" t="s">
        <v>3716</v>
      </c>
      <c r="C85" s="237" t="s">
        <v>3717</v>
      </c>
      <c r="D85" s="237" t="s">
        <v>3718</v>
      </c>
      <c r="E85" s="237" t="s">
        <v>21</v>
      </c>
      <c r="F85" s="237" t="s">
        <v>21</v>
      </c>
      <c r="G85" s="237" t="s">
        <v>21</v>
      </c>
      <c r="H85" s="237" t="s">
        <v>3719</v>
      </c>
      <c r="I85" s="237" t="s">
        <v>3720</v>
      </c>
      <c r="J85" s="237" t="s">
        <v>3721</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3722</v>
      </c>
      <c r="B86" s="237" t="s">
        <v>3723</v>
      </c>
      <c r="C86" s="237" t="s">
        <v>3724</v>
      </c>
      <c r="D86" s="237" t="s">
        <v>3725</v>
      </c>
      <c r="E86" s="237" t="s">
        <v>21</v>
      </c>
      <c r="F86" s="237" t="s">
        <v>21</v>
      </c>
      <c r="G86" s="237" t="s">
        <v>3726</v>
      </c>
      <c r="H86" s="237" t="s">
        <v>3727</v>
      </c>
      <c r="I86" s="237" t="s">
        <v>21</v>
      </c>
      <c r="J86" s="237" t="s">
        <v>3728</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3729</v>
      </c>
      <c r="B87" s="237" t="s">
        <v>3730</v>
      </c>
      <c r="C87" s="237" t="s">
        <v>3731</v>
      </c>
      <c r="D87" s="237" t="s">
        <v>3732</v>
      </c>
      <c r="E87" s="237" t="s">
        <v>21</v>
      </c>
      <c r="F87" s="237" t="s">
        <v>3733</v>
      </c>
      <c r="G87" s="237" t="s">
        <v>21</v>
      </c>
      <c r="H87" s="237" t="s">
        <v>3734</v>
      </c>
      <c r="I87" s="237" t="s">
        <v>3735</v>
      </c>
      <c r="J87" s="237" t="s">
        <v>3736</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3737</v>
      </c>
      <c r="B88" s="235" t="s">
        <v>3738</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672</v>
      </c>
      <c r="B89" s="236" t="s">
        <v>3739</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3740</v>
      </c>
      <c r="B90" s="237" t="s">
        <v>3741</v>
      </c>
      <c r="C90" s="237" t="s">
        <v>3742</v>
      </c>
      <c r="D90" s="237" t="s">
        <v>3492</v>
      </c>
      <c r="E90" s="237" t="s">
        <v>3278</v>
      </c>
      <c r="F90" s="237" t="s">
        <v>21</v>
      </c>
      <c r="G90" s="237" t="s">
        <v>21</v>
      </c>
      <c r="H90" s="237" t="s">
        <v>3743</v>
      </c>
      <c r="I90" s="237" t="s">
        <v>21</v>
      </c>
      <c r="J90" s="237" t="s">
        <v>3744</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3745</v>
      </c>
      <c r="B91" s="237" t="s">
        <v>3746</v>
      </c>
      <c r="C91" s="237" t="s">
        <v>3747</v>
      </c>
      <c r="D91" s="237" t="s">
        <v>3284</v>
      </c>
      <c r="E91" s="237" t="s">
        <v>21</v>
      </c>
      <c r="F91" s="237" t="s">
        <v>3286</v>
      </c>
      <c r="G91" s="237" t="s">
        <v>21</v>
      </c>
      <c r="H91" s="237" t="s">
        <v>3748</v>
      </c>
      <c r="I91" s="237" t="s">
        <v>21</v>
      </c>
      <c r="J91" s="237" t="s">
        <v>3749</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676</v>
      </c>
      <c r="B92" s="236" t="s">
        <v>3750</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3751</v>
      </c>
      <c r="B93" s="237" t="s">
        <v>3752</v>
      </c>
      <c r="C93" s="237" t="s">
        <v>3753</v>
      </c>
      <c r="D93" s="237" t="s">
        <v>3754</v>
      </c>
      <c r="E93" s="237" t="s">
        <v>3755</v>
      </c>
      <c r="F93" s="237" t="s">
        <v>21</v>
      </c>
      <c r="G93" s="237" t="s">
        <v>21</v>
      </c>
      <c r="H93" s="237" t="s">
        <v>3756</v>
      </c>
      <c r="I93" s="237" t="s">
        <v>21</v>
      </c>
      <c r="J93" s="237" t="s">
        <v>3757</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3758</v>
      </c>
      <c r="B94" s="237" t="s">
        <v>3759</v>
      </c>
      <c r="C94" s="237" t="s">
        <v>3760</v>
      </c>
      <c r="D94" s="237" t="s">
        <v>3761</v>
      </c>
      <c r="E94" s="237" t="s">
        <v>21</v>
      </c>
      <c r="F94" s="237" t="s">
        <v>3762</v>
      </c>
      <c r="G94" s="237" t="s">
        <v>21</v>
      </c>
      <c r="H94" s="237" t="s">
        <v>3763</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3764</v>
      </c>
      <c r="B95" s="237" t="s">
        <v>3765</v>
      </c>
      <c r="C95" s="237" t="s">
        <v>3766</v>
      </c>
      <c r="D95" s="237" t="s">
        <v>3767</v>
      </c>
      <c r="E95" s="237" t="s">
        <v>21</v>
      </c>
      <c r="F95" s="237" t="s">
        <v>21</v>
      </c>
      <c r="G95" s="237" t="s">
        <v>21</v>
      </c>
      <c r="H95" s="237" t="s">
        <v>3768</v>
      </c>
      <c r="I95" s="237" t="s">
        <v>3769</v>
      </c>
      <c r="J95" s="237" t="s">
        <v>3770</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3771</v>
      </c>
      <c r="B96" s="237" t="s">
        <v>3772</v>
      </c>
      <c r="C96" s="237" t="s">
        <v>3773</v>
      </c>
      <c r="D96" s="237" t="s">
        <v>21</v>
      </c>
      <c r="E96" s="237" t="s">
        <v>21</v>
      </c>
      <c r="F96" s="237" t="s">
        <v>21</v>
      </c>
      <c r="G96" s="237" t="s">
        <v>21</v>
      </c>
      <c r="H96" s="237" t="s">
        <v>3774</v>
      </c>
      <c r="I96" s="237" t="s">
        <v>3720</v>
      </c>
      <c r="J96" s="237" t="s">
        <v>3775</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680</v>
      </c>
      <c r="B97" s="236" t="s">
        <v>3776</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3777</v>
      </c>
      <c r="B98" s="237" t="s">
        <v>3778</v>
      </c>
      <c r="C98" s="237" t="s">
        <v>3779</v>
      </c>
      <c r="D98" s="237" t="s">
        <v>3780</v>
      </c>
      <c r="E98" s="237" t="s">
        <v>21</v>
      </c>
      <c r="F98" s="237" t="s">
        <v>21</v>
      </c>
      <c r="G98" s="237" t="s">
        <v>21</v>
      </c>
      <c r="H98" s="237" t="s">
        <v>3781</v>
      </c>
      <c r="I98" s="237" t="s">
        <v>21</v>
      </c>
      <c r="J98" s="237" t="s">
        <v>3782</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3783</v>
      </c>
      <c r="B99" s="237" t="s">
        <v>3784</v>
      </c>
      <c r="C99" s="237" t="s">
        <v>3785</v>
      </c>
      <c r="D99" s="237" t="s">
        <v>3786</v>
      </c>
      <c r="E99" s="237" t="s">
        <v>3787</v>
      </c>
      <c r="F99" s="237" t="s">
        <v>21</v>
      </c>
      <c r="G99" s="237" t="s">
        <v>21</v>
      </c>
      <c r="H99" s="237" t="s">
        <v>3788</v>
      </c>
      <c r="I99" s="237" t="s">
        <v>21</v>
      </c>
      <c r="J99" s="237" t="s">
        <v>3789</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3790</v>
      </c>
      <c r="B100" s="237" t="s">
        <v>3791</v>
      </c>
      <c r="C100" s="237" t="s">
        <v>3792</v>
      </c>
      <c r="D100" s="237" t="s">
        <v>21</v>
      </c>
      <c r="E100" s="237" t="s">
        <v>21</v>
      </c>
      <c r="F100" s="237" t="s">
        <v>21</v>
      </c>
      <c r="G100" s="237" t="s">
        <v>21</v>
      </c>
      <c r="H100" s="237" t="s">
        <v>3793</v>
      </c>
      <c r="I100" s="237" t="s">
        <v>3794</v>
      </c>
      <c r="J100" s="237" t="s">
        <v>3795</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3796</v>
      </c>
      <c r="B101" s="237" t="s">
        <v>3797</v>
      </c>
      <c r="C101" s="237" t="s">
        <v>3798</v>
      </c>
      <c r="D101" s="237" t="s">
        <v>21</v>
      </c>
      <c r="E101" s="237" t="s">
        <v>21</v>
      </c>
      <c r="F101" s="237" t="s">
        <v>21</v>
      </c>
      <c r="G101" s="237" t="s">
        <v>21</v>
      </c>
      <c r="H101" s="237" t="s">
        <v>3799</v>
      </c>
      <c r="I101" s="237" t="s">
        <v>3720</v>
      </c>
      <c r="J101" s="237" t="s">
        <v>3800</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3801</v>
      </c>
      <c r="B102" s="237" t="s">
        <v>3802</v>
      </c>
      <c r="C102" s="237" t="s">
        <v>3803</v>
      </c>
      <c r="D102" s="237" t="s">
        <v>3804</v>
      </c>
      <c r="E102" s="237" t="s">
        <v>21</v>
      </c>
      <c r="F102" s="237" t="s">
        <v>21</v>
      </c>
      <c r="G102" s="237" t="s">
        <v>21</v>
      </c>
      <c r="H102" s="237" t="s">
        <v>3805</v>
      </c>
      <c r="I102" s="237" t="s">
        <v>21</v>
      </c>
      <c r="J102" s="237" t="s">
        <v>3806</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3807</v>
      </c>
      <c r="B103" s="237" t="s">
        <v>3808</v>
      </c>
      <c r="C103" s="237" t="s">
        <v>3809</v>
      </c>
      <c r="D103" s="237" t="s">
        <v>3804</v>
      </c>
      <c r="E103" s="237" t="s">
        <v>21</v>
      </c>
      <c r="F103" s="237" t="s">
        <v>3810</v>
      </c>
      <c r="G103" s="237" t="s">
        <v>21</v>
      </c>
      <c r="H103" s="237" t="s">
        <v>3811</v>
      </c>
      <c r="I103" s="237" t="s">
        <v>3812</v>
      </c>
      <c r="J103" s="237" t="s">
        <v>3813</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684</v>
      </c>
      <c r="B104" s="236" t="s">
        <v>3814</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3815</v>
      </c>
      <c r="B105" s="237" t="s">
        <v>3816</v>
      </c>
      <c r="C105" s="237" t="s">
        <v>3817</v>
      </c>
      <c r="D105" s="237" t="s">
        <v>3818</v>
      </c>
      <c r="E105" s="237" t="s">
        <v>3819</v>
      </c>
      <c r="F105" s="237" t="s">
        <v>21</v>
      </c>
      <c r="G105" s="237" t="s">
        <v>21</v>
      </c>
      <c r="H105" s="237" t="s">
        <v>3820</v>
      </c>
      <c r="I105" s="237" t="s">
        <v>3821</v>
      </c>
      <c r="J105" s="237" t="s">
        <v>3822</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3823</v>
      </c>
      <c r="B106" s="235" t="s">
        <v>3824</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698</v>
      </c>
      <c r="B107" s="236" t="s">
        <v>3825</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3826</v>
      </c>
      <c r="B108" s="237" t="s">
        <v>3827</v>
      </c>
      <c r="C108" s="237" t="s">
        <v>3828</v>
      </c>
      <c r="D108" s="237" t="s">
        <v>3492</v>
      </c>
      <c r="E108" s="237" t="s">
        <v>3278</v>
      </c>
      <c r="F108" s="237" t="s">
        <v>21</v>
      </c>
      <c r="G108" s="237" t="s">
        <v>21</v>
      </c>
      <c r="H108" s="237" t="s">
        <v>3829</v>
      </c>
      <c r="I108" s="237" t="s">
        <v>21</v>
      </c>
      <c r="J108" s="237" t="s">
        <v>3830</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3831</v>
      </c>
      <c r="B109" s="237" t="s">
        <v>3832</v>
      </c>
      <c r="C109" s="237" t="s">
        <v>3833</v>
      </c>
      <c r="D109" s="237" t="s">
        <v>3284</v>
      </c>
      <c r="E109" s="237" t="s">
        <v>21</v>
      </c>
      <c r="F109" s="237" t="s">
        <v>3286</v>
      </c>
      <c r="G109" s="237" t="s">
        <v>21</v>
      </c>
      <c r="H109" s="237" t="s">
        <v>3834</v>
      </c>
      <c r="I109" s="237" t="s">
        <v>21</v>
      </c>
      <c r="J109" s="237" t="s">
        <v>3835</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702</v>
      </c>
      <c r="B110" s="236" t="s">
        <v>3836</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3837</v>
      </c>
      <c r="B111" s="237" t="s">
        <v>3838</v>
      </c>
      <c r="C111" s="237" t="s">
        <v>3839</v>
      </c>
      <c r="D111" s="237" t="s">
        <v>3840</v>
      </c>
      <c r="E111" s="237" t="s">
        <v>21</v>
      </c>
      <c r="F111" s="237" t="s">
        <v>3841</v>
      </c>
      <c r="G111" s="237" t="s">
        <v>21</v>
      </c>
      <c r="H111" s="237" t="s">
        <v>3842</v>
      </c>
      <c r="I111" s="237" t="s">
        <v>3843</v>
      </c>
      <c r="J111" s="237" t="s">
        <v>3844</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3845</v>
      </c>
      <c r="B112" s="237" t="s">
        <v>3846</v>
      </c>
      <c r="C112" s="237" t="s">
        <v>3847</v>
      </c>
      <c r="D112" s="237" t="s">
        <v>3848</v>
      </c>
      <c r="E112" s="237" t="s">
        <v>21</v>
      </c>
      <c r="F112" s="237" t="s">
        <v>21</v>
      </c>
      <c r="G112" s="237" t="s">
        <v>21</v>
      </c>
      <c r="H112" s="237" t="s">
        <v>3849</v>
      </c>
      <c r="I112" s="237" t="s">
        <v>21</v>
      </c>
      <c r="J112" s="237" t="s">
        <v>3850</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3851</v>
      </c>
      <c r="B113" s="237" t="s">
        <v>3852</v>
      </c>
      <c r="C113" s="237" t="s">
        <v>3853</v>
      </c>
      <c r="D113" s="237" t="s">
        <v>3854</v>
      </c>
      <c r="E113" s="237" t="s">
        <v>21</v>
      </c>
      <c r="F113" s="237" t="s">
        <v>21</v>
      </c>
      <c r="G113" s="237" t="s">
        <v>21</v>
      </c>
      <c r="H113" s="237" t="s">
        <v>3855</v>
      </c>
      <c r="I113" s="237" t="s">
        <v>3856</v>
      </c>
      <c r="J113" s="237" t="s">
        <v>3857</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3858</v>
      </c>
      <c r="B114" s="237" t="s">
        <v>3859</v>
      </c>
      <c r="C114" s="237" t="s">
        <v>3860</v>
      </c>
      <c r="D114" s="237" t="s">
        <v>3861</v>
      </c>
      <c r="E114" s="237" t="s">
        <v>21</v>
      </c>
      <c r="F114" s="237" t="s">
        <v>21</v>
      </c>
      <c r="G114" s="237" t="s">
        <v>3862</v>
      </c>
      <c r="H114" s="237" t="s">
        <v>3863</v>
      </c>
      <c r="I114" s="237" t="s">
        <v>3864</v>
      </c>
      <c r="J114" s="237" t="s">
        <v>3865</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3866</v>
      </c>
      <c r="B115" s="237" t="s">
        <v>3867</v>
      </c>
      <c r="C115" s="237" t="s">
        <v>3868</v>
      </c>
      <c r="D115" s="237" t="s">
        <v>3869</v>
      </c>
      <c r="E115" s="237" t="s">
        <v>21</v>
      </c>
      <c r="F115" s="237" t="s">
        <v>3870</v>
      </c>
      <c r="G115" s="237" t="s">
        <v>21</v>
      </c>
      <c r="H115" s="237" t="s">
        <v>3871</v>
      </c>
      <c r="I115" s="237" t="s">
        <v>3871</v>
      </c>
      <c r="J115" s="237" t="s">
        <v>3872</v>
      </c>
      <c r="K115" s="240" t="str">
        <f>IF(COUNTIF(L115:AY115,"&lt;&gt;")=0,"",SUMPRODUCT(((Recommendations[ImplStatus]="Implemented")+(Recommendations[ImplStatus]="Compensated"))*ISNUMBER(MATCH(Recommendations[Id],L115:AY115,0)))/COUNTIF(L115:AY115,"&lt;&gt;"))</f>
        <v/>
      </c>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706</v>
      </c>
      <c r="B116" s="236" t="s">
        <v>3873</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3874</v>
      </c>
      <c r="B117" s="237" t="s">
        <v>3875</v>
      </c>
      <c r="C117" s="237" t="s">
        <v>3876</v>
      </c>
      <c r="D117" s="237" t="s">
        <v>3877</v>
      </c>
      <c r="E117" s="237" t="s">
        <v>21</v>
      </c>
      <c r="F117" s="237" t="s">
        <v>3878</v>
      </c>
      <c r="G117" s="237" t="s">
        <v>3879</v>
      </c>
      <c r="H117" s="237" t="s">
        <v>3880</v>
      </c>
      <c r="I117" s="237" t="s">
        <v>3881</v>
      </c>
      <c r="J117" s="237" t="s">
        <v>3882</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3883</v>
      </c>
      <c r="B118" s="237" t="s">
        <v>3884</v>
      </c>
      <c r="C118" s="237" t="s">
        <v>3885</v>
      </c>
      <c r="D118" s="237" t="s">
        <v>3886</v>
      </c>
      <c r="E118" s="237" t="s">
        <v>21</v>
      </c>
      <c r="F118" s="237" t="s">
        <v>21</v>
      </c>
      <c r="G118" s="237" t="s">
        <v>21</v>
      </c>
      <c r="H118" s="237" t="s">
        <v>3887</v>
      </c>
      <c r="I118" s="237" t="s">
        <v>3720</v>
      </c>
      <c r="J118" s="237" t="s">
        <v>3888</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3889</v>
      </c>
      <c r="B119" s="237" t="s">
        <v>3890</v>
      </c>
      <c r="C119" s="237" t="s">
        <v>3891</v>
      </c>
      <c r="D119" s="237" t="s">
        <v>3892</v>
      </c>
      <c r="E119" s="237" t="s">
        <v>21</v>
      </c>
      <c r="F119" s="237" t="s">
        <v>3893</v>
      </c>
      <c r="G119" s="237" t="s">
        <v>21</v>
      </c>
      <c r="H119" s="237" t="s">
        <v>3894</v>
      </c>
      <c r="I119" s="237" t="s">
        <v>3895</v>
      </c>
      <c r="J119" s="237" t="s">
        <v>3896</v>
      </c>
      <c r="K119" s="240" t="str">
        <f>IF(COUNTIF(L119:AY119,"&lt;&gt;")=0,"",SUMPRODUCT(((Recommendations[ImplStatus]="Implemented")+(Recommendations[ImplStatus]="Compensated"))*ISNUMBER(MATCH(Recommendations[Id],L119:AY119,0)))/COUNTIF(L119:AY119,"&lt;&gt;"))</f>
        <v/>
      </c>
      <c r="L119" s="243"/>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710</v>
      </c>
      <c r="B120" s="236" t="s">
        <v>3897</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3898</v>
      </c>
      <c r="B121" s="237" t="s">
        <v>3899</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3900</v>
      </c>
      <c r="B122" s="237" t="s">
        <v>3901</v>
      </c>
      <c r="C122" s="237" t="s">
        <v>3902</v>
      </c>
      <c r="D122" s="237" t="s">
        <v>3903</v>
      </c>
      <c r="E122" s="237" t="s">
        <v>21</v>
      </c>
      <c r="F122" s="237" t="s">
        <v>3904</v>
      </c>
      <c r="G122" s="237" t="s">
        <v>21</v>
      </c>
      <c r="H122" s="237" t="s">
        <v>3905</v>
      </c>
      <c r="I122" s="237" t="s">
        <v>3906</v>
      </c>
      <c r="J122" s="237" t="s">
        <v>3907</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3908</v>
      </c>
      <c r="B123" s="237" t="s">
        <v>3909</v>
      </c>
      <c r="C123" s="237" t="s">
        <v>3910</v>
      </c>
      <c r="D123" s="237" t="s">
        <v>3911</v>
      </c>
      <c r="E123" s="237" t="s">
        <v>21</v>
      </c>
      <c r="F123" s="237" t="s">
        <v>3912</v>
      </c>
      <c r="G123" s="237" t="s">
        <v>21</v>
      </c>
      <c r="H123" s="237" t="s">
        <v>3913</v>
      </c>
      <c r="I123" s="237" t="s">
        <v>21</v>
      </c>
      <c r="J123" s="237" t="s">
        <v>3914</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714</v>
      </c>
      <c r="B124" s="236" t="s">
        <v>3915</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3916</v>
      </c>
      <c r="B125" s="237" t="s">
        <v>3917</v>
      </c>
      <c r="C125" s="237" t="s">
        <v>3918</v>
      </c>
      <c r="D125" s="237" t="s">
        <v>3919</v>
      </c>
      <c r="E125" s="237" t="s">
        <v>21</v>
      </c>
      <c r="F125" s="237" t="s">
        <v>21</v>
      </c>
      <c r="G125" s="237" t="s">
        <v>21</v>
      </c>
      <c r="H125" s="237" t="s">
        <v>3920</v>
      </c>
      <c r="I125" s="237" t="s">
        <v>21</v>
      </c>
      <c r="J125" s="237" t="s">
        <v>3921</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3922</v>
      </c>
      <c r="B126" s="237" t="s">
        <v>3923</v>
      </c>
      <c r="C126" s="237" t="s">
        <v>3924</v>
      </c>
      <c r="D126" s="237" t="s">
        <v>3925</v>
      </c>
      <c r="E126" s="237" t="s">
        <v>21</v>
      </c>
      <c r="F126" s="237" t="s">
        <v>3926</v>
      </c>
      <c r="G126" s="237" t="s">
        <v>21</v>
      </c>
      <c r="H126" s="237" t="s">
        <v>3927</v>
      </c>
      <c r="I126" s="237" t="s">
        <v>3928</v>
      </c>
      <c r="J126" s="237" t="s">
        <v>3929</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3930</v>
      </c>
      <c r="B127" s="237" t="s">
        <v>3931</v>
      </c>
      <c r="C127" s="237" t="s">
        <v>3932</v>
      </c>
      <c r="D127" s="237" t="s">
        <v>3933</v>
      </c>
      <c r="E127" s="237" t="s">
        <v>3934</v>
      </c>
      <c r="F127" s="237" t="s">
        <v>21</v>
      </c>
      <c r="G127" s="237" t="s">
        <v>21</v>
      </c>
      <c r="H127" s="237" t="s">
        <v>3935</v>
      </c>
      <c r="I127" s="237" t="s">
        <v>21</v>
      </c>
      <c r="J127" s="237" t="s">
        <v>3936</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3937</v>
      </c>
      <c r="B128" s="237" t="s">
        <v>3938</v>
      </c>
      <c r="C128" s="237" t="s">
        <v>3939</v>
      </c>
      <c r="D128" s="237" t="s">
        <v>21</v>
      </c>
      <c r="E128" s="237" t="s">
        <v>21</v>
      </c>
      <c r="F128" s="237" t="s">
        <v>21</v>
      </c>
      <c r="G128" s="237" t="s">
        <v>21</v>
      </c>
      <c r="H128" s="237" t="s">
        <v>3940</v>
      </c>
      <c r="I128" s="237" t="s">
        <v>3941</v>
      </c>
      <c r="J128" s="237" t="s">
        <v>3942</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3943</v>
      </c>
      <c r="B129" s="237" t="s">
        <v>3944</v>
      </c>
      <c r="C129" s="237" t="s">
        <v>3945</v>
      </c>
      <c r="D129" s="237" t="s">
        <v>21</v>
      </c>
      <c r="E129" s="237" t="s">
        <v>3946</v>
      </c>
      <c r="F129" s="237" t="s">
        <v>21</v>
      </c>
      <c r="G129" s="237" t="s">
        <v>21</v>
      </c>
      <c r="H129" s="237" t="s">
        <v>3947</v>
      </c>
      <c r="I129" s="237" t="s">
        <v>21</v>
      </c>
      <c r="J129" s="237" t="s">
        <v>3948</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3949</v>
      </c>
      <c r="B130" s="237" t="s">
        <v>3950</v>
      </c>
      <c r="C130" s="237" t="s">
        <v>3951</v>
      </c>
      <c r="D130" s="237" t="s">
        <v>21</v>
      </c>
      <c r="E130" s="237" t="s">
        <v>21</v>
      </c>
      <c r="F130" s="237" t="s">
        <v>21</v>
      </c>
      <c r="G130" s="237" t="s">
        <v>21</v>
      </c>
      <c r="H130" s="237" t="s">
        <v>3952</v>
      </c>
      <c r="I130" s="237" t="s">
        <v>21</v>
      </c>
      <c r="J130" s="237" t="s">
        <v>3953</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3954</v>
      </c>
      <c r="B131" s="235" t="s">
        <v>3955</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732</v>
      </c>
      <c r="B132" s="236" t="s">
        <v>3956</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3957</v>
      </c>
      <c r="B133" s="237" t="s">
        <v>3958</v>
      </c>
      <c r="C133" s="237" t="s">
        <v>3959</v>
      </c>
      <c r="D133" s="237" t="s">
        <v>3492</v>
      </c>
      <c r="E133" s="237" t="s">
        <v>3278</v>
      </c>
      <c r="F133" s="237" t="s">
        <v>21</v>
      </c>
      <c r="G133" s="237" t="s">
        <v>21</v>
      </c>
      <c r="H133" s="237" t="s">
        <v>3960</v>
      </c>
      <c r="I133" s="237" t="s">
        <v>21</v>
      </c>
      <c r="J133" s="237" t="s">
        <v>3961</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3962</v>
      </c>
      <c r="B134" s="237" t="s">
        <v>3963</v>
      </c>
      <c r="C134" s="237" t="s">
        <v>3497</v>
      </c>
      <c r="D134" s="237" t="s">
        <v>3284</v>
      </c>
      <c r="E134" s="237" t="s">
        <v>21</v>
      </c>
      <c r="F134" s="237" t="s">
        <v>3286</v>
      </c>
      <c r="G134" s="237" t="s">
        <v>21</v>
      </c>
      <c r="H134" s="237" t="s">
        <v>3964</v>
      </c>
      <c r="I134" s="237" t="s">
        <v>21</v>
      </c>
      <c r="J134" s="237" t="s">
        <v>3965</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736</v>
      </c>
      <c r="B135" s="236" t="s">
        <v>3966</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3967</v>
      </c>
      <c r="B136" s="237" t="s">
        <v>3968</v>
      </c>
      <c r="C136" s="237" t="s">
        <v>3969</v>
      </c>
      <c r="D136" s="237" t="s">
        <v>3970</v>
      </c>
      <c r="E136" s="237" t="s">
        <v>3971</v>
      </c>
      <c r="F136" s="237" t="s">
        <v>3972</v>
      </c>
      <c r="G136" s="237" t="s">
        <v>21</v>
      </c>
      <c r="H136" s="237" t="s">
        <v>3973</v>
      </c>
      <c r="I136" s="237" t="s">
        <v>21</v>
      </c>
      <c r="J136" s="237" t="s">
        <v>3974</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3975</v>
      </c>
      <c r="B137" s="237" t="s">
        <v>3976</v>
      </c>
      <c r="C137" s="237" t="s">
        <v>3977</v>
      </c>
      <c r="D137" s="237" t="s">
        <v>3978</v>
      </c>
      <c r="E137" s="237" t="s">
        <v>21</v>
      </c>
      <c r="F137" s="237" t="s">
        <v>21</v>
      </c>
      <c r="G137" s="237" t="s">
        <v>21</v>
      </c>
      <c r="H137" s="237" t="s">
        <v>3979</v>
      </c>
      <c r="I137" s="237" t="s">
        <v>21</v>
      </c>
      <c r="J137" s="237" t="s">
        <v>3980</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3981</v>
      </c>
      <c r="B138" s="237" t="s">
        <v>3982</v>
      </c>
      <c r="C138" s="237" t="s">
        <v>3983</v>
      </c>
      <c r="D138" s="237" t="s">
        <v>21</v>
      </c>
      <c r="E138" s="237" t="s">
        <v>21</v>
      </c>
      <c r="F138" s="237" t="s">
        <v>21</v>
      </c>
      <c r="G138" s="237" t="s">
        <v>21</v>
      </c>
      <c r="H138" s="237" t="s">
        <v>3984</v>
      </c>
      <c r="I138" s="237" t="s">
        <v>21</v>
      </c>
      <c r="J138" s="237" t="s">
        <v>3985</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3986</v>
      </c>
      <c r="B139" s="237" t="s">
        <v>3987</v>
      </c>
      <c r="C139" s="237" t="s">
        <v>3988</v>
      </c>
      <c r="D139" s="237" t="s">
        <v>3989</v>
      </c>
      <c r="E139" s="237" t="s">
        <v>21</v>
      </c>
      <c r="F139" s="237" t="s">
        <v>21</v>
      </c>
      <c r="G139" s="237" t="s">
        <v>21</v>
      </c>
      <c r="H139" s="237" t="s">
        <v>3990</v>
      </c>
      <c r="I139" s="237" t="s">
        <v>3991</v>
      </c>
      <c r="J139" s="237" t="s">
        <v>3992</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3993</v>
      </c>
      <c r="B140" s="237" t="s">
        <v>3994</v>
      </c>
      <c r="C140" s="237" t="s">
        <v>3995</v>
      </c>
      <c r="D140" s="237" t="s">
        <v>3996</v>
      </c>
      <c r="E140" s="237" t="s">
        <v>21</v>
      </c>
      <c r="F140" s="237" t="s">
        <v>21</v>
      </c>
      <c r="G140" s="237" t="s">
        <v>21</v>
      </c>
      <c r="H140" s="237" t="s">
        <v>3997</v>
      </c>
      <c r="I140" s="237" t="s">
        <v>3720</v>
      </c>
      <c r="J140" s="237" t="s">
        <v>3998</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3999</v>
      </c>
      <c r="B141" s="237" t="s">
        <v>4000</v>
      </c>
      <c r="C141" s="237" t="s">
        <v>4001</v>
      </c>
      <c r="D141" s="237" t="s">
        <v>21</v>
      </c>
      <c r="E141" s="237" t="s">
        <v>4002</v>
      </c>
      <c r="F141" s="237" t="s">
        <v>21</v>
      </c>
      <c r="G141" s="237" t="s">
        <v>21</v>
      </c>
      <c r="H141" s="237" t="s">
        <v>4003</v>
      </c>
      <c r="I141" s="237" t="s">
        <v>3720</v>
      </c>
      <c r="J141" s="237" t="s">
        <v>4004</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4005</v>
      </c>
      <c r="B142" s="237" t="s">
        <v>4006</v>
      </c>
      <c r="C142" s="237" t="s">
        <v>4007</v>
      </c>
      <c r="D142" s="237" t="s">
        <v>4008</v>
      </c>
      <c r="E142" s="237" t="s">
        <v>4002</v>
      </c>
      <c r="F142" s="237" t="s">
        <v>21</v>
      </c>
      <c r="G142" s="237" t="s">
        <v>21</v>
      </c>
      <c r="H142" s="237" t="s">
        <v>4009</v>
      </c>
      <c r="I142" s="237" t="s">
        <v>4010</v>
      </c>
      <c r="J142" s="237" t="s">
        <v>4011</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740</v>
      </c>
      <c r="B143" s="236" t="s">
        <v>4012</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4013</v>
      </c>
      <c r="B144" s="237" t="s">
        <v>4014</v>
      </c>
      <c r="C144" s="237" t="s">
        <v>4015</v>
      </c>
      <c r="D144" s="237" t="s">
        <v>21</v>
      </c>
      <c r="E144" s="237" t="s">
        <v>21</v>
      </c>
      <c r="F144" s="237" t="s">
        <v>21</v>
      </c>
      <c r="G144" s="237" t="s">
        <v>21</v>
      </c>
      <c r="H144" s="237" t="s">
        <v>4016</v>
      </c>
      <c r="I144" s="237" t="s">
        <v>21</v>
      </c>
      <c r="J144" s="237" t="s">
        <v>4017</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4018</v>
      </c>
      <c r="B145" s="237" t="s">
        <v>4019</v>
      </c>
      <c r="C145" s="237" t="s">
        <v>4020</v>
      </c>
      <c r="D145" s="237" t="s">
        <v>21</v>
      </c>
      <c r="E145" s="237" t="s">
        <v>21</v>
      </c>
      <c r="F145" s="237" t="s">
        <v>21</v>
      </c>
      <c r="G145" s="237" t="s">
        <v>21</v>
      </c>
      <c r="H145" s="237" t="s">
        <v>4021</v>
      </c>
      <c r="I145" s="237" t="s">
        <v>21</v>
      </c>
      <c r="J145" s="237" t="s">
        <v>4022</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4023</v>
      </c>
      <c r="B146" s="237" t="s">
        <v>4024</v>
      </c>
      <c r="C146" s="237" t="s">
        <v>4025</v>
      </c>
      <c r="D146" s="237" t="s">
        <v>4026</v>
      </c>
      <c r="E146" s="237" t="s">
        <v>21</v>
      </c>
      <c r="F146" s="237" t="s">
        <v>21</v>
      </c>
      <c r="G146" s="237" t="s">
        <v>21</v>
      </c>
      <c r="H146" s="237" t="s">
        <v>4027</v>
      </c>
      <c r="I146" s="237" t="s">
        <v>21</v>
      </c>
      <c r="J146" s="237" t="s">
        <v>4028</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4029</v>
      </c>
      <c r="B147" s="235" t="s">
        <v>4030</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762</v>
      </c>
      <c r="B148" s="236" t="s">
        <v>4031</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4032</v>
      </c>
      <c r="B149" s="237" t="s">
        <v>4033</v>
      </c>
      <c r="C149" s="237" t="s">
        <v>4034</v>
      </c>
      <c r="D149" s="237" t="s">
        <v>3492</v>
      </c>
      <c r="E149" s="237" t="s">
        <v>3278</v>
      </c>
      <c r="F149" s="237" t="s">
        <v>21</v>
      </c>
      <c r="G149" s="237" t="s">
        <v>21</v>
      </c>
      <c r="H149" s="237" t="s">
        <v>4035</v>
      </c>
      <c r="I149" s="237" t="s">
        <v>21</v>
      </c>
      <c r="J149" s="237" t="s">
        <v>4036</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4037</v>
      </c>
      <c r="B150" s="237" t="s">
        <v>4038</v>
      </c>
      <c r="C150" s="237" t="s">
        <v>3283</v>
      </c>
      <c r="D150" s="237" t="s">
        <v>3284</v>
      </c>
      <c r="E150" s="237" t="s">
        <v>21</v>
      </c>
      <c r="F150" s="237" t="s">
        <v>3286</v>
      </c>
      <c r="G150" s="237" t="s">
        <v>21</v>
      </c>
      <c r="H150" s="237" t="s">
        <v>4039</v>
      </c>
      <c r="I150" s="237" t="s">
        <v>21</v>
      </c>
      <c r="J150" s="237" t="s">
        <v>4040</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766</v>
      </c>
      <c r="B151" s="236" t="s">
        <v>4041</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4042</v>
      </c>
      <c r="B152" s="237" t="s">
        <v>4043</v>
      </c>
      <c r="C152" s="237" t="s">
        <v>4044</v>
      </c>
      <c r="D152" s="237" t="s">
        <v>21</v>
      </c>
      <c r="E152" s="237" t="s">
        <v>21</v>
      </c>
      <c r="F152" s="237" t="s">
        <v>21</v>
      </c>
      <c r="G152" s="237" t="s">
        <v>21</v>
      </c>
      <c r="H152" s="237" t="s">
        <v>4045</v>
      </c>
      <c r="I152" s="237" t="s">
        <v>4046</v>
      </c>
      <c r="J152" s="237" t="s">
        <v>4047</v>
      </c>
      <c r="K152" s="240" t="str">
        <f>IF(COUNTIF(L152:AY152,"&lt;&gt;")=0,"",SUMPRODUCT(((Recommendations[ImplStatus]="Implemented")+(Recommendations[ImplStatus]="Compensated"))*ISNUMBER(MATCH(Recommendations[Id],L152:AY152,0)))/COUNTIF(L152:AY152,"&lt;&gt;"))</f>
        <v/>
      </c>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4048</v>
      </c>
      <c r="B153" s="237" t="s">
        <v>4049</v>
      </c>
      <c r="C153" s="237" t="s">
        <v>4050</v>
      </c>
      <c r="D153" s="237" t="s">
        <v>4051</v>
      </c>
      <c r="E153" s="237" t="s">
        <v>21</v>
      </c>
      <c r="F153" s="237" t="s">
        <v>4052</v>
      </c>
      <c r="G153" s="237" t="s">
        <v>21</v>
      </c>
      <c r="H153" s="237" t="s">
        <v>4053</v>
      </c>
      <c r="I153" s="237" t="s">
        <v>4054</v>
      </c>
      <c r="J153" s="237" t="s">
        <v>4055</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4056</v>
      </c>
      <c r="B154" s="237" t="s">
        <v>4057</v>
      </c>
      <c r="C154" s="237" t="s">
        <v>4058</v>
      </c>
      <c r="D154" s="237" t="s">
        <v>21</v>
      </c>
      <c r="E154" s="237" t="s">
        <v>21</v>
      </c>
      <c r="F154" s="237" t="s">
        <v>4059</v>
      </c>
      <c r="G154" s="237" t="s">
        <v>21</v>
      </c>
      <c r="H154" s="237" t="s">
        <v>4060</v>
      </c>
      <c r="I154" s="237" t="s">
        <v>21</v>
      </c>
      <c r="J154" s="237" t="s">
        <v>4061</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4062</v>
      </c>
      <c r="B155" s="237" t="s">
        <v>4063</v>
      </c>
      <c r="C155" s="237" t="s">
        <v>4064</v>
      </c>
      <c r="D155" s="237" t="s">
        <v>21</v>
      </c>
      <c r="E155" s="237" t="s">
        <v>21</v>
      </c>
      <c r="F155" s="237" t="s">
        <v>21</v>
      </c>
      <c r="G155" s="237" t="s">
        <v>21</v>
      </c>
      <c r="H155" s="237" t="s">
        <v>4065</v>
      </c>
      <c r="I155" s="237" t="s">
        <v>4066</v>
      </c>
      <c r="J155" s="237" t="s">
        <v>4067</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4068</v>
      </c>
      <c r="B156" s="237" t="s">
        <v>4069</v>
      </c>
      <c r="C156" s="237" t="s">
        <v>4070</v>
      </c>
      <c r="D156" s="237" t="s">
        <v>21</v>
      </c>
      <c r="E156" s="237" t="s">
        <v>21</v>
      </c>
      <c r="F156" s="237" t="s">
        <v>21</v>
      </c>
      <c r="G156" s="237" t="s">
        <v>21</v>
      </c>
      <c r="H156" s="237" t="s">
        <v>4071</v>
      </c>
      <c r="I156" s="237" t="s">
        <v>21</v>
      </c>
      <c r="J156" s="237" t="s">
        <v>4072</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4073</v>
      </c>
      <c r="B157" s="237" t="s">
        <v>4074</v>
      </c>
      <c r="C157" s="237" t="s">
        <v>4075</v>
      </c>
      <c r="D157" s="237" t="s">
        <v>4076</v>
      </c>
      <c r="E157" s="237" t="s">
        <v>21</v>
      </c>
      <c r="F157" s="237" t="s">
        <v>21</v>
      </c>
      <c r="G157" s="237" t="s">
        <v>21</v>
      </c>
      <c r="H157" s="237" t="s">
        <v>4077</v>
      </c>
      <c r="I157" s="237" t="s">
        <v>21</v>
      </c>
      <c r="J157" s="237" t="s">
        <v>4078</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4079</v>
      </c>
      <c r="B158" s="237" t="s">
        <v>4080</v>
      </c>
      <c r="C158" s="237" t="s">
        <v>4081</v>
      </c>
      <c r="D158" s="237" t="s">
        <v>4082</v>
      </c>
      <c r="E158" s="237" t="s">
        <v>21</v>
      </c>
      <c r="F158" s="237" t="s">
        <v>21</v>
      </c>
      <c r="G158" s="237" t="s">
        <v>21</v>
      </c>
      <c r="H158" s="237" t="s">
        <v>21</v>
      </c>
      <c r="I158" s="237" t="s">
        <v>21</v>
      </c>
      <c r="J158" s="237" t="s">
        <v>4083</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4084</v>
      </c>
      <c r="B159" s="237" t="s">
        <v>4085</v>
      </c>
      <c r="C159" s="237" t="s">
        <v>4086</v>
      </c>
      <c r="D159" s="237" t="s">
        <v>4087</v>
      </c>
      <c r="E159" s="237" t="s">
        <v>21</v>
      </c>
      <c r="F159" s="237" t="s">
        <v>4088</v>
      </c>
      <c r="G159" s="237" t="s">
        <v>21</v>
      </c>
      <c r="H159" s="237" t="s">
        <v>4089</v>
      </c>
      <c r="I159" s="237" t="s">
        <v>4090</v>
      </c>
      <c r="J159" s="237" t="s">
        <v>4091</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770</v>
      </c>
      <c r="B160" s="236" t="s">
        <v>4092</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4093</v>
      </c>
      <c r="B161" s="237" t="s">
        <v>4094</v>
      </c>
      <c r="C161" s="237" t="s">
        <v>4095</v>
      </c>
      <c r="D161" s="237" t="s">
        <v>4096</v>
      </c>
      <c r="E161" s="237" t="s">
        <v>21</v>
      </c>
      <c r="F161" s="237" t="s">
        <v>21</v>
      </c>
      <c r="G161" s="237" t="s">
        <v>4097</v>
      </c>
      <c r="H161" s="237" t="s">
        <v>4098</v>
      </c>
      <c r="I161" s="237" t="s">
        <v>4099</v>
      </c>
      <c r="J161" s="237" t="s">
        <v>4100</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4101</v>
      </c>
      <c r="B162" s="237" t="s">
        <v>4102</v>
      </c>
      <c r="C162" s="237" t="s">
        <v>4103</v>
      </c>
      <c r="D162" s="237" t="s">
        <v>4104</v>
      </c>
      <c r="E162" s="237" t="s">
        <v>21</v>
      </c>
      <c r="F162" s="237" t="s">
        <v>21</v>
      </c>
      <c r="G162" s="237" t="s">
        <v>21</v>
      </c>
      <c r="H162" s="237" t="s">
        <v>4105</v>
      </c>
      <c r="I162" s="237" t="s">
        <v>21</v>
      </c>
      <c r="J162" s="237" t="s">
        <v>4106</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4107</v>
      </c>
      <c r="B163" s="237" t="s">
        <v>4108</v>
      </c>
      <c r="C163" s="237" t="s">
        <v>4109</v>
      </c>
      <c r="D163" s="237" t="s">
        <v>4104</v>
      </c>
      <c r="E163" s="237" t="s">
        <v>21</v>
      </c>
      <c r="F163" s="237" t="s">
        <v>4110</v>
      </c>
      <c r="G163" s="237" t="s">
        <v>21</v>
      </c>
      <c r="H163" s="237" t="s">
        <v>4111</v>
      </c>
      <c r="I163" s="237" t="s">
        <v>21</v>
      </c>
      <c r="J163" s="237" t="s">
        <v>4112</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4113</v>
      </c>
      <c r="B164" s="237" t="s">
        <v>4114</v>
      </c>
      <c r="C164" s="237" t="s">
        <v>4115</v>
      </c>
      <c r="D164" s="237" t="s">
        <v>4116</v>
      </c>
      <c r="E164" s="237" t="s">
        <v>21</v>
      </c>
      <c r="F164" s="237" t="s">
        <v>21</v>
      </c>
      <c r="G164" s="237" t="s">
        <v>21</v>
      </c>
      <c r="H164" s="237" t="s">
        <v>4117</v>
      </c>
      <c r="I164" s="237" t="s">
        <v>4118</v>
      </c>
      <c r="J164" s="237" t="s">
        <v>4119</v>
      </c>
      <c r="K164" s="240">
        <f>IF(COUNTIF(L164:AY164,"&lt;&gt;")=0,"",SUMPRODUCT(((Recommendations[ImplStatus]="Implemented")+(Recommendations[ImplStatus]="Compensated"))*ISNUMBER(MATCH(Recommendations[Id],L164:AY164,0)))/COUNTIF(L164:AY164,"&lt;&gt;"))</f>
        <v>0</v>
      </c>
      <c r="L164" s="243" t="s">
        <v>40</v>
      </c>
      <c r="M164" s="243" t="s">
        <v>162</v>
      </c>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4120</v>
      </c>
      <c r="B165" s="237" t="s">
        <v>4121</v>
      </c>
      <c r="C165" s="237" t="s">
        <v>4122</v>
      </c>
      <c r="D165" s="237" t="s">
        <v>21</v>
      </c>
      <c r="E165" s="237" t="s">
        <v>21</v>
      </c>
      <c r="F165" s="237" t="s">
        <v>21</v>
      </c>
      <c r="G165" s="237" t="s">
        <v>21</v>
      </c>
      <c r="H165" s="237" t="s">
        <v>4123</v>
      </c>
      <c r="I165" s="237" t="s">
        <v>21</v>
      </c>
      <c r="J165" s="237" t="s">
        <v>4124</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4125</v>
      </c>
      <c r="B166" s="237" t="s">
        <v>4126</v>
      </c>
      <c r="C166" s="237" t="s">
        <v>4127</v>
      </c>
      <c r="D166" s="237" t="s">
        <v>4128</v>
      </c>
      <c r="E166" s="237" t="s">
        <v>21</v>
      </c>
      <c r="F166" s="237" t="s">
        <v>21</v>
      </c>
      <c r="G166" s="237" t="s">
        <v>21</v>
      </c>
      <c r="H166" s="237" t="s">
        <v>4129</v>
      </c>
      <c r="I166" s="237" t="s">
        <v>4130</v>
      </c>
      <c r="J166" s="237" t="s">
        <v>4131</v>
      </c>
      <c r="K166" s="240">
        <f>IF(COUNTIF(L166:AY166,"&lt;&gt;")=0,"",SUMPRODUCT(((Recommendations[ImplStatus]="Implemented")+(Recommendations[ImplStatus]="Compensated"))*ISNUMBER(MATCH(Recommendations[Id],L166:AY166,0)))/COUNTIF(L166:AY166,"&lt;&gt;"))</f>
        <v>0</v>
      </c>
      <c r="L166" s="243" t="s">
        <v>14</v>
      </c>
      <c r="M166" s="243" t="s">
        <v>25</v>
      </c>
      <c r="N166" s="243" t="s">
        <v>157</v>
      </c>
      <c r="O166" s="243" t="s">
        <v>159</v>
      </c>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4132</v>
      </c>
      <c r="B167" s="237" t="s">
        <v>4133</v>
      </c>
      <c r="C167" s="237" t="s">
        <v>4134</v>
      </c>
      <c r="D167" s="237" t="s">
        <v>21</v>
      </c>
      <c r="E167" s="237" t="s">
        <v>21</v>
      </c>
      <c r="F167" s="237" t="s">
        <v>21</v>
      </c>
      <c r="G167" s="237" t="s">
        <v>21</v>
      </c>
      <c r="H167" s="237" t="s">
        <v>4135</v>
      </c>
      <c r="I167" s="237" t="s">
        <v>4136</v>
      </c>
      <c r="J167" s="237" t="s">
        <v>4137</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4138</v>
      </c>
      <c r="B168" s="237" t="s">
        <v>4139</v>
      </c>
      <c r="C168" s="237" t="s">
        <v>4140</v>
      </c>
      <c r="D168" s="237" t="s">
        <v>4141</v>
      </c>
      <c r="E168" s="237" t="s">
        <v>21</v>
      </c>
      <c r="F168" s="237" t="s">
        <v>21</v>
      </c>
      <c r="G168" s="237" t="s">
        <v>21</v>
      </c>
      <c r="H168" s="237" t="s">
        <v>4142</v>
      </c>
      <c r="I168" s="237" t="s">
        <v>21</v>
      </c>
      <c r="J168" s="237" t="s">
        <v>4143</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4144</v>
      </c>
      <c r="B169" s="237" t="s">
        <v>4145</v>
      </c>
      <c r="C169" s="237" t="s">
        <v>4146</v>
      </c>
      <c r="D169" s="237" t="s">
        <v>4147</v>
      </c>
      <c r="E169" s="237" t="s">
        <v>21</v>
      </c>
      <c r="F169" s="237" t="s">
        <v>21</v>
      </c>
      <c r="G169" s="237" t="s">
        <v>4148</v>
      </c>
      <c r="H169" s="237" t="s">
        <v>4149</v>
      </c>
      <c r="I169" s="237" t="s">
        <v>4150</v>
      </c>
      <c r="J169" s="237" t="s">
        <v>4151</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4152</v>
      </c>
      <c r="B170" s="237" t="s">
        <v>4153</v>
      </c>
      <c r="C170" s="237" t="s">
        <v>4154</v>
      </c>
      <c r="D170" s="237" t="s">
        <v>4155</v>
      </c>
      <c r="E170" s="237" t="s">
        <v>21</v>
      </c>
      <c r="F170" s="237" t="s">
        <v>21</v>
      </c>
      <c r="G170" s="237" t="s">
        <v>21</v>
      </c>
      <c r="H170" s="237" t="s">
        <v>4156</v>
      </c>
      <c r="I170" s="237" t="s">
        <v>4157</v>
      </c>
      <c r="J170" s="237" t="s">
        <v>4158</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4159</v>
      </c>
      <c r="B171" s="237" t="s">
        <v>4160</v>
      </c>
      <c r="C171" s="237" t="s">
        <v>4154</v>
      </c>
      <c r="D171" s="237" t="s">
        <v>4161</v>
      </c>
      <c r="E171" s="237" t="s">
        <v>21</v>
      </c>
      <c r="F171" s="237" t="s">
        <v>21</v>
      </c>
      <c r="G171" s="237" t="s">
        <v>4162</v>
      </c>
      <c r="H171" s="237" t="s">
        <v>4156</v>
      </c>
      <c r="I171" s="237" t="s">
        <v>4163</v>
      </c>
      <c r="J171" s="237" t="s">
        <v>4164</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4165</v>
      </c>
      <c r="B172" s="237" t="s">
        <v>4166</v>
      </c>
      <c r="C172" s="237" t="s">
        <v>4167</v>
      </c>
      <c r="D172" s="237" t="s">
        <v>4168</v>
      </c>
      <c r="E172" s="237" t="s">
        <v>21</v>
      </c>
      <c r="F172" s="237" t="s">
        <v>21</v>
      </c>
      <c r="G172" s="237" t="s">
        <v>21</v>
      </c>
      <c r="H172" s="237" t="s">
        <v>4169</v>
      </c>
      <c r="I172" s="237" t="s">
        <v>21</v>
      </c>
      <c r="J172" s="237" t="s">
        <v>4170</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774</v>
      </c>
      <c r="B173" s="236" t="s">
        <v>4171</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4172</v>
      </c>
      <c r="B174" s="237" t="s">
        <v>4173</v>
      </c>
      <c r="C174" s="237" t="s">
        <v>4174</v>
      </c>
      <c r="D174" s="237" t="s">
        <v>4175</v>
      </c>
      <c r="E174" s="237" t="s">
        <v>4176</v>
      </c>
      <c r="F174" s="237" t="s">
        <v>21</v>
      </c>
      <c r="G174" s="237" t="s">
        <v>21</v>
      </c>
      <c r="H174" s="237" t="s">
        <v>4177</v>
      </c>
      <c r="I174" s="237" t="s">
        <v>4178</v>
      </c>
      <c r="J174" s="237" t="s">
        <v>4179</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4180</v>
      </c>
      <c r="B175" s="237" t="s">
        <v>4181</v>
      </c>
      <c r="C175" s="237" t="s">
        <v>4182</v>
      </c>
      <c r="D175" s="237" t="s">
        <v>21</v>
      </c>
      <c r="E175" s="237" t="s">
        <v>4183</v>
      </c>
      <c r="F175" s="237" t="s">
        <v>21</v>
      </c>
      <c r="G175" s="237" t="s">
        <v>21</v>
      </c>
      <c r="H175" s="237" t="s">
        <v>4184</v>
      </c>
      <c r="I175" s="237" t="s">
        <v>21</v>
      </c>
      <c r="J175" s="237" t="s">
        <v>4185</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4186</v>
      </c>
      <c r="B176" s="237" t="s">
        <v>4187</v>
      </c>
      <c r="C176" s="237" t="s">
        <v>4188</v>
      </c>
      <c r="D176" s="237" t="s">
        <v>21</v>
      </c>
      <c r="E176" s="237" t="s">
        <v>4189</v>
      </c>
      <c r="F176" s="237" t="s">
        <v>21</v>
      </c>
      <c r="G176" s="237" t="s">
        <v>21</v>
      </c>
      <c r="H176" s="237" t="s">
        <v>4190</v>
      </c>
      <c r="I176" s="237" t="s">
        <v>4191</v>
      </c>
      <c r="J176" s="237" t="s">
        <v>4192</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779</v>
      </c>
      <c r="B177" s="236" t="s">
        <v>4193</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4194</v>
      </c>
      <c r="B178" s="237" t="s">
        <v>4195</v>
      </c>
      <c r="C178" s="237" t="s">
        <v>4196</v>
      </c>
      <c r="D178" s="237" t="s">
        <v>4197</v>
      </c>
      <c r="E178" s="237" t="s">
        <v>4198</v>
      </c>
      <c r="F178" s="237" t="s">
        <v>4199</v>
      </c>
      <c r="G178" s="237" t="s">
        <v>21</v>
      </c>
      <c r="H178" s="237" t="s">
        <v>4200</v>
      </c>
      <c r="I178" s="237" t="s">
        <v>4201</v>
      </c>
      <c r="J178" s="237" t="s">
        <v>4202</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783</v>
      </c>
      <c r="B179" s="236" t="s">
        <v>4203</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4204</v>
      </c>
      <c r="B180" s="237" t="s">
        <v>4205</v>
      </c>
      <c r="C180" s="237" t="s">
        <v>4206</v>
      </c>
      <c r="D180" s="237" t="s">
        <v>4197</v>
      </c>
      <c r="E180" s="237" t="s">
        <v>4207</v>
      </c>
      <c r="F180" s="237" t="s">
        <v>21</v>
      </c>
      <c r="G180" s="237" t="s">
        <v>21</v>
      </c>
      <c r="H180" s="237" t="s">
        <v>4208</v>
      </c>
      <c r="I180" s="237" t="s">
        <v>3720</v>
      </c>
      <c r="J180" s="237" t="s">
        <v>4209</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4210</v>
      </c>
      <c r="B181" s="237" t="s">
        <v>4211</v>
      </c>
      <c r="C181" s="237" t="s">
        <v>4212</v>
      </c>
      <c r="D181" s="237" t="s">
        <v>4213</v>
      </c>
      <c r="E181" s="237" t="s">
        <v>21</v>
      </c>
      <c r="F181" s="237" t="s">
        <v>21</v>
      </c>
      <c r="G181" s="237" t="s">
        <v>21</v>
      </c>
      <c r="H181" s="237" t="s">
        <v>4214</v>
      </c>
      <c r="I181" s="237" t="s">
        <v>4215</v>
      </c>
      <c r="J181" s="237" t="s">
        <v>4216</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4217</v>
      </c>
      <c r="B182" s="237" t="s">
        <v>4218</v>
      </c>
      <c r="C182" s="237" t="s">
        <v>4219</v>
      </c>
      <c r="D182" s="237" t="s">
        <v>4220</v>
      </c>
      <c r="E182" s="237" t="s">
        <v>21</v>
      </c>
      <c r="F182" s="237" t="s">
        <v>21</v>
      </c>
      <c r="G182" s="237" t="s">
        <v>21</v>
      </c>
      <c r="H182" s="237" t="s">
        <v>4221</v>
      </c>
      <c r="I182" s="237" t="s">
        <v>3720</v>
      </c>
      <c r="J182" s="237" t="s">
        <v>4222</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4223</v>
      </c>
      <c r="B183" s="235" t="s">
        <v>4224</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813</v>
      </c>
      <c r="B184" s="236" t="s">
        <v>4225</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4226</v>
      </c>
      <c r="B185" s="237" t="s">
        <v>4227</v>
      </c>
      <c r="C185" s="237" t="s">
        <v>4228</v>
      </c>
      <c r="D185" s="237" t="s">
        <v>3492</v>
      </c>
      <c r="E185" s="237" t="s">
        <v>4229</v>
      </c>
      <c r="F185" s="237" t="s">
        <v>21</v>
      </c>
      <c r="G185" s="237" t="s">
        <v>21</v>
      </c>
      <c r="H185" s="237" t="s">
        <v>4230</v>
      </c>
      <c r="I185" s="237" t="s">
        <v>21</v>
      </c>
      <c r="J185" s="237" t="s">
        <v>4231</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4232</v>
      </c>
      <c r="B186" s="237" t="s">
        <v>4233</v>
      </c>
      <c r="C186" s="237" t="s">
        <v>3497</v>
      </c>
      <c r="D186" s="237" t="s">
        <v>4234</v>
      </c>
      <c r="E186" s="237" t="s">
        <v>21</v>
      </c>
      <c r="F186" s="237" t="s">
        <v>21</v>
      </c>
      <c r="G186" s="237" t="s">
        <v>21</v>
      </c>
      <c r="H186" s="237" t="s">
        <v>4235</v>
      </c>
      <c r="I186" s="237" t="s">
        <v>21</v>
      </c>
      <c r="J186" s="237" t="s">
        <v>4236</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817</v>
      </c>
      <c r="B187" s="236" t="s">
        <v>4237</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4238</v>
      </c>
      <c r="B188" s="237" t="s">
        <v>4239</v>
      </c>
      <c r="C188" s="237" t="s">
        <v>4240</v>
      </c>
      <c r="D188" s="237" t="s">
        <v>4241</v>
      </c>
      <c r="E188" s="237" t="s">
        <v>21</v>
      </c>
      <c r="F188" s="237" t="s">
        <v>4242</v>
      </c>
      <c r="G188" s="237" t="s">
        <v>21</v>
      </c>
      <c r="H188" s="237" t="s">
        <v>4243</v>
      </c>
      <c r="I188" s="237" t="s">
        <v>4244</v>
      </c>
      <c r="J188" s="237" t="s">
        <v>4245</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4246</v>
      </c>
      <c r="B189" s="237" t="s">
        <v>4247</v>
      </c>
      <c r="C189" s="237" t="s">
        <v>4248</v>
      </c>
      <c r="D189" s="237" t="s">
        <v>4249</v>
      </c>
      <c r="E189" s="237" t="s">
        <v>21</v>
      </c>
      <c r="F189" s="237" t="s">
        <v>21</v>
      </c>
      <c r="G189" s="237" t="s">
        <v>21</v>
      </c>
      <c r="H189" s="237" t="s">
        <v>4250</v>
      </c>
      <c r="I189" s="237" t="s">
        <v>21</v>
      </c>
      <c r="J189" s="237" t="s">
        <v>4251</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4252</v>
      </c>
      <c r="B190" s="237" t="s">
        <v>4253</v>
      </c>
      <c r="C190" s="237" t="s">
        <v>4254</v>
      </c>
      <c r="D190" s="237" t="s">
        <v>4255</v>
      </c>
      <c r="E190" s="237" t="s">
        <v>21</v>
      </c>
      <c r="F190" s="237" t="s">
        <v>4256</v>
      </c>
      <c r="G190" s="237" t="s">
        <v>21</v>
      </c>
      <c r="H190" s="237" t="s">
        <v>4257</v>
      </c>
      <c r="I190" s="237" t="s">
        <v>21</v>
      </c>
      <c r="J190" s="237" t="s">
        <v>4258</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4259</v>
      </c>
      <c r="B191" s="237" t="s">
        <v>4260</v>
      </c>
      <c r="C191" s="237" t="s">
        <v>4261</v>
      </c>
      <c r="D191" s="237" t="s">
        <v>21</v>
      </c>
      <c r="E191" s="237" t="s">
        <v>21</v>
      </c>
      <c r="F191" s="237" t="s">
        <v>21</v>
      </c>
      <c r="G191" s="237" t="s">
        <v>21</v>
      </c>
      <c r="H191" s="237" t="s">
        <v>4262</v>
      </c>
      <c r="I191" s="237" t="s">
        <v>21</v>
      </c>
      <c r="J191" s="237" t="s">
        <v>4263</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4264</v>
      </c>
      <c r="B192" s="237" t="s">
        <v>4265</v>
      </c>
      <c r="C192" s="237" t="s">
        <v>4266</v>
      </c>
      <c r="D192" s="237" t="s">
        <v>4267</v>
      </c>
      <c r="E192" s="237" t="s">
        <v>4268</v>
      </c>
      <c r="F192" s="237" t="s">
        <v>21</v>
      </c>
      <c r="G192" s="237" t="s">
        <v>21</v>
      </c>
      <c r="H192" s="237" t="s">
        <v>4269</v>
      </c>
      <c r="I192" s="237" t="s">
        <v>21</v>
      </c>
      <c r="J192" s="237" t="s">
        <v>4270</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821</v>
      </c>
      <c r="B193" s="236" t="s">
        <v>4271</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4272</v>
      </c>
      <c r="B194" s="237" t="s">
        <v>4273</v>
      </c>
      <c r="C194" s="237" t="s">
        <v>4274</v>
      </c>
      <c r="D194" s="237" t="s">
        <v>4267</v>
      </c>
      <c r="E194" s="237" t="s">
        <v>4268</v>
      </c>
      <c r="F194" s="237" t="s">
        <v>4275</v>
      </c>
      <c r="G194" s="237" t="s">
        <v>21</v>
      </c>
      <c r="H194" s="237" t="s">
        <v>4276</v>
      </c>
      <c r="I194" s="237" t="s">
        <v>21</v>
      </c>
      <c r="J194" s="237" t="s">
        <v>4277</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4278</v>
      </c>
      <c r="B195" s="237" t="s">
        <v>4279</v>
      </c>
      <c r="C195" s="237" t="s">
        <v>4280</v>
      </c>
      <c r="D195" s="237" t="s">
        <v>4281</v>
      </c>
      <c r="E195" s="237" t="s">
        <v>21</v>
      </c>
      <c r="F195" s="237" t="s">
        <v>21</v>
      </c>
      <c r="G195" s="237" t="s">
        <v>21</v>
      </c>
      <c r="H195" s="237" t="s">
        <v>4282</v>
      </c>
      <c r="I195" s="237" t="s">
        <v>21</v>
      </c>
      <c r="J195" s="237" t="s">
        <v>4283</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4284</v>
      </c>
      <c r="B196" s="237" t="s">
        <v>4285</v>
      </c>
      <c r="C196" s="237" t="s">
        <v>4286</v>
      </c>
      <c r="D196" s="237" t="s">
        <v>21</v>
      </c>
      <c r="E196" s="237" t="s">
        <v>4287</v>
      </c>
      <c r="F196" s="237" t="s">
        <v>21</v>
      </c>
      <c r="G196" s="237" t="s">
        <v>21</v>
      </c>
      <c r="H196" s="237" t="s">
        <v>4288</v>
      </c>
      <c r="I196" s="237" t="s">
        <v>21</v>
      </c>
      <c r="J196" s="237" t="s">
        <v>4289</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4290</v>
      </c>
      <c r="B197" s="237" t="s">
        <v>4291</v>
      </c>
      <c r="C197" s="237" t="s">
        <v>4292</v>
      </c>
      <c r="D197" s="237" t="s">
        <v>21</v>
      </c>
      <c r="E197" s="237" t="s">
        <v>21</v>
      </c>
      <c r="F197" s="237" t="s">
        <v>21</v>
      </c>
      <c r="G197" s="237" t="s">
        <v>21</v>
      </c>
      <c r="H197" s="237" t="s">
        <v>4293</v>
      </c>
      <c r="I197" s="237" t="s">
        <v>21</v>
      </c>
      <c r="J197" s="237" t="s">
        <v>4294</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4295</v>
      </c>
      <c r="B198" s="237" t="s">
        <v>4296</v>
      </c>
      <c r="C198" s="237" t="s">
        <v>4297</v>
      </c>
      <c r="D198" s="237" t="s">
        <v>4298</v>
      </c>
      <c r="E198" s="237" t="s">
        <v>21</v>
      </c>
      <c r="F198" s="237" t="s">
        <v>21</v>
      </c>
      <c r="G198" s="237" t="s">
        <v>21</v>
      </c>
      <c r="H198" s="237" t="s">
        <v>4299</v>
      </c>
      <c r="I198" s="237" t="s">
        <v>21</v>
      </c>
      <c r="J198" s="237" t="s">
        <v>4300</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825</v>
      </c>
      <c r="B199" s="236" t="s">
        <v>4301</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4302</v>
      </c>
      <c r="B200" s="237" t="s">
        <v>4303</v>
      </c>
      <c r="C200" s="237" t="s">
        <v>4304</v>
      </c>
      <c r="D200" s="237" t="s">
        <v>21</v>
      </c>
      <c r="E200" s="237" t="s">
        <v>21</v>
      </c>
      <c r="F200" s="237" t="s">
        <v>21</v>
      </c>
      <c r="G200" s="237" t="s">
        <v>21</v>
      </c>
      <c r="H200" s="237" t="s">
        <v>4305</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4306</v>
      </c>
      <c r="B201" s="237" t="s">
        <v>4307</v>
      </c>
      <c r="C201" s="237" t="s">
        <v>4308</v>
      </c>
      <c r="D201" s="237" t="s">
        <v>4309</v>
      </c>
      <c r="E201" s="237" t="s">
        <v>21</v>
      </c>
      <c r="F201" s="237" t="s">
        <v>21</v>
      </c>
      <c r="G201" s="237" t="s">
        <v>21</v>
      </c>
      <c r="H201" s="237" t="s">
        <v>4310</v>
      </c>
      <c r="I201" s="237" t="s">
        <v>21</v>
      </c>
      <c r="J201" s="237" t="s">
        <v>4311</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4312</v>
      </c>
      <c r="B202" s="237" t="s">
        <v>4313</v>
      </c>
      <c r="C202" s="237" t="s">
        <v>4314</v>
      </c>
      <c r="D202" s="237" t="s">
        <v>21</v>
      </c>
      <c r="E202" s="237" t="s">
        <v>21</v>
      </c>
      <c r="F202" s="237" t="s">
        <v>21</v>
      </c>
      <c r="G202" s="237" t="s">
        <v>21</v>
      </c>
      <c r="H202" s="237" t="s">
        <v>4315</v>
      </c>
      <c r="I202" s="237" t="s">
        <v>21</v>
      </c>
      <c r="J202" s="237" t="s">
        <v>4316</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4317</v>
      </c>
      <c r="B203" s="237" t="s">
        <v>4318</v>
      </c>
      <c r="C203" s="237" t="s">
        <v>4319</v>
      </c>
      <c r="D203" s="237" t="s">
        <v>4320</v>
      </c>
      <c r="E203" s="237" t="s">
        <v>21</v>
      </c>
      <c r="F203" s="237" t="s">
        <v>21</v>
      </c>
      <c r="G203" s="237" t="s">
        <v>21</v>
      </c>
      <c r="H203" s="237" t="s">
        <v>4321</v>
      </c>
      <c r="I203" s="237" t="s">
        <v>21</v>
      </c>
      <c r="J203" s="237" t="s">
        <v>4322</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4323</v>
      </c>
      <c r="B204" s="237" t="s">
        <v>4324</v>
      </c>
      <c r="C204" s="237" t="s">
        <v>4325</v>
      </c>
      <c r="D204" s="237" t="s">
        <v>21</v>
      </c>
      <c r="E204" s="237" t="s">
        <v>21</v>
      </c>
      <c r="F204" s="237" t="s">
        <v>21</v>
      </c>
      <c r="G204" s="237" t="s">
        <v>21</v>
      </c>
      <c r="H204" s="237" t="s">
        <v>4326</v>
      </c>
      <c r="I204" s="237" t="s">
        <v>21</v>
      </c>
      <c r="J204" s="237" t="s">
        <v>4327</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4328</v>
      </c>
      <c r="B205" s="237" t="s">
        <v>4329</v>
      </c>
      <c r="C205" s="237" t="s">
        <v>4330</v>
      </c>
      <c r="D205" s="237" t="s">
        <v>21</v>
      </c>
      <c r="E205" s="237" t="s">
        <v>21</v>
      </c>
      <c r="F205" s="237" t="s">
        <v>21</v>
      </c>
      <c r="G205" s="237" t="s">
        <v>21</v>
      </c>
      <c r="H205" s="237" t="s">
        <v>4331</v>
      </c>
      <c r="I205" s="237" t="s">
        <v>4332</v>
      </c>
      <c r="J205" s="237" t="s">
        <v>4333</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4334</v>
      </c>
      <c r="B206" s="237" t="s">
        <v>4335</v>
      </c>
      <c r="C206" s="237" t="s">
        <v>4336</v>
      </c>
      <c r="D206" s="237" t="s">
        <v>21</v>
      </c>
      <c r="E206" s="237" t="s">
        <v>21</v>
      </c>
      <c r="F206" s="237" t="s">
        <v>21</v>
      </c>
      <c r="G206" s="237" t="s">
        <v>21</v>
      </c>
      <c r="H206" s="237" t="s">
        <v>4337</v>
      </c>
      <c r="I206" s="237" t="s">
        <v>21</v>
      </c>
      <c r="J206" s="237" t="s">
        <v>4338</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4339</v>
      </c>
      <c r="B207" s="237" t="s">
        <v>4340</v>
      </c>
      <c r="C207" s="237" t="s">
        <v>4336</v>
      </c>
      <c r="D207" s="237" t="s">
        <v>4341</v>
      </c>
      <c r="E207" s="237" t="s">
        <v>21</v>
      </c>
      <c r="F207" s="237" t="s">
        <v>21</v>
      </c>
      <c r="G207" s="237" t="s">
        <v>21</v>
      </c>
      <c r="H207" s="237" t="s">
        <v>4342</v>
      </c>
      <c r="I207" s="237" t="s">
        <v>21</v>
      </c>
      <c r="J207" s="237" t="s">
        <v>4343</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4344</v>
      </c>
      <c r="B208" s="237" t="s">
        <v>4345</v>
      </c>
      <c r="C208" s="237" t="s">
        <v>4346</v>
      </c>
      <c r="D208" s="237" t="s">
        <v>4341</v>
      </c>
      <c r="E208" s="237" t="s">
        <v>21</v>
      </c>
      <c r="F208" s="237" t="s">
        <v>4347</v>
      </c>
      <c r="G208" s="237" t="s">
        <v>4348</v>
      </c>
      <c r="H208" s="237" t="s">
        <v>4349</v>
      </c>
      <c r="I208" s="237" t="s">
        <v>4350</v>
      </c>
      <c r="J208" s="237" t="s">
        <v>4351</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4352</v>
      </c>
      <c r="B209" s="237" t="s">
        <v>4353</v>
      </c>
      <c r="C209" s="237" t="s">
        <v>4354</v>
      </c>
      <c r="D209" s="237" t="s">
        <v>4355</v>
      </c>
      <c r="E209" s="237" t="s">
        <v>21</v>
      </c>
      <c r="F209" s="237" t="s">
        <v>4347</v>
      </c>
      <c r="G209" s="237" t="s">
        <v>4356</v>
      </c>
      <c r="H209" s="237" t="s">
        <v>4357</v>
      </c>
      <c r="I209" s="237" t="s">
        <v>4350</v>
      </c>
      <c r="J209" s="237" t="s">
        <v>4358</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829</v>
      </c>
      <c r="B210" s="236" t="s">
        <v>4359</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4360</v>
      </c>
      <c r="B211" s="237" t="s">
        <v>4361</v>
      </c>
      <c r="C211" s="237" t="s">
        <v>4362</v>
      </c>
      <c r="D211" s="237" t="s">
        <v>4363</v>
      </c>
      <c r="E211" s="237" t="s">
        <v>21</v>
      </c>
      <c r="F211" s="237" t="s">
        <v>21</v>
      </c>
      <c r="G211" s="237" t="s">
        <v>4364</v>
      </c>
      <c r="H211" s="237" t="s">
        <v>4365</v>
      </c>
      <c r="I211" s="237" t="s">
        <v>4366</v>
      </c>
      <c r="J211" s="237" t="s">
        <v>4367</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4368</v>
      </c>
      <c r="B212" s="237" t="s">
        <v>4369</v>
      </c>
      <c r="C212" s="237" t="s">
        <v>4370</v>
      </c>
      <c r="D212" s="237" t="s">
        <v>4371</v>
      </c>
      <c r="E212" s="237" t="s">
        <v>21</v>
      </c>
      <c r="F212" s="237" t="s">
        <v>4372</v>
      </c>
      <c r="G212" s="237" t="s">
        <v>21</v>
      </c>
      <c r="H212" s="237" t="s">
        <v>21</v>
      </c>
      <c r="I212" s="237" t="s">
        <v>21</v>
      </c>
      <c r="J212" s="237" t="s">
        <v>4373</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4374</v>
      </c>
      <c r="B213" s="237" t="s">
        <v>4375</v>
      </c>
      <c r="C213" s="237" t="s">
        <v>4376</v>
      </c>
      <c r="D213" s="237" t="s">
        <v>4377</v>
      </c>
      <c r="E213" s="237" t="s">
        <v>21</v>
      </c>
      <c r="F213" s="237" t="s">
        <v>4378</v>
      </c>
      <c r="G213" s="237" t="s">
        <v>21</v>
      </c>
      <c r="H213" s="237" t="s">
        <v>4379</v>
      </c>
      <c r="I213" s="237" t="s">
        <v>21</v>
      </c>
      <c r="J213" s="237" t="s">
        <v>4380</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4381</v>
      </c>
      <c r="B214" s="237" t="s">
        <v>4382</v>
      </c>
      <c r="C214" s="237" t="s">
        <v>4383</v>
      </c>
      <c r="D214" s="237" t="s">
        <v>4384</v>
      </c>
      <c r="E214" s="237" t="s">
        <v>21</v>
      </c>
      <c r="F214" s="237" t="s">
        <v>21</v>
      </c>
      <c r="G214" s="237" t="s">
        <v>21</v>
      </c>
      <c r="H214" s="237" t="s">
        <v>4385</v>
      </c>
      <c r="I214" s="237" t="s">
        <v>3720</v>
      </c>
      <c r="J214" s="237" t="s">
        <v>4386</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4387</v>
      </c>
      <c r="B215" s="237" t="s">
        <v>4388</v>
      </c>
      <c r="C215" s="237" t="s">
        <v>4389</v>
      </c>
      <c r="D215" s="237" t="s">
        <v>4390</v>
      </c>
      <c r="E215" s="237" t="s">
        <v>21</v>
      </c>
      <c r="F215" s="237" t="s">
        <v>21</v>
      </c>
      <c r="G215" s="237" t="s">
        <v>21</v>
      </c>
      <c r="H215" s="237" t="s">
        <v>4391</v>
      </c>
      <c r="I215" s="237" t="s">
        <v>21</v>
      </c>
      <c r="J215" s="237" t="s">
        <v>4392</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4393</v>
      </c>
      <c r="B216" s="235" t="s">
        <v>4394</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843</v>
      </c>
      <c r="B217" s="236" t="s">
        <v>4395</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4396</v>
      </c>
      <c r="B218" s="237" t="s">
        <v>4397</v>
      </c>
      <c r="C218" s="237" t="s">
        <v>4398</v>
      </c>
      <c r="D218" s="237" t="s">
        <v>3492</v>
      </c>
      <c r="E218" s="237" t="s">
        <v>3278</v>
      </c>
      <c r="F218" s="237" t="s">
        <v>21</v>
      </c>
      <c r="G218" s="237" t="s">
        <v>21</v>
      </c>
      <c r="H218" s="237" t="s">
        <v>4399</v>
      </c>
      <c r="I218" s="237" t="s">
        <v>21</v>
      </c>
      <c r="J218" s="237" t="s">
        <v>4400</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4401</v>
      </c>
      <c r="B219" s="237" t="s">
        <v>4402</v>
      </c>
      <c r="C219" s="237" t="s">
        <v>3283</v>
      </c>
      <c r="D219" s="237" t="s">
        <v>3284</v>
      </c>
      <c r="E219" s="237" t="s">
        <v>21</v>
      </c>
      <c r="F219" s="237" t="s">
        <v>3286</v>
      </c>
      <c r="G219" s="237" t="s">
        <v>21</v>
      </c>
      <c r="H219" s="237" t="s">
        <v>4403</v>
      </c>
      <c r="I219" s="237" t="s">
        <v>21</v>
      </c>
      <c r="J219" s="237" t="s">
        <v>4404</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847</v>
      </c>
      <c r="B220" s="236" t="s">
        <v>4405</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4406</v>
      </c>
      <c r="B221" s="237" t="s">
        <v>4407</v>
      </c>
      <c r="C221" s="237" t="s">
        <v>4408</v>
      </c>
      <c r="D221" s="237" t="s">
        <v>4409</v>
      </c>
      <c r="E221" s="237" t="s">
        <v>21</v>
      </c>
      <c r="F221" s="237" t="s">
        <v>21</v>
      </c>
      <c r="G221" s="237" t="s">
        <v>21</v>
      </c>
      <c r="H221" s="237" t="s">
        <v>4410</v>
      </c>
      <c r="I221" s="237" t="s">
        <v>21</v>
      </c>
      <c r="J221" s="237" t="s">
        <v>4411</v>
      </c>
      <c r="K221" s="240" t="str">
        <f>IF(COUNTIF(L221:AY221,"&lt;&gt;")=0,"",SUMPRODUCT(((Recommendations[ImplStatus]="Implemented")+(Recommendations[ImplStatus]="Compensated"))*ISNUMBER(MATCH(Recommendations[Id],L221:AY221,0)))/COUNTIF(L221:AY221,"&lt;&gt;"))</f>
        <v/>
      </c>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4412</v>
      </c>
      <c r="B222" s="237" t="s">
        <v>4413</v>
      </c>
      <c r="C222" s="237" t="s">
        <v>4414</v>
      </c>
      <c r="D222" s="237" t="s">
        <v>4415</v>
      </c>
      <c r="E222" s="237" t="s">
        <v>21</v>
      </c>
      <c r="F222" s="237" t="s">
        <v>21</v>
      </c>
      <c r="G222" s="237" t="s">
        <v>21</v>
      </c>
      <c r="H222" s="237" t="s">
        <v>4416</v>
      </c>
      <c r="I222" s="237" t="s">
        <v>21</v>
      </c>
      <c r="J222" s="237" t="s">
        <v>4417</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4418</v>
      </c>
      <c r="B223" s="237" t="s">
        <v>4419</v>
      </c>
      <c r="C223" s="237" t="s">
        <v>4420</v>
      </c>
      <c r="D223" s="237" t="s">
        <v>21</v>
      </c>
      <c r="E223" s="237" t="s">
        <v>4421</v>
      </c>
      <c r="F223" s="237" t="s">
        <v>21</v>
      </c>
      <c r="G223" s="237" t="s">
        <v>21</v>
      </c>
      <c r="H223" s="237" t="s">
        <v>4422</v>
      </c>
      <c r="I223" s="237" t="s">
        <v>21</v>
      </c>
      <c r="J223" s="237" t="s">
        <v>4423</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4424</v>
      </c>
      <c r="B224" s="237" t="s">
        <v>4425</v>
      </c>
      <c r="C224" s="237" t="s">
        <v>4426</v>
      </c>
      <c r="D224" s="237" t="s">
        <v>21</v>
      </c>
      <c r="E224" s="237" t="s">
        <v>21</v>
      </c>
      <c r="F224" s="237" t="s">
        <v>21</v>
      </c>
      <c r="G224" s="237" t="s">
        <v>21</v>
      </c>
      <c r="H224" s="237" t="s">
        <v>4427</v>
      </c>
      <c r="I224" s="237" t="s">
        <v>21</v>
      </c>
      <c r="J224" s="237" t="s">
        <v>4428</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4429</v>
      </c>
      <c r="B225" s="237" t="s">
        <v>4430</v>
      </c>
      <c r="C225" s="237" t="s">
        <v>4431</v>
      </c>
      <c r="D225" s="237" t="s">
        <v>21</v>
      </c>
      <c r="E225" s="237" t="s">
        <v>21</v>
      </c>
      <c r="F225" s="237" t="s">
        <v>21</v>
      </c>
      <c r="G225" s="237" t="s">
        <v>21</v>
      </c>
      <c r="H225" s="237" t="s">
        <v>4432</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4433</v>
      </c>
      <c r="B226" s="237" t="s">
        <v>4434</v>
      </c>
      <c r="C226" s="237" t="s">
        <v>4435</v>
      </c>
      <c r="D226" s="237" t="s">
        <v>21</v>
      </c>
      <c r="E226" s="237" t="s">
        <v>21</v>
      </c>
      <c r="F226" s="237" t="s">
        <v>21</v>
      </c>
      <c r="G226" s="237" t="s">
        <v>21</v>
      </c>
      <c r="H226" s="237" t="s">
        <v>4436</v>
      </c>
      <c r="I226" s="237" t="s">
        <v>21</v>
      </c>
      <c r="J226" s="237" t="s">
        <v>4437</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4438</v>
      </c>
      <c r="B227" s="237" t="s">
        <v>4439</v>
      </c>
      <c r="C227" s="237" t="s">
        <v>4440</v>
      </c>
      <c r="D227" s="237" t="s">
        <v>21</v>
      </c>
      <c r="E227" s="237" t="s">
        <v>21</v>
      </c>
      <c r="F227" s="237" t="s">
        <v>21</v>
      </c>
      <c r="G227" s="237" t="s">
        <v>21</v>
      </c>
      <c r="H227" s="237" t="s">
        <v>4441</v>
      </c>
      <c r="I227" s="237" t="s">
        <v>21</v>
      </c>
      <c r="J227" s="237" t="s">
        <v>4442</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4443</v>
      </c>
      <c r="B228" s="237" t="s">
        <v>4444</v>
      </c>
      <c r="C228" s="237" t="s">
        <v>4445</v>
      </c>
      <c r="D228" s="237" t="s">
        <v>21</v>
      </c>
      <c r="E228" s="237" t="s">
        <v>21</v>
      </c>
      <c r="F228" s="237" t="s">
        <v>21</v>
      </c>
      <c r="G228" s="237" t="s">
        <v>21</v>
      </c>
      <c r="H228" s="237" t="s">
        <v>4446</v>
      </c>
      <c r="I228" s="237" t="s">
        <v>21</v>
      </c>
      <c r="J228" s="237" t="s">
        <v>4447</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4448</v>
      </c>
      <c r="B229" s="237" t="s">
        <v>4449</v>
      </c>
      <c r="C229" s="237" t="s">
        <v>4450</v>
      </c>
      <c r="D229" s="237" t="s">
        <v>21</v>
      </c>
      <c r="E229" s="237" t="s">
        <v>21</v>
      </c>
      <c r="F229" s="237" t="s">
        <v>21</v>
      </c>
      <c r="G229" s="237" t="s">
        <v>21</v>
      </c>
      <c r="H229" s="237" t="s">
        <v>4451</v>
      </c>
      <c r="I229" s="237" t="s">
        <v>21</v>
      </c>
      <c r="J229" s="237" t="s">
        <v>4452</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851</v>
      </c>
      <c r="B230" s="236" t="s">
        <v>4453</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4454</v>
      </c>
      <c r="B231" s="237" t="s">
        <v>4455</v>
      </c>
      <c r="C231" s="237" t="s">
        <v>4456</v>
      </c>
      <c r="D231" s="237" t="s">
        <v>4457</v>
      </c>
      <c r="E231" s="237" t="s">
        <v>21</v>
      </c>
      <c r="F231" s="237" t="s">
        <v>21</v>
      </c>
      <c r="G231" s="237" t="s">
        <v>21</v>
      </c>
      <c r="H231" s="237" t="s">
        <v>4458</v>
      </c>
      <c r="I231" s="237" t="s">
        <v>21</v>
      </c>
      <c r="J231" s="237" t="s">
        <v>4459</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4460</v>
      </c>
      <c r="B232" s="237" t="s">
        <v>4461</v>
      </c>
      <c r="C232" s="237" t="s">
        <v>4462</v>
      </c>
      <c r="D232" s="237" t="s">
        <v>4463</v>
      </c>
      <c r="E232" s="237" t="s">
        <v>21</v>
      </c>
      <c r="F232" s="237" t="s">
        <v>21</v>
      </c>
      <c r="G232" s="237" t="s">
        <v>21</v>
      </c>
      <c r="H232" s="237" t="s">
        <v>4464</v>
      </c>
      <c r="I232" s="237" t="s">
        <v>21</v>
      </c>
      <c r="J232" s="237" t="s">
        <v>4465</v>
      </c>
      <c r="K232" s="240" t="str">
        <f>IF(COUNTIF(L232:AY232,"&lt;&gt;")=0,"",SUMPRODUCT(((Recommendations[ImplStatus]="Implemented")+(Recommendations[ImplStatus]="Compensated"))*ISNUMBER(MATCH(Recommendations[Id],L232:AY232,0)))/COUNTIF(L232:AY232,"&lt;&gt;"))</f>
        <v/>
      </c>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4466</v>
      </c>
      <c r="B233" s="237" t="s">
        <v>4467</v>
      </c>
      <c r="C233" s="237" t="s">
        <v>4468</v>
      </c>
      <c r="D233" s="237" t="s">
        <v>4469</v>
      </c>
      <c r="E233" s="237" t="s">
        <v>21</v>
      </c>
      <c r="F233" s="237" t="s">
        <v>21</v>
      </c>
      <c r="G233" s="237" t="s">
        <v>21</v>
      </c>
      <c r="H233" s="237" t="s">
        <v>4470</v>
      </c>
      <c r="I233" s="237" t="s">
        <v>21</v>
      </c>
      <c r="J233" s="237" t="s">
        <v>4471</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4472</v>
      </c>
      <c r="B234" s="237" t="s">
        <v>4473</v>
      </c>
      <c r="C234" s="237" t="s">
        <v>4474</v>
      </c>
      <c r="D234" s="237" t="s">
        <v>4475</v>
      </c>
      <c r="E234" s="237" t="s">
        <v>21</v>
      </c>
      <c r="F234" s="237" t="s">
        <v>21</v>
      </c>
      <c r="G234" s="237" t="s">
        <v>21</v>
      </c>
      <c r="H234" s="237" t="s">
        <v>4476</v>
      </c>
      <c r="I234" s="237" t="s">
        <v>21</v>
      </c>
      <c r="J234" s="237" t="s">
        <v>4477</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855</v>
      </c>
      <c r="B235" s="236" t="s">
        <v>4478</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4479</v>
      </c>
      <c r="B236" s="237" t="s">
        <v>4480</v>
      </c>
      <c r="C236" s="237" t="s">
        <v>4481</v>
      </c>
      <c r="D236" s="237" t="s">
        <v>4482</v>
      </c>
      <c r="E236" s="237" t="s">
        <v>21</v>
      </c>
      <c r="F236" s="237" t="s">
        <v>21</v>
      </c>
      <c r="G236" s="237" t="s">
        <v>21</v>
      </c>
      <c r="H236" s="237" t="s">
        <v>4483</v>
      </c>
      <c r="I236" s="237" t="s">
        <v>21</v>
      </c>
      <c r="J236" s="237" t="s">
        <v>4484</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4485</v>
      </c>
      <c r="B237" s="237" t="s">
        <v>4486</v>
      </c>
      <c r="C237" s="237" t="s">
        <v>4487</v>
      </c>
      <c r="D237" s="237" t="s">
        <v>4488</v>
      </c>
      <c r="E237" s="237" t="s">
        <v>21</v>
      </c>
      <c r="F237" s="237" t="s">
        <v>21</v>
      </c>
      <c r="G237" s="237" t="s">
        <v>4489</v>
      </c>
      <c r="H237" s="237" t="s">
        <v>4490</v>
      </c>
      <c r="I237" s="237" t="s">
        <v>3720</v>
      </c>
      <c r="J237" s="237" t="s">
        <v>4491</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4492</v>
      </c>
      <c r="B238" s="237" t="s">
        <v>4493</v>
      </c>
      <c r="C238" s="237" t="s">
        <v>4494</v>
      </c>
      <c r="D238" s="237" t="s">
        <v>21</v>
      </c>
      <c r="E238" s="237" t="s">
        <v>21</v>
      </c>
      <c r="F238" s="237" t="s">
        <v>21</v>
      </c>
      <c r="G238" s="237" t="s">
        <v>21</v>
      </c>
      <c r="H238" s="237" t="s">
        <v>4495</v>
      </c>
      <c r="I238" s="237" t="s">
        <v>4496</v>
      </c>
      <c r="J238" s="237" t="s">
        <v>4497</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4498</v>
      </c>
      <c r="B239" s="237" t="s">
        <v>4499</v>
      </c>
      <c r="C239" s="237" t="s">
        <v>4500</v>
      </c>
      <c r="D239" s="237" t="s">
        <v>21</v>
      </c>
      <c r="E239" s="237" t="s">
        <v>21</v>
      </c>
      <c r="F239" s="237" t="s">
        <v>21</v>
      </c>
      <c r="G239" s="237" t="s">
        <v>21</v>
      </c>
      <c r="H239" s="237" t="s">
        <v>4501</v>
      </c>
      <c r="I239" s="237" t="s">
        <v>3720</v>
      </c>
      <c r="J239" s="237" t="s">
        <v>4502</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4503</v>
      </c>
      <c r="B240" s="237" t="s">
        <v>4504</v>
      </c>
      <c r="C240" s="237" t="s">
        <v>4505</v>
      </c>
      <c r="D240" s="237" t="s">
        <v>4506</v>
      </c>
      <c r="E240" s="237" t="s">
        <v>21</v>
      </c>
      <c r="F240" s="237" t="s">
        <v>21</v>
      </c>
      <c r="G240" s="237" t="s">
        <v>21</v>
      </c>
      <c r="H240" s="237" t="s">
        <v>4507</v>
      </c>
      <c r="I240" s="237" t="s">
        <v>21</v>
      </c>
      <c r="J240" s="237" t="s">
        <v>4508</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859</v>
      </c>
      <c r="B241" s="236" t="s">
        <v>4509</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4510</v>
      </c>
      <c r="B242" s="237" t="s">
        <v>4511</v>
      </c>
      <c r="C242" s="237" t="s">
        <v>4512</v>
      </c>
      <c r="D242" s="237" t="s">
        <v>21</v>
      </c>
      <c r="E242" s="237" t="s">
        <v>21</v>
      </c>
      <c r="F242" s="237" t="s">
        <v>4513</v>
      </c>
      <c r="G242" s="237" t="s">
        <v>21</v>
      </c>
      <c r="H242" s="237" t="s">
        <v>4514</v>
      </c>
      <c r="I242" s="237" t="s">
        <v>21</v>
      </c>
      <c r="J242" s="237" t="s">
        <v>4515</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863</v>
      </c>
      <c r="B243" s="236" t="s">
        <v>4516</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4517</v>
      </c>
      <c r="B244" s="237" t="s">
        <v>4518</v>
      </c>
      <c r="C244" s="237" t="s">
        <v>4519</v>
      </c>
      <c r="D244" s="237" t="s">
        <v>21</v>
      </c>
      <c r="E244" s="237" t="s">
        <v>21</v>
      </c>
      <c r="F244" s="237" t="s">
        <v>4520</v>
      </c>
      <c r="G244" s="237" t="s">
        <v>21</v>
      </c>
      <c r="H244" s="237" t="s">
        <v>4521</v>
      </c>
      <c r="I244" s="237" t="s">
        <v>4522</v>
      </c>
      <c r="J244" s="237" t="s">
        <v>4523</v>
      </c>
      <c r="K244" s="240" t="str">
        <f>IF(COUNTIF(L244:AY244,"&lt;&gt;")=0,"",SUMPRODUCT(((Recommendations[ImplStatus]="Implemented")+(Recommendations[ImplStatus]="Compensated"))*ISNUMBER(MATCH(Recommendations[Id],L244:AY244,0)))/COUNTIF(L244:AY244,"&lt;&gt;"))</f>
        <v/>
      </c>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4524</v>
      </c>
      <c r="B245" s="237" t="s">
        <v>4525</v>
      </c>
      <c r="C245" s="237" t="s">
        <v>4526</v>
      </c>
      <c r="D245" s="237" t="s">
        <v>4527</v>
      </c>
      <c r="E245" s="237" t="s">
        <v>21</v>
      </c>
      <c r="F245" s="237" t="s">
        <v>21</v>
      </c>
      <c r="G245" s="237" t="s">
        <v>21</v>
      </c>
      <c r="H245" s="237" t="s">
        <v>4528</v>
      </c>
      <c r="I245" s="237" t="s">
        <v>21</v>
      </c>
      <c r="J245" s="237" t="s">
        <v>4529</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4530</v>
      </c>
      <c r="B246" s="237" t="s">
        <v>4531</v>
      </c>
      <c r="C246" s="237" t="s">
        <v>4532</v>
      </c>
      <c r="D246" s="237" t="s">
        <v>21</v>
      </c>
      <c r="E246" s="237" t="s">
        <v>21</v>
      </c>
      <c r="F246" s="237" t="s">
        <v>21</v>
      </c>
      <c r="G246" s="237" t="s">
        <v>21</v>
      </c>
      <c r="H246" s="237" t="s">
        <v>4533</v>
      </c>
      <c r="I246" s="237" t="s">
        <v>21</v>
      </c>
      <c r="J246" s="237" t="s">
        <v>4534</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867</v>
      </c>
      <c r="B247" s="236" t="s">
        <v>4535</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4536</v>
      </c>
      <c r="B248" s="237" t="s">
        <v>4537</v>
      </c>
      <c r="C248" s="237" t="s">
        <v>4538</v>
      </c>
      <c r="D248" s="237" t="s">
        <v>4539</v>
      </c>
      <c r="E248" s="237" t="s">
        <v>21</v>
      </c>
      <c r="F248" s="237" t="s">
        <v>21</v>
      </c>
      <c r="G248" s="237" t="s">
        <v>21</v>
      </c>
      <c r="H248" s="237" t="s">
        <v>4540</v>
      </c>
      <c r="I248" s="237" t="s">
        <v>4541</v>
      </c>
      <c r="J248" s="237" t="s">
        <v>4542</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4543</v>
      </c>
      <c r="B249" s="237" t="s">
        <v>4544</v>
      </c>
      <c r="C249" s="237" t="s">
        <v>4538</v>
      </c>
      <c r="D249" s="237" t="s">
        <v>4545</v>
      </c>
      <c r="E249" s="237" t="s">
        <v>21</v>
      </c>
      <c r="F249" s="237" t="s">
        <v>21</v>
      </c>
      <c r="G249" s="237" t="s">
        <v>21</v>
      </c>
      <c r="H249" s="237" t="s">
        <v>4540</v>
      </c>
      <c r="I249" s="237" t="s">
        <v>4546</v>
      </c>
      <c r="J249" s="237" t="s">
        <v>4547</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4548</v>
      </c>
      <c r="B250" s="237" t="s">
        <v>4549</v>
      </c>
      <c r="C250" s="237" t="s">
        <v>4550</v>
      </c>
      <c r="D250" s="237" t="s">
        <v>4551</v>
      </c>
      <c r="E250" s="237" t="s">
        <v>21</v>
      </c>
      <c r="F250" s="237" t="s">
        <v>21</v>
      </c>
      <c r="G250" s="237" t="s">
        <v>21</v>
      </c>
      <c r="H250" s="237" t="s">
        <v>4552</v>
      </c>
      <c r="I250" s="237" t="s">
        <v>21</v>
      </c>
      <c r="J250" s="237" t="s">
        <v>4553</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4554</v>
      </c>
      <c r="B251" s="235" t="s">
        <v>4555</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873</v>
      </c>
      <c r="B252" s="236" t="s">
        <v>4556</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4557</v>
      </c>
      <c r="B253" s="237" t="s">
        <v>4558</v>
      </c>
      <c r="C253" s="237" t="s">
        <v>4559</v>
      </c>
      <c r="D253" s="237" t="s">
        <v>3492</v>
      </c>
      <c r="E253" s="237" t="s">
        <v>3278</v>
      </c>
      <c r="F253" s="237" t="s">
        <v>21</v>
      </c>
      <c r="G253" s="237" t="s">
        <v>21</v>
      </c>
      <c r="H253" s="237" t="s">
        <v>4560</v>
      </c>
      <c r="I253" s="237" t="s">
        <v>21</v>
      </c>
      <c r="J253" s="237" t="s">
        <v>4561</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4562</v>
      </c>
      <c r="B254" s="237" t="s">
        <v>4563</v>
      </c>
      <c r="C254" s="237" t="s">
        <v>3283</v>
      </c>
      <c r="D254" s="237" t="s">
        <v>3284</v>
      </c>
      <c r="E254" s="237" t="s">
        <v>21</v>
      </c>
      <c r="F254" s="237" t="s">
        <v>3286</v>
      </c>
      <c r="G254" s="237" t="s">
        <v>21</v>
      </c>
      <c r="H254" s="237" t="s">
        <v>4564</v>
      </c>
      <c r="I254" s="237" t="s">
        <v>21</v>
      </c>
      <c r="J254" s="237" t="s">
        <v>4565</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877</v>
      </c>
      <c r="B255" s="236" t="s">
        <v>4566</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4567</v>
      </c>
      <c r="B256" s="237" t="s">
        <v>4568</v>
      </c>
      <c r="C256" s="237" t="s">
        <v>4569</v>
      </c>
      <c r="D256" s="237" t="s">
        <v>4570</v>
      </c>
      <c r="E256" s="237" t="s">
        <v>4571</v>
      </c>
      <c r="F256" s="237" t="s">
        <v>4572</v>
      </c>
      <c r="G256" s="237" t="s">
        <v>21</v>
      </c>
      <c r="H256" s="237" t="s">
        <v>4573</v>
      </c>
      <c r="I256" s="237" t="s">
        <v>21</v>
      </c>
      <c r="J256" s="237" t="s">
        <v>4574</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4575</v>
      </c>
      <c r="B257" s="237" t="s">
        <v>4576</v>
      </c>
      <c r="C257" s="237" t="s">
        <v>4577</v>
      </c>
      <c r="D257" s="237" t="s">
        <v>4578</v>
      </c>
      <c r="E257" s="237" t="s">
        <v>21</v>
      </c>
      <c r="F257" s="237" t="s">
        <v>21</v>
      </c>
      <c r="G257" s="237" t="s">
        <v>21</v>
      </c>
      <c r="H257" s="237" t="s">
        <v>4579</v>
      </c>
      <c r="I257" s="237" t="s">
        <v>21</v>
      </c>
      <c r="J257" s="237" t="s">
        <v>4580</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882</v>
      </c>
      <c r="B258" s="236" t="s">
        <v>4581</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4582</v>
      </c>
      <c r="B259" s="237" t="s">
        <v>4583</v>
      </c>
      <c r="C259" s="237" t="s">
        <v>4584</v>
      </c>
      <c r="D259" s="237" t="s">
        <v>4585</v>
      </c>
      <c r="E259" s="237" t="s">
        <v>4586</v>
      </c>
      <c r="F259" s="237" t="s">
        <v>21</v>
      </c>
      <c r="G259" s="237" t="s">
        <v>21</v>
      </c>
      <c r="H259" s="237" t="s">
        <v>4587</v>
      </c>
      <c r="I259" s="237" t="s">
        <v>21</v>
      </c>
      <c r="J259" s="237" t="s">
        <v>4588</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4589</v>
      </c>
      <c r="B260" s="237" t="s">
        <v>4590</v>
      </c>
      <c r="C260" s="237" t="s">
        <v>4591</v>
      </c>
      <c r="D260" s="237" t="s">
        <v>21</v>
      </c>
      <c r="E260" s="237" t="s">
        <v>21</v>
      </c>
      <c r="F260" s="237" t="s">
        <v>21</v>
      </c>
      <c r="G260" s="237" t="s">
        <v>21</v>
      </c>
      <c r="H260" s="237" t="s">
        <v>4592</v>
      </c>
      <c r="I260" s="237" t="s">
        <v>4593</v>
      </c>
      <c r="J260" s="237" t="s">
        <v>4594</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4595</v>
      </c>
      <c r="B261" s="237" t="s">
        <v>4596</v>
      </c>
      <c r="C261" s="237" t="s">
        <v>4597</v>
      </c>
      <c r="D261" s="237" t="s">
        <v>4598</v>
      </c>
      <c r="E261" s="237" t="s">
        <v>21</v>
      </c>
      <c r="F261" s="237" t="s">
        <v>21</v>
      </c>
      <c r="G261" s="237" t="s">
        <v>21</v>
      </c>
      <c r="H261" s="237" t="s">
        <v>4599</v>
      </c>
      <c r="I261" s="237" t="s">
        <v>4600</v>
      </c>
      <c r="J261" s="237" t="s">
        <v>4601</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4602</v>
      </c>
      <c r="B262" s="237" t="s">
        <v>4603</v>
      </c>
      <c r="C262" s="237" t="s">
        <v>4604</v>
      </c>
      <c r="D262" s="237" t="s">
        <v>4605</v>
      </c>
      <c r="E262" s="237" t="s">
        <v>21</v>
      </c>
      <c r="F262" s="237" t="s">
        <v>21</v>
      </c>
      <c r="G262" s="237" t="s">
        <v>21</v>
      </c>
      <c r="H262" s="237" t="s">
        <v>4606</v>
      </c>
      <c r="I262" s="237" t="s">
        <v>4607</v>
      </c>
      <c r="J262" s="237" t="s">
        <v>4608</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4609</v>
      </c>
      <c r="B263" s="237" t="s">
        <v>4610</v>
      </c>
      <c r="C263" s="237" t="s">
        <v>4611</v>
      </c>
      <c r="D263" s="237" t="s">
        <v>4612</v>
      </c>
      <c r="E263" s="237" t="s">
        <v>21</v>
      </c>
      <c r="F263" s="237" t="s">
        <v>21</v>
      </c>
      <c r="G263" s="237" t="s">
        <v>4613</v>
      </c>
      <c r="H263" s="237" t="s">
        <v>3516</v>
      </c>
      <c r="I263" s="237" t="s">
        <v>4614</v>
      </c>
      <c r="J263" s="237" t="s">
        <v>4615</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4616</v>
      </c>
      <c r="B264" s="237" t="s">
        <v>4617</v>
      </c>
      <c r="C264" s="237" t="s">
        <v>4604</v>
      </c>
      <c r="D264" s="237" t="s">
        <v>4618</v>
      </c>
      <c r="E264" s="237" t="s">
        <v>21</v>
      </c>
      <c r="F264" s="237" t="s">
        <v>21</v>
      </c>
      <c r="G264" s="237" t="s">
        <v>21</v>
      </c>
      <c r="H264" s="237" t="s">
        <v>4619</v>
      </c>
      <c r="I264" s="237" t="s">
        <v>21</v>
      </c>
      <c r="J264" s="237" t="s">
        <v>4620</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886</v>
      </c>
      <c r="B265" s="236" t="s">
        <v>4621</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4622</v>
      </c>
      <c r="B266" s="237" t="s">
        <v>4623</v>
      </c>
      <c r="C266" s="237" t="s">
        <v>4624</v>
      </c>
      <c r="D266" s="237" t="s">
        <v>4625</v>
      </c>
      <c r="E266" s="237" t="s">
        <v>4626</v>
      </c>
      <c r="F266" s="237" t="s">
        <v>21</v>
      </c>
      <c r="G266" s="237" t="s">
        <v>4627</v>
      </c>
      <c r="H266" s="237" t="s">
        <v>4628</v>
      </c>
      <c r="I266" s="237" t="s">
        <v>4629</v>
      </c>
      <c r="J266" s="237" t="s">
        <v>4630</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4631</v>
      </c>
      <c r="B267" s="237" t="s">
        <v>4632</v>
      </c>
      <c r="C267" s="237" t="s">
        <v>4633</v>
      </c>
      <c r="D267" s="237" t="s">
        <v>4634</v>
      </c>
      <c r="E267" s="237" t="s">
        <v>21</v>
      </c>
      <c r="F267" s="237" t="s">
        <v>21</v>
      </c>
      <c r="G267" s="237" t="s">
        <v>21</v>
      </c>
      <c r="H267" s="237" t="s">
        <v>4635</v>
      </c>
      <c r="I267" s="237" t="s">
        <v>21</v>
      </c>
      <c r="J267" s="237" t="s">
        <v>4636</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4637</v>
      </c>
      <c r="B268" s="237" t="s">
        <v>4638</v>
      </c>
      <c r="C268" s="237" t="s">
        <v>4639</v>
      </c>
      <c r="D268" s="237" t="s">
        <v>4634</v>
      </c>
      <c r="E268" s="237" t="s">
        <v>21</v>
      </c>
      <c r="F268" s="237" t="s">
        <v>21</v>
      </c>
      <c r="G268" s="237" t="s">
        <v>4640</v>
      </c>
      <c r="H268" s="237" t="s">
        <v>4641</v>
      </c>
      <c r="I268" s="237" t="s">
        <v>21</v>
      </c>
      <c r="J268" s="237" t="s">
        <v>4642</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4643</v>
      </c>
      <c r="B269" s="237" t="s">
        <v>4644</v>
      </c>
      <c r="C269" s="237" t="s">
        <v>4639</v>
      </c>
      <c r="D269" s="237" t="s">
        <v>4645</v>
      </c>
      <c r="E269" s="237" t="s">
        <v>21</v>
      </c>
      <c r="F269" s="237" t="s">
        <v>21</v>
      </c>
      <c r="G269" s="237" t="s">
        <v>21</v>
      </c>
      <c r="H269" s="237" t="s">
        <v>4646</v>
      </c>
      <c r="I269" s="237" t="s">
        <v>21</v>
      </c>
      <c r="J269" s="237" t="s">
        <v>4647</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4648</v>
      </c>
      <c r="B270" s="237" t="s">
        <v>4649</v>
      </c>
      <c r="C270" s="237" t="s">
        <v>4650</v>
      </c>
      <c r="D270" s="237" t="s">
        <v>4651</v>
      </c>
      <c r="E270" s="237" t="s">
        <v>21</v>
      </c>
      <c r="F270" s="237" t="s">
        <v>21</v>
      </c>
      <c r="G270" s="237" t="s">
        <v>21</v>
      </c>
      <c r="H270" s="237" t="s">
        <v>4652</v>
      </c>
      <c r="I270" s="237" t="s">
        <v>21</v>
      </c>
      <c r="J270" s="237" t="s">
        <v>4653</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4654</v>
      </c>
      <c r="B271" s="237" t="s">
        <v>4655</v>
      </c>
      <c r="C271" s="237" t="s">
        <v>4656</v>
      </c>
      <c r="D271" s="237" t="s">
        <v>4657</v>
      </c>
      <c r="E271" s="237" t="s">
        <v>21</v>
      </c>
      <c r="F271" s="237" t="s">
        <v>21</v>
      </c>
      <c r="G271" s="237" t="s">
        <v>21</v>
      </c>
      <c r="H271" s="237" t="s">
        <v>4658</v>
      </c>
      <c r="I271" s="237" t="s">
        <v>4659</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4660</v>
      </c>
      <c r="B272" s="237" t="s">
        <v>4661</v>
      </c>
      <c r="C272" s="237" t="s">
        <v>4662</v>
      </c>
      <c r="D272" s="237" t="s">
        <v>4663</v>
      </c>
      <c r="E272" s="237" t="s">
        <v>21</v>
      </c>
      <c r="F272" s="237" t="s">
        <v>21</v>
      </c>
      <c r="G272" s="237" t="s">
        <v>21</v>
      </c>
      <c r="H272" s="237" t="s">
        <v>4664</v>
      </c>
      <c r="I272" s="237" t="s">
        <v>4665</v>
      </c>
      <c r="J272" s="237" t="s">
        <v>4666</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890</v>
      </c>
      <c r="B273" s="236" t="s">
        <v>4667</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4668</v>
      </c>
      <c r="B274" s="237" t="s">
        <v>4669</v>
      </c>
      <c r="C274" s="237" t="s">
        <v>4670</v>
      </c>
      <c r="D274" s="237" t="s">
        <v>4663</v>
      </c>
      <c r="E274" s="237" t="s">
        <v>4671</v>
      </c>
      <c r="F274" s="237" t="s">
        <v>21</v>
      </c>
      <c r="G274" s="237" t="s">
        <v>21</v>
      </c>
      <c r="H274" s="237" t="s">
        <v>4672</v>
      </c>
      <c r="I274" s="237" t="s">
        <v>21</v>
      </c>
      <c r="J274" s="237" t="s">
        <v>4673</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4674</v>
      </c>
      <c r="B275" s="237" t="s">
        <v>4675</v>
      </c>
      <c r="C275" s="237" t="s">
        <v>4676</v>
      </c>
      <c r="D275" s="237" t="s">
        <v>4677</v>
      </c>
      <c r="E275" s="237" t="s">
        <v>21</v>
      </c>
      <c r="F275" s="237" t="s">
        <v>21</v>
      </c>
      <c r="G275" s="237" t="s">
        <v>21</v>
      </c>
      <c r="H275" s="237" t="s">
        <v>4678</v>
      </c>
      <c r="I275" s="237" t="s">
        <v>21</v>
      </c>
      <c r="J275" s="237" t="s">
        <v>4679</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4680</v>
      </c>
      <c r="B276" s="237" t="s">
        <v>4681</v>
      </c>
      <c r="C276" s="237" t="s">
        <v>4682</v>
      </c>
      <c r="D276" s="237" t="s">
        <v>4683</v>
      </c>
      <c r="E276" s="237" t="s">
        <v>21</v>
      </c>
      <c r="F276" s="237" t="s">
        <v>4684</v>
      </c>
      <c r="G276" s="237" t="s">
        <v>21</v>
      </c>
      <c r="H276" s="237" t="s">
        <v>4685</v>
      </c>
      <c r="I276" s="237" t="s">
        <v>4686</v>
      </c>
      <c r="J276" s="237" t="s">
        <v>4687</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4688</v>
      </c>
      <c r="B277" s="236" t="s">
        <v>4689</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4690</v>
      </c>
      <c r="B278" s="237" t="s">
        <v>4691</v>
      </c>
      <c r="C278" s="237" t="s">
        <v>4692</v>
      </c>
      <c r="D278" s="237" t="s">
        <v>4693</v>
      </c>
      <c r="E278" s="237" t="s">
        <v>21</v>
      </c>
      <c r="F278" s="237" t="s">
        <v>4694</v>
      </c>
      <c r="G278" s="237" t="s">
        <v>21</v>
      </c>
      <c r="H278" s="237" t="s">
        <v>4695</v>
      </c>
      <c r="I278" s="237" t="s">
        <v>21</v>
      </c>
      <c r="J278" s="237" t="s">
        <v>4696</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4697</v>
      </c>
      <c r="B279" s="235" t="s">
        <v>4698</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896</v>
      </c>
      <c r="B280" s="236" t="s">
        <v>4699</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4700</v>
      </c>
      <c r="B281" s="237" t="s">
        <v>4701</v>
      </c>
      <c r="C281" s="237" t="s">
        <v>4702</v>
      </c>
      <c r="D281" s="237" t="s">
        <v>4703</v>
      </c>
      <c r="E281" s="237" t="s">
        <v>4704</v>
      </c>
      <c r="F281" s="237" t="s">
        <v>21</v>
      </c>
      <c r="G281" s="237" t="s">
        <v>21</v>
      </c>
      <c r="H281" s="237" t="s">
        <v>4705</v>
      </c>
      <c r="I281" s="237" t="s">
        <v>21</v>
      </c>
      <c r="J281" s="237" t="s">
        <v>4706</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4707</v>
      </c>
      <c r="B282" s="237" t="s">
        <v>4708</v>
      </c>
      <c r="C282" s="237" t="s">
        <v>4709</v>
      </c>
      <c r="D282" s="237" t="s">
        <v>21</v>
      </c>
      <c r="E282" s="237" t="s">
        <v>21</v>
      </c>
      <c r="F282" s="237" t="s">
        <v>21</v>
      </c>
      <c r="G282" s="237" t="s">
        <v>21</v>
      </c>
      <c r="H282" s="237" t="s">
        <v>4710</v>
      </c>
      <c r="I282" s="237" t="s">
        <v>21</v>
      </c>
      <c r="J282" s="237" t="s">
        <v>4711</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4712</v>
      </c>
      <c r="B283" s="237" t="s">
        <v>4713</v>
      </c>
      <c r="C283" s="237" t="s">
        <v>4714</v>
      </c>
      <c r="D283" s="237" t="s">
        <v>21</v>
      </c>
      <c r="E283" s="237" t="s">
        <v>21</v>
      </c>
      <c r="F283" s="237" t="s">
        <v>21</v>
      </c>
      <c r="G283" s="237" t="s">
        <v>21</v>
      </c>
      <c r="H283" s="237" t="s">
        <v>4715</v>
      </c>
      <c r="I283" s="237" t="s">
        <v>21</v>
      </c>
      <c r="J283" s="237" t="s">
        <v>4716</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4717</v>
      </c>
      <c r="B284" s="237" t="s">
        <v>4718</v>
      </c>
      <c r="C284" s="237" t="s">
        <v>4719</v>
      </c>
      <c r="D284" s="237" t="s">
        <v>4720</v>
      </c>
      <c r="E284" s="237" t="s">
        <v>21</v>
      </c>
      <c r="F284" s="237" t="s">
        <v>21</v>
      </c>
      <c r="G284" s="237" t="s">
        <v>21</v>
      </c>
      <c r="H284" s="237" t="s">
        <v>4721</v>
      </c>
      <c r="I284" s="237" t="s">
        <v>21</v>
      </c>
      <c r="J284" s="237" t="s">
        <v>4722</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900</v>
      </c>
      <c r="B285" s="236" t="s">
        <v>4723</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4724</v>
      </c>
      <c r="B286" s="237" t="s">
        <v>4725</v>
      </c>
      <c r="C286" s="237" t="s">
        <v>4726</v>
      </c>
      <c r="D286" s="237" t="s">
        <v>4727</v>
      </c>
      <c r="E286" s="237" t="s">
        <v>21</v>
      </c>
      <c r="F286" s="237" t="s">
        <v>21</v>
      </c>
      <c r="G286" s="237" t="s">
        <v>21</v>
      </c>
      <c r="H286" s="237" t="s">
        <v>4728</v>
      </c>
      <c r="I286" s="237" t="s">
        <v>4729</v>
      </c>
      <c r="J286" s="237" t="s">
        <v>4730</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904</v>
      </c>
      <c r="B287" s="236" t="s">
        <v>4731</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4732</v>
      </c>
      <c r="B288" s="237" t="s">
        <v>4733</v>
      </c>
      <c r="C288" s="237" t="s">
        <v>4734</v>
      </c>
      <c r="D288" s="237" t="s">
        <v>4735</v>
      </c>
      <c r="E288" s="237" t="s">
        <v>4736</v>
      </c>
      <c r="F288" s="237" t="s">
        <v>4737</v>
      </c>
      <c r="G288" s="237" t="s">
        <v>4738</v>
      </c>
      <c r="H288" s="237" t="s">
        <v>4739</v>
      </c>
      <c r="I288" s="237" t="s">
        <v>3720</v>
      </c>
      <c r="J288" s="237" t="s">
        <v>4740</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4741</v>
      </c>
      <c r="B289" s="237" t="s">
        <v>4742</v>
      </c>
      <c r="C289" s="237" t="s">
        <v>4743</v>
      </c>
      <c r="D289" s="237" t="s">
        <v>21</v>
      </c>
      <c r="E289" s="237" t="s">
        <v>4736</v>
      </c>
      <c r="F289" s="237" t="s">
        <v>21</v>
      </c>
      <c r="G289" s="237" t="s">
        <v>4744</v>
      </c>
      <c r="H289" s="237" t="s">
        <v>4745</v>
      </c>
      <c r="I289" s="237" t="s">
        <v>4746</v>
      </c>
      <c r="J289" s="237" t="s">
        <v>4747</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4748</v>
      </c>
      <c r="B290" s="237" t="s">
        <v>4749</v>
      </c>
      <c r="C290" s="237" t="s">
        <v>4750</v>
      </c>
      <c r="D290" s="237" t="s">
        <v>21</v>
      </c>
      <c r="E290" s="237" t="s">
        <v>4751</v>
      </c>
      <c r="F290" s="237" t="s">
        <v>21</v>
      </c>
      <c r="G290" s="237" t="s">
        <v>4752</v>
      </c>
      <c r="H290" s="237" t="s">
        <v>4753</v>
      </c>
      <c r="I290" s="237" t="s">
        <v>4754</v>
      </c>
      <c r="J290" s="237" t="s">
        <v>4755</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4756</v>
      </c>
      <c r="B291" s="237" t="s">
        <v>4757</v>
      </c>
      <c r="C291" s="237" t="s">
        <v>4758</v>
      </c>
      <c r="D291" s="237" t="s">
        <v>21</v>
      </c>
      <c r="E291" s="237" t="s">
        <v>21</v>
      </c>
      <c r="F291" s="237" t="s">
        <v>21</v>
      </c>
      <c r="G291" s="237" t="s">
        <v>21</v>
      </c>
      <c r="H291" s="237" t="s">
        <v>4759</v>
      </c>
      <c r="I291" s="237" t="s">
        <v>3720</v>
      </c>
      <c r="J291" s="237" t="s">
        <v>4760</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908</v>
      </c>
      <c r="B292" s="236" t="s">
        <v>4761</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4762</v>
      </c>
      <c r="B293" s="237" t="s">
        <v>4763</v>
      </c>
      <c r="C293" s="237" t="s">
        <v>4764</v>
      </c>
      <c r="D293" s="237" t="s">
        <v>4765</v>
      </c>
      <c r="E293" s="237" t="s">
        <v>21</v>
      </c>
      <c r="F293" s="237" t="s">
        <v>21</v>
      </c>
      <c r="G293" s="237" t="s">
        <v>21</v>
      </c>
      <c r="H293" s="237" t="s">
        <v>4766</v>
      </c>
      <c r="I293" s="237" t="s">
        <v>4767</v>
      </c>
      <c r="J293" s="237" t="s">
        <v>4768</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4769</v>
      </c>
      <c r="B294" s="237" t="s">
        <v>4770</v>
      </c>
      <c r="C294" s="237" t="s">
        <v>4771</v>
      </c>
      <c r="D294" s="237" t="s">
        <v>4765</v>
      </c>
      <c r="E294" s="237" t="s">
        <v>21</v>
      </c>
      <c r="F294" s="237" t="s">
        <v>4772</v>
      </c>
      <c r="G294" s="237" t="s">
        <v>21</v>
      </c>
      <c r="H294" s="237" t="s">
        <v>4773</v>
      </c>
      <c r="I294" s="237" t="s">
        <v>3690</v>
      </c>
      <c r="J294" s="237" t="s">
        <v>4774</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4775</v>
      </c>
      <c r="B295" s="237" t="s">
        <v>4776</v>
      </c>
      <c r="C295" s="237" t="s">
        <v>4777</v>
      </c>
      <c r="D295" s="237" t="s">
        <v>4778</v>
      </c>
      <c r="E295" s="237" t="s">
        <v>21</v>
      </c>
      <c r="F295" s="237" t="s">
        <v>21</v>
      </c>
      <c r="G295" s="237" t="s">
        <v>21</v>
      </c>
      <c r="H295" s="237" t="s">
        <v>4779</v>
      </c>
      <c r="I295" s="237" t="s">
        <v>3690</v>
      </c>
      <c r="J295" s="237" t="s">
        <v>4780</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912</v>
      </c>
      <c r="B296" s="236" t="s">
        <v>4781</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4782</v>
      </c>
      <c r="B297" s="237" t="s">
        <v>4783</v>
      </c>
      <c r="C297" s="237" t="s">
        <v>4784</v>
      </c>
      <c r="D297" s="237" t="s">
        <v>4778</v>
      </c>
      <c r="E297" s="237" t="s">
        <v>21</v>
      </c>
      <c r="F297" s="237" t="s">
        <v>4785</v>
      </c>
      <c r="G297" s="237" t="s">
        <v>21</v>
      </c>
      <c r="H297" s="237" t="s">
        <v>4786</v>
      </c>
      <c r="I297" s="237" t="s">
        <v>21</v>
      </c>
      <c r="J297" s="237" t="s">
        <v>4787</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4788</v>
      </c>
      <c r="B298" s="237" t="s">
        <v>4789</v>
      </c>
      <c r="C298" s="237" t="s">
        <v>4790</v>
      </c>
      <c r="D298" s="237" t="s">
        <v>4791</v>
      </c>
      <c r="E298" s="237" t="s">
        <v>21</v>
      </c>
      <c r="F298" s="237" t="s">
        <v>21</v>
      </c>
      <c r="G298" s="237" t="s">
        <v>4792</v>
      </c>
      <c r="H298" s="237" t="s">
        <v>4793</v>
      </c>
      <c r="I298" s="237" t="s">
        <v>4793</v>
      </c>
      <c r="J298" s="237" t="s">
        <v>4794</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4795</v>
      </c>
      <c r="B299" s="237" t="s">
        <v>4796</v>
      </c>
      <c r="C299" s="237" t="s">
        <v>4797</v>
      </c>
      <c r="D299" s="237" t="s">
        <v>21</v>
      </c>
      <c r="E299" s="237" t="s">
        <v>21</v>
      </c>
      <c r="F299" s="237" t="s">
        <v>21</v>
      </c>
      <c r="G299" s="237" t="s">
        <v>21</v>
      </c>
      <c r="H299" s="237" t="s">
        <v>4798</v>
      </c>
      <c r="I299" s="237" t="s">
        <v>4799</v>
      </c>
      <c r="J299" s="237" t="s">
        <v>4800</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4801</v>
      </c>
      <c r="B300" s="237" t="s">
        <v>4802</v>
      </c>
      <c r="C300" s="237" t="s">
        <v>4803</v>
      </c>
      <c r="D300" s="237" t="s">
        <v>21</v>
      </c>
      <c r="E300" s="237" t="s">
        <v>21</v>
      </c>
      <c r="F300" s="237" t="s">
        <v>4804</v>
      </c>
      <c r="G300" s="237" t="s">
        <v>21</v>
      </c>
      <c r="H300" s="237" t="s">
        <v>4805</v>
      </c>
      <c r="I300" s="237" t="s">
        <v>4799</v>
      </c>
      <c r="J300" s="237" t="s">
        <v>4806</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916</v>
      </c>
      <c r="B301" s="236" t="s">
        <v>4807</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4808</v>
      </c>
      <c r="B302" s="237" t="s">
        <v>4809</v>
      </c>
      <c r="C302" s="237" t="s">
        <v>4810</v>
      </c>
      <c r="D302" s="237" t="s">
        <v>21</v>
      </c>
      <c r="E302" s="237" t="s">
        <v>21</v>
      </c>
      <c r="F302" s="237" t="s">
        <v>21</v>
      </c>
      <c r="G302" s="237" t="s">
        <v>21</v>
      </c>
      <c r="H302" s="237" t="s">
        <v>4811</v>
      </c>
      <c r="I302" s="237" t="s">
        <v>21</v>
      </c>
      <c r="J302" s="237" t="s">
        <v>4812</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4813</v>
      </c>
      <c r="B303" s="237" t="s">
        <v>4814</v>
      </c>
      <c r="C303" s="237" t="s">
        <v>4815</v>
      </c>
      <c r="D303" s="237" t="s">
        <v>4816</v>
      </c>
      <c r="E303" s="237" t="s">
        <v>21</v>
      </c>
      <c r="F303" s="237" t="s">
        <v>21</v>
      </c>
      <c r="G303" s="237" t="s">
        <v>21</v>
      </c>
      <c r="H303" s="237" t="s">
        <v>4817</v>
      </c>
      <c r="I303" s="237" t="s">
        <v>3720</v>
      </c>
      <c r="J303" s="237" t="s">
        <v>4818</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4819</v>
      </c>
      <c r="B304" s="237" t="s">
        <v>4820</v>
      </c>
      <c r="C304" s="237" t="s">
        <v>4821</v>
      </c>
      <c r="D304" s="237" t="s">
        <v>4816</v>
      </c>
      <c r="E304" s="237" t="s">
        <v>21</v>
      </c>
      <c r="F304" s="237" t="s">
        <v>4822</v>
      </c>
      <c r="G304" s="237" t="s">
        <v>21</v>
      </c>
      <c r="H304" s="237" t="s">
        <v>4823</v>
      </c>
      <c r="I304" s="237" t="s">
        <v>21</v>
      </c>
      <c r="J304" s="237" t="s">
        <v>4824</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4825</v>
      </c>
      <c r="B305" s="237" t="s">
        <v>4826</v>
      </c>
      <c r="C305" s="237" t="s">
        <v>4827</v>
      </c>
      <c r="D305" s="237" t="s">
        <v>4828</v>
      </c>
      <c r="E305" s="237" t="s">
        <v>21</v>
      </c>
      <c r="F305" s="237" t="s">
        <v>21</v>
      </c>
      <c r="G305" s="237" t="s">
        <v>21</v>
      </c>
      <c r="H305" s="237" t="s">
        <v>4829</v>
      </c>
      <c r="I305" s="237" t="s">
        <v>4830</v>
      </c>
      <c r="J305" s="237" t="s">
        <v>4831</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4832</v>
      </c>
      <c r="B306" s="237" t="s">
        <v>4833</v>
      </c>
      <c r="C306" s="237" t="s">
        <v>4834</v>
      </c>
      <c r="D306" s="237" t="s">
        <v>4835</v>
      </c>
      <c r="E306" s="237" t="s">
        <v>21</v>
      </c>
      <c r="F306" s="237" t="s">
        <v>21</v>
      </c>
      <c r="G306" s="237" t="s">
        <v>21</v>
      </c>
      <c r="H306" s="237" t="s">
        <v>4836</v>
      </c>
      <c r="I306" s="237" t="s">
        <v>3720</v>
      </c>
      <c r="J306" s="237" t="s">
        <v>4837</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920</v>
      </c>
      <c r="B307" s="236" t="s">
        <v>4838</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4839</v>
      </c>
      <c r="B308" s="237" t="s">
        <v>4840</v>
      </c>
      <c r="C308" s="237" t="s">
        <v>4841</v>
      </c>
      <c r="D308" s="237" t="s">
        <v>4835</v>
      </c>
      <c r="E308" s="237" t="s">
        <v>21</v>
      </c>
      <c r="F308" s="237" t="s">
        <v>4842</v>
      </c>
      <c r="G308" s="237" t="s">
        <v>21</v>
      </c>
      <c r="H308" s="237" t="s">
        <v>4843</v>
      </c>
      <c r="I308" s="237" t="s">
        <v>4844</v>
      </c>
      <c r="J308" s="237" t="s">
        <v>4845</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924</v>
      </c>
      <c r="B309" s="236" t="s">
        <v>4846</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4847</v>
      </c>
      <c r="B310" s="237" t="s">
        <v>4848</v>
      </c>
      <c r="C310" s="237" t="s">
        <v>4849</v>
      </c>
      <c r="D310" s="237" t="s">
        <v>21</v>
      </c>
      <c r="E310" s="237" t="s">
        <v>21</v>
      </c>
      <c r="F310" s="237" t="s">
        <v>4850</v>
      </c>
      <c r="G310" s="237" t="s">
        <v>21</v>
      </c>
      <c r="H310" s="237" t="s">
        <v>4851</v>
      </c>
      <c r="I310" s="237" t="s">
        <v>4852</v>
      </c>
      <c r="J310" s="237" t="s">
        <v>4853</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4854</v>
      </c>
      <c r="B311" s="237" t="s">
        <v>4855</v>
      </c>
      <c r="C311" s="237" t="s">
        <v>4856</v>
      </c>
      <c r="D311" s="237" t="s">
        <v>4857</v>
      </c>
      <c r="E311" s="237" t="s">
        <v>21</v>
      </c>
      <c r="F311" s="237" t="s">
        <v>21</v>
      </c>
      <c r="G311" s="237" t="s">
        <v>4858</v>
      </c>
      <c r="H311" s="237" t="s">
        <v>4859</v>
      </c>
      <c r="I311" s="237" t="s">
        <v>21</v>
      </c>
      <c r="J311" s="237" t="s">
        <v>4860</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4861</v>
      </c>
      <c r="B312" s="237" t="s">
        <v>4862</v>
      </c>
      <c r="C312" s="237" t="s">
        <v>4863</v>
      </c>
      <c r="D312" s="237" t="s">
        <v>4864</v>
      </c>
      <c r="E312" s="237" t="s">
        <v>21</v>
      </c>
      <c r="F312" s="237" t="s">
        <v>21</v>
      </c>
      <c r="G312" s="237" t="s">
        <v>21</v>
      </c>
      <c r="H312" s="237" t="s">
        <v>4865</v>
      </c>
      <c r="I312" s="237" t="s">
        <v>21</v>
      </c>
      <c r="J312" s="237" t="s">
        <v>4866</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4867</v>
      </c>
      <c r="B313" s="237" t="s">
        <v>4868</v>
      </c>
      <c r="C313" s="237" t="s">
        <v>4869</v>
      </c>
      <c r="D313" s="237" t="s">
        <v>4870</v>
      </c>
      <c r="E313" s="237" t="s">
        <v>21</v>
      </c>
      <c r="F313" s="237" t="s">
        <v>21</v>
      </c>
      <c r="G313" s="237" t="s">
        <v>4871</v>
      </c>
      <c r="H313" s="237" t="s">
        <v>4872</v>
      </c>
      <c r="I313" s="237" t="s">
        <v>4873</v>
      </c>
      <c r="J313" s="237" t="s">
        <v>4874</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4875</v>
      </c>
      <c r="B314" s="237" t="s">
        <v>4876</v>
      </c>
      <c r="C314" s="237" t="s">
        <v>4877</v>
      </c>
      <c r="D314" s="237" t="s">
        <v>4878</v>
      </c>
      <c r="E314" s="237" t="s">
        <v>21</v>
      </c>
      <c r="F314" s="237" t="s">
        <v>21</v>
      </c>
      <c r="G314" s="237" t="s">
        <v>4879</v>
      </c>
      <c r="H314" s="237" t="s">
        <v>4880</v>
      </c>
      <c r="I314" s="237" t="s">
        <v>4881</v>
      </c>
      <c r="J314" s="237" t="s">
        <v>4882</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4883</v>
      </c>
      <c r="B315" s="236" t="s">
        <v>4884</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4885</v>
      </c>
      <c r="B316" s="237" t="s">
        <v>4886</v>
      </c>
      <c r="C316" s="237" t="s">
        <v>4887</v>
      </c>
      <c r="D316" s="237" t="s">
        <v>21</v>
      </c>
      <c r="E316" s="237" t="s">
        <v>21</v>
      </c>
      <c r="F316" s="237" t="s">
        <v>21</v>
      </c>
      <c r="G316" s="237" t="s">
        <v>21</v>
      </c>
      <c r="H316" s="237" t="s">
        <v>4888</v>
      </c>
      <c r="I316" s="237" t="s">
        <v>4889</v>
      </c>
      <c r="J316" s="237" t="s">
        <v>4890</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4891</v>
      </c>
      <c r="B317" s="237" t="s">
        <v>4892</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4893</v>
      </c>
      <c r="B318" s="236" t="s">
        <v>4894</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4895</v>
      </c>
      <c r="B319" s="237" t="s">
        <v>4896</v>
      </c>
      <c r="C319" s="237" t="s">
        <v>4897</v>
      </c>
      <c r="D319" s="237" t="s">
        <v>4898</v>
      </c>
      <c r="E319" s="237" t="s">
        <v>21</v>
      </c>
      <c r="F319" s="237" t="s">
        <v>4899</v>
      </c>
      <c r="G319" s="237" t="s">
        <v>4900</v>
      </c>
      <c r="H319" s="237" t="s">
        <v>4901</v>
      </c>
      <c r="I319" s="237" t="s">
        <v>21</v>
      </c>
      <c r="J319" s="237" t="s">
        <v>4902</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4903</v>
      </c>
      <c r="B320" s="237" t="s">
        <v>4904</v>
      </c>
      <c r="C320" s="237" t="s">
        <v>4905</v>
      </c>
      <c r="D320" s="237" t="s">
        <v>4906</v>
      </c>
      <c r="E320" s="237" t="s">
        <v>21</v>
      </c>
      <c r="F320" s="237" t="s">
        <v>21</v>
      </c>
      <c r="G320" s="237" t="s">
        <v>21</v>
      </c>
      <c r="H320" s="237" t="s">
        <v>4907</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4908</v>
      </c>
      <c r="B321" s="237" t="s">
        <v>4909</v>
      </c>
      <c r="C321" s="237" t="s">
        <v>4910</v>
      </c>
      <c r="D321" s="237" t="s">
        <v>4911</v>
      </c>
      <c r="E321" s="237" t="s">
        <v>21</v>
      </c>
      <c r="F321" s="237" t="s">
        <v>21</v>
      </c>
      <c r="G321" s="237" t="s">
        <v>21</v>
      </c>
      <c r="H321" s="237" t="s">
        <v>4912</v>
      </c>
      <c r="I321" s="237" t="s">
        <v>21</v>
      </c>
      <c r="J321" s="237" t="s">
        <v>4913</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4914</v>
      </c>
      <c r="B322" s="237" t="s">
        <v>4915</v>
      </c>
      <c r="C322" s="237" t="s">
        <v>4916</v>
      </c>
      <c r="D322" s="237" t="s">
        <v>4917</v>
      </c>
      <c r="E322" s="237" t="s">
        <v>21</v>
      </c>
      <c r="F322" s="237" t="s">
        <v>21</v>
      </c>
      <c r="G322" s="237" t="s">
        <v>21</v>
      </c>
      <c r="H322" s="237" t="s">
        <v>4918</v>
      </c>
      <c r="I322" s="237" t="s">
        <v>21</v>
      </c>
      <c r="J322" s="237" t="s">
        <v>4919</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4920</v>
      </c>
      <c r="B323" s="237" t="s">
        <v>4921</v>
      </c>
      <c r="C323" s="237" t="s">
        <v>4922</v>
      </c>
      <c r="D323" s="237" t="s">
        <v>21</v>
      </c>
      <c r="E323" s="237" t="s">
        <v>21</v>
      </c>
      <c r="F323" s="237" t="s">
        <v>21</v>
      </c>
      <c r="G323" s="237" t="s">
        <v>21</v>
      </c>
      <c r="H323" s="237" t="s">
        <v>4923</v>
      </c>
      <c r="I323" s="237" t="s">
        <v>3720</v>
      </c>
      <c r="J323" s="237" t="s">
        <v>4924</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4925</v>
      </c>
      <c r="B324" s="237" t="s">
        <v>4926</v>
      </c>
      <c r="C324" s="237" t="s">
        <v>4927</v>
      </c>
      <c r="D324" s="237" t="s">
        <v>21</v>
      </c>
      <c r="E324" s="237" t="s">
        <v>21</v>
      </c>
      <c r="F324" s="237" t="s">
        <v>21</v>
      </c>
      <c r="G324" s="237" t="s">
        <v>21</v>
      </c>
      <c r="H324" s="237" t="s">
        <v>4928</v>
      </c>
      <c r="I324" s="237" t="s">
        <v>4929</v>
      </c>
      <c r="J324" s="237" t="s">
        <v>4930</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4931</v>
      </c>
      <c r="B325" s="237" t="s">
        <v>4932</v>
      </c>
      <c r="C325" s="237" t="s">
        <v>4933</v>
      </c>
      <c r="D325" s="237" t="s">
        <v>4934</v>
      </c>
      <c r="E325" s="237" t="s">
        <v>21</v>
      </c>
      <c r="F325" s="237" t="s">
        <v>21</v>
      </c>
      <c r="G325" s="237" t="s">
        <v>21</v>
      </c>
      <c r="H325" s="237" t="s">
        <v>4935</v>
      </c>
      <c r="I325" s="237" t="s">
        <v>21</v>
      </c>
      <c r="J325" s="237" t="s">
        <v>4936</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4937</v>
      </c>
      <c r="B326" s="244" t="s">
        <v>4938</v>
      </c>
      <c r="C326" s="244" t="s">
        <v>4939</v>
      </c>
      <c r="D326" s="244" t="s">
        <v>4940</v>
      </c>
      <c r="E326" s="244" t="s">
        <v>21</v>
      </c>
      <c r="F326" s="244" t="s">
        <v>21</v>
      </c>
      <c r="G326" s="244" t="s">
        <v>21</v>
      </c>
      <c r="H326" s="244" t="s">
        <v>4941</v>
      </c>
      <c r="I326" s="244" t="s">
        <v>3720</v>
      </c>
      <c r="J326" s="244" t="s">
        <v>4942</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210</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IFERROR(INDEX('Recommendations'!$H$2:$H$60, MATCH(L2,'Recommendations'!$A$2:$A$60,0))="Implemented", FALSE))</xm:f>
            <x14:dxf>
              <font>
                <color rgb="FF000000"/>
              </font>
              <fill>
                <patternFill>
                  <bgColor rgb="FF3C7D22"/>
                </patternFill>
              </fill>
            </x14:dxf>
          </x14:cfRule>
          <x14:cfRule type="expression" priority="2" id="{00000000-000E-0000-0A00-000002000000}">
            <xm:f>AND(L2&lt;&gt;"", IFERROR(INDEX('Recommendations'!$H$2:$H$60, MATCH(L2,'Recommendations'!$A$2:$A$60,0))="Compensated", FALSE))</xm:f>
            <x14:dxf>
              <font>
                <color rgb="FF000000"/>
              </font>
              <fill>
                <patternFill>
                  <bgColor rgb="FFC6E0B4"/>
                </patternFill>
              </fill>
            </x14:dxf>
          </x14:cfRule>
          <x14:cfRule type="expression" priority="3" id="{00000000-000E-0000-0A00-000003000000}">
            <xm:f>AND(L2&lt;&gt;"", IFERROR(INDEX('Recommendations'!$H$2:$H$60, MATCH(L2,'Recommendations'!$A$2:$A$60,0))="Testing", FALSE))</xm:f>
            <x14:dxf>
              <font>
                <color rgb="FF000000"/>
              </font>
              <fill>
                <patternFill>
                  <bgColor rgb="FFFFC000"/>
                </patternFill>
              </fill>
            </x14:dxf>
          </x14:cfRule>
          <x14:cfRule type="expression" priority="4" id="{00000000-000E-0000-0A00-000004000000}">
            <xm:f>AND(L2&lt;&gt;"", IFERROR(INDEX('Recommendations'!$H$2:$H$60, MATCH(L2,'Recommendations'!$A$2:$A$60,0))="Failed", FALSE))</xm:f>
            <x14:dxf>
              <font>
                <color rgb="FF000000"/>
              </font>
              <fill>
                <patternFill>
                  <bgColor rgb="FFD82891"/>
                </patternFill>
              </fill>
            </x14:dxf>
          </x14:cfRule>
          <x14:cfRule type="expression" priority="5" id="{00000000-000E-0000-0A00-000005000000}">
            <xm:f>AND(L2&lt;&gt;"", IFERROR(INDEX('Recommendations'!$H$2:$H$60, MATCH(L2,'Recommendations'!$A$2:$A$60,0))="Risk Accepted", FALSE))</xm:f>
            <x14:dxf>
              <font>
                <color rgb="FF000000"/>
              </font>
              <fill>
                <patternFill>
                  <bgColor rgb="FFD9D9D9"/>
                </patternFill>
              </fill>
            </x14:dxf>
          </x14:cfRule>
          <x14:cfRule type="expression" priority="6" id="{00000000-000E-0000-0A00-000006000000}">
            <xm:f>AND(L2&lt;&gt;"", IFERROR(INDEX('Recommendations'!$H$2:$H$60, MATCH(L2,'Recommendations'!$A$2:$A$60,0))="N/A",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2091</v>
      </c>
      <c r="B1" s="289" t="s">
        <v>2976</v>
      </c>
      <c r="C1" s="289" t="s">
        <v>0</v>
      </c>
      <c r="D1" s="289" t="s">
        <v>454</v>
      </c>
      <c r="E1" s="289" t="s">
        <v>4943</v>
      </c>
      <c r="F1" s="289" t="s">
        <v>4944</v>
      </c>
      <c r="G1" s="289" t="s">
        <v>459</v>
      </c>
      <c r="H1" s="289" t="s">
        <v>460</v>
      </c>
      <c r="I1" s="289" t="s">
        <v>461</v>
      </c>
      <c r="J1" s="289" t="s">
        <v>462</v>
      </c>
      <c r="K1" s="289" t="s">
        <v>463</v>
      </c>
      <c r="L1" s="289" t="s">
        <v>464</v>
      </c>
      <c r="M1" s="289" t="s">
        <v>465</v>
      </c>
      <c r="N1" s="289" t="s">
        <v>466</v>
      </c>
      <c r="O1" s="289" t="s">
        <v>467</v>
      </c>
      <c r="P1" s="289" t="s">
        <v>468</v>
      </c>
      <c r="Q1" s="289" t="s">
        <v>469</v>
      </c>
      <c r="R1" s="289" t="s">
        <v>470</v>
      </c>
      <c r="S1" s="289" t="s">
        <v>471</v>
      </c>
      <c r="T1" s="289" t="s">
        <v>472</v>
      </c>
      <c r="U1" s="289" t="s">
        <v>473</v>
      </c>
      <c r="V1" s="289" t="s">
        <v>474</v>
      </c>
      <c r="W1" s="289" t="s">
        <v>475</v>
      </c>
      <c r="X1" s="289" t="s">
        <v>476</v>
      </c>
      <c r="Y1" s="289" t="s">
        <v>477</v>
      </c>
      <c r="Z1" s="289" t="s">
        <v>478</v>
      </c>
      <c r="AA1" s="289" t="s">
        <v>479</v>
      </c>
      <c r="AB1" s="289" t="s">
        <v>480</v>
      </c>
      <c r="AC1" s="289" t="s">
        <v>481</v>
      </c>
      <c r="AD1" s="289" t="s">
        <v>482</v>
      </c>
      <c r="AE1" s="289" t="s">
        <v>483</v>
      </c>
      <c r="AF1" s="289" t="s">
        <v>484</v>
      </c>
      <c r="AG1" s="289" t="s">
        <v>485</v>
      </c>
      <c r="AH1" s="289" t="s">
        <v>486</v>
      </c>
      <c r="AI1" s="289" t="s">
        <v>487</v>
      </c>
      <c r="AJ1" s="289" t="s">
        <v>488</v>
      </c>
      <c r="AK1" s="289" t="s">
        <v>489</v>
      </c>
      <c r="AL1" s="289" t="s">
        <v>490</v>
      </c>
      <c r="AM1" s="289" t="s">
        <v>491</v>
      </c>
      <c r="AN1" s="289" t="s">
        <v>492</v>
      </c>
      <c r="AO1" s="289" t="s">
        <v>493</v>
      </c>
      <c r="AP1" s="289" t="s">
        <v>494</v>
      </c>
      <c r="AQ1" s="289" t="s">
        <v>495</v>
      </c>
      <c r="AR1" s="289" t="s">
        <v>496</v>
      </c>
      <c r="AS1" s="289" t="s">
        <v>497</v>
      </c>
      <c r="AT1" s="289" t="s">
        <v>498</v>
      </c>
      <c r="AU1" s="290" t="s">
        <v>499</v>
      </c>
    </row>
    <row r="2" spans="1:47" ht="60" customHeight="1" outlineLevel="1" x14ac:dyDescent="0.35">
      <c r="A2" s="280" t="s">
        <v>4945</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4945</v>
      </c>
      <c r="B3" s="259" t="s">
        <v>4946</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4945</v>
      </c>
      <c r="B4" s="260" t="s">
        <v>4946</v>
      </c>
      <c r="C4" s="261" t="s">
        <v>4947</v>
      </c>
      <c r="D4" s="264" t="s">
        <v>4948</v>
      </c>
      <c r="E4" s="265" t="s">
        <v>4949</v>
      </c>
      <c r="F4" s="268" t="s">
        <v>4950</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4945</v>
      </c>
      <c r="B5" s="260" t="s">
        <v>4946</v>
      </c>
      <c r="C5" s="261" t="s">
        <v>4951</v>
      </c>
      <c r="D5" s="264" t="s">
        <v>4952</v>
      </c>
      <c r="E5" s="265" t="s">
        <v>4949</v>
      </c>
      <c r="F5" s="268" t="s">
        <v>4950</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4945</v>
      </c>
      <c r="B6" s="260" t="s">
        <v>4946</v>
      </c>
      <c r="C6" s="261" t="s">
        <v>4953</v>
      </c>
      <c r="D6" s="264" t="s">
        <v>4954</v>
      </c>
      <c r="E6" s="265" t="s">
        <v>4949</v>
      </c>
      <c r="F6" s="268" t="s">
        <v>4950</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4945</v>
      </c>
      <c r="B7" s="260" t="s">
        <v>4946</v>
      </c>
      <c r="C7" s="261" t="s">
        <v>4955</v>
      </c>
      <c r="D7" s="264" t="s">
        <v>4956</v>
      </c>
      <c r="E7" s="265" t="s">
        <v>4949</v>
      </c>
      <c r="F7" s="268" t="s">
        <v>4950</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4945</v>
      </c>
      <c r="B8" s="260" t="s">
        <v>4946</v>
      </c>
      <c r="C8" s="261" t="s">
        <v>4957</v>
      </c>
      <c r="D8" s="264" t="s">
        <v>4958</v>
      </c>
      <c r="E8" s="265" t="s">
        <v>4949</v>
      </c>
      <c r="F8" s="268" t="s">
        <v>4950</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4945</v>
      </c>
      <c r="B9" s="260" t="s">
        <v>4946</v>
      </c>
      <c r="C9" s="261" t="s">
        <v>4959</v>
      </c>
      <c r="D9" s="264" t="s">
        <v>4960</v>
      </c>
      <c r="E9" s="265" t="s">
        <v>4949</v>
      </c>
      <c r="F9" s="268" t="s">
        <v>4950</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4945</v>
      </c>
      <c r="B10" s="260" t="s">
        <v>4946</v>
      </c>
      <c r="C10" s="261" t="s">
        <v>4961</v>
      </c>
      <c r="D10" s="264" t="s">
        <v>4962</v>
      </c>
      <c r="E10" s="265" t="s">
        <v>4949</v>
      </c>
      <c r="F10" s="268" t="s">
        <v>4950</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4945</v>
      </c>
      <c r="B11" s="260" t="s">
        <v>4946</v>
      </c>
      <c r="C11" s="261" t="s">
        <v>4963</v>
      </c>
      <c r="D11" s="264" t="s">
        <v>4964</v>
      </c>
      <c r="E11" s="265" t="s">
        <v>4949</v>
      </c>
      <c r="F11" s="268" t="s">
        <v>4950</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4945</v>
      </c>
      <c r="B12" s="260" t="s">
        <v>4946</v>
      </c>
      <c r="C12" s="261" t="s">
        <v>4965</v>
      </c>
      <c r="D12" s="264" t="s">
        <v>4966</v>
      </c>
      <c r="E12" s="265" t="s">
        <v>4949</v>
      </c>
      <c r="F12" s="268" t="s">
        <v>4950</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4945</v>
      </c>
      <c r="B13" s="260" t="s">
        <v>4946</v>
      </c>
      <c r="C13" s="261" t="s">
        <v>4967</v>
      </c>
      <c r="D13" s="264" t="s">
        <v>4968</v>
      </c>
      <c r="E13" s="265" t="s">
        <v>4949</v>
      </c>
      <c r="F13" s="268" t="s">
        <v>4950</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4945</v>
      </c>
      <c r="B14" s="260" t="s">
        <v>4946</v>
      </c>
      <c r="C14" s="261" t="s">
        <v>4969</v>
      </c>
      <c r="D14" s="264" t="s">
        <v>4970</v>
      </c>
      <c r="E14" s="265" t="s">
        <v>4949</v>
      </c>
      <c r="F14" s="268" t="s">
        <v>4950</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4945</v>
      </c>
      <c r="B15" s="260" t="s">
        <v>4946</v>
      </c>
      <c r="C15" s="261" t="s">
        <v>4971</v>
      </c>
      <c r="D15" s="264" t="s">
        <v>4972</v>
      </c>
      <c r="E15" s="265" t="s">
        <v>4949</v>
      </c>
      <c r="F15" s="268" t="s">
        <v>4950</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4945</v>
      </c>
      <c r="B16" s="260" t="s">
        <v>4946</v>
      </c>
      <c r="C16" s="261" t="s">
        <v>4973</v>
      </c>
      <c r="D16" s="264" t="s">
        <v>4974</v>
      </c>
      <c r="E16" s="265" t="s">
        <v>4949</v>
      </c>
      <c r="F16" s="268" t="s">
        <v>4950</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4945</v>
      </c>
      <c r="B17" s="259" t="s">
        <v>4975</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4945</v>
      </c>
      <c r="B18" s="260" t="s">
        <v>4975</v>
      </c>
      <c r="C18" s="261" t="s">
        <v>4976</v>
      </c>
      <c r="D18" s="264" t="s">
        <v>4977</v>
      </c>
      <c r="E18" s="265" t="s">
        <v>4978</v>
      </c>
      <c r="F18" s="268" t="s">
        <v>4979</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4945</v>
      </c>
      <c r="B19" s="260" t="s">
        <v>4975</v>
      </c>
      <c r="C19" s="261" t="s">
        <v>4980</v>
      </c>
      <c r="D19" s="264" t="s">
        <v>4981</v>
      </c>
      <c r="E19" s="265" t="s">
        <v>4978</v>
      </c>
      <c r="F19" s="268" t="s">
        <v>4979</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4945</v>
      </c>
      <c r="B20" s="260" t="s">
        <v>4975</v>
      </c>
      <c r="C20" s="261" t="s">
        <v>4982</v>
      </c>
      <c r="D20" s="264" t="s">
        <v>4983</v>
      </c>
      <c r="E20" s="265" t="s">
        <v>4978</v>
      </c>
      <c r="F20" s="268" t="s">
        <v>4979</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4945</v>
      </c>
      <c r="B21" s="260" t="s">
        <v>4975</v>
      </c>
      <c r="C21" s="261" t="s">
        <v>4984</v>
      </c>
      <c r="D21" s="264" t="s">
        <v>4985</v>
      </c>
      <c r="E21" s="265" t="s">
        <v>4978</v>
      </c>
      <c r="F21" s="268" t="s">
        <v>4979</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4945</v>
      </c>
      <c r="B22" s="260" t="s">
        <v>4975</v>
      </c>
      <c r="C22" s="261" t="s">
        <v>4986</v>
      </c>
      <c r="D22" s="264" t="s">
        <v>4987</v>
      </c>
      <c r="E22" s="265" t="s">
        <v>4978</v>
      </c>
      <c r="F22" s="268" t="s">
        <v>4979</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4945</v>
      </c>
      <c r="B23" s="260" t="s">
        <v>4975</v>
      </c>
      <c r="C23" s="261" t="s">
        <v>4988</v>
      </c>
      <c r="D23" s="264" t="s">
        <v>4989</v>
      </c>
      <c r="E23" s="265" t="s">
        <v>4949</v>
      </c>
      <c r="F23" s="268" t="s">
        <v>4950</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4945</v>
      </c>
      <c r="B24" s="260" t="s">
        <v>4975</v>
      </c>
      <c r="C24" s="261" t="s">
        <v>4990</v>
      </c>
      <c r="D24" s="264" t="s">
        <v>4991</v>
      </c>
      <c r="E24" s="265" t="s">
        <v>4949</v>
      </c>
      <c r="F24" s="268" t="s">
        <v>4950</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4945</v>
      </c>
      <c r="B25" s="260" t="s">
        <v>4975</v>
      </c>
      <c r="C25" s="261" t="s">
        <v>4992</v>
      </c>
      <c r="D25" s="264" t="s">
        <v>4993</v>
      </c>
      <c r="E25" s="265" t="s">
        <v>4949</v>
      </c>
      <c r="F25" s="268" t="s">
        <v>4994</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4945</v>
      </c>
      <c r="B26" s="260" t="s">
        <v>4975</v>
      </c>
      <c r="C26" s="261" t="s">
        <v>4995</v>
      </c>
      <c r="D26" s="264" t="s">
        <v>4996</v>
      </c>
      <c r="E26" s="265" t="s">
        <v>4949</v>
      </c>
      <c r="F26" s="268" t="s">
        <v>4994</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4945</v>
      </c>
      <c r="B27" s="260" t="s">
        <v>4975</v>
      </c>
      <c r="C27" s="261" t="s">
        <v>4997</v>
      </c>
      <c r="D27" s="264" t="s">
        <v>4998</v>
      </c>
      <c r="E27" s="265" t="s">
        <v>4949</v>
      </c>
      <c r="F27" s="268" t="s">
        <v>4994</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4945</v>
      </c>
      <c r="B28" s="260" t="s">
        <v>4975</v>
      </c>
      <c r="C28" s="261" t="s">
        <v>4999</v>
      </c>
      <c r="D28" s="264" t="s">
        <v>5000</v>
      </c>
      <c r="E28" s="265" t="s">
        <v>4949</v>
      </c>
      <c r="F28" s="268" t="s">
        <v>4994</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4945</v>
      </c>
      <c r="B29" s="260" t="s">
        <v>4975</v>
      </c>
      <c r="C29" s="261" t="s">
        <v>5001</v>
      </c>
      <c r="D29" s="264" t="s">
        <v>5002</v>
      </c>
      <c r="E29" s="265" t="s">
        <v>4949</v>
      </c>
      <c r="F29" s="268" t="s">
        <v>4994</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4945</v>
      </c>
      <c r="B30" s="260" t="s">
        <v>4975</v>
      </c>
      <c r="C30" s="261" t="s">
        <v>5003</v>
      </c>
      <c r="D30" s="264" t="s">
        <v>5004</v>
      </c>
      <c r="E30" s="265" t="s">
        <v>4949</v>
      </c>
      <c r="F30" s="268" t="s">
        <v>4994</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4945</v>
      </c>
      <c r="B31" s="260" t="s">
        <v>4975</v>
      </c>
      <c r="C31" s="261" t="s">
        <v>5005</v>
      </c>
      <c r="D31" s="264" t="s">
        <v>5006</v>
      </c>
      <c r="E31" s="265" t="s">
        <v>4949</v>
      </c>
      <c r="F31" s="268" t="s">
        <v>4994</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4945</v>
      </c>
      <c r="B32" s="260" t="s">
        <v>4975</v>
      </c>
      <c r="C32" s="261" t="s">
        <v>5007</v>
      </c>
      <c r="D32" s="264" t="s">
        <v>5008</v>
      </c>
      <c r="E32" s="265" t="s">
        <v>4949</v>
      </c>
      <c r="F32" s="268" t="s">
        <v>4994</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4945</v>
      </c>
      <c r="B33" s="260" t="s">
        <v>4975</v>
      </c>
      <c r="C33" s="261" t="s">
        <v>5009</v>
      </c>
      <c r="D33" s="264" t="s">
        <v>5010</v>
      </c>
      <c r="E33" s="265" t="s">
        <v>4978</v>
      </c>
      <c r="F33" s="268" t="s">
        <v>4979</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4945</v>
      </c>
      <c r="B34" s="260" t="s">
        <v>4975</v>
      </c>
      <c r="C34" s="261" t="s">
        <v>5011</v>
      </c>
      <c r="D34" s="264" t="s">
        <v>5012</v>
      </c>
      <c r="E34" s="265" t="s">
        <v>4949</v>
      </c>
      <c r="F34" s="268" t="s">
        <v>4994</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4945</v>
      </c>
      <c r="B35" s="259" t="s">
        <v>5013</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4945</v>
      </c>
      <c r="B36" s="260" t="s">
        <v>5013</v>
      </c>
      <c r="C36" s="261" t="s">
        <v>5014</v>
      </c>
      <c r="D36" s="264" t="s">
        <v>5015</v>
      </c>
      <c r="E36" s="265" t="s">
        <v>4949</v>
      </c>
      <c r="F36" s="268" t="s">
        <v>4994</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4945</v>
      </c>
      <c r="B37" s="260" t="s">
        <v>5013</v>
      </c>
      <c r="C37" s="261" t="s">
        <v>5016</v>
      </c>
      <c r="D37" s="264" t="s">
        <v>5017</v>
      </c>
      <c r="E37" s="265" t="s">
        <v>4949</v>
      </c>
      <c r="F37" s="268" t="s">
        <v>5018</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4945</v>
      </c>
      <c r="B38" s="260" t="s">
        <v>5013</v>
      </c>
      <c r="C38" s="261" t="s">
        <v>5019</v>
      </c>
      <c r="D38" s="264" t="s">
        <v>5020</v>
      </c>
      <c r="E38" s="265" t="s">
        <v>4949</v>
      </c>
      <c r="F38" s="268" t="s">
        <v>5018</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4945</v>
      </c>
      <c r="B39" s="260" t="s">
        <v>5013</v>
      </c>
      <c r="C39" s="261" t="s">
        <v>5021</v>
      </c>
      <c r="D39" s="264" t="s">
        <v>5022</v>
      </c>
      <c r="E39" s="265" t="s">
        <v>4949</v>
      </c>
      <c r="F39" s="268" t="s">
        <v>5018</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4945</v>
      </c>
      <c r="B40" s="260" t="s">
        <v>5013</v>
      </c>
      <c r="C40" s="261" t="s">
        <v>5023</v>
      </c>
      <c r="D40" s="264" t="s">
        <v>5024</v>
      </c>
      <c r="E40" s="265" t="s">
        <v>4949</v>
      </c>
      <c r="F40" s="268" t="s">
        <v>5018</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4945</v>
      </c>
      <c r="B41" s="260" t="s">
        <v>5013</v>
      </c>
      <c r="C41" s="261" t="s">
        <v>5025</v>
      </c>
      <c r="D41" s="264" t="s">
        <v>5026</v>
      </c>
      <c r="E41" s="265" t="s">
        <v>4949</v>
      </c>
      <c r="F41" s="268" t="s">
        <v>5018</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4945</v>
      </c>
      <c r="B42" s="260" t="s">
        <v>5013</v>
      </c>
      <c r="C42" s="261" t="s">
        <v>5027</v>
      </c>
      <c r="D42" s="264" t="s">
        <v>5028</v>
      </c>
      <c r="E42" s="265" t="s">
        <v>4949</v>
      </c>
      <c r="F42" s="268" t="s">
        <v>5018</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4945</v>
      </c>
      <c r="B43" s="260" t="s">
        <v>5013</v>
      </c>
      <c r="C43" s="261" t="s">
        <v>5029</v>
      </c>
      <c r="D43" s="264" t="s">
        <v>5030</v>
      </c>
      <c r="E43" s="265" t="s">
        <v>4949</v>
      </c>
      <c r="F43" s="268" t="s">
        <v>5018</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4945</v>
      </c>
      <c r="B44" s="260" t="s">
        <v>5013</v>
      </c>
      <c r="C44" s="261" t="s">
        <v>5031</v>
      </c>
      <c r="D44" s="264" t="s">
        <v>5032</v>
      </c>
      <c r="E44" s="265" t="s">
        <v>4949</v>
      </c>
      <c r="F44" s="268" t="s">
        <v>5018</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4945</v>
      </c>
      <c r="B45" s="260" t="s">
        <v>5013</v>
      </c>
      <c r="C45" s="261" t="s">
        <v>5033</v>
      </c>
      <c r="D45" s="264" t="s">
        <v>5034</v>
      </c>
      <c r="E45" s="265" t="s">
        <v>4949</v>
      </c>
      <c r="F45" s="268" t="s">
        <v>5018</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4945</v>
      </c>
      <c r="B46" s="260" t="s">
        <v>5013</v>
      </c>
      <c r="C46" s="261" t="s">
        <v>5035</v>
      </c>
      <c r="D46" s="264" t="s">
        <v>5036</v>
      </c>
      <c r="E46" s="265" t="s">
        <v>4949</v>
      </c>
      <c r="F46" s="268" t="s">
        <v>5018</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4945</v>
      </c>
      <c r="B47" s="260" t="s">
        <v>5013</v>
      </c>
      <c r="C47" s="261" t="s">
        <v>5037</v>
      </c>
      <c r="D47" s="264" t="s">
        <v>5038</v>
      </c>
      <c r="E47" s="265" t="s">
        <v>4949</v>
      </c>
      <c r="F47" s="268" t="s">
        <v>5018</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4945</v>
      </c>
      <c r="B48" s="260" t="s">
        <v>5013</v>
      </c>
      <c r="C48" s="261" t="s">
        <v>5039</v>
      </c>
      <c r="D48" s="264" t="s">
        <v>5040</v>
      </c>
      <c r="E48" s="265" t="s">
        <v>4949</v>
      </c>
      <c r="F48" s="268" t="s">
        <v>5018</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4945</v>
      </c>
      <c r="B49" s="260" t="s">
        <v>5013</v>
      </c>
      <c r="C49" s="261" t="s">
        <v>5041</v>
      </c>
      <c r="D49" s="264" t="s">
        <v>5042</v>
      </c>
      <c r="E49" s="265" t="s">
        <v>4949</v>
      </c>
      <c r="F49" s="268" t="s">
        <v>5018</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4945</v>
      </c>
      <c r="B50" s="259" t="s">
        <v>2215</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4945</v>
      </c>
      <c r="B51" s="260" t="s">
        <v>2215</v>
      </c>
      <c r="C51" s="261" t="s">
        <v>5043</v>
      </c>
      <c r="D51" s="264" t="s">
        <v>5044</v>
      </c>
      <c r="E51" s="265" t="s">
        <v>5045</v>
      </c>
      <c r="F51" s="268" t="s">
        <v>5046</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4945</v>
      </c>
      <c r="B52" s="260" t="s">
        <v>2215</v>
      </c>
      <c r="C52" s="261" t="s">
        <v>5047</v>
      </c>
      <c r="D52" s="264" t="s">
        <v>5048</v>
      </c>
      <c r="E52" s="265" t="s">
        <v>5045</v>
      </c>
      <c r="F52" s="268" t="s">
        <v>5046</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4945</v>
      </c>
      <c r="B53" s="260" t="s">
        <v>2215</v>
      </c>
      <c r="C53" s="261" t="s">
        <v>5049</v>
      </c>
      <c r="D53" s="264" t="s">
        <v>5050</v>
      </c>
      <c r="E53" s="265" t="s">
        <v>5045</v>
      </c>
      <c r="F53" s="268" t="s">
        <v>5046</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4945</v>
      </c>
      <c r="B54" s="260" t="s">
        <v>2215</v>
      </c>
      <c r="C54" s="261" t="s">
        <v>5051</v>
      </c>
      <c r="D54" s="264" t="s">
        <v>5052</v>
      </c>
      <c r="E54" s="265" t="s">
        <v>5045</v>
      </c>
      <c r="F54" s="268" t="s">
        <v>5046</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4945</v>
      </c>
      <c r="B55" s="260" t="s">
        <v>2215</v>
      </c>
      <c r="C55" s="261" t="s">
        <v>5053</v>
      </c>
      <c r="D55" s="264" t="s">
        <v>5054</v>
      </c>
      <c r="E55" s="265" t="s">
        <v>5045</v>
      </c>
      <c r="F55" s="268" t="s">
        <v>5046</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4945</v>
      </c>
      <c r="B56" s="260" t="s">
        <v>2215</v>
      </c>
      <c r="C56" s="261" t="s">
        <v>5055</v>
      </c>
      <c r="D56" s="264" t="s">
        <v>5056</v>
      </c>
      <c r="E56" s="265" t="s">
        <v>5045</v>
      </c>
      <c r="F56" s="268" t="s">
        <v>5046</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4945</v>
      </c>
      <c r="B57" s="260" t="s">
        <v>2215</v>
      </c>
      <c r="C57" s="261" t="s">
        <v>5057</v>
      </c>
      <c r="D57" s="264" t="s">
        <v>5058</v>
      </c>
      <c r="E57" s="265" t="s">
        <v>5045</v>
      </c>
      <c r="F57" s="268" t="s">
        <v>5046</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4945</v>
      </c>
      <c r="B58" s="260" t="s">
        <v>2215</v>
      </c>
      <c r="C58" s="261" t="s">
        <v>5059</v>
      </c>
      <c r="D58" s="264" t="s">
        <v>5060</v>
      </c>
      <c r="E58" s="265" t="s">
        <v>4949</v>
      </c>
      <c r="F58" s="268" t="s">
        <v>5046</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4945</v>
      </c>
      <c r="B59" s="260" t="s">
        <v>2215</v>
      </c>
      <c r="C59" s="261" t="s">
        <v>5061</v>
      </c>
      <c r="D59" s="264" t="s">
        <v>5062</v>
      </c>
      <c r="E59" s="265" t="s">
        <v>4949</v>
      </c>
      <c r="F59" s="268" t="s">
        <v>5046</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4945</v>
      </c>
      <c r="B60" s="259" t="s">
        <v>5063</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4945</v>
      </c>
      <c r="B61" s="260" t="s">
        <v>5063</v>
      </c>
      <c r="C61" s="261" t="s">
        <v>5064</v>
      </c>
      <c r="D61" s="264" t="s">
        <v>5065</v>
      </c>
      <c r="E61" s="265" t="s">
        <v>4949</v>
      </c>
      <c r="F61" s="268" t="s">
        <v>5066</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4945</v>
      </c>
      <c r="B62" s="260" t="s">
        <v>5063</v>
      </c>
      <c r="C62" s="261" t="s">
        <v>5067</v>
      </c>
      <c r="D62" s="264" t="s">
        <v>5068</v>
      </c>
      <c r="E62" s="265" t="s">
        <v>4949</v>
      </c>
      <c r="F62" s="268" t="s">
        <v>5066</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4945</v>
      </c>
      <c r="B63" s="260" t="s">
        <v>5063</v>
      </c>
      <c r="C63" s="261" t="s">
        <v>5069</v>
      </c>
      <c r="D63" s="264" t="s">
        <v>5070</v>
      </c>
      <c r="E63" s="265" t="s">
        <v>4949</v>
      </c>
      <c r="F63" s="268" t="s">
        <v>5066</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4945</v>
      </c>
      <c r="B64" s="260" t="s">
        <v>5063</v>
      </c>
      <c r="C64" s="261" t="s">
        <v>5071</v>
      </c>
      <c r="D64" s="264" t="s">
        <v>5072</v>
      </c>
      <c r="E64" s="265" t="s">
        <v>4949</v>
      </c>
      <c r="F64" s="268" t="s">
        <v>5066</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4945</v>
      </c>
      <c r="B65" s="260" t="s">
        <v>5063</v>
      </c>
      <c r="C65" s="261" t="s">
        <v>5073</v>
      </c>
      <c r="D65" s="264" t="s">
        <v>5074</v>
      </c>
      <c r="E65" s="265" t="s">
        <v>4949</v>
      </c>
      <c r="F65" s="268" t="s">
        <v>5066</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4945</v>
      </c>
      <c r="B66" s="260" t="s">
        <v>5063</v>
      </c>
      <c r="C66" s="261" t="s">
        <v>5075</v>
      </c>
      <c r="D66" s="264" t="s">
        <v>5076</v>
      </c>
      <c r="E66" s="265" t="s">
        <v>4949</v>
      </c>
      <c r="F66" s="268" t="s">
        <v>5066</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4945</v>
      </c>
      <c r="B67" s="260" t="s">
        <v>5063</v>
      </c>
      <c r="C67" s="261" t="s">
        <v>5077</v>
      </c>
      <c r="D67" s="264" t="s">
        <v>5078</v>
      </c>
      <c r="E67" s="265" t="s">
        <v>4949</v>
      </c>
      <c r="F67" s="268" t="s">
        <v>5066</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4945</v>
      </c>
      <c r="B68" s="260" t="s">
        <v>5063</v>
      </c>
      <c r="C68" s="261" t="s">
        <v>5079</v>
      </c>
      <c r="D68" s="264" t="s">
        <v>5080</v>
      </c>
      <c r="E68" s="265" t="s">
        <v>4949</v>
      </c>
      <c r="F68" s="268" t="s">
        <v>5081</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4945</v>
      </c>
      <c r="B69" s="260" t="s">
        <v>5063</v>
      </c>
      <c r="C69" s="261" t="s">
        <v>5082</v>
      </c>
      <c r="D69" s="264" t="s">
        <v>5083</v>
      </c>
      <c r="E69" s="265" t="s">
        <v>4949</v>
      </c>
      <c r="F69" s="268" t="s">
        <v>5081</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4945</v>
      </c>
      <c r="B70" s="260" t="s">
        <v>5063</v>
      </c>
      <c r="C70" s="261" t="s">
        <v>5084</v>
      </c>
      <c r="D70" s="264" t="s">
        <v>5085</v>
      </c>
      <c r="E70" s="265" t="s">
        <v>4949</v>
      </c>
      <c r="F70" s="268" t="s">
        <v>5081</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4945</v>
      </c>
      <c r="B71" s="260" t="s">
        <v>5063</v>
      </c>
      <c r="C71" s="261" t="s">
        <v>5086</v>
      </c>
      <c r="D71" s="264" t="s">
        <v>5087</v>
      </c>
      <c r="E71" s="265" t="s">
        <v>4949</v>
      </c>
      <c r="F71" s="268" t="s">
        <v>5088</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4945</v>
      </c>
      <c r="B72" s="260" t="s">
        <v>5063</v>
      </c>
      <c r="C72" s="261" t="s">
        <v>5089</v>
      </c>
      <c r="D72" s="264" t="s">
        <v>5090</v>
      </c>
      <c r="E72" s="265" t="s">
        <v>4949</v>
      </c>
      <c r="F72" s="268" t="s">
        <v>5066</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4945</v>
      </c>
      <c r="B73" s="260" t="s">
        <v>5063</v>
      </c>
      <c r="C73" s="261" t="s">
        <v>5091</v>
      </c>
      <c r="D73" s="264" t="s">
        <v>5092</v>
      </c>
      <c r="E73" s="265" t="s">
        <v>5093</v>
      </c>
      <c r="F73" s="268" t="s">
        <v>5066</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4945</v>
      </c>
      <c r="B74" s="259" t="s">
        <v>5094</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4945</v>
      </c>
      <c r="B75" s="260" t="s">
        <v>5094</v>
      </c>
      <c r="C75" s="261" t="s">
        <v>5095</v>
      </c>
      <c r="D75" s="264" t="s">
        <v>5096</v>
      </c>
      <c r="E75" s="265" t="s">
        <v>5093</v>
      </c>
      <c r="F75" s="268" t="s">
        <v>5097</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4945</v>
      </c>
      <c r="B76" s="260" t="s">
        <v>5094</v>
      </c>
      <c r="C76" s="261" t="s">
        <v>5098</v>
      </c>
      <c r="D76" s="264" t="s">
        <v>5099</v>
      </c>
      <c r="E76" s="265" t="s">
        <v>5093</v>
      </c>
      <c r="F76" s="268" t="s">
        <v>5097</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4945</v>
      </c>
      <c r="B77" s="260" t="s">
        <v>5094</v>
      </c>
      <c r="C77" s="261" t="s">
        <v>5100</v>
      </c>
      <c r="D77" s="264" t="s">
        <v>5101</v>
      </c>
      <c r="E77" s="265" t="s">
        <v>5093</v>
      </c>
      <c r="F77" s="268" t="s">
        <v>5097</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4945</v>
      </c>
      <c r="B78" s="260" t="s">
        <v>5094</v>
      </c>
      <c r="C78" s="261" t="s">
        <v>5102</v>
      </c>
      <c r="D78" s="264" t="s">
        <v>5103</v>
      </c>
      <c r="E78" s="265" t="s">
        <v>5093</v>
      </c>
      <c r="F78" s="268" t="s">
        <v>5097</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4945</v>
      </c>
      <c r="B79" s="260" t="s">
        <v>5094</v>
      </c>
      <c r="C79" s="261" t="s">
        <v>5104</v>
      </c>
      <c r="D79" s="264" t="s">
        <v>5105</v>
      </c>
      <c r="E79" s="265" t="s">
        <v>5093</v>
      </c>
      <c r="F79" s="268" t="s">
        <v>5097</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4945</v>
      </c>
      <c r="B80" s="260" t="s">
        <v>5094</v>
      </c>
      <c r="C80" s="261" t="s">
        <v>5106</v>
      </c>
      <c r="D80" s="264" t="s">
        <v>5107</v>
      </c>
      <c r="E80" s="265" t="s">
        <v>5093</v>
      </c>
      <c r="F80" s="268" t="s">
        <v>5097</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4945</v>
      </c>
      <c r="B81" s="260" t="s">
        <v>5094</v>
      </c>
      <c r="C81" s="261" t="s">
        <v>5108</v>
      </c>
      <c r="D81" s="264" t="s">
        <v>5109</v>
      </c>
      <c r="E81" s="265" t="s">
        <v>5093</v>
      </c>
      <c r="F81" s="268" t="s">
        <v>5097</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4945</v>
      </c>
      <c r="B82" s="260" t="s">
        <v>5094</v>
      </c>
      <c r="C82" s="261" t="s">
        <v>5110</v>
      </c>
      <c r="D82" s="264" t="s">
        <v>5111</v>
      </c>
      <c r="E82" s="265" t="s">
        <v>5093</v>
      </c>
      <c r="F82" s="268" t="s">
        <v>5097</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4945</v>
      </c>
      <c r="B83" s="260" t="s">
        <v>5094</v>
      </c>
      <c r="C83" s="261" t="s">
        <v>5112</v>
      </c>
      <c r="D83" s="264" t="s">
        <v>5113</v>
      </c>
      <c r="E83" s="265" t="s">
        <v>5093</v>
      </c>
      <c r="F83" s="268" t="s">
        <v>5097</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4945</v>
      </c>
      <c r="B84" s="260" t="s">
        <v>5094</v>
      </c>
      <c r="C84" s="261" t="s">
        <v>5114</v>
      </c>
      <c r="D84" s="264" t="s">
        <v>5115</v>
      </c>
      <c r="E84" s="265" t="s">
        <v>5093</v>
      </c>
      <c r="F84" s="268" t="s">
        <v>5097</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4945</v>
      </c>
      <c r="B85" s="260" t="s">
        <v>5094</v>
      </c>
      <c r="C85" s="261" t="s">
        <v>5116</v>
      </c>
      <c r="D85" s="264" t="s">
        <v>5117</v>
      </c>
      <c r="E85" s="265" t="s">
        <v>5093</v>
      </c>
      <c r="F85" s="268" t="s">
        <v>5097</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4945</v>
      </c>
      <c r="B86" s="260" t="s">
        <v>5094</v>
      </c>
      <c r="C86" s="261" t="s">
        <v>5118</v>
      </c>
      <c r="D86" s="264" t="s">
        <v>5119</v>
      </c>
      <c r="E86" s="265" t="s">
        <v>5093</v>
      </c>
      <c r="F86" s="268" t="s">
        <v>5097</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4945</v>
      </c>
      <c r="B87" s="260" t="s">
        <v>5094</v>
      </c>
      <c r="C87" s="261" t="s">
        <v>5120</v>
      </c>
      <c r="D87" s="264" t="s">
        <v>5121</v>
      </c>
      <c r="E87" s="265" t="s">
        <v>5093</v>
      </c>
      <c r="F87" s="268" t="s">
        <v>5097</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4945</v>
      </c>
      <c r="B88" s="260" t="s">
        <v>5094</v>
      </c>
      <c r="C88" s="261" t="s">
        <v>5122</v>
      </c>
      <c r="D88" s="264" t="s">
        <v>5123</v>
      </c>
      <c r="E88" s="265" t="s">
        <v>5093</v>
      </c>
      <c r="F88" s="268" t="s">
        <v>5081</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4945</v>
      </c>
      <c r="B89" s="260" t="s">
        <v>5094</v>
      </c>
      <c r="C89" s="261" t="s">
        <v>5124</v>
      </c>
      <c r="D89" s="264" t="s">
        <v>5125</v>
      </c>
      <c r="E89" s="265" t="s">
        <v>5093</v>
      </c>
      <c r="F89" s="268" t="s">
        <v>5081</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4945</v>
      </c>
      <c r="B90" s="260" t="s">
        <v>5094</v>
      </c>
      <c r="C90" s="261" t="s">
        <v>5126</v>
      </c>
      <c r="D90" s="264" t="s">
        <v>5127</v>
      </c>
      <c r="E90" s="265" t="s">
        <v>5093</v>
      </c>
      <c r="F90" s="268" t="s">
        <v>5081</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4945</v>
      </c>
      <c r="B91" s="259" t="s">
        <v>5128</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4945</v>
      </c>
      <c r="B92" s="260" t="s">
        <v>5128</v>
      </c>
      <c r="C92" s="261" t="s">
        <v>5129</v>
      </c>
      <c r="D92" s="264" t="s">
        <v>5130</v>
      </c>
      <c r="E92" s="265" t="s">
        <v>4949</v>
      </c>
      <c r="F92" s="268" t="s">
        <v>5081</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4945</v>
      </c>
      <c r="B93" s="260" t="s">
        <v>5128</v>
      </c>
      <c r="C93" s="261" t="s">
        <v>5131</v>
      </c>
      <c r="D93" s="264" t="s">
        <v>5132</v>
      </c>
      <c r="E93" s="265" t="s">
        <v>4949</v>
      </c>
      <c r="F93" s="268" t="s">
        <v>5081</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4945</v>
      </c>
      <c r="B94" s="260" t="s">
        <v>5128</v>
      </c>
      <c r="C94" s="261" t="s">
        <v>5133</v>
      </c>
      <c r="D94" s="264" t="s">
        <v>5134</v>
      </c>
      <c r="E94" s="265" t="s">
        <v>4949</v>
      </c>
      <c r="F94" s="268" t="s">
        <v>5081</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4945</v>
      </c>
      <c r="B95" s="260" t="s">
        <v>5128</v>
      </c>
      <c r="C95" s="261" t="s">
        <v>5135</v>
      </c>
      <c r="D95" s="264" t="s">
        <v>5136</v>
      </c>
      <c r="E95" s="265" t="s">
        <v>4949</v>
      </c>
      <c r="F95" s="268" t="s">
        <v>5081</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4945</v>
      </c>
      <c r="B96" s="260" t="s">
        <v>5128</v>
      </c>
      <c r="C96" s="261" t="s">
        <v>5137</v>
      </c>
      <c r="D96" s="264" t="s">
        <v>5138</v>
      </c>
      <c r="E96" s="265" t="s">
        <v>4949</v>
      </c>
      <c r="F96" s="268" t="s">
        <v>5081</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4945</v>
      </c>
      <c r="B97" s="260" t="s">
        <v>5128</v>
      </c>
      <c r="C97" s="261" t="s">
        <v>5139</v>
      </c>
      <c r="D97" s="264" t="s">
        <v>5140</v>
      </c>
      <c r="E97" s="265" t="s">
        <v>4949</v>
      </c>
      <c r="F97" s="268" t="s">
        <v>5141</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4945</v>
      </c>
      <c r="B98" s="260" t="s">
        <v>5128</v>
      </c>
      <c r="C98" s="261" t="s">
        <v>5142</v>
      </c>
      <c r="D98" s="264" t="s">
        <v>5143</v>
      </c>
      <c r="E98" s="265" t="s">
        <v>4949</v>
      </c>
      <c r="F98" s="268" t="s">
        <v>5141</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4945</v>
      </c>
      <c r="B99" s="260" t="s">
        <v>5128</v>
      </c>
      <c r="C99" s="261" t="s">
        <v>5144</v>
      </c>
      <c r="D99" s="264" t="s">
        <v>5145</v>
      </c>
      <c r="E99" s="265" t="s">
        <v>4949</v>
      </c>
      <c r="F99" s="268" t="s">
        <v>5141</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4945</v>
      </c>
      <c r="B100" s="260" t="s">
        <v>5128</v>
      </c>
      <c r="C100" s="261" t="s">
        <v>5146</v>
      </c>
      <c r="D100" s="264" t="s">
        <v>5147</v>
      </c>
      <c r="E100" s="265" t="s">
        <v>4949</v>
      </c>
      <c r="F100" s="268" t="s">
        <v>5141</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4945</v>
      </c>
      <c r="B101" s="260" t="s">
        <v>5128</v>
      </c>
      <c r="C101" s="261" t="s">
        <v>5148</v>
      </c>
      <c r="D101" s="264" t="s">
        <v>5149</v>
      </c>
      <c r="E101" s="265" t="s">
        <v>4949</v>
      </c>
      <c r="F101" s="268" t="s">
        <v>5081</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4945</v>
      </c>
      <c r="B102" s="260" t="s">
        <v>5128</v>
      </c>
      <c r="C102" s="261" t="s">
        <v>5150</v>
      </c>
      <c r="D102" s="264" t="s">
        <v>5151</v>
      </c>
      <c r="E102" s="265" t="s">
        <v>5093</v>
      </c>
      <c r="F102" s="268" t="s">
        <v>5081</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4945</v>
      </c>
      <c r="B103" s="260" t="s">
        <v>5128</v>
      </c>
      <c r="C103" s="261" t="s">
        <v>5152</v>
      </c>
      <c r="D103" s="264" t="s">
        <v>5153</v>
      </c>
      <c r="E103" s="265" t="s">
        <v>5093</v>
      </c>
      <c r="F103" s="268" t="s">
        <v>5081</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4945</v>
      </c>
      <c r="B104" s="260" t="s">
        <v>5128</v>
      </c>
      <c r="C104" s="261" t="s">
        <v>5154</v>
      </c>
      <c r="D104" s="264" t="s">
        <v>5155</v>
      </c>
      <c r="E104" s="265" t="s">
        <v>5093</v>
      </c>
      <c r="F104" s="268" t="s">
        <v>5081</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4945</v>
      </c>
      <c r="B105" s="260" t="s">
        <v>5128</v>
      </c>
      <c r="C105" s="261" t="s">
        <v>5156</v>
      </c>
      <c r="D105" s="264" t="s">
        <v>5157</v>
      </c>
      <c r="E105" s="265" t="s">
        <v>4978</v>
      </c>
      <c r="F105" s="268" t="s">
        <v>5081</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4945</v>
      </c>
      <c r="B106" s="259" t="s">
        <v>5158</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4945</v>
      </c>
      <c r="B107" s="260" t="s">
        <v>5158</v>
      </c>
      <c r="C107" s="261" t="s">
        <v>5159</v>
      </c>
      <c r="D107" s="264" t="s">
        <v>5160</v>
      </c>
      <c r="E107" s="265" t="s">
        <v>5093</v>
      </c>
      <c r="F107" s="268" t="s">
        <v>5081</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4945</v>
      </c>
      <c r="B108" s="260" t="s">
        <v>5158</v>
      </c>
      <c r="C108" s="261" t="s">
        <v>5161</v>
      </c>
      <c r="D108" s="264" t="s">
        <v>5162</v>
      </c>
      <c r="E108" s="265" t="s">
        <v>5093</v>
      </c>
      <c r="F108" s="268" t="s">
        <v>5081</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4945</v>
      </c>
      <c r="B109" s="260" t="s">
        <v>5158</v>
      </c>
      <c r="C109" s="261" t="s">
        <v>5163</v>
      </c>
      <c r="D109" s="264" t="s">
        <v>5164</v>
      </c>
      <c r="E109" s="265" t="s">
        <v>5093</v>
      </c>
      <c r="F109" s="268" t="s">
        <v>5081</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4945</v>
      </c>
      <c r="B110" s="260" t="s">
        <v>5158</v>
      </c>
      <c r="C110" s="261" t="s">
        <v>5165</v>
      </c>
      <c r="D110" s="264" t="s">
        <v>5166</v>
      </c>
      <c r="E110" s="265" t="s">
        <v>5093</v>
      </c>
      <c r="F110" s="268" t="s">
        <v>5081</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4945</v>
      </c>
      <c r="B111" s="260" t="s">
        <v>5158</v>
      </c>
      <c r="C111" s="261" t="s">
        <v>5167</v>
      </c>
      <c r="D111" s="264" t="s">
        <v>5168</v>
      </c>
      <c r="E111" s="265" t="s">
        <v>5093</v>
      </c>
      <c r="F111" s="268" t="s">
        <v>5081</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4945</v>
      </c>
      <c r="B112" s="260" t="s">
        <v>5158</v>
      </c>
      <c r="C112" s="261" t="s">
        <v>5169</v>
      </c>
      <c r="D112" s="264" t="s">
        <v>5170</v>
      </c>
      <c r="E112" s="265" t="s">
        <v>5093</v>
      </c>
      <c r="F112" s="268" t="s">
        <v>5081</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4945</v>
      </c>
      <c r="B113" s="260" t="s">
        <v>5158</v>
      </c>
      <c r="C113" s="261" t="s">
        <v>5171</v>
      </c>
      <c r="D113" s="264" t="s">
        <v>5172</v>
      </c>
      <c r="E113" s="265" t="s">
        <v>5093</v>
      </c>
      <c r="F113" s="268" t="s">
        <v>5081</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4945</v>
      </c>
      <c r="B114" s="260" t="s">
        <v>5158</v>
      </c>
      <c r="C114" s="261" t="s">
        <v>5173</v>
      </c>
      <c r="D114" s="264" t="s">
        <v>5174</v>
      </c>
      <c r="E114" s="265" t="s">
        <v>5093</v>
      </c>
      <c r="F114" s="268" t="s">
        <v>5081</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4945</v>
      </c>
      <c r="B115" s="260" t="s">
        <v>5158</v>
      </c>
      <c r="C115" s="261" t="s">
        <v>5175</v>
      </c>
      <c r="D115" s="264" t="s">
        <v>5176</v>
      </c>
      <c r="E115" s="265" t="s">
        <v>5093</v>
      </c>
      <c r="F115" s="268" t="s">
        <v>5081</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4945</v>
      </c>
      <c r="B116" s="260" t="s">
        <v>5158</v>
      </c>
      <c r="C116" s="261" t="s">
        <v>5177</v>
      </c>
      <c r="D116" s="264" t="s">
        <v>5178</v>
      </c>
      <c r="E116" s="265" t="s">
        <v>5093</v>
      </c>
      <c r="F116" s="268" t="s">
        <v>5081</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4945</v>
      </c>
      <c r="B117" s="260" t="s">
        <v>5158</v>
      </c>
      <c r="C117" s="261" t="s">
        <v>5179</v>
      </c>
      <c r="D117" s="264" t="s">
        <v>5180</v>
      </c>
      <c r="E117" s="265" t="s">
        <v>5093</v>
      </c>
      <c r="F117" s="268" t="s">
        <v>5081</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5181</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5181</v>
      </c>
      <c r="B119" s="259" t="s">
        <v>5182</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5181</v>
      </c>
      <c r="B120" s="260" t="s">
        <v>5182</v>
      </c>
      <c r="C120" s="261" t="s">
        <v>5183</v>
      </c>
      <c r="D120" s="264" t="s">
        <v>5184</v>
      </c>
      <c r="E120" s="265" t="s">
        <v>4949</v>
      </c>
      <c r="F120" s="268" t="s">
        <v>5185</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5181</v>
      </c>
      <c r="B121" s="260" t="s">
        <v>5182</v>
      </c>
      <c r="C121" s="261" t="s">
        <v>5186</v>
      </c>
      <c r="D121" s="264" t="s">
        <v>5187</v>
      </c>
      <c r="E121" s="265" t="s">
        <v>4949</v>
      </c>
      <c r="F121" s="268" t="s">
        <v>5185</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5181</v>
      </c>
      <c r="B122" s="260" t="s">
        <v>5182</v>
      </c>
      <c r="C122" s="261" t="s">
        <v>5188</v>
      </c>
      <c r="D122" s="264" t="s">
        <v>5189</v>
      </c>
      <c r="E122" s="265" t="s">
        <v>4949</v>
      </c>
      <c r="F122" s="268" t="s">
        <v>5185</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5181</v>
      </c>
      <c r="B123" s="260" t="s">
        <v>5182</v>
      </c>
      <c r="C123" s="261" t="s">
        <v>5190</v>
      </c>
      <c r="D123" s="264" t="s">
        <v>5191</v>
      </c>
      <c r="E123" s="265" t="s">
        <v>4949</v>
      </c>
      <c r="F123" s="268" t="s">
        <v>5185</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5181</v>
      </c>
      <c r="B124" s="260" t="s">
        <v>5182</v>
      </c>
      <c r="C124" s="261" t="s">
        <v>5192</v>
      </c>
      <c r="D124" s="264" t="s">
        <v>5193</v>
      </c>
      <c r="E124" s="265" t="s">
        <v>4949</v>
      </c>
      <c r="F124" s="268" t="s">
        <v>5185</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5181</v>
      </c>
      <c r="B125" s="260" t="s">
        <v>5182</v>
      </c>
      <c r="C125" s="261" t="s">
        <v>5194</v>
      </c>
      <c r="D125" s="264" t="s">
        <v>5195</v>
      </c>
      <c r="E125" s="265" t="s">
        <v>4949</v>
      </c>
      <c r="F125" s="268" t="s">
        <v>5185</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5181</v>
      </c>
      <c r="B126" s="260" t="s">
        <v>5182</v>
      </c>
      <c r="C126" s="261" t="s">
        <v>5196</v>
      </c>
      <c r="D126" s="264" t="s">
        <v>5197</v>
      </c>
      <c r="E126" s="265" t="s">
        <v>4949</v>
      </c>
      <c r="F126" s="268" t="s">
        <v>5185</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5181</v>
      </c>
      <c r="B127" s="260" t="s">
        <v>5182</v>
      </c>
      <c r="C127" s="261" t="s">
        <v>5198</v>
      </c>
      <c r="D127" s="264" t="s">
        <v>5199</v>
      </c>
      <c r="E127" s="265" t="s">
        <v>4949</v>
      </c>
      <c r="F127" s="268" t="s">
        <v>5185</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5181</v>
      </c>
      <c r="B128" s="260" t="s">
        <v>5182</v>
      </c>
      <c r="C128" s="261" t="s">
        <v>5200</v>
      </c>
      <c r="D128" s="264" t="s">
        <v>5201</v>
      </c>
      <c r="E128" s="265" t="s">
        <v>4949</v>
      </c>
      <c r="F128" s="268" t="s">
        <v>5185</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5181</v>
      </c>
      <c r="B129" s="260" t="s">
        <v>5182</v>
      </c>
      <c r="C129" s="261" t="s">
        <v>5202</v>
      </c>
      <c r="D129" s="264" t="s">
        <v>5203</v>
      </c>
      <c r="E129" s="265" t="s">
        <v>4949</v>
      </c>
      <c r="F129" s="268" t="s">
        <v>5185</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5181</v>
      </c>
      <c r="B130" s="260" t="s">
        <v>5182</v>
      </c>
      <c r="C130" s="261" t="s">
        <v>5204</v>
      </c>
      <c r="D130" s="264" t="s">
        <v>5205</v>
      </c>
      <c r="E130" s="265" t="s">
        <v>4949</v>
      </c>
      <c r="F130" s="268" t="s">
        <v>5185</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5181</v>
      </c>
      <c r="B131" s="260" t="s">
        <v>5182</v>
      </c>
      <c r="C131" s="261" t="s">
        <v>5206</v>
      </c>
      <c r="D131" s="264" t="s">
        <v>5207</v>
      </c>
      <c r="E131" s="265" t="s">
        <v>4949</v>
      </c>
      <c r="F131" s="268" t="s">
        <v>5185</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5181</v>
      </c>
      <c r="B132" s="260" t="s">
        <v>5182</v>
      </c>
      <c r="C132" s="261" t="s">
        <v>5208</v>
      </c>
      <c r="D132" s="264" t="s">
        <v>5209</v>
      </c>
      <c r="E132" s="265" t="s">
        <v>4949</v>
      </c>
      <c r="F132" s="268" t="s">
        <v>5185</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5181</v>
      </c>
      <c r="B133" s="260" t="s">
        <v>5182</v>
      </c>
      <c r="C133" s="261" t="s">
        <v>5210</v>
      </c>
      <c r="D133" s="264" t="s">
        <v>5211</v>
      </c>
      <c r="E133" s="265" t="s">
        <v>4978</v>
      </c>
      <c r="F133" s="268" t="s">
        <v>5185</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5181</v>
      </c>
      <c r="B134" s="260" t="s">
        <v>5182</v>
      </c>
      <c r="C134" s="261" t="s">
        <v>5212</v>
      </c>
      <c r="D134" s="264" t="s">
        <v>5213</v>
      </c>
      <c r="E134" s="265" t="s">
        <v>4978</v>
      </c>
      <c r="F134" s="268" t="s">
        <v>5185</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5181</v>
      </c>
      <c r="B135" s="260" t="s">
        <v>5182</v>
      </c>
      <c r="C135" s="261" t="s">
        <v>5214</v>
      </c>
      <c r="D135" s="264" t="s">
        <v>5215</v>
      </c>
      <c r="E135" s="265" t="s">
        <v>5093</v>
      </c>
      <c r="F135" s="268" t="s">
        <v>5185</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5181</v>
      </c>
      <c r="B136" s="260" t="s">
        <v>5182</v>
      </c>
      <c r="C136" s="261" t="s">
        <v>5216</v>
      </c>
      <c r="D136" s="264" t="s">
        <v>5217</v>
      </c>
      <c r="E136" s="265" t="s">
        <v>4978</v>
      </c>
      <c r="F136" s="268" t="s">
        <v>5185</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5181</v>
      </c>
      <c r="B137" s="260" t="s">
        <v>5182</v>
      </c>
      <c r="C137" s="261" t="s">
        <v>5218</v>
      </c>
      <c r="D137" s="264" t="s">
        <v>5219</v>
      </c>
      <c r="E137" s="265" t="s">
        <v>4978</v>
      </c>
      <c r="F137" s="268" t="s">
        <v>5185</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5181</v>
      </c>
      <c r="B138" s="260" t="s">
        <v>5182</v>
      </c>
      <c r="C138" s="261" t="s">
        <v>5220</v>
      </c>
      <c r="D138" s="264" t="s">
        <v>5221</v>
      </c>
      <c r="E138" s="265" t="s">
        <v>5093</v>
      </c>
      <c r="F138" s="268" t="s">
        <v>5185</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5181</v>
      </c>
      <c r="B139" s="260" t="s">
        <v>5182</v>
      </c>
      <c r="C139" s="261" t="s">
        <v>5222</v>
      </c>
      <c r="D139" s="264" t="s">
        <v>5223</v>
      </c>
      <c r="E139" s="265" t="s">
        <v>5093</v>
      </c>
      <c r="F139" s="268" t="s">
        <v>5185</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5181</v>
      </c>
      <c r="B140" s="260" t="s">
        <v>5182</v>
      </c>
      <c r="C140" s="261" t="s">
        <v>5224</v>
      </c>
      <c r="D140" s="264" t="s">
        <v>5225</v>
      </c>
      <c r="E140" s="265" t="s">
        <v>4949</v>
      </c>
      <c r="F140" s="268" t="s">
        <v>5185</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5181</v>
      </c>
      <c r="B141" s="260" t="s">
        <v>5182</v>
      </c>
      <c r="C141" s="261" t="s">
        <v>5226</v>
      </c>
      <c r="D141" s="264" t="s">
        <v>5227</v>
      </c>
      <c r="E141" s="265" t="s">
        <v>5228</v>
      </c>
      <c r="F141" s="268" t="s">
        <v>5229</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5181</v>
      </c>
      <c r="B142" s="260" t="s">
        <v>5182</v>
      </c>
      <c r="C142" s="261" t="s">
        <v>5230</v>
      </c>
      <c r="D142" s="264" t="s">
        <v>5231</v>
      </c>
      <c r="E142" s="265" t="s">
        <v>5228</v>
      </c>
      <c r="F142" s="268" t="s">
        <v>5229</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5181</v>
      </c>
      <c r="B143" s="260" t="s">
        <v>5182</v>
      </c>
      <c r="C143" s="261" t="s">
        <v>5232</v>
      </c>
      <c r="D143" s="264" t="s">
        <v>5233</v>
      </c>
      <c r="E143" s="265" t="s">
        <v>5228</v>
      </c>
      <c r="F143" s="268" t="s">
        <v>5229</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5181</v>
      </c>
      <c r="B144" s="260" t="s">
        <v>5182</v>
      </c>
      <c r="C144" s="261" t="s">
        <v>5234</v>
      </c>
      <c r="D144" s="264" t="s">
        <v>5235</v>
      </c>
      <c r="E144" s="265" t="s">
        <v>5045</v>
      </c>
      <c r="F144" s="268" t="s">
        <v>5229</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5181</v>
      </c>
      <c r="B145" s="260" t="s">
        <v>5182</v>
      </c>
      <c r="C145" s="261" t="s">
        <v>5236</v>
      </c>
      <c r="D145" s="264" t="s">
        <v>5237</v>
      </c>
      <c r="E145" s="265" t="s">
        <v>5045</v>
      </c>
      <c r="F145" s="268" t="s">
        <v>5229</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5181</v>
      </c>
      <c r="B146" s="260" t="s">
        <v>5182</v>
      </c>
      <c r="C146" s="261" t="s">
        <v>5238</v>
      </c>
      <c r="D146" s="264" t="s">
        <v>5239</v>
      </c>
      <c r="E146" s="265" t="s">
        <v>5045</v>
      </c>
      <c r="F146" s="268" t="s">
        <v>5229</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5181</v>
      </c>
      <c r="B147" s="259" t="s">
        <v>5240</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5181</v>
      </c>
      <c r="B148" s="260" t="s">
        <v>5240</v>
      </c>
      <c r="C148" s="261" t="s">
        <v>5241</v>
      </c>
      <c r="D148" s="264" t="s">
        <v>5242</v>
      </c>
      <c r="E148" s="265" t="s">
        <v>4978</v>
      </c>
      <c r="F148" s="268" t="s">
        <v>5243</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5181</v>
      </c>
      <c r="B149" s="260" t="s">
        <v>5240</v>
      </c>
      <c r="C149" s="261" t="s">
        <v>5244</v>
      </c>
      <c r="D149" s="264" t="s">
        <v>5245</v>
      </c>
      <c r="E149" s="265" t="s">
        <v>4978</v>
      </c>
      <c r="F149" s="268" t="s">
        <v>5243</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5181</v>
      </c>
      <c r="B150" s="260" t="s">
        <v>5240</v>
      </c>
      <c r="C150" s="261" t="s">
        <v>5246</v>
      </c>
      <c r="D150" s="264" t="s">
        <v>5247</v>
      </c>
      <c r="E150" s="265" t="s">
        <v>4978</v>
      </c>
      <c r="F150" s="268" t="s">
        <v>5243</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5181</v>
      </c>
      <c r="B151" s="260" t="s">
        <v>5240</v>
      </c>
      <c r="C151" s="261" t="s">
        <v>5248</v>
      </c>
      <c r="D151" s="264" t="s">
        <v>5249</v>
      </c>
      <c r="E151" s="265" t="s">
        <v>4978</v>
      </c>
      <c r="F151" s="268" t="s">
        <v>5243</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5181</v>
      </c>
      <c r="B152" s="260" t="s">
        <v>5240</v>
      </c>
      <c r="C152" s="261" t="s">
        <v>5250</v>
      </c>
      <c r="D152" s="264" t="s">
        <v>5251</v>
      </c>
      <c r="E152" s="265" t="s">
        <v>4978</v>
      </c>
      <c r="F152" s="268" t="s">
        <v>5243</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5181</v>
      </c>
      <c r="B153" s="260" t="s">
        <v>5240</v>
      </c>
      <c r="C153" s="261" t="s">
        <v>5252</v>
      </c>
      <c r="D153" s="264" t="s">
        <v>5253</v>
      </c>
      <c r="E153" s="265" t="s">
        <v>4978</v>
      </c>
      <c r="F153" s="268" t="s">
        <v>5243</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5181</v>
      </c>
      <c r="B154" s="260" t="s">
        <v>5240</v>
      </c>
      <c r="C154" s="261" t="s">
        <v>5254</v>
      </c>
      <c r="D154" s="264" t="s">
        <v>5255</v>
      </c>
      <c r="E154" s="265" t="s">
        <v>4978</v>
      </c>
      <c r="F154" s="268" t="s">
        <v>5243</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5181</v>
      </c>
      <c r="B155" s="260" t="s">
        <v>5240</v>
      </c>
      <c r="C155" s="261" t="s">
        <v>5256</v>
      </c>
      <c r="D155" s="264" t="s">
        <v>5257</v>
      </c>
      <c r="E155" s="265" t="s">
        <v>4978</v>
      </c>
      <c r="F155" s="268" t="s">
        <v>5243</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5181</v>
      </c>
      <c r="B156" s="260" t="s">
        <v>5240</v>
      </c>
      <c r="C156" s="261" t="s">
        <v>5258</v>
      </c>
      <c r="D156" s="264" t="s">
        <v>5259</v>
      </c>
      <c r="E156" s="265" t="s">
        <v>4978</v>
      </c>
      <c r="F156" s="268" t="s">
        <v>5243</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5181</v>
      </c>
      <c r="B157" s="260" t="s">
        <v>5240</v>
      </c>
      <c r="C157" s="261" t="s">
        <v>5260</v>
      </c>
      <c r="D157" s="264" t="s">
        <v>5261</v>
      </c>
      <c r="E157" s="265" t="s">
        <v>4978</v>
      </c>
      <c r="F157" s="268" t="s">
        <v>5243</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5181</v>
      </c>
      <c r="B158" s="260" t="s">
        <v>5240</v>
      </c>
      <c r="C158" s="261" t="s">
        <v>5262</v>
      </c>
      <c r="D158" s="264" t="s">
        <v>5263</v>
      </c>
      <c r="E158" s="265" t="s">
        <v>4978</v>
      </c>
      <c r="F158" s="268" t="s">
        <v>5243</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5181</v>
      </c>
      <c r="B159" s="260" t="s">
        <v>5240</v>
      </c>
      <c r="C159" s="261" t="s">
        <v>5264</v>
      </c>
      <c r="D159" s="264" t="s">
        <v>5265</v>
      </c>
      <c r="E159" s="265" t="s">
        <v>4978</v>
      </c>
      <c r="F159" s="268" t="s">
        <v>5243</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5181</v>
      </c>
      <c r="B160" s="260" t="s">
        <v>5240</v>
      </c>
      <c r="C160" s="261" t="s">
        <v>5266</v>
      </c>
      <c r="D160" s="264" t="s">
        <v>5267</v>
      </c>
      <c r="E160" s="265" t="s">
        <v>4978</v>
      </c>
      <c r="F160" s="268" t="s">
        <v>5268</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5181</v>
      </c>
      <c r="B161" s="260" t="s">
        <v>5240</v>
      </c>
      <c r="C161" s="261" t="s">
        <v>5269</v>
      </c>
      <c r="D161" s="264" t="s">
        <v>5270</v>
      </c>
      <c r="E161" s="265" t="s">
        <v>4978</v>
      </c>
      <c r="F161" s="268" t="s">
        <v>5268</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5181</v>
      </c>
      <c r="B162" s="260" t="s">
        <v>5240</v>
      </c>
      <c r="C162" s="261" t="s">
        <v>5271</v>
      </c>
      <c r="D162" s="264" t="s">
        <v>5272</v>
      </c>
      <c r="E162" s="265" t="s">
        <v>4978</v>
      </c>
      <c r="F162" s="268" t="s">
        <v>5268</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5181</v>
      </c>
      <c r="B163" s="260" t="s">
        <v>5240</v>
      </c>
      <c r="C163" s="261" t="s">
        <v>5273</v>
      </c>
      <c r="D163" s="264" t="s">
        <v>5274</v>
      </c>
      <c r="E163" s="265" t="s">
        <v>4978</v>
      </c>
      <c r="F163" s="268" t="s">
        <v>5268</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5181</v>
      </c>
      <c r="B164" s="260" t="s">
        <v>5240</v>
      </c>
      <c r="C164" s="261" t="s">
        <v>5275</v>
      </c>
      <c r="D164" s="264" t="s">
        <v>5276</v>
      </c>
      <c r="E164" s="265" t="s">
        <v>4978</v>
      </c>
      <c r="F164" s="268" t="s">
        <v>5268</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5181</v>
      </c>
      <c r="B165" s="259" t="s">
        <v>5277</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5181</v>
      </c>
      <c r="B166" s="260" t="s">
        <v>5277</v>
      </c>
      <c r="C166" s="261" t="s">
        <v>5278</v>
      </c>
      <c r="D166" s="264" t="s">
        <v>5279</v>
      </c>
      <c r="E166" s="265" t="s">
        <v>4949</v>
      </c>
      <c r="F166" s="268" t="s">
        <v>5280</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5181</v>
      </c>
      <c r="B167" s="260" t="s">
        <v>5277</v>
      </c>
      <c r="C167" s="261" t="s">
        <v>5281</v>
      </c>
      <c r="D167" s="264" t="s">
        <v>5282</v>
      </c>
      <c r="E167" s="265" t="s">
        <v>5093</v>
      </c>
      <c r="F167" s="268" t="s">
        <v>5280</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5181</v>
      </c>
      <c r="B168" s="260" t="s">
        <v>5277</v>
      </c>
      <c r="C168" s="261" t="s">
        <v>5283</v>
      </c>
      <c r="D168" s="264" t="s">
        <v>5284</v>
      </c>
      <c r="E168" s="265" t="s">
        <v>5045</v>
      </c>
      <c r="F168" s="268" t="s">
        <v>5280</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5181</v>
      </c>
      <c r="B169" s="260" t="s">
        <v>5277</v>
      </c>
      <c r="C169" s="261" t="s">
        <v>5285</v>
      </c>
      <c r="D169" s="264" t="s">
        <v>5286</v>
      </c>
      <c r="E169" s="265" t="s">
        <v>5045</v>
      </c>
      <c r="F169" s="268" t="s">
        <v>5280</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5181</v>
      </c>
      <c r="B170" s="260" t="s">
        <v>5277</v>
      </c>
      <c r="C170" s="261" t="s">
        <v>5287</v>
      </c>
      <c r="D170" s="264" t="s">
        <v>5288</v>
      </c>
      <c r="E170" s="265" t="s">
        <v>5093</v>
      </c>
      <c r="F170" s="268" t="s">
        <v>5280</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5181</v>
      </c>
      <c r="B171" s="260" t="s">
        <v>5277</v>
      </c>
      <c r="C171" s="261" t="s">
        <v>5289</v>
      </c>
      <c r="D171" s="264" t="s">
        <v>5290</v>
      </c>
      <c r="E171" s="265" t="s">
        <v>4978</v>
      </c>
      <c r="F171" s="268" t="s">
        <v>5280</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5181</v>
      </c>
      <c r="B172" s="260" t="s">
        <v>5277</v>
      </c>
      <c r="C172" s="261" t="s">
        <v>5291</v>
      </c>
      <c r="D172" s="264" t="s">
        <v>5292</v>
      </c>
      <c r="E172" s="265" t="s">
        <v>5045</v>
      </c>
      <c r="F172" s="268" t="s">
        <v>5280</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5181</v>
      </c>
      <c r="B173" s="260" t="s">
        <v>5277</v>
      </c>
      <c r="C173" s="261" t="s">
        <v>5293</v>
      </c>
      <c r="D173" s="264" t="s">
        <v>5294</v>
      </c>
      <c r="E173" s="265" t="s">
        <v>4978</v>
      </c>
      <c r="F173" s="268" t="s">
        <v>5280</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5181</v>
      </c>
      <c r="B174" s="260" t="s">
        <v>5277</v>
      </c>
      <c r="C174" s="261" t="s">
        <v>5295</v>
      </c>
      <c r="D174" s="264" t="s">
        <v>5296</v>
      </c>
      <c r="E174" s="265" t="s">
        <v>5045</v>
      </c>
      <c r="F174" s="268" t="s">
        <v>5280</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5181</v>
      </c>
      <c r="B175" s="260" t="s">
        <v>5277</v>
      </c>
      <c r="C175" s="261" t="s">
        <v>5297</v>
      </c>
      <c r="D175" s="264" t="s">
        <v>5298</v>
      </c>
      <c r="E175" s="265" t="s">
        <v>4978</v>
      </c>
      <c r="F175" s="268" t="s">
        <v>5280</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5181</v>
      </c>
      <c r="B176" s="260" t="s">
        <v>5277</v>
      </c>
      <c r="C176" s="261" t="s">
        <v>5299</v>
      </c>
      <c r="D176" s="264" t="s">
        <v>5300</v>
      </c>
      <c r="E176" s="265" t="s">
        <v>4949</v>
      </c>
      <c r="F176" s="268" t="s">
        <v>5280</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5181</v>
      </c>
      <c r="B177" s="260" t="s">
        <v>5277</v>
      </c>
      <c r="C177" s="261" t="s">
        <v>5301</v>
      </c>
      <c r="D177" s="264" t="s">
        <v>5302</v>
      </c>
      <c r="E177" s="265" t="s">
        <v>4949</v>
      </c>
      <c r="F177" s="268" t="s">
        <v>5280</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5181</v>
      </c>
      <c r="B178" s="260" t="s">
        <v>5277</v>
      </c>
      <c r="C178" s="261" t="s">
        <v>5303</v>
      </c>
      <c r="D178" s="264" t="s">
        <v>5304</v>
      </c>
      <c r="E178" s="265" t="s">
        <v>4978</v>
      </c>
      <c r="F178" s="268" t="s">
        <v>5280</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5181</v>
      </c>
      <c r="B179" s="260" t="s">
        <v>5277</v>
      </c>
      <c r="C179" s="261" t="s">
        <v>5305</v>
      </c>
      <c r="D179" s="264" t="s">
        <v>5306</v>
      </c>
      <c r="E179" s="265" t="s">
        <v>5093</v>
      </c>
      <c r="F179" s="268" t="s">
        <v>5280</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5181</v>
      </c>
      <c r="B180" s="260" t="s">
        <v>5277</v>
      </c>
      <c r="C180" s="261" t="s">
        <v>5307</v>
      </c>
      <c r="D180" s="264" t="s">
        <v>5308</v>
      </c>
      <c r="E180" s="265" t="s">
        <v>5093</v>
      </c>
      <c r="F180" s="268" t="s">
        <v>5280</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5181</v>
      </c>
      <c r="B181" s="259" t="s">
        <v>5309</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5181</v>
      </c>
      <c r="B182" s="260" t="s">
        <v>5309</v>
      </c>
      <c r="C182" s="261" t="s">
        <v>5310</v>
      </c>
      <c r="D182" s="264" t="s">
        <v>5311</v>
      </c>
      <c r="E182" s="265" t="s">
        <v>4949</v>
      </c>
      <c r="F182" s="268" t="s">
        <v>5312</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5181</v>
      </c>
      <c r="B183" s="260" t="s">
        <v>5309</v>
      </c>
      <c r="C183" s="261" t="s">
        <v>5313</v>
      </c>
      <c r="D183" s="264" t="s">
        <v>5314</v>
      </c>
      <c r="E183" s="265" t="s">
        <v>4949</v>
      </c>
      <c r="F183" s="268" t="s">
        <v>5312</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5181</v>
      </c>
      <c r="B184" s="260" t="s">
        <v>5309</v>
      </c>
      <c r="C184" s="261" t="s">
        <v>5315</v>
      </c>
      <c r="D184" s="264" t="s">
        <v>5316</v>
      </c>
      <c r="E184" s="265" t="s">
        <v>4949</v>
      </c>
      <c r="F184" s="268" t="s">
        <v>5312</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5181</v>
      </c>
      <c r="B185" s="260" t="s">
        <v>5309</v>
      </c>
      <c r="C185" s="261" t="s">
        <v>5317</v>
      </c>
      <c r="D185" s="264" t="s">
        <v>5318</v>
      </c>
      <c r="E185" s="265" t="s">
        <v>4949</v>
      </c>
      <c r="F185" s="268" t="s">
        <v>5312</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5181</v>
      </c>
      <c r="B186" s="260" t="s">
        <v>5309</v>
      </c>
      <c r="C186" s="261" t="s">
        <v>5319</v>
      </c>
      <c r="D186" s="264" t="s">
        <v>5320</v>
      </c>
      <c r="E186" s="265" t="s">
        <v>4949</v>
      </c>
      <c r="F186" s="268" t="s">
        <v>5312</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5181</v>
      </c>
      <c r="B187" s="260" t="s">
        <v>5309</v>
      </c>
      <c r="C187" s="261" t="s">
        <v>5321</v>
      </c>
      <c r="D187" s="264" t="s">
        <v>5322</v>
      </c>
      <c r="E187" s="265" t="s">
        <v>4978</v>
      </c>
      <c r="F187" s="268" t="s">
        <v>5312</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5181</v>
      </c>
      <c r="B188" s="260" t="s">
        <v>5309</v>
      </c>
      <c r="C188" s="261" t="s">
        <v>5323</v>
      </c>
      <c r="D188" s="264" t="s">
        <v>5324</v>
      </c>
      <c r="E188" s="265" t="s">
        <v>4978</v>
      </c>
      <c r="F188" s="268" t="s">
        <v>5312</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5181</v>
      </c>
      <c r="B189" s="260" t="s">
        <v>5309</v>
      </c>
      <c r="C189" s="261" t="s">
        <v>5325</v>
      </c>
      <c r="D189" s="264" t="s">
        <v>5326</v>
      </c>
      <c r="E189" s="265" t="s">
        <v>4978</v>
      </c>
      <c r="F189" s="268" t="s">
        <v>5312</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5181</v>
      </c>
      <c r="B190" s="260" t="s">
        <v>5309</v>
      </c>
      <c r="C190" s="261" t="s">
        <v>5327</v>
      </c>
      <c r="D190" s="264" t="s">
        <v>5328</v>
      </c>
      <c r="E190" s="265" t="s">
        <v>4978</v>
      </c>
      <c r="F190" s="268" t="s">
        <v>5312</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5181</v>
      </c>
      <c r="B191" s="260" t="s">
        <v>5309</v>
      </c>
      <c r="C191" s="261" t="s">
        <v>5329</v>
      </c>
      <c r="D191" s="264" t="s">
        <v>5330</v>
      </c>
      <c r="E191" s="265" t="s">
        <v>4949</v>
      </c>
      <c r="F191" s="268" t="s">
        <v>5312</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5181</v>
      </c>
      <c r="B192" s="260" t="s">
        <v>5309</v>
      </c>
      <c r="C192" s="261" t="s">
        <v>5331</v>
      </c>
      <c r="D192" s="264" t="s">
        <v>5332</v>
      </c>
      <c r="E192" s="265" t="s">
        <v>4949</v>
      </c>
      <c r="F192" s="268" t="s">
        <v>5312</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5181</v>
      </c>
      <c r="B193" s="260" t="s">
        <v>5309</v>
      </c>
      <c r="C193" s="261" t="s">
        <v>5333</v>
      </c>
      <c r="D193" s="264" t="s">
        <v>5334</v>
      </c>
      <c r="E193" s="265" t="s">
        <v>4949</v>
      </c>
      <c r="F193" s="268" t="s">
        <v>5312</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5181</v>
      </c>
      <c r="B194" s="260" t="s">
        <v>5309</v>
      </c>
      <c r="C194" s="261" t="s">
        <v>5335</v>
      </c>
      <c r="D194" s="264" t="s">
        <v>5336</v>
      </c>
      <c r="E194" s="265" t="s">
        <v>4949</v>
      </c>
      <c r="F194" s="268" t="s">
        <v>5312</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5181</v>
      </c>
      <c r="B195" s="260" t="s">
        <v>5309</v>
      </c>
      <c r="C195" s="261" t="s">
        <v>5337</v>
      </c>
      <c r="D195" s="264" t="s">
        <v>5338</v>
      </c>
      <c r="E195" s="265" t="s">
        <v>4949</v>
      </c>
      <c r="F195" s="268" t="s">
        <v>5312</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5181</v>
      </c>
      <c r="B196" s="260" t="s">
        <v>5309</v>
      </c>
      <c r="C196" s="261" t="s">
        <v>5339</v>
      </c>
      <c r="D196" s="264" t="s">
        <v>5340</v>
      </c>
      <c r="E196" s="265" t="s">
        <v>4949</v>
      </c>
      <c r="F196" s="268" t="s">
        <v>5341</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5181</v>
      </c>
      <c r="B197" s="260" t="s">
        <v>5309</v>
      </c>
      <c r="C197" s="261" t="s">
        <v>5342</v>
      </c>
      <c r="D197" s="264" t="s">
        <v>5343</v>
      </c>
      <c r="E197" s="265" t="s">
        <v>4949</v>
      </c>
      <c r="F197" s="268" t="s">
        <v>5341</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5181</v>
      </c>
      <c r="B198" s="260" t="s">
        <v>5309</v>
      </c>
      <c r="C198" s="261" t="s">
        <v>5344</v>
      </c>
      <c r="D198" s="264" t="s">
        <v>5345</v>
      </c>
      <c r="E198" s="265" t="s">
        <v>4949</v>
      </c>
      <c r="F198" s="268" t="s">
        <v>5341</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5181</v>
      </c>
      <c r="B199" s="260" t="s">
        <v>5309</v>
      </c>
      <c r="C199" s="261" t="s">
        <v>5346</v>
      </c>
      <c r="D199" s="264" t="s">
        <v>5347</v>
      </c>
      <c r="E199" s="265" t="s">
        <v>4949</v>
      </c>
      <c r="F199" s="268" t="s">
        <v>5341</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5348</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5348</v>
      </c>
      <c r="B201" s="259" t="s">
        <v>5349</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5348</v>
      </c>
      <c r="B202" s="260" t="s">
        <v>5349</v>
      </c>
      <c r="C202" s="261" t="s">
        <v>5350</v>
      </c>
      <c r="D202" s="264" t="s">
        <v>5351</v>
      </c>
      <c r="E202" s="265" t="s">
        <v>5228</v>
      </c>
      <c r="F202" s="268" t="s">
        <v>5352</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5348</v>
      </c>
      <c r="B203" s="260" t="s">
        <v>5349</v>
      </c>
      <c r="C203" s="261" t="s">
        <v>5353</v>
      </c>
      <c r="D203" s="264" t="s">
        <v>5354</v>
      </c>
      <c r="E203" s="265" t="s">
        <v>5228</v>
      </c>
      <c r="F203" s="268" t="s">
        <v>5352</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5348</v>
      </c>
      <c r="B204" s="260" t="s">
        <v>5349</v>
      </c>
      <c r="C204" s="261" t="s">
        <v>5355</v>
      </c>
      <c r="D204" s="264" t="s">
        <v>5356</v>
      </c>
      <c r="E204" s="265" t="s">
        <v>5228</v>
      </c>
      <c r="F204" s="268" t="s">
        <v>5352</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5348</v>
      </c>
      <c r="B205" s="260" t="s">
        <v>5349</v>
      </c>
      <c r="C205" s="261" t="s">
        <v>5357</v>
      </c>
      <c r="D205" s="264" t="s">
        <v>5358</v>
      </c>
      <c r="E205" s="265" t="s">
        <v>5228</v>
      </c>
      <c r="F205" s="268" t="s">
        <v>5352</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5348</v>
      </c>
      <c r="B206" s="260" t="s">
        <v>5349</v>
      </c>
      <c r="C206" s="261" t="s">
        <v>5359</v>
      </c>
      <c r="D206" s="264" t="s">
        <v>5360</v>
      </c>
      <c r="E206" s="265" t="s">
        <v>5228</v>
      </c>
      <c r="F206" s="268" t="s">
        <v>5352</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5348</v>
      </c>
      <c r="B207" s="260" t="s">
        <v>5349</v>
      </c>
      <c r="C207" s="261" t="s">
        <v>5361</v>
      </c>
      <c r="D207" s="264" t="s">
        <v>5362</v>
      </c>
      <c r="E207" s="265" t="s">
        <v>5093</v>
      </c>
      <c r="F207" s="268" t="s">
        <v>5352</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5348</v>
      </c>
      <c r="B208" s="260" t="s">
        <v>5349</v>
      </c>
      <c r="C208" s="261" t="s">
        <v>5363</v>
      </c>
      <c r="D208" s="264" t="s">
        <v>5364</v>
      </c>
      <c r="E208" s="265" t="s">
        <v>5093</v>
      </c>
      <c r="F208" s="268" t="s">
        <v>5352</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5348</v>
      </c>
      <c r="B209" s="260" t="s">
        <v>5349</v>
      </c>
      <c r="C209" s="261" t="s">
        <v>5365</v>
      </c>
      <c r="D209" s="264" t="s">
        <v>5366</v>
      </c>
      <c r="E209" s="265" t="s">
        <v>5228</v>
      </c>
      <c r="F209" s="268" t="s">
        <v>5352</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5348</v>
      </c>
      <c r="B210" s="260" t="s">
        <v>5349</v>
      </c>
      <c r="C210" s="261" t="s">
        <v>5367</v>
      </c>
      <c r="D210" s="264" t="s">
        <v>5368</v>
      </c>
      <c r="E210" s="265" t="s">
        <v>4978</v>
      </c>
      <c r="F210" s="268" t="s">
        <v>5369</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5348</v>
      </c>
      <c r="B211" s="260" t="s">
        <v>5349</v>
      </c>
      <c r="C211" s="261" t="s">
        <v>5370</v>
      </c>
      <c r="D211" s="264" t="s">
        <v>5371</v>
      </c>
      <c r="E211" s="265" t="s">
        <v>4978</v>
      </c>
      <c r="F211" s="268" t="s">
        <v>5369</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5348</v>
      </c>
      <c r="B212" s="260" t="s">
        <v>5349</v>
      </c>
      <c r="C212" s="261" t="s">
        <v>5372</v>
      </c>
      <c r="D212" s="264" t="s">
        <v>5373</v>
      </c>
      <c r="E212" s="265" t="s">
        <v>5045</v>
      </c>
      <c r="F212" s="268" t="s">
        <v>5374</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5348</v>
      </c>
      <c r="B213" s="260" t="s">
        <v>5349</v>
      </c>
      <c r="C213" s="261" t="s">
        <v>5375</v>
      </c>
      <c r="D213" s="264" t="s">
        <v>5376</v>
      </c>
      <c r="E213" s="265" t="s">
        <v>4978</v>
      </c>
      <c r="F213" s="268" t="s">
        <v>5377</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5348</v>
      </c>
      <c r="B214" s="260" t="s">
        <v>5349</v>
      </c>
      <c r="C214" s="261" t="s">
        <v>5378</v>
      </c>
      <c r="D214" s="264" t="s">
        <v>5379</v>
      </c>
      <c r="E214" s="265" t="s">
        <v>5045</v>
      </c>
      <c r="F214" s="268" t="s">
        <v>5380</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5348</v>
      </c>
      <c r="B215" s="260" t="s">
        <v>5349</v>
      </c>
      <c r="C215" s="261" t="s">
        <v>5381</v>
      </c>
      <c r="D215" s="264" t="s">
        <v>5382</v>
      </c>
      <c r="E215" s="265" t="s">
        <v>4949</v>
      </c>
      <c r="F215" s="268" t="s">
        <v>5380</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5348</v>
      </c>
      <c r="B216" s="260" t="s">
        <v>5349</v>
      </c>
      <c r="C216" s="261" t="s">
        <v>5383</v>
      </c>
      <c r="D216" s="264" t="s">
        <v>5384</v>
      </c>
      <c r="E216" s="265" t="s">
        <v>4949</v>
      </c>
      <c r="F216" s="268" t="s">
        <v>5380</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5348</v>
      </c>
      <c r="B217" s="260" t="s">
        <v>5349</v>
      </c>
      <c r="C217" s="261" t="s">
        <v>5385</v>
      </c>
      <c r="D217" s="264" t="s">
        <v>5386</v>
      </c>
      <c r="E217" s="265" t="s">
        <v>4978</v>
      </c>
      <c r="F217" s="268" t="s">
        <v>5380</v>
      </c>
      <c r="G217" s="271">
        <f>IF(COUNTIF(H217:AU217,"&lt;&gt;")=0,"",SUMPRODUCT(((Recommendations[ImplStatus]="Implemented")+(Recommendations[ImplStatus]="Compensated"))*ISNUMBER(MATCH(Recommendations[Id],H217:AU217,0)))/COUNTIF(H217:AU217,"&lt;&gt;"))</f>
        <v>0</v>
      </c>
      <c r="H217" s="272" t="s">
        <v>81</v>
      </c>
      <c r="I217" s="272" t="s">
        <v>175</v>
      </c>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5348</v>
      </c>
      <c r="B218" s="260" t="s">
        <v>5349</v>
      </c>
      <c r="C218" s="261" t="s">
        <v>5387</v>
      </c>
      <c r="D218" s="264" t="s">
        <v>5388</v>
      </c>
      <c r="E218" s="265" t="s">
        <v>4978</v>
      </c>
      <c r="F218" s="268" t="s">
        <v>5380</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5348</v>
      </c>
      <c r="B219" s="260" t="s">
        <v>5349</v>
      </c>
      <c r="C219" s="261" t="s">
        <v>5389</v>
      </c>
      <c r="D219" s="264" t="s">
        <v>5390</v>
      </c>
      <c r="E219" s="265" t="s">
        <v>4978</v>
      </c>
      <c r="F219" s="268" t="s">
        <v>5380</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5348</v>
      </c>
      <c r="B220" s="260" t="s">
        <v>5349</v>
      </c>
      <c r="C220" s="261" t="s">
        <v>5391</v>
      </c>
      <c r="D220" s="264" t="s">
        <v>5392</v>
      </c>
      <c r="E220" s="265" t="s">
        <v>4978</v>
      </c>
      <c r="F220" s="268" t="s">
        <v>5380</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5348</v>
      </c>
      <c r="B221" s="259" t="s">
        <v>5393</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5348</v>
      </c>
      <c r="B222" s="260" t="s">
        <v>5393</v>
      </c>
      <c r="C222" s="261" t="s">
        <v>5394</v>
      </c>
      <c r="D222" s="264" t="s">
        <v>5395</v>
      </c>
      <c r="E222" s="265" t="s">
        <v>5045</v>
      </c>
      <c r="F222" s="268" t="s">
        <v>5396</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5348</v>
      </c>
      <c r="B223" s="260" t="s">
        <v>5393</v>
      </c>
      <c r="C223" s="261" t="s">
        <v>5397</v>
      </c>
      <c r="D223" s="264" t="s">
        <v>5398</v>
      </c>
      <c r="E223" s="265" t="s">
        <v>5045</v>
      </c>
      <c r="F223" s="268" t="s">
        <v>5396</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5348</v>
      </c>
      <c r="B224" s="260" t="s">
        <v>5393</v>
      </c>
      <c r="C224" s="261" t="s">
        <v>5399</v>
      </c>
      <c r="D224" s="264" t="s">
        <v>5400</v>
      </c>
      <c r="E224" s="265" t="s">
        <v>5045</v>
      </c>
      <c r="F224" s="268" t="s">
        <v>5396</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5348</v>
      </c>
      <c r="B225" s="260" t="s">
        <v>5393</v>
      </c>
      <c r="C225" s="261" t="s">
        <v>5401</v>
      </c>
      <c r="D225" s="264" t="s">
        <v>5402</v>
      </c>
      <c r="E225" s="265" t="s">
        <v>5045</v>
      </c>
      <c r="F225" s="268" t="s">
        <v>5396</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5348</v>
      </c>
      <c r="B226" s="260" t="s">
        <v>5393</v>
      </c>
      <c r="C226" s="261" t="s">
        <v>5403</v>
      </c>
      <c r="D226" s="264" t="s">
        <v>5404</v>
      </c>
      <c r="E226" s="265" t="s">
        <v>5045</v>
      </c>
      <c r="F226" s="268" t="s">
        <v>5396</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5348</v>
      </c>
      <c r="B227" s="260" t="s">
        <v>5393</v>
      </c>
      <c r="C227" s="261" t="s">
        <v>5405</v>
      </c>
      <c r="D227" s="264" t="s">
        <v>5406</v>
      </c>
      <c r="E227" s="265" t="s">
        <v>5045</v>
      </c>
      <c r="F227" s="268" t="s">
        <v>5396</v>
      </c>
      <c r="G227" s="271">
        <f>IF(COUNTIF(H227:AU227,"&lt;&gt;")=0,"",SUMPRODUCT(((Recommendations[ImplStatus]="Implemented")+(Recommendations[ImplStatus]="Compensated"))*ISNUMBER(MATCH(Recommendations[Id],H227:AU227,0)))/COUNTIF(H227:AU227,"&lt;&gt;"))</f>
        <v>0</v>
      </c>
      <c r="H227" s="272" t="s">
        <v>146</v>
      </c>
      <c r="I227" s="272" t="s">
        <v>208</v>
      </c>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5348</v>
      </c>
      <c r="B228" s="260" t="s">
        <v>5393</v>
      </c>
      <c r="C228" s="261" t="s">
        <v>5407</v>
      </c>
      <c r="D228" s="264" t="s">
        <v>5408</v>
      </c>
      <c r="E228" s="265" t="s">
        <v>5045</v>
      </c>
      <c r="F228" s="268" t="s">
        <v>5396</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5348</v>
      </c>
      <c r="B229" s="260" t="s">
        <v>5393</v>
      </c>
      <c r="C229" s="261" t="s">
        <v>5409</v>
      </c>
      <c r="D229" s="264" t="s">
        <v>5410</v>
      </c>
      <c r="E229" s="265" t="s">
        <v>4949</v>
      </c>
      <c r="F229" s="268" t="s">
        <v>5396</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5348</v>
      </c>
      <c r="B230" s="260" t="s">
        <v>5393</v>
      </c>
      <c r="C230" s="261" t="s">
        <v>5411</v>
      </c>
      <c r="D230" s="264" t="s">
        <v>5412</v>
      </c>
      <c r="E230" s="265" t="s">
        <v>4949</v>
      </c>
      <c r="F230" s="268" t="s">
        <v>5396</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5348</v>
      </c>
      <c r="B231" s="260" t="s">
        <v>5393</v>
      </c>
      <c r="C231" s="261" t="s">
        <v>5413</v>
      </c>
      <c r="D231" s="264" t="s">
        <v>5414</v>
      </c>
      <c r="E231" s="265" t="s">
        <v>5045</v>
      </c>
      <c r="F231" s="268" t="s">
        <v>5415</v>
      </c>
      <c r="G231" s="271">
        <f>IF(COUNTIF(H231:AU231,"&lt;&gt;")=0,"",SUMPRODUCT(((Recommendations[ImplStatus]="Implemented")+(Recommendations[ImplStatus]="Compensated"))*ISNUMBER(MATCH(Recommendations[Id],H231:AU231,0)))/COUNTIF(H231:AU231,"&lt;&gt;"))</f>
        <v>0</v>
      </c>
      <c r="H231" s="272" t="s">
        <v>46</v>
      </c>
      <c r="I231" s="272" t="s">
        <v>163</v>
      </c>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5348</v>
      </c>
      <c r="B232" s="260" t="s">
        <v>5393</v>
      </c>
      <c r="C232" s="261" t="s">
        <v>5416</v>
      </c>
      <c r="D232" s="264" t="s">
        <v>5417</v>
      </c>
      <c r="E232" s="265" t="s">
        <v>5045</v>
      </c>
      <c r="F232" s="268" t="s">
        <v>5415</v>
      </c>
      <c r="G232" s="271">
        <f>IF(COUNTIF(H232:AU232,"&lt;&gt;")=0,"",SUMPRODUCT(((Recommendations[ImplStatus]="Implemented")+(Recommendations[ImplStatus]="Compensated"))*ISNUMBER(MATCH(Recommendations[Id],H232:AU232,0)))/COUNTIF(H232:AU232,"&lt;&gt;"))</f>
        <v>0</v>
      </c>
      <c r="H232" s="272" t="s">
        <v>51</v>
      </c>
      <c r="I232" s="272" t="s">
        <v>164</v>
      </c>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5348</v>
      </c>
      <c r="B233" s="260" t="s">
        <v>5393</v>
      </c>
      <c r="C233" s="261" t="s">
        <v>5418</v>
      </c>
      <c r="D233" s="264" t="s">
        <v>5419</v>
      </c>
      <c r="E233" s="265" t="s">
        <v>4978</v>
      </c>
      <c r="F233" s="268" t="s">
        <v>5415</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5348</v>
      </c>
      <c r="B234" s="260" t="s">
        <v>5393</v>
      </c>
      <c r="C234" s="261" t="s">
        <v>5420</v>
      </c>
      <c r="D234" s="264" t="s">
        <v>5421</v>
      </c>
      <c r="E234" s="265" t="s">
        <v>4978</v>
      </c>
      <c r="F234" s="268" t="s">
        <v>5415</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5348</v>
      </c>
      <c r="B235" s="260" t="s">
        <v>5393</v>
      </c>
      <c r="C235" s="261" t="s">
        <v>5422</v>
      </c>
      <c r="D235" s="264" t="s">
        <v>5423</v>
      </c>
      <c r="E235" s="265" t="s">
        <v>5045</v>
      </c>
      <c r="F235" s="268" t="s">
        <v>5415</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5348</v>
      </c>
      <c r="B236" s="260" t="s">
        <v>5393</v>
      </c>
      <c r="C236" s="261" t="s">
        <v>5424</v>
      </c>
      <c r="D236" s="264" t="s">
        <v>5425</v>
      </c>
      <c r="E236" s="265" t="s">
        <v>4978</v>
      </c>
      <c r="F236" s="268" t="s">
        <v>5415</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5348</v>
      </c>
      <c r="B237" s="259" t="s">
        <v>1582</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5348</v>
      </c>
      <c r="B238" s="260" t="s">
        <v>1582</v>
      </c>
      <c r="C238" s="261" t="s">
        <v>5426</v>
      </c>
      <c r="D238" s="264" t="s">
        <v>5427</v>
      </c>
      <c r="E238" s="265" t="s">
        <v>4949</v>
      </c>
      <c r="F238" s="268" t="s">
        <v>5428</v>
      </c>
      <c r="G238" s="271" t="str">
        <f>IF(COUNTIF(H238:AU238,"&lt;&gt;")=0,"",SUMPRODUCT(((Recommendations[ImplStatus]="Implemented")+(Recommendations[ImplStatus]="Compensated"))*ISNUMBER(MATCH(Recommendations[Id],H238:AU238,0)))/COUNTIF(H238:AU238,"&lt;&gt;"))</f>
        <v/>
      </c>
      <c r="H238" s="272"/>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5348</v>
      </c>
      <c r="B239" s="260" t="s">
        <v>1582</v>
      </c>
      <c r="C239" s="261" t="s">
        <v>5429</v>
      </c>
      <c r="D239" s="264" t="s">
        <v>5430</v>
      </c>
      <c r="E239" s="265" t="s">
        <v>4949</v>
      </c>
      <c r="F239" s="268" t="s">
        <v>5428</v>
      </c>
      <c r="G239" s="271">
        <f>IF(COUNTIF(H239:AU239,"&lt;&gt;")=0,"",SUMPRODUCT(((Recommendations[ImplStatus]="Implemented")+(Recommendations[ImplStatus]="Compensated"))*ISNUMBER(MATCH(Recommendations[Id],H239:AU239,0)))/COUNTIF(H239:AU239,"&lt;&gt;"))</f>
        <v>0</v>
      </c>
      <c r="H239" s="272" t="s">
        <v>71</v>
      </c>
      <c r="I239" s="272" t="s">
        <v>173</v>
      </c>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5348</v>
      </c>
      <c r="B240" s="260" t="s">
        <v>1582</v>
      </c>
      <c r="C240" s="261" t="s">
        <v>5431</v>
      </c>
      <c r="D240" s="264" t="s">
        <v>5432</v>
      </c>
      <c r="E240" s="265" t="s">
        <v>4949</v>
      </c>
      <c r="F240" s="268" t="s">
        <v>5428</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5348</v>
      </c>
      <c r="B241" s="260" t="s">
        <v>1582</v>
      </c>
      <c r="C241" s="261" t="s">
        <v>5433</v>
      </c>
      <c r="D241" s="264" t="s">
        <v>5434</v>
      </c>
      <c r="E241" s="265" t="s">
        <v>4949</v>
      </c>
      <c r="F241" s="268" t="s">
        <v>5428</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5348</v>
      </c>
      <c r="B242" s="260" t="s">
        <v>1582</v>
      </c>
      <c r="C242" s="261" t="s">
        <v>5435</v>
      </c>
      <c r="D242" s="264" t="s">
        <v>5436</v>
      </c>
      <c r="E242" s="265" t="s">
        <v>4949</v>
      </c>
      <c r="F242" s="268" t="s">
        <v>5428</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5348</v>
      </c>
      <c r="B243" s="260" t="s">
        <v>1582</v>
      </c>
      <c r="C243" s="261" t="s">
        <v>5437</v>
      </c>
      <c r="D243" s="264" t="s">
        <v>5438</v>
      </c>
      <c r="E243" s="265" t="s">
        <v>4949</v>
      </c>
      <c r="F243" s="268" t="s">
        <v>5428</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5348</v>
      </c>
      <c r="B244" s="260" t="s">
        <v>1582</v>
      </c>
      <c r="C244" s="261" t="s">
        <v>5439</v>
      </c>
      <c r="D244" s="264" t="s">
        <v>5440</v>
      </c>
      <c r="E244" s="265" t="s">
        <v>4949</v>
      </c>
      <c r="F244" s="268" t="s">
        <v>5428</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5348</v>
      </c>
      <c r="B245" s="260" t="s">
        <v>1582</v>
      </c>
      <c r="C245" s="261" t="s">
        <v>5441</v>
      </c>
      <c r="D245" s="264" t="s">
        <v>5442</v>
      </c>
      <c r="E245" s="265" t="s">
        <v>4949</v>
      </c>
      <c r="F245" s="268" t="s">
        <v>5428</v>
      </c>
      <c r="G245" s="271">
        <f>IF(COUNTIF(H245:AU245,"&lt;&gt;")=0,"",SUMPRODUCT(((Recommendations[ImplStatus]="Implemented")+(Recommendations[ImplStatus]="Compensated"))*ISNUMBER(MATCH(Recommendations[Id],H245:AU245,0)))/COUNTIF(H245:AU245,"&lt;&gt;"))</f>
        <v>0</v>
      </c>
      <c r="H245" s="272" t="s">
        <v>30</v>
      </c>
      <c r="I245" s="272" t="s">
        <v>35</v>
      </c>
      <c r="J245" s="272" t="s">
        <v>160</v>
      </c>
      <c r="K245" s="272" t="s">
        <v>161</v>
      </c>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5348</v>
      </c>
      <c r="B246" s="260" t="s">
        <v>1582</v>
      </c>
      <c r="C246" s="261" t="s">
        <v>5443</v>
      </c>
      <c r="D246" s="264" t="s">
        <v>5444</v>
      </c>
      <c r="E246" s="265" t="s">
        <v>4949</v>
      </c>
      <c r="F246" s="268" t="s">
        <v>5428</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5348</v>
      </c>
      <c r="B247" s="260" t="s">
        <v>1582</v>
      </c>
      <c r="C247" s="261" t="s">
        <v>5445</v>
      </c>
      <c r="D247" s="264" t="s">
        <v>5446</v>
      </c>
      <c r="E247" s="265" t="s">
        <v>4949</v>
      </c>
      <c r="F247" s="268" t="s">
        <v>5428</v>
      </c>
      <c r="G247" s="271">
        <f>IF(COUNTIF(H247:AU247,"&lt;&gt;")=0,"",SUMPRODUCT(((Recommendations[ImplStatus]="Implemented")+(Recommendations[ImplStatus]="Compensated"))*ISNUMBER(MATCH(Recommendations[Id],H247:AU247,0)))/COUNTIF(H247:AU247,"&lt;&gt;"))</f>
        <v>0</v>
      </c>
      <c r="H247" s="272" t="s">
        <v>61</v>
      </c>
      <c r="I247" s="272" t="s">
        <v>116</v>
      </c>
      <c r="J247" s="272" t="s">
        <v>166</v>
      </c>
      <c r="K247" s="272" t="s">
        <v>187</v>
      </c>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5348</v>
      </c>
      <c r="B248" s="260" t="s">
        <v>1582</v>
      </c>
      <c r="C248" s="261" t="s">
        <v>5447</v>
      </c>
      <c r="D248" s="264" t="s">
        <v>5448</v>
      </c>
      <c r="E248" s="265" t="s">
        <v>4978</v>
      </c>
      <c r="F248" s="268" t="s">
        <v>5428</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5348</v>
      </c>
      <c r="B249" s="260" t="s">
        <v>1582</v>
      </c>
      <c r="C249" s="261" t="s">
        <v>5449</v>
      </c>
      <c r="D249" s="264" t="s">
        <v>5450</v>
      </c>
      <c r="E249" s="265" t="s">
        <v>4978</v>
      </c>
      <c r="F249" s="268" t="s">
        <v>5451</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5348</v>
      </c>
      <c r="B250" s="260" t="s">
        <v>1582</v>
      </c>
      <c r="C250" s="261" t="s">
        <v>5452</v>
      </c>
      <c r="D250" s="264" t="s">
        <v>5453</v>
      </c>
      <c r="E250" s="265" t="s">
        <v>4978</v>
      </c>
      <c r="F250" s="268" t="s">
        <v>5451</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5348</v>
      </c>
      <c r="B251" s="259" t="s">
        <v>5454</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5348</v>
      </c>
      <c r="B252" s="260" t="s">
        <v>5454</v>
      </c>
      <c r="C252" s="261" t="s">
        <v>5455</v>
      </c>
      <c r="D252" s="264" t="s">
        <v>5456</v>
      </c>
      <c r="E252" s="265" t="s">
        <v>5045</v>
      </c>
      <c r="F252" s="268" t="s">
        <v>5457</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5348</v>
      </c>
      <c r="B253" s="260" t="s">
        <v>5454</v>
      </c>
      <c r="C253" s="261" t="s">
        <v>5458</v>
      </c>
      <c r="D253" s="264" t="s">
        <v>5459</v>
      </c>
      <c r="E253" s="265" t="s">
        <v>5045</v>
      </c>
      <c r="F253" s="268" t="s">
        <v>5457</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5348</v>
      </c>
      <c r="B254" s="260" t="s">
        <v>5454</v>
      </c>
      <c r="C254" s="261" t="s">
        <v>5460</v>
      </c>
      <c r="D254" s="264" t="s">
        <v>5461</v>
      </c>
      <c r="E254" s="265" t="s">
        <v>5045</v>
      </c>
      <c r="F254" s="268" t="s">
        <v>5457</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5348</v>
      </c>
      <c r="B255" s="260" t="s">
        <v>5454</v>
      </c>
      <c r="C255" s="261" t="s">
        <v>5462</v>
      </c>
      <c r="D255" s="264" t="s">
        <v>5463</v>
      </c>
      <c r="E255" s="265" t="s">
        <v>5045</v>
      </c>
      <c r="F255" s="268" t="s">
        <v>5457</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5348</v>
      </c>
      <c r="B256" s="260" t="s">
        <v>5454</v>
      </c>
      <c r="C256" s="261" t="s">
        <v>5464</v>
      </c>
      <c r="D256" s="264" t="s">
        <v>5465</v>
      </c>
      <c r="E256" s="265" t="s">
        <v>5045</v>
      </c>
      <c r="F256" s="268" t="s">
        <v>5457</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5348</v>
      </c>
      <c r="B257" s="260" t="s">
        <v>5454</v>
      </c>
      <c r="C257" s="261" t="s">
        <v>5466</v>
      </c>
      <c r="D257" s="264" t="s">
        <v>5467</v>
      </c>
      <c r="E257" s="265" t="s">
        <v>4949</v>
      </c>
      <c r="F257" s="268" t="s">
        <v>5457</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5348</v>
      </c>
      <c r="B258" s="260" t="s">
        <v>5454</v>
      </c>
      <c r="C258" s="261" t="s">
        <v>5468</v>
      </c>
      <c r="D258" s="264" t="s">
        <v>5469</v>
      </c>
      <c r="E258" s="265" t="s">
        <v>4949</v>
      </c>
      <c r="F258" s="268" t="s">
        <v>5457</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5348</v>
      </c>
      <c r="B259" s="260" t="s">
        <v>5454</v>
      </c>
      <c r="C259" s="261" t="s">
        <v>5470</v>
      </c>
      <c r="D259" s="264" t="s">
        <v>5471</v>
      </c>
      <c r="E259" s="265" t="s">
        <v>4949</v>
      </c>
      <c r="F259" s="268" t="s">
        <v>5457</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5348</v>
      </c>
      <c r="B260" s="260" t="s">
        <v>5454</v>
      </c>
      <c r="C260" s="261" t="s">
        <v>5472</v>
      </c>
      <c r="D260" s="264" t="s">
        <v>5473</v>
      </c>
      <c r="E260" s="265" t="s">
        <v>4949</v>
      </c>
      <c r="F260" s="268" t="s">
        <v>5457</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5348</v>
      </c>
      <c r="B261" s="260" t="s">
        <v>5454</v>
      </c>
      <c r="C261" s="261" t="s">
        <v>5474</v>
      </c>
      <c r="D261" s="264" t="s">
        <v>5475</v>
      </c>
      <c r="E261" s="265" t="s">
        <v>5093</v>
      </c>
      <c r="F261" s="268" t="s">
        <v>5457</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5348</v>
      </c>
      <c r="B262" s="260" t="s">
        <v>5454</v>
      </c>
      <c r="C262" s="261" t="s">
        <v>5476</v>
      </c>
      <c r="D262" s="264" t="s">
        <v>5477</v>
      </c>
      <c r="E262" s="265" t="s">
        <v>5093</v>
      </c>
      <c r="F262" s="268" t="s">
        <v>5457</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5348</v>
      </c>
      <c r="B263" s="260" t="s">
        <v>5454</v>
      </c>
      <c r="C263" s="261" t="s">
        <v>5478</v>
      </c>
      <c r="D263" s="264" t="s">
        <v>5479</v>
      </c>
      <c r="E263" s="265" t="s">
        <v>5093</v>
      </c>
      <c r="F263" s="268" t="s">
        <v>5457</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5348</v>
      </c>
      <c r="B264" s="259" t="s">
        <v>5480</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5348</v>
      </c>
      <c r="B265" s="260" t="s">
        <v>5480</v>
      </c>
      <c r="C265" s="261" t="s">
        <v>5481</v>
      </c>
      <c r="D265" s="264" t="s">
        <v>5482</v>
      </c>
      <c r="E265" s="265" t="s">
        <v>4978</v>
      </c>
      <c r="F265" s="268" t="s">
        <v>5483</v>
      </c>
      <c r="G265" s="271">
        <f>IF(COUNTIF(H265:AU265,"&lt;&gt;")=0,"",SUMPRODUCT(((Recommendations[ImplStatus]="Implemented")+(Recommendations[ImplStatus]="Compensated"))*ISNUMBER(MATCH(Recommendations[Id],H265:AU265,0)))/COUNTIF(H265:AU265,"&lt;&gt;"))</f>
        <v>0</v>
      </c>
      <c r="H265" s="272" t="s">
        <v>126</v>
      </c>
      <c r="I265" s="272" t="s">
        <v>189</v>
      </c>
      <c r="J265" s="272" t="s">
        <v>200</v>
      </c>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5348</v>
      </c>
      <c r="B266" s="260" t="s">
        <v>5480</v>
      </c>
      <c r="C266" s="261" t="s">
        <v>5484</v>
      </c>
      <c r="D266" s="264" t="s">
        <v>5485</v>
      </c>
      <c r="E266" s="265" t="s">
        <v>4978</v>
      </c>
      <c r="F266" s="268" t="s">
        <v>5483</v>
      </c>
      <c r="G266" s="271">
        <f>IF(COUNTIF(H266:AU266,"&lt;&gt;")=0,"",SUMPRODUCT(((Recommendations[ImplStatus]="Implemented")+(Recommendations[ImplStatus]="Compensated"))*ISNUMBER(MATCH(Recommendations[Id],H266:AU266,0)))/COUNTIF(H266:AU266,"&lt;&gt;"))</f>
        <v>0</v>
      </c>
      <c r="H266" s="272" t="s">
        <v>56</v>
      </c>
      <c r="I266" s="272" t="s">
        <v>91</v>
      </c>
      <c r="J266" s="272" t="s">
        <v>165</v>
      </c>
      <c r="K266" s="272" t="s">
        <v>177</v>
      </c>
      <c r="L266" s="272" t="s">
        <v>178</v>
      </c>
      <c r="M266" s="272" t="s">
        <v>190</v>
      </c>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5348</v>
      </c>
      <c r="B267" s="260" t="s">
        <v>5480</v>
      </c>
      <c r="C267" s="261" t="s">
        <v>5486</v>
      </c>
      <c r="D267" s="264" t="s">
        <v>5487</v>
      </c>
      <c r="E267" s="265" t="s">
        <v>4978</v>
      </c>
      <c r="F267" s="268" t="s">
        <v>5483</v>
      </c>
      <c r="G267" s="271">
        <f>IF(COUNTIF(H267:AU267,"&lt;&gt;")=0,"",SUMPRODUCT(((Recommendations[ImplStatus]="Implemented")+(Recommendations[ImplStatus]="Compensated"))*ISNUMBER(MATCH(Recommendations[Id],H267:AU267,0)))/COUNTIF(H267:AU267,"&lt;&gt;"))</f>
        <v>0</v>
      </c>
      <c r="H267" s="272" t="s">
        <v>66</v>
      </c>
      <c r="I267" s="272" t="s">
        <v>96</v>
      </c>
      <c r="J267" s="272" t="s">
        <v>121</v>
      </c>
      <c r="K267" s="272" t="s">
        <v>131</v>
      </c>
      <c r="L267" s="272" t="s">
        <v>136</v>
      </c>
      <c r="M267" s="272" t="s">
        <v>167</v>
      </c>
      <c r="N267" s="272" t="s">
        <v>172</v>
      </c>
      <c r="O267" s="272" t="s">
        <v>183</v>
      </c>
      <c r="P267" s="272" t="s">
        <v>188</v>
      </c>
      <c r="Q267" s="272" t="s">
        <v>205</v>
      </c>
      <c r="R267" s="272" t="s">
        <v>206</v>
      </c>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5348</v>
      </c>
      <c r="B268" s="260" t="s">
        <v>5480</v>
      </c>
      <c r="C268" s="261" t="s">
        <v>5488</v>
      </c>
      <c r="D268" s="264" t="s">
        <v>5489</v>
      </c>
      <c r="E268" s="265" t="s">
        <v>4978</v>
      </c>
      <c r="F268" s="268" t="s">
        <v>5483</v>
      </c>
      <c r="G268" s="271">
        <f>IF(COUNTIF(H268:AU268,"&lt;&gt;")=0,"",SUMPRODUCT(((Recommendations[ImplStatus]="Implemented")+(Recommendations[ImplStatus]="Compensated"))*ISNUMBER(MATCH(Recommendations[Id],H268:AU268,0)))/COUNTIF(H268:AU268,"&lt;&gt;"))</f>
        <v>0</v>
      </c>
      <c r="H268" s="272" t="s">
        <v>46</v>
      </c>
      <c r="I268" s="272" t="s">
        <v>51</v>
      </c>
      <c r="J268" s="272" t="s">
        <v>152</v>
      </c>
      <c r="K268" s="272" t="s">
        <v>163</v>
      </c>
      <c r="L268" s="272" t="s">
        <v>164</v>
      </c>
      <c r="M268" s="272" t="s">
        <v>195</v>
      </c>
      <c r="N268" s="272" t="s">
        <v>209</v>
      </c>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5348</v>
      </c>
      <c r="B269" s="260" t="s">
        <v>5480</v>
      </c>
      <c r="C269" s="261" t="s">
        <v>5490</v>
      </c>
      <c r="D269" s="264" t="s">
        <v>5491</v>
      </c>
      <c r="E269" s="265" t="s">
        <v>4978</v>
      </c>
      <c r="F269" s="268" t="s">
        <v>5483</v>
      </c>
      <c r="G269" s="271">
        <f>IF(COUNTIF(H269:AU269,"&lt;&gt;")=0,"",SUMPRODUCT(((Recommendations[ImplStatus]="Implemented")+(Recommendations[ImplStatus]="Compensated"))*ISNUMBER(MATCH(Recommendations[Id],H269:AU269,0)))/COUNTIF(H269:AU269,"&lt;&gt;"))</f>
        <v>0</v>
      </c>
      <c r="H269" s="272" t="s">
        <v>14</v>
      </c>
      <c r="I269" s="272" t="s">
        <v>30</v>
      </c>
      <c r="J269" s="272" t="s">
        <v>157</v>
      </c>
      <c r="K269" s="272" t="s">
        <v>160</v>
      </c>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5348</v>
      </c>
      <c r="B270" s="260" t="s">
        <v>5480</v>
      </c>
      <c r="C270" s="261" t="s">
        <v>5492</v>
      </c>
      <c r="D270" s="264" t="s">
        <v>5493</v>
      </c>
      <c r="E270" s="265" t="s">
        <v>4978</v>
      </c>
      <c r="F270" s="268" t="s">
        <v>5483</v>
      </c>
      <c r="G270" s="271">
        <f>IF(COUNTIF(H270:AU270,"&lt;&gt;")=0,"",SUMPRODUCT(((Recommendations[ImplStatus]="Implemented")+(Recommendations[ImplStatus]="Compensated"))*ISNUMBER(MATCH(Recommendations[Id],H270:AU270,0)))/COUNTIF(H270:AU270,"&lt;&gt;"))</f>
        <v>0</v>
      </c>
      <c r="H270" s="272" t="s">
        <v>146</v>
      </c>
      <c r="I270" s="272" t="s">
        <v>208</v>
      </c>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5348</v>
      </c>
      <c r="B271" s="260" t="s">
        <v>5480</v>
      </c>
      <c r="C271" s="261" t="s">
        <v>5494</v>
      </c>
      <c r="D271" s="264" t="s">
        <v>5495</v>
      </c>
      <c r="E271" s="265" t="s">
        <v>4978</v>
      </c>
      <c r="F271" s="268" t="s">
        <v>5483</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5348</v>
      </c>
      <c r="B272" s="260" t="s">
        <v>5480</v>
      </c>
      <c r="C272" s="261" t="s">
        <v>5496</v>
      </c>
      <c r="D272" s="264" t="s">
        <v>5497</v>
      </c>
      <c r="E272" s="265" t="s">
        <v>4978</v>
      </c>
      <c r="F272" s="268" t="s">
        <v>5483</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5348</v>
      </c>
      <c r="B273" s="260" t="s">
        <v>5480</v>
      </c>
      <c r="C273" s="261" t="s">
        <v>5498</v>
      </c>
      <c r="D273" s="264" t="s">
        <v>5499</v>
      </c>
      <c r="E273" s="265" t="s">
        <v>4978</v>
      </c>
      <c r="F273" s="268" t="s">
        <v>5483</v>
      </c>
      <c r="G273" s="271">
        <f>IF(COUNTIF(H273:AU273,"&lt;&gt;")=0,"",SUMPRODUCT(((Recommendations[ImplStatus]="Implemented")+(Recommendations[ImplStatus]="Compensated"))*ISNUMBER(MATCH(Recommendations[Id],H273:AU273,0)))/COUNTIF(H273:AU273,"&lt;&gt;"))</f>
        <v>0</v>
      </c>
      <c r="H273" s="272" t="s">
        <v>86</v>
      </c>
      <c r="I273" s="272" t="s">
        <v>176</v>
      </c>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5500</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5500</v>
      </c>
      <c r="B275" s="259" t="s">
        <v>5501</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5500</v>
      </c>
      <c r="B276" s="260" t="s">
        <v>5501</v>
      </c>
      <c r="C276" s="261" t="s">
        <v>5502</v>
      </c>
      <c r="D276" s="264" t="s">
        <v>5503</v>
      </c>
      <c r="E276" s="265" t="s">
        <v>4949</v>
      </c>
      <c r="F276" s="268" t="s">
        <v>5504</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5500</v>
      </c>
      <c r="B277" s="260" t="s">
        <v>5501</v>
      </c>
      <c r="C277" s="261" t="s">
        <v>5505</v>
      </c>
      <c r="D277" s="264" t="s">
        <v>5506</v>
      </c>
      <c r="E277" s="265" t="s">
        <v>4949</v>
      </c>
      <c r="F277" s="268" t="s">
        <v>5504</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5500</v>
      </c>
      <c r="B278" s="260" t="s">
        <v>5501</v>
      </c>
      <c r="C278" s="261" t="s">
        <v>5507</v>
      </c>
      <c r="D278" s="264" t="s">
        <v>5508</v>
      </c>
      <c r="E278" s="265" t="s">
        <v>4949</v>
      </c>
      <c r="F278" s="268" t="s">
        <v>5504</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5500</v>
      </c>
      <c r="B279" s="260" t="s">
        <v>5501</v>
      </c>
      <c r="C279" s="261" t="s">
        <v>5509</v>
      </c>
      <c r="D279" s="264" t="s">
        <v>5510</v>
      </c>
      <c r="E279" s="265" t="s">
        <v>4949</v>
      </c>
      <c r="F279" s="268" t="s">
        <v>5504</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5500</v>
      </c>
      <c r="B280" s="260" t="s">
        <v>5501</v>
      </c>
      <c r="C280" s="261" t="s">
        <v>5511</v>
      </c>
      <c r="D280" s="264" t="s">
        <v>5512</v>
      </c>
      <c r="E280" s="265" t="s">
        <v>4949</v>
      </c>
      <c r="F280" s="268" t="s">
        <v>5504</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5500</v>
      </c>
      <c r="B281" s="260" t="s">
        <v>5501</v>
      </c>
      <c r="C281" s="261" t="s">
        <v>5513</v>
      </c>
      <c r="D281" s="264" t="s">
        <v>5514</v>
      </c>
      <c r="E281" s="265" t="s">
        <v>4949</v>
      </c>
      <c r="F281" s="268" t="s">
        <v>5504</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5500</v>
      </c>
      <c r="B282" s="260" t="s">
        <v>5501</v>
      </c>
      <c r="C282" s="261" t="s">
        <v>5515</v>
      </c>
      <c r="D282" s="264" t="s">
        <v>5516</v>
      </c>
      <c r="E282" s="265" t="s">
        <v>4949</v>
      </c>
      <c r="F282" s="268" t="s">
        <v>5504</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5500</v>
      </c>
      <c r="B283" s="260" t="s">
        <v>5501</v>
      </c>
      <c r="C283" s="261" t="s">
        <v>5517</v>
      </c>
      <c r="D283" s="264" t="s">
        <v>5518</v>
      </c>
      <c r="E283" s="265" t="s">
        <v>5045</v>
      </c>
      <c r="F283" s="268" t="s">
        <v>5519</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5500</v>
      </c>
      <c r="B284" s="260" t="s">
        <v>5501</v>
      </c>
      <c r="C284" s="261" t="s">
        <v>5520</v>
      </c>
      <c r="D284" s="264" t="s">
        <v>5521</v>
      </c>
      <c r="E284" s="265" t="s">
        <v>5045</v>
      </c>
      <c r="F284" s="268" t="s">
        <v>5519</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5500</v>
      </c>
      <c r="B285" s="260" t="s">
        <v>5501</v>
      </c>
      <c r="C285" s="261" t="s">
        <v>5522</v>
      </c>
      <c r="D285" s="264" t="s">
        <v>5523</v>
      </c>
      <c r="E285" s="265" t="s">
        <v>4949</v>
      </c>
      <c r="F285" s="268" t="s">
        <v>5519</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5500</v>
      </c>
      <c r="B286" s="260" t="s">
        <v>5501</v>
      </c>
      <c r="C286" s="261" t="s">
        <v>5524</v>
      </c>
      <c r="D286" s="264" t="s">
        <v>5525</v>
      </c>
      <c r="E286" s="265" t="s">
        <v>4978</v>
      </c>
      <c r="F286" s="268" t="s">
        <v>5519</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5500</v>
      </c>
      <c r="B287" s="260" t="s">
        <v>5501</v>
      </c>
      <c r="C287" s="261" t="s">
        <v>5526</v>
      </c>
      <c r="D287" s="264" t="s">
        <v>5527</v>
      </c>
      <c r="E287" s="265" t="s">
        <v>4978</v>
      </c>
      <c r="F287" s="268" t="s">
        <v>5519</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5500</v>
      </c>
      <c r="B288" s="260" t="s">
        <v>5501</v>
      </c>
      <c r="C288" s="261" t="s">
        <v>5528</v>
      </c>
      <c r="D288" s="264" t="s">
        <v>5529</v>
      </c>
      <c r="E288" s="265" t="s">
        <v>4978</v>
      </c>
      <c r="F288" s="268" t="s">
        <v>5519</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5500</v>
      </c>
      <c r="B289" s="260" t="s">
        <v>5501</v>
      </c>
      <c r="C289" s="261" t="s">
        <v>5530</v>
      </c>
      <c r="D289" s="264" t="s">
        <v>5531</v>
      </c>
      <c r="E289" s="265" t="s">
        <v>4978</v>
      </c>
      <c r="F289" s="268" t="s">
        <v>5519</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5500</v>
      </c>
      <c r="B290" s="260" t="s">
        <v>5501</v>
      </c>
      <c r="C290" s="261" t="s">
        <v>5532</v>
      </c>
      <c r="D290" s="264" t="s">
        <v>5533</v>
      </c>
      <c r="E290" s="265" t="s">
        <v>4949</v>
      </c>
      <c r="F290" s="268" t="s">
        <v>5519</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5500</v>
      </c>
      <c r="B291" s="260" t="s">
        <v>5501</v>
      </c>
      <c r="C291" s="261" t="s">
        <v>5534</v>
      </c>
      <c r="D291" s="264" t="s">
        <v>5535</v>
      </c>
      <c r="E291" s="265" t="s">
        <v>4978</v>
      </c>
      <c r="F291" s="268" t="s">
        <v>5536</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5500</v>
      </c>
      <c r="B292" s="260" t="s">
        <v>5501</v>
      </c>
      <c r="C292" s="261" t="s">
        <v>5537</v>
      </c>
      <c r="D292" s="264" t="s">
        <v>5538</v>
      </c>
      <c r="E292" s="265" t="s">
        <v>4978</v>
      </c>
      <c r="F292" s="268" t="s">
        <v>5536</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5500</v>
      </c>
      <c r="B293" s="260" t="s">
        <v>5501</v>
      </c>
      <c r="C293" s="261" t="s">
        <v>5539</v>
      </c>
      <c r="D293" s="264" t="s">
        <v>5540</v>
      </c>
      <c r="E293" s="265" t="s">
        <v>5228</v>
      </c>
      <c r="F293" s="268" t="s">
        <v>5519</v>
      </c>
      <c r="G293" s="271">
        <f>IF(COUNTIF(H293:AU293,"&lt;&gt;")=0,"",SUMPRODUCT(((Recommendations[ImplStatus]="Implemented")+(Recommendations[ImplStatus]="Compensated"))*ISNUMBER(MATCH(Recommendations[Id],H293:AU293,0)))/COUNTIF(H293:AU293,"&lt;&gt;"))</f>
        <v>0</v>
      </c>
      <c r="H293" s="272" t="s">
        <v>14</v>
      </c>
      <c r="I293" s="272" t="s">
        <v>25</v>
      </c>
      <c r="J293" s="272" t="s">
        <v>157</v>
      </c>
      <c r="K293" s="272" t="s">
        <v>159</v>
      </c>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5500</v>
      </c>
      <c r="B294" s="260" t="s">
        <v>5501</v>
      </c>
      <c r="C294" s="261" t="s">
        <v>5541</v>
      </c>
      <c r="D294" s="264" t="s">
        <v>5542</v>
      </c>
      <c r="E294" s="265" t="s">
        <v>5228</v>
      </c>
      <c r="F294" s="268" t="s">
        <v>5519</v>
      </c>
      <c r="G294" s="271">
        <f>IF(COUNTIF(H294:AU294,"&lt;&gt;")=0,"",SUMPRODUCT(((Recommendations[ImplStatus]="Implemented")+(Recommendations[ImplStatus]="Compensated"))*ISNUMBER(MATCH(Recommendations[Id],H294:AU294,0)))/COUNTIF(H294:AU294,"&lt;&gt;"))</f>
        <v>0</v>
      </c>
      <c r="H294" s="272" t="s">
        <v>40</v>
      </c>
      <c r="I294" s="272" t="s">
        <v>162</v>
      </c>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5500</v>
      </c>
      <c r="B295" s="260" t="s">
        <v>5501</v>
      </c>
      <c r="C295" s="261" t="s">
        <v>5543</v>
      </c>
      <c r="D295" s="264" t="s">
        <v>5544</v>
      </c>
      <c r="E295" s="265" t="s">
        <v>5045</v>
      </c>
      <c r="F295" s="268" t="s">
        <v>5519</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5500</v>
      </c>
      <c r="B296" s="260" t="s">
        <v>5501</v>
      </c>
      <c r="C296" s="261" t="s">
        <v>5545</v>
      </c>
      <c r="D296" s="264" t="s">
        <v>5546</v>
      </c>
      <c r="E296" s="265" t="s">
        <v>5045</v>
      </c>
      <c r="F296" s="268" t="s">
        <v>5519</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5500</v>
      </c>
      <c r="B297" s="260" t="s">
        <v>5501</v>
      </c>
      <c r="C297" s="261" t="s">
        <v>5547</v>
      </c>
      <c r="D297" s="264" t="s">
        <v>5548</v>
      </c>
      <c r="E297" s="265" t="s">
        <v>4949</v>
      </c>
      <c r="F297" s="268" t="s">
        <v>5519</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5500</v>
      </c>
      <c r="B298" s="260" t="s">
        <v>5501</v>
      </c>
      <c r="C298" s="261" t="s">
        <v>5549</v>
      </c>
      <c r="D298" s="264" t="s">
        <v>5550</v>
      </c>
      <c r="E298" s="265" t="s">
        <v>5045</v>
      </c>
      <c r="F298" s="268" t="s">
        <v>5519</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5500</v>
      </c>
      <c r="B299" s="260" t="s">
        <v>5501</v>
      </c>
      <c r="C299" s="261" t="s">
        <v>5551</v>
      </c>
      <c r="D299" s="264" t="s">
        <v>5552</v>
      </c>
      <c r="E299" s="265" t="s">
        <v>4978</v>
      </c>
      <c r="F299" s="268" t="s">
        <v>5519</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5500</v>
      </c>
      <c r="B300" s="260" t="s">
        <v>5501</v>
      </c>
      <c r="C300" s="261" t="s">
        <v>5553</v>
      </c>
      <c r="D300" s="264" t="s">
        <v>5554</v>
      </c>
      <c r="E300" s="265" t="s">
        <v>5045</v>
      </c>
      <c r="F300" s="268" t="s">
        <v>5519</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5500</v>
      </c>
      <c r="B301" s="260" t="s">
        <v>5501</v>
      </c>
      <c r="C301" s="261" t="s">
        <v>5555</v>
      </c>
      <c r="D301" s="264" t="s">
        <v>5556</v>
      </c>
      <c r="E301" s="265" t="s">
        <v>5093</v>
      </c>
      <c r="F301" s="268" t="s">
        <v>5519</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5500</v>
      </c>
      <c r="B302" s="260" t="s">
        <v>5501</v>
      </c>
      <c r="C302" s="261" t="s">
        <v>5557</v>
      </c>
      <c r="D302" s="264" t="s">
        <v>5558</v>
      </c>
      <c r="E302" s="265" t="s">
        <v>5093</v>
      </c>
      <c r="F302" s="268" t="s">
        <v>5519</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5500</v>
      </c>
      <c r="B303" s="259" t="s">
        <v>1315</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5500</v>
      </c>
      <c r="B304" s="260" t="s">
        <v>1315</v>
      </c>
      <c r="C304" s="261" t="s">
        <v>5559</v>
      </c>
      <c r="D304" s="264" t="s">
        <v>5560</v>
      </c>
      <c r="E304" s="265" t="s">
        <v>4949</v>
      </c>
      <c r="F304" s="268" t="s">
        <v>5561</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5500</v>
      </c>
      <c r="B305" s="260" t="s">
        <v>1315</v>
      </c>
      <c r="C305" s="261" t="s">
        <v>5562</v>
      </c>
      <c r="D305" s="264" t="s">
        <v>5563</v>
      </c>
      <c r="E305" s="265" t="s">
        <v>4949</v>
      </c>
      <c r="F305" s="268" t="s">
        <v>5561</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5500</v>
      </c>
      <c r="B306" s="260" t="s">
        <v>1315</v>
      </c>
      <c r="C306" s="261" t="s">
        <v>5564</v>
      </c>
      <c r="D306" s="264" t="s">
        <v>5565</v>
      </c>
      <c r="E306" s="265" t="s">
        <v>4949</v>
      </c>
      <c r="F306" s="268" t="s">
        <v>5561</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5500</v>
      </c>
      <c r="B307" s="260" t="s">
        <v>1315</v>
      </c>
      <c r="C307" s="261" t="s">
        <v>5566</v>
      </c>
      <c r="D307" s="264" t="s">
        <v>5567</v>
      </c>
      <c r="E307" s="265" t="s">
        <v>4949</v>
      </c>
      <c r="F307" s="268" t="s">
        <v>5561</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5500</v>
      </c>
      <c r="B308" s="260" t="s">
        <v>1315</v>
      </c>
      <c r="C308" s="261" t="s">
        <v>5568</v>
      </c>
      <c r="D308" s="264" t="s">
        <v>5569</v>
      </c>
      <c r="E308" s="265" t="s">
        <v>5045</v>
      </c>
      <c r="F308" s="268" t="s">
        <v>5561</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5500</v>
      </c>
      <c r="B309" s="260" t="s">
        <v>1315</v>
      </c>
      <c r="C309" s="261" t="s">
        <v>5570</v>
      </c>
      <c r="D309" s="264" t="s">
        <v>5571</v>
      </c>
      <c r="E309" s="265" t="s">
        <v>5045</v>
      </c>
      <c r="F309" s="268" t="s">
        <v>5561</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5500</v>
      </c>
      <c r="B310" s="260" t="s">
        <v>1315</v>
      </c>
      <c r="C310" s="261" t="s">
        <v>5572</v>
      </c>
      <c r="D310" s="264" t="s">
        <v>5573</v>
      </c>
      <c r="E310" s="265" t="s">
        <v>5045</v>
      </c>
      <c r="F310" s="268" t="s">
        <v>5561</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5500</v>
      </c>
      <c r="B311" s="260" t="s">
        <v>1315</v>
      </c>
      <c r="C311" s="261" t="s">
        <v>5574</v>
      </c>
      <c r="D311" s="264" t="s">
        <v>5575</v>
      </c>
      <c r="E311" s="265" t="s">
        <v>5045</v>
      </c>
      <c r="F311" s="268" t="s">
        <v>5561</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5500</v>
      </c>
      <c r="B312" s="260" t="s">
        <v>1315</v>
      </c>
      <c r="C312" s="261" t="s">
        <v>5576</v>
      </c>
      <c r="D312" s="264" t="s">
        <v>5577</v>
      </c>
      <c r="E312" s="265" t="s">
        <v>5045</v>
      </c>
      <c r="F312" s="268" t="s">
        <v>5561</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5500</v>
      </c>
      <c r="B313" s="260" t="s">
        <v>1315</v>
      </c>
      <c r="C313" s="261" t="s">
        <v>5578</v>
      </c>
      <c r="D313" s="264" t="s">
        <v>5579</v>
      </c>
      <c r="E313" s="265" t="s">
        <v>4978</v>
      </c>
      <c r="F313" s="268" t="s">
        <v>5561</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5500</v>
      </c>
      <c r="B314" s="260" t="s">
        <v>1315</v>
      </c>
      <c r="C314" s="261" t="s">
        <v>5580</v>
      </c>
      <c r="D314" s="264" t="s">
        <v>5581</v>
      </c>
      <c r="E314" s="265" t="s">
        <v>4978</v>
      </c>
      <c r="F314" s="268" t="s">
        <v>5561</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5500</v>
      </c>
      <c r="B315" s="260" t="s">
        <v>1315</v>
      </c>
      <c r="C315" s="261" t="s">
        <v>5582</v>
      </c>
      <c r="D315" s="264" t="s">
        <v>5583</v>
      </c>
      <c r="E315" s="265" t="s">
        <v>4978</v>
      </c>
      <c r="F315" s="268" t="s">
        <v>5561</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5500</v>
      </c>
      <c r="B316" s="260" t="s">
        <v>1315</v>
      </c>
      <c r="C316" s="261" t="s">
        <v>5584</v>
      </c>
      <c r="D316" s="264" t="s">
        <v>5585</v>
      </c>
      <c r="E316" s="265" t="s">
        <v>4978</v>
      </c>
      <c r="F316" s="268" t="s">
        <v>5561</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5500</v>
      </c>
      <c r="B317" s="260" t="s">
        <v>1315</v>
      </c>
      <c r="C317" s="261" t="s">
        <v>5586</v>
      </c>
      <c r="D317" s="264" t="s">
        <v>5587</v>
      </c>
      <c r="E317" s="265" t="s">
        <v>5045</v>
      </c>
      <c r="F317" s="268" t="s">
        <v>5519</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5500</v>
      </c>
      <c r="B318" s="260" t="s">
        <v>1315</v>
      </c>
      <c r="C318" s="261" t="s">
        <v>5588</v>
      </c>
      <c r="D318" s="264" t="s">
        <v>5589</v>
      </c>
      <c r="E318" s="265" t="s">
        <v>5093</v>
      </c>
      <c r="F318" s="268" t="s">
        <v>5519</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5500</v>
      </c>
      <c r="B319" s="260" t="s">
        <v>1315</v>
      </c>
      <c r="C319" s="261" t="s">
        <v>5590</v>
      </c>
      <c r="D319" s="264" t="s">
        <v>5591</v>
      </c>
      <c r="E319" s="265" t="s">
        <v>5093</v>
      </c>
      <c r="F319" s="268" t="s">
        <v>5519</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5500</v>
      </c>
      <c r="B320" s="259" t="s">
        <v>5592</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5500</v>
      </c>
      <c r="B321" s="260" t="s">
        <v>5592</v>
      </c>
      <c r="C321" s="261" t="s">
        <v>5593</v>
      </c>
      <c r="D321" s="264" t="s">
        <v>5594</v>
      </c>
      <c r="E321" s="265" t="s">
        <v>4978</v>
      </c>
      <c r="F321" s="268" t="s">
        <v>5595</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5500</v>
      </c>
      <c r="B322" s="260" t="s">
        <v>5592</v>
      </c>
      <c r="C322" s="261" t="s">
        <v>5596</v>
      </c>
      <c r="D322" s="264" t="s">
        <v>5597</v>
      </c>
      <c r="E322" s="265" t="s">
        <v>4978</v>
      </c>
      <c r="F322" s="268" t="s">
        <v>5595</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5500</v>
      </c>
      <c r="B323" s="260" t="s">
        <v>5592</v>
      </c>
      <c r="C323" s="261" t="s">
        <v>5598</v>
      </c>
      <c r="D323" s="264" t="s">
        <v>5599</v>
      </c>
      <c r="E323" s="265" t="s">
        <v>4978</v>
      </c>
      <c r="F323" s="268" t="s">
        <v>5595</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5500</v>
      </c>
      <c r="B324" s="260" t="s">
        <v>5592</v>
      </c>
      <c r="C324" s="261" t="s">
        <v>5600</v>
      </c>
      <c r="D324" s="264" t="s">
        <v>5601</v>
      </c>
      <c r="E324" s="265" t="s">
        <v>4978</v>
      </c>
      <c r="F324" s="268" t="s">
        <v>5595</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5500</v>
      </c>
      <c r="B325" s="260" t="s">
        <v>5592</v>
      </c>
      <c r="C325" s="261" t="s">
        <v>5602</v>
      </c>
      <c r="D325" s="264" t="s">
        <v>5603</v>
      </c>
      <c r="E325" s="265" t="s">
        <v>4978</v>
      </c>
      <c r="F325" s="268" t="s">
        <v>5595</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5500</v>
      </c>
      <c r="B326" s="260" t="s">
        <v>5592</v>
      </c>
      <c r="C326" s="261" t="s">
        <v>5604</v>
      </c>
      <c r="D326" s="264" t="s">
        <v>5605</v>
      </c>
      <c r="E326" s="265" t="s">
        <v>4978</v>
      </c>
      <c r="F326" s="268" t="s">
        <v>5595</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5500</v>
      </c>
      <c r="B327" s="260" t="s">
        <v>5592</v>
      </c>
      <c r="C327" s="261" t="s">
        <v>5606</v>
      </c>
      <c r="D327" s="264" t="s">
        <v>5607</v>
      </c>
      <c r="E327" s="265" t="s">
        <v>4978</v>
      </c>
      <c r="F327" s="268" t="s">
        <v>5595</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5500</v>
      </c>
      <c r="B328" s="260" t="s">
        <v>5592</v>
      </c>
      <c r="C328" s="261" t="s">
        <v>5608</v>
      </c>
      <c r="D328" s="264" t="s">
        <v>5609</v>
      </c>
      <c r="E328" s="265" t="s">
        <v>4978</v>
      </c>
      <c r="F328" s="268" t="s">
        <v>5595</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5500</v>
      </c>
      <c r="B329" s="260" t="s">
        <v>5592</v>
      </c>
      <c r="C329" s="261" t="s">
        <v>5610</v>
      </c>
      <c r="D329" s="264" t="s">
        <v>5611</v>
      </c>
      <c r="E329" s="265" t="s">
        <v>4978</v>
      </c>
      <c r="F329" s="268" t="s">
        <v>5595</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5500</v>
      </c>
      <c r="B330" s="260" t="s">
        <v>5592</v>
      </c>
      <c r="C330" s="261" t="s">
        <v>5612</v>
      </c>
      <c r="D330" s="264" t="s">
        <v>5613</v>
      </c>
      <c r="E330" s="265" t="s">
        <v>4978</v>
      </c>
      <c r="F330" s="268" t="s">
        <v>5595</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5500</v>
      </c>
      <c r="B331" s="260" t="s">
        <v>5592</v>
      </c>
      <c r="C331" s="261" t="s">
        <v>5614</v>
      </c>
      <c r="D331" s="264" t="s">
        <v>5615</v>
      </c>
      <c r="E331" s="265" t="s">
        <v>4978</v>
      </c>
      <c r="F331" s="268" t="s">
        <v>5595</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5500</v>
      </c>
      <c r="B332" s="260" t="s">
        <v>5592</v>
      </c>
      <c r="C332" s="261" t="s">
        <v>5616</v>
      </c>
      <c r="D332" s="264" t="s">
        <v>5617</v>
      </c>
      <c r="E332" s="265" t="s">
        <v>4978</v>
      </c>
      <c r="F332" s="268" t="s">
        <v>5595</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5500</v>
      </c>
      <c r="B333" s="260" t="s">
        <v>5592</v>
      </c>
      <c r="C333" s="261" t="s">
        <v>5618</v>
      </c>
      <c r="D333" s="264" t="s">
        <v>5619</v>
      </c>
      <c r="E333" s="265" t="s">
        <v>4978</v>
      </c>
      <c r="F333" s="268" t="s">
        <v>5595</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5500</v>
      </c>
      <c r="B334" s="260" t="s">
        <v>5592</v>
      </c>
      <c r="C334" s="261" t="s">
        <v>5620</v>
      </c>
      <c r="D334" s="264" t="s">
        <v>5621</v>
      </c>
      <c r="E334" s="265" t="s">
        <v>4978</v>
      </c>
      <c r="F334" s="268" t="s">
        <v>5595</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5500</v>
      </c>
      <c r="B335" s="260" t="s">
        <v>5592</v>
      </c>
      <c r="C335" s="261" t="s">
        <v>5622</v>
      </c>
      <c r="D335" s="264" t="s">
        <v>5623</v>
      </c>
      <c r="E335" s="265" t="s">
        <v>4978</v>
      </c>
      <c r="F335" s="268" t="s">
        <v>5595</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5500</v>
      </c>
      <c r="B336" s="260" t="s">
        <v>5592</v>
      </c>
      <c r="C336" s="261" t="s">
        <v>5624</v>
      </c>
      <c r="D336" s="264" t="s">
        <v>5625</v>
      </c>
      <c r="E336" s="265" t="s">
        <v>5093</v>
      </c>
      <c r="F336" s="268" t="s">
        <v>5595</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5500</v>
      </c>
      <c r="B337" s="260" t="s">
        <v>5592</v>
      </c>
      <c r="C337" s="261" t="s">
        <v>5626</v>
      </c>
      <c r="D337" s="264" t="s">
        <v>5627</v>
      </c>
      <c r="E337" s="265" t="s">
        <v>5093</v>
      </c>
      <c r="F337" s="268" t="s">
        <v>5595</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5500</v>
      </c>
      <c r="B338" s="260" t="s">
        <v>5592</v>
      </c>
      <c r="C338" s="261" t="s">
        <v>5628</v>
      </c>
      <c r="D338" s="264" t="s">
        <v>5629</v>
      </c>
      <c r="E338" s="265" t="s">
        <v>4978</v>
      </c>
      <c r="F338" s="268" t="s">
        <v>5595</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5500</v>
      </c>
      <c r="B339" s="260" t="s">
        <v>5592</v>
      </c>
      <c r="C339" s="261" t="s">
        <v>5630</v>
      </c>
      <c r="D339" s="264" t="s">
        <v>5631</v>
      </c>
      <c r="E339" s="265" t="s">
        <v>4978</v>
      </c>
      <c r="F339" s="268" t="s">
        <v>5595</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5500</v>
      </c>
      <c r="B340" s="259" t="s">
        <v>5632</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5500</v>
      </c>
      <c r="B341" s="260" t="s">
        <v>5632</v>
      </c>
      <c r="C341" s="261" t="s">
        <v>5633</v>
      </c>
      <c r="D341" s="264" t="s">
        <v>5634</v>
      </c>
      <c r="E341" s="265" t="s">
        <v>4949</v>
      </c>
      <c r="F341" s="268" t="s">
        <v>5519</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5500</v>
      </c>
      <c r="B342" s="260" t="s">
        <v>5632</v>
      </c>
      <c r="C342" s="261" t="s">
        <v>5635</v>
      </c>
      <c r="D342" s="264" t="s">
        <v>5636</v>
      </c>
      <c r="E342" s="265" t="s">
        <v>4949</v>
      </c>
      <c r="F342" s="268" t="s">
        <v>5519</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5500</v>
      </c>
      <c r="B343" s="260" t="s">
        <v>5632</v>
      </c>
      <c r="C343" s="261" t="s">
        <v>5637</v>
      </c>
      <c r="D343" s="264" t="s">
        <v>5638</v>
      </c>
      <c r="E343" s="265" t="s">
        <v>5045</v>
      </c>
      <c r="F343" s="268" t="s">
        <v>5639</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5500</v>
      </c>
      <c r="B344" s="260" t="s">
        <v>5632</v>
      </c>
      <c r="C344" s="261" t="s">
        <v>5640</v>
      </c>
      <c r="D344" s="264" t="s">
        <v>5641</v>
      </c>
      <c r="E344" s="265" t="s">
        <v>4978</v>
      </c>
      <c r="F344" s="268" t="s">
        <v>5639</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5500</v>
      </c>
      <c r="B345" s="260" t="s">
        <v>5632</v>
      </c>
      <c r="C345" s="261" t="s">
        <v>5642</v>
      </c>
      <c r="D345" s="264" t="s">
        <v>5643</v>
      </c>
      <c r="E345" s="265" t="s">
        <v>4978</v>
      </c>
      <c r="F345" s="268" t="s">
        <v>5639</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5500</v>
      </c>
      <c r="B346" s="260" t="s">
        <v>5632</v>
      </c>
      <c r="C346" s="261" t="s">
        <v>5644</v>
      </c>
      <c r="D346" s="264" t="s">
        <v>5645</v>
      </c>
      <c r="E346" s="265" t="s">
        <v>4978</v>
      </c>
      <c r="F346" s="268" t="s">
        <v>5639</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5500</v>
      </c>
      <c r="B347" s="260" t="s">
        <v>5632</v>
      </c>
      <c r="C347" s="261" t="s">
        <v>5646</v>
      </c>
      <c r="D347" s="264" t="s">
        <v>5647</v>
      </c>
      <c r="E347" s="265" t="s">
        <v>4978</v>
      </c>
      <c r="F347" s="268" t="s">
        <v>5639</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5500</v>
      </c>
      <c r="B348" s="260" t="s">
        <v>5632</v>
      </c>
      <c r="C348" s="261" t="s">
        <v>5648</v>
      </c>
      <c r="D348" s="264" t="s">
        <v>5649</v>
      </c>
      <c r="E348" s="265" t="s">
        <v>4978</v>
      </c>
      <c r="F348" s="268" t="s">
        <v>5639</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5500</v>
      </c>
      <c r="B349" s="260" t="s">
        <v>5632</v>
      </c>
      <c r="C349" s="261" t="s">
        <v>5650</v>
      </c>
      <c r="D349" s="264" t="s">
        <v>5651</v>
      </c>
      <c r="E349" s="265" t="s">
        <v>4978</v>
      </c>
      <c r="F349" s="268" t="s">
        <v>5639</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5500</v>
      </c>
      <c r="B350" s="260" t="s">
        <v>5632</v>
      </c>
      <c r="C350" s="261" t="s">
        <v>5652</v>
      </c>
      <c r="D350" s="264" t="s">
        <v>5653</v>
      </c>
      <c r="E350" s="265" t="s">
        <v>4949</v>
      </c>
      <c r="F350" s="268" t="s">
        <v>5639</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5500</v>
      </c>
      <c r="B351" s="260" t="s">
        <v>5632</v>
      </c>
      <c r="C351" s="261" t="s">
        <v>5654</v>
      </c>
      <c r="D351" s="264" t="s">
        <v>5655</v>
      </c>
      <c r="E351" s="265" t="s">
        <v>4949</v>
      </c>
      <c r="F351" s="268" t="s">
        <v>5639</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5500</v>
      </c>
      <c r="B352" s="260" t="s">
        <v>5632</v>
      </c>
      <c r="C352" s="261" t="s">
        <v>5656</v>
      </c>
      <c r="D352" s="264" t="s">
        <v>5657</v>
      </c>
      <c r="E352" s="265" t="s">
        <v>4949</v>
      </c>
      <c r="F352" s="268" t="s">
        <v>5639</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5500</v>
      </c>
      <c r="B353" s="260" t="s">
        <v>5632</v>
      </c>
      <c r="C353" s="261" t="s">
        <v>5658</v>
      </c>
      <c r="D353" s="264" t="s">
        <v>5659</v>
      </c>
      <c r="E353" s="265" t="s">
        <v>5045</v>
      </c>
      <c r="F353" s="268" t="s">
        <v>5519</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5500</v>
      </c>
      <c r="B354" s="259" t="s">
        <v>5660</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5500</v>
      </c>
      <c r="B355" s="260" t="s">
        <v>5660</v>
      </c>
      <c r="C355" s="261" t="s">
        <v>5661</v>
      </c>
      <c r="D355" s="264" t="s">
        <v>5662</v>
      </c>
      <c r="E355" s="265" t="s">
        <v>5045</v>
      </c>
      <c r="F355" s="268" t="s">
        <v>5663</v>
      </c>
      <c r="G355" s="271">
        <f>IF(COUNTIF(H355:AU355,"&lt;&gt;")=0,"",SUMPRODUCT(((Recommendations[ImplStatus]="Implemented")+(Recommendations[ImplStatus]="Compensated"))*ISNUMBER(MATCH(Recommendations[Id],H355:AU355,0)))/COUNTIF(H355:AU355,"&lt;&gt;"))</f>
        <v>0</v>
      </c>
      <c r="H355" s="272" t="s">
        <v>141</v>
      </c>
      <c r="I355" s="272" t="s">
        <v>207</v>
      </c>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5500</v>
      </c>
      <c r="B356" s="260" t="s">
        <v>5660</v>
      </c>
      <c r="C356" s="261" t="s">
        <v>5664</v>
      </c>
      <c r="D356" s="264" t="s">
        <v>5665</v>
      </c>
      <c r="E356" s="265" t="s">
        <v>5045</v>
      </c>
      <c r="F356" s="268" t="s">
        <v>5663</v>
      </c>
      <c r="G356" s="271">
        <f>IF(COUNTIF(H356:AU356,"&lt;&gt;")=0,"",SUMPRODUCT(((Recommendations[ImplStatus]="Implemented")+(Recommendations[ImplStatus]="Compensated"))*ISNUMBER(MATCH(Recommendations[Id],H356:AU356,0)))/COUNTIF(H356:AU356,"&lt;&gt;"))</f>
        <v>0</v>
      </c>
      <c r="H356" s="272" t="s">
        <v>101</v>
      </c>
      <c r="I356" s="272" t="s">
        <v>106</v>
      </c>
      <c r="J356" s="272" t="s">
        <v>184</v>
      </c>
      <c r="K356" s="272" t="s">
        <v>185</v>
      </c>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5500</v>
      </c>
      <c r="B357" s="260" t="s">
        <v>5660</v>
      </c>
      <c r="C357" s="261" t="s">
        <v>5666</v>
      </c>
      <c r="D357" s="264" t="s">
        <v>5667</v>
      </c>
      <c r="E357" s="265" t="s">
        <v>5093</v>
      </c>
      <c r="F357" s="268" t="s">
        <v>5663</v>
      </c>
      <c r="G357" s="271" t="str">
        <f>IF(COUNTIF(H357:AU357,"&lt;&gt;")=0,"",SUMPRODUCT(((Recommendations[ImplStatus]="Implemented")+(Recommendations[ImplStatus]="Compensated"))*ISNUMBER(MATCH(Recommendations[Id],H357:AU357,0)))/COUNTIF(H357:AU357,"&lt;&gt;"))</f>
        <v/>
      </c>
      <c r="H357" s="272"/>
      <c r="I357" s="272"/>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5500</v>
      </c>
      <c r="B358" s="260" t="s">
        <v>5660</v>
      </c>
      <c r="C358" s="261" t="s">
        <v>5668</v>
      </c>
      <c r="D358" s="264" t="s">
        <v>5669</v>
      </c>
      <c r="E358" s="265" t="s">
        <v>5093</v>
      </c>
      <c r="F358" s="268" t="s">
        <v>5663</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5500</v>
      </c>
      <c r="B359" s="260" t="s">
        <v>5660</v>
      </c>
      <c r="C359" s="261" t="s">
        <v>5670</v>
      </c>
      <c r="D359" s="264" t="s">
        <v>5671</v>
      </c>
      <c r="E359" s="265" t="s">
        <v>5093</v>
      </c>
      <c r="F359" s="268" t="s">
        <v>5663</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5500</v>
      </c>
      <c r="B360" s="260" t="s">
        <v>5660</v>
      </c>
      <c r="C360" s="261" t="s">
        <v>5672</v>
      </c>
      <c r="D360" s="264" t="s">
        <v>5673</v>
      </c>
      <c r="E360" s="265" t="s">
        <v>5045</v>
      </c>
      <c r="F360" s="268" t="s">
        <v>5663</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5500</v>
      </c>
      <c r="B361" s="260" t="s">
        <v>5660</v>
      </c>
      <c r="C361" s="261" t="s">
        <v>5674</v>
      </c>
      <c r="D361" s="264" t="s">
        <v>5675</v>
      </c>
      <c r="E361" s="265" t="s">
        <v>4978</v>
      </c>
      <c r="F361" s="268" t="s">
        <v>5663</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5500</v>
      </c>
      <c r="B362" s="260" t="s">
        <v>5660</v>
      </c>
      <c r="C362" s="261" t="s">
        <v>5676</v>
      </c>
      <c r="D362" s="264" t="s">
        <v>5677</v>
      </c>
      <c r="E362" s="265" t="s">
        <v>5093</v>
      </c>
      <c r="F362" s="268" t="s">
        <v>5663</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5500</v>
      </c>
      <c r="B363" s="260" t="s">
        <v>5660</v>
      </c>
      <c r="C363" s="261" t="s">
        <v>5678</v>
      </c>
      <c r="D363" s="264" t="s">
        <v>5679</v>
      </c>
      <c r="E363" s="265" t="s">
        <v>5093</v>
      </c>
      <c r="F363" s="268" t="s">
        <v>5663</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5500</v>
      </c>
      <c r="B364" s="260" t="s">
        <v>5660</v>
      </c>
      <c r="C364" s="261" t="s">
        <v>5680</v>
      </c>
      <c r="D364" s="264" t="s">
        <v>5681</v>
      </c>
      <c r="E364" s="265" t="s">
        <v>5093</v>
      </c>
      <c r="F364" s="268" t="s">
        <v>5663</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5500</v>
      </c>
      <c r="B365" s="260" t="s">
        <v>5660</v>
      </c>
      <c r="C365" s="261" t="s">
        <v>5682</v>
      </c>
      <c r="D365" s="264" t="s">
        <v>5683</v>
      </c>
      <c r="E365" s="265" t="s">
        <v>5093</v>
      </c>
      <c r="F365" s="268" t="s">
        <v>5663</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5500</v>
      </c>
      <c r="B366" s="260" t="s">
        <v>5660</v>
      </c>
      <c r="C366" s="261" t="s">
        <v>5684</v>
      </c>
      <c r="D366" s="264" t="s">
        <v>5685</v>
      </c>
      <c r="E366" s="265" t="s">
        <v>5093</v>
      </c>
      <c r="F366" s="268" t="s">
        <v>5663</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5500</v>
      </c>
      <c r="B367" s="260" t="s">
        <v>5660</v>
      </c>
      <c r="C367" s="261" t="s">
        <v>5686</v>
      </c>
      <c r="D367" s="264" t="s">
        <v>5687</v>
      </c>
      <c r="E367" s="265" t="s">
        <v>5093</v>
      </c>
      <c r="F367" s="268" t="s">
        <v>5663</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5500</v>
      </c>
      <c r="B368" s="260" t="s">
        <v>5660</v>
      </c>
      <c r="C368" s="261" t="s">
        <v>5688</v>
      </c>
      <c r="D368" s="264" t="s">
        <v>5689</v>
      </c>
      <c r="E368" s="265" t="s">
        <v>5093</v>
      </c>
      <c r="F368" s="268" t="s">
        <v>5663</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5500</v>
      </c>
      <c r="B369" s="260" t="s">
        <v>5660</v>
      </c>
      <c r="C369" s="261" t="s">
        <v>5690</v>
      </c>
      <c r="D369" s="264" t="s">
        <v>5691</v>
      </c>
      <c r="E369" s="265" t="s">
        <v>5093</v>
      </c>
      <c r="F369" s="268" t="s">
        <v>5663</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5692</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5692</v>
      </c>
      <c r="B371" s="259" t="s">
        <v>5693</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5692</v>
      </c>
      <c r="B372" s="260" t="s">
        <v>5693</v>
      </c>
      <c r="C372" s="261" t="s">
        <v>5694</v>
      </c>
      <c r="D372" s="264" t="s">
        <v>5695</v>
      </c>
      <c r="E372" s="265" t="s">
        <v>4949</v>
      </c>
      <c r="F372" s="268" t="s">
        <v>5696</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5692</v>
      </c>
      <c r="B373" s="260" t="s">
        <v>5693</v>
      </c>
      <c r="C373" s="261" t="s">
        <v>5697</v>
      </c>
      <c r="D373" s="264" t="s">
        <v>5698</v>
      </c>
      <c r="E373" s="265" t="s">
        <v>4949</v>
      </c>
      <c r="F373" s="268" t="s">
        <v>5699</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5692</v>
      </c>
      <c r="B374" s="260" t="s">
        <v>5693</v>
      </c>
      <c r="C374" s="261" t="s">
        <v>5700</v>
      </c>
      <c r="D374" s="264" t="s">
        <v>5701</v>
      </c>
      <c r="E374" s="265" t="s">
        <v>4978</v>
      </c>
      <c r="F374" s="268" t="s">
        <v>5699</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5692</v>
      </c>
      <c r="B375" s="260" t="s">
        <v>5693</v>
      </c>
      <c r="C375" s="261" t="s">
        <v>5702</v>
      </c>
      <c r="D375" s="264" t="s">
        <v>5703</v>
      </c>
      <c r="E375" s="265" t="s">
        <v>4978</v>
      </c>
      <c r="F375" s="268" t="s">
        <v>5699</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5692</v>
      </c>
      <c r="B376" s="260" t="s">
        <v>5693</v>
      </c>
      <c r="C376" s="261" t="s">
        <v>5704</v>
      </c>
      <c r="D376" s="264" t="s">
        <v>5705</v>
      </c>
      <c r="E376" s="265" t="s">
        <v>4978</v>
      </c>
      <c r="F376" s="268" t="s">
        <v>5561</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5692</v>
      </c>
      <c r="B377" s="260" t="s">
        <v>5693</v>
      </c>
      <c r="C377" s="261" t="s">
        <v>5706</v>
      </c>
      <c r="D377" s="264" t="s">
        <v>5707</v>
      </c>
      <c r="E377" s="265" t="s">
        <v>5045</v>
      </c>
      <c r="F377" s="268" t="s">
        <v>5519</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5692</v>
      </c>
      <c r="B378" s="260" t="s">
        <v>5693</v>
      </c>
      <c r="C378" s="261" t="s">
        <v>5708</v>
      </c>
      <c r="D378" s="264" t="s">
        <v>5709</v>
      </c>
      <c r="E378" s="265" t="s">
        <v>5045</v>
      </c>
      <c r="F378" s="268" t="s">
        <v>5699</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5692</v>
      </c>
      <c r="B379" s="260" t="s">
        <v>5693</v>
      </c>
      <c r="C379" s="261" t="s">
        <v>5710</v>
      </c>
      <c r="D379" s="264" t="s">
        <v>5711</v>
      </c>
      <c r="E379" s="265" t="s">
        <v>5045</v>
      </c>
      <c r="F379" s="268" t="s">
        <v>5696</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5692</v>
      </c>
      <c r="B380" s="260" t="s">
        <v>5693</v>
      </c>
      <c r="C380" s="261" t="s">
        <v>5712</v>
      </c>
      <c r="D380" s="264" t="s">
        <v>5713</v>
      </c>
      <c r="E380" s="265" t="s">
        <v>5045</v>
      </c>
      <c r="F380" s="268" t="s">
        <v>5696</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5692</v>
      </c>
      <c r="B381" s="260" t="s">
        <v>5693</v>
      </c>
      <c r="C381" s="261" t="s">
        <v>5714</v>
      </c>
      <c r="D381" s="264" t="s">
        <v>5715</v>
      </c>
      <c r="E381" s="265" t="s">
        <v>5045</v>
      </c>
      <c r="F381" s="268" t="s">
        <v>5696</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5692</v>
      </c>
      <c r="B382" s="260" t="s">
        <v>5693</v>
      </c>
      <c r="C382" s="261" t="s">
        <v>5716</v>
      </c>
      <c r="D382" s="264" t="s">
        <v>5717</v>
      </c>
      <c r="E382" s="265" t="s">
        <v>5093</v>
      </c>
      <c r="F382" s="268" t="s">
        <v>5696</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5692</v>
      </c>
      <c r="B383" s="260" t="s">
        <v>5693</v>
      </c>
      <c r="C383" s="261" t="s">
        <v>5718</v>
      </c>
      <c r="D383" s="264" t="s">
        <v>5719</v>
      </c>
      <c r="E383" s="265" t="s">
        <v>5093</v>
      </c>
      <c r="F383" s="268" t="s">
        <v>5696</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5692</v>
      </c>
      <c r="B384" s="260" t="s">
        <v>5693</v>
      </c>
      <c r="C384" s="261" t="s">
        <v>5720</v>
      </c>
      <c r="D384" s="264" t="s">
        <v>5721</v>
      </c>
      <c r="E384" s="265" t="s">
        <v>5093</v>
      </c>
      <c r="F384" s="268" t="s">
        <v>5696</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5692</v>
      </c>
      <c r="B385" s="260" t="s">
        <v>5693</v>
      </c>
      <c r="C385" s="261" t="s">
        <v>5722</v>
      </c>
      <c r="D385" s="264" t="s">
        <v>5723</v>
      </c>
      <c r="E385" s="265" t="s">
        <v>5045</v>
      </c>
      <c r="F385" s="268" t="s">
        <v>5696</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5692</v>
      </c>
      <c r="B386" s="259" t="s">
        <v>5724</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5692</v>
      </c>
      <c r="B387" s="260" t="s">
        <v>5724</v>
      </c>
      <c r="C387" s="261" t="s">
        <v>5725</v>
      </c>
      <c r="D387" s="264" t="s">
        <v>5726</v>
      </c>
      <c r="E387" s="265" t="s">
        <v>4949</v>
      </c>
      <c r="F387" s="268" t="s">
        <v>5727</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5692</v>
      </c>
      <c r="B388" s="260" t="s">
        <v>5724</v>
      </c>
      <c r="C388" s="261" t="s">
        <v>5728</v>
      </c>
      <c r="D388" s="264" t="s">
        <v>5729</v>
      </c>
      <c r="E388" s="265" t="s">
        <v>4949</v>
      </c>
      <c r="F388" s="268" t="s">
        <v>5727</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5692</v>
      </c>
      <c r="B389" s="260" t="s">
        <v>5724</v>
      </c>
      <c r="C389" s="261" t="s">
        <v>5730</v>
      </c>
      <c r="D389" s="264" t="s">
        <v>5731</v>
      </c>
      <c r="E389" s="265" t="s">
        <v>5228</v>
      </c>
      <c r="F389" s="268" t="s">
        <v>5727</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5692</v>
      </c>
      <c r="B390" s="260" t="s">
        <v>5724</v>
      </c>
      <c r="C390" s="261" t="s">
        <v>5732</v>
      </c>
      <c r="D390" s="264" t="s">
        <v>5733</v>
      </c>
      <c r="E390" s="265" t="s">
        <v>5045</v>
      </c>
      <c r="F390" s="268" t="s">
        <v>5727</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5692</v>
      </c>
      <c r="B391" s="260" t="s">
        <v>5724</v>
      </c>
      <c r="C391" s="261" t="s">
        <v>5734</v>
      </c>
      <c r="D391" s="264" t="s">
        <v>5735</v>
      </c>
      <c r="E391" s="265" t="s">
        <v>5228</v>
      </c>
      <c r="F391" s="268" t="s">
        <v>5727</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5692</v>
      </c>
      <c r="B392" s="260" t="s">
        <v>5724</v>
      </c>
      <c r="C392" s="261" t="s">
        <v>5736</v>
      </c>
      <c r="D392" s="264" t="s">
        <v>5737</v>
      </c>
      <c r="E392" s="265" t="s">
        <v>4978</v>
      </c>
      <c r="F392" s="268" t="s">
        <v>5727</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5692</v>
      </c>
      <c r="B393" s="260" t="s">
        <v>5724</v>
      </c>
      <c r="C393" s="261" t="s">
        <v>5738</v>
      </c>
      <c r="D393" s="264" t="s">
        <v>5739</v>
      </c>
      <c r="E393" s="265" t="s">
        <v>4978</v>
      </c>
      <c r="F393" s="268" t="s">
        <v>5727</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5692</v>
      </c>
      <c r="B394" s="260" t="s">
        <v>5724</v>
      </c>
      <c r="C394" s="261" t="s">
        <v>5740</v>
      </c>
      <c r="D394" s="264" t="s">
        <v>5741</v>
      </c>
      <c r="E394" s="265" t="s">
        <v>5228</v>
      </c>
      <c r="F394" s="268" t="s">
        <v>5727</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5692</v>
      </c>
      <c r="B395" s="260" t="s">
        <v>5724</v>
      </c>
      <c r="C395" s="261" t="s">
        <v>5742</v>
      </c>
      <c r="D395" s="264" t="s">
        <v>5743</v>
      </c>
      <c r="E395" s="265" t="s">
        <v>5045</v>
      </c>
      <c r="F395" s="268" t="s">
        <v>5727</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5692</v>
      </c>
      <c r="B396" s="260" t="s">
        <v>5724</v>
      </c>
      <c r="C396" s="261" t="s">
        <v>5744</v>
      </c>
      <c r="D396" s="264" t="s">
        <v>5745</v>
      </c>
      <c r="E396" s="265" t="s">
        <v>5228</v>
      </c>
      <c r="F396" s="268" t="s">
        <v>5727</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5692</v>
      </c>
      <c r="B397" s="260" t="s">
        <v>5724</v>
      </c>
      <c r="C397" s="261" t="s">
        <v>5746</v>
      </c>
      <c r="D397" s="264" t="s">
        <v>5747</v>
      </c>
      <c r="E397" s="265" t="s">
        <v>4978</v>
      </c>
      <c r="F397" s="268" t="s">
        <v>5727</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5692</v>
      </c>
      <c r="B398" s="260" t="s">
        <v>5724</v>
      </c>
      <c r="C398" s="261" t="s">
        <v>5748</v>
      </c>
      <c r="D398" s="264" t="s">
        <v>5749</v>
      </c>
      <c r="E398" s="265" t="s">
        <v>5093</v>
      </c>
      <c r="F398" s="268" t="s">
        <v>5727</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5692</v>
      </c>
      <c r="B399" s="260" t="s">
        <v>5724</v>
      </c>
      <c r="C399" s="261" t="s">
        <v>5750</v>
      </c>
      <c r="D399" s="264" t="s">
        <v>5751</v>
      </c>
      <c r="E399" s="265" t="s">
        <v>5228</v>
      </c>
      <c r="F399" s="268" t="s">
        <v>5727</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5692</v>
      </c>
      <c r="B400" s="260" t="s">
        <v>5724</v>
      </c>
      <c r="C400" s="261" t="s">
        <v>5752</v>
      </c>
      <c r="D400" s="264" t="s">
        <v>5753</v>
      </c>
      <c r="E400" s="265" t="s">
        <v>5228</v>
      </c>
      <c r="F400" s="268" t="s">
        <v>5727</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5692</v>
      </c>
      <c r="B401" s="260" t="s">
        <v>5724</v>
      </c>
      <c r="C401" s="261" t="s">
        <v>5754</v>
      </c>
      <c r="D401" s="264" t="s">
        <v>5755</v>
      </c>
      <c r="E401" s="265" t="s">
        <v>4978</v>
      </c>
      <c r="F401" s="268" t="s">
        <v>5727</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5692</v>
      </c>
      <c r="B402" s="260" t="s">
        <v>5724</v>
      </c>
      <c r="C402" s="261" t="s">
        <v>5756</v>
      </c>
      <c r="D402" s="264" t="s">
        <v>5757</v>
      </c>
      <c r="E402" s="265" t="s">
        <v>4978</v>
      </c>
      <c r="F402" s="268" t="s">
        <v>5727</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5692</v>
      </c>
      <c r="B403" s="260" t="s">
        <v>5724</v>
      </c>
      <c r="C403" s="261" t="s">
        <v>5758</v>
      </c>
      <c r="D403" s="264" t="s">
        <v>5759</v>
      </c>
      <c r="E403" s="265" t="s">
        <v>4978</v>
      </c>
      <c r="F403" s="268" t="s">
        <v>5727</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5692</v>
      </c>
      <c r="B404" s="260" t="s">
        <v>5724</v>
      </c>
      <c r="C404" s="261" t="s">
        <v>5760</v>
      </c>
      <c r="D404" s="264" t="s">
        <v>5761</v>
      </c>
      <c r="E404" s="265" t="s">
        <v>5093</v>
      </c>
      <c r="F404" s="268" t="s">
        <v>5727</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5692</v>
      </c>
      <c r="B405" s="260" t="s">
        <v>5724</v>
      </c>
      <c r="C405" s="261" t="s">
        <v>5762</v>
      </c>
      <c r="D405" s="264" t="s">
        <v>5763</v>
      </c>
      <c r="E405" s="265" t="s">
        <v>5093</v>
      </c>
      <c r="F405" s="268" t="s">
        <v>5727</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5692</v>
      </c>
      <c r="B406" s="260" t="s">
        <v>5724</v>
      </c>
      <c r="C406" s="261" t="s">
        <v>5764</v>
      </c>
      <c r="D406" s="264" t="s">
        <v>5765</v>
      </c>
      <c r="E406" s="265" t="s">
        <v>5093</v>
      </c>
      <c r="F406" s="268" t="s">
        <v>5766</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5692</v>
      </c>
      <c r="B407" s="260" t="s">
        <v>5724</v>
      </c>
      <c r="C407" s="261" t="s">
        <v>5767</v>
      </c>
      <c r="D407" s="264" t="s">
        <v>5768</v>
      </c>
      <c r="E407" s="265" t="s">
        <v>5093</v>
      </c>
      <c r="F407" s="268" t="s">
        <v>5727</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5692</v>
      </c>
      <c r="B408" s="260" t="s">
        <v>5724</v>
      </c>
      <c r="C408" s="261" t="s">
        <v>5769</v>
      </c>
      <c r="D408" s="264" t="s">
        <v>5770</v>
      </c>
      <c r="E408" s="265" t="s">
        <v>5093</v>
      </c>
      <c r="F408" s="268" t="s">
        <v>5727</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5692</v>
      </c>
      <c r="B409" s="260" t="s">
        <v>5724</v>
      </c>
      <c r="C409" s="261" t="s">
        <v>5771</v>
      </c>
      <c r="D409" s="264" t="s">
        <v>5772</v>
      </c>
      <c r="E409" s="265" t="s">
        <v>5093</v>
      </c>
      <c r="F409" s="268" t="s">
        <v>5773</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5692</v>
      </c>
      <c r="B410" s="259" t="s">
        <v>5774</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5692</v>
      </c>
      <c r="B411" s="260" t="s">
        <v>5774</v>
      </c>
      <c r="C411" s="261" t="s">
        <v>5775</v>
      </c>
      <c r="D411" s="264" t="s">
        <v>5776</v>
      </c>
      <c r="E411" s="265" t="s">
        <v>4949</v>
      </c>
      <c r="F411" s="268" t="s">
        <v>5699</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5692</v>
      </c>
      <c r="B412" s="260" t="s">
        <v>5774</v>
      </c>
      <c r="C412" s="261" t="s">
        <v>5777</v>
      </c>
      <c r="D412" s="264" t="s">
        <v>5778</v>
      </c>
      <c r="E412" s="265" t="s">
        <v>4949</v>
      </c>
      <c r="F412" s="268" t="s">
        <v>5699</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5692</v>
      </c>
      <c r="B413" s="260" t="s">
        <v>5774</v>
      </c>
      <c r="C413" s="261" t="s">
        <v>5779</v>
      </c>
      <c r="D413" s="264" t="s">
        <v>5780</v>
      </c>
      <c r="E413" s="265" t="s">
        <v>4949</v>
      </c>
      <c r="F413" s="268" t="s">
        <v>5699</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5692</v>
      </c>
      <c r="B414" s="260" t="s">
        <v>5774</v>
      </c>
      <c r="C414" s="261" t="s">
        <v>5781</v>
      </c>
      <c r="D414" s="264" t="s">
        <v>5782</v>
      </c>
      <c r="E414" s="265" t="s">
        <v>4949</v>
      </c>
      <c r="F414" s="268" t="s">
        <v>5699</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5692</v>
      </c>
      <c r="B415" s="260" t="s">
        <v>5774</v>
      </c>
      <c r="C415" s="261" t="s">
        <v>5783</v>
      </c>
      <c r="D415" s="264" t="s">
        <v>5784</v>
      </c>
      <c r="E415" s="265" t="s">
        <v>4978</v>
      </c>
      <c r="F415" s="268" t="s">
        <v>5699</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5692</v>
      </c>
      <c r="B416" s="260" t="s">
        <v>5774</v>
      </c>
      <c r="C416" s="261" t="s">
        <v>5785</v>
      </c>
      <c r="D416" s="264" t="s">
        <v>5786</v>
      </c>
      <c r="E416" s="265" t="s">
        <v>4978</v>
      </c>
      <c r="F416" s="268" t="s">
        <v>5787</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5692</v>
      </c>
      <c r="B417" s="260" t="s">
        <v>5774</v>
      </c>
      <c r="C417" s="261" t="s">
        <v>5788</v>
      </c>
      <c r="D417" s="264" t="s">
        <v>5789</v>
      </c>
      <c r="E417" s="265" t="s">
        <v>4978</v>
      </c>
      <c r="F417" s="268" t="s">
        <v>5787</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5692</v>
      </c>
      <c r="B418" s="260" t="s">
        <v>5774</v>
      </c>
      <c r="C418" s="261" t="s">
        <v>5790</v>
      </c>
      <c r="D418" s="264" t="s">
        <v>5791</v>
      </c>
      <c r="E418" s="265" t="s">
        <v>5228</v>
      </c>
      <c r="F418" s="268" t="s">
        <v>5787</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5692</v>
      </c>
      <c r="B419" s="260" t="s">
        <v>5774</v>
      </c>
      <c r="C419" s="261" t="s">
        <v>5792</v>
      </c>
      <c r="D419" s="264" t="s">
        <v>5793</v>
      </c>
      <c r="E419" s="265" t="s">
        <v>4978</v>
      </c>
      <c r="F419" s="268" t="s">
        <v>5787</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5692</v>
      </c>
      <c r="B420" s="260" t="s">
        <v>5774</v>
      </c>
      <c r="C420" s="261" t="s">
        <v>5794</v>
      </c>
      <c r="D420" s="264" t="s">
        <v>5795</v>
      </c>
      <c r="E420" s="265" t="s">
        <v>5228</v>
      </c>
      <c r="F420" s="268" t="s">
        <v>5787</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5692</v>
      </c>
      <c r="B421" s="260" t="s">
        <v>5774</v>
      </c>
      <c r="C421" s="261" t="s">
        <v>5796</v>
      </c>
      <c r="D421" s="264" t="s">
        <v>5797</v>
      </c>
      <c r="E421" s="265" t="s">
        <v>5228</v>
      </c>
      <c r="F421" s="268" t="s">
        <v>5787</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5692</v>
      </c>
      <c r="B422" s="260" t="s">
        <v>5774</v>
      </c>
      <c r="C422" s="261" t="s">
        <v>5798</v>
      </c>
      <c r="D422" s="264" t="s">
        <v>5799</v>
      </c>
      <c r="E422" s="265" t="s">
        <v>4978</v>
      </c>
      <c r="F422" s="268" t="s">
        <v>5787</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5692</v>
      </c>
      <c r="B423" s="260" t="s">
        <v>5774</v>
      </c>
      <c r="C423" s="261" t="s">
        <v>5800</v>
      </c>
      <c r="D423" s="264" t="s">
        <v>5801</v>
      </c>
      <c r="E423" s="265" t="s">
        <v>4978</v>
      </c>
      <c r="F423" s="268" t="s">
        <v>5787</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5802</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5802</v>
      </c>
      <c r="B425" s="259" t="s">
        <v>5803</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5802</v>
      </c>
      <c r="B426" s="260" t="s">
        <v>5803</v>
      </c>
      <c r="C426" s="261" t="s">
        <v>5804</v>
      </c>
      <c r="D426" s="264" t="s">
        <v>5805</v>
      </c>
      <c r="E426" s="265" t="s">
        <v>4949</v>
      </c>
      <c r="F426" s="268" t="s">
        <v>5766</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5802</v>
      </c>
      <c r="B427" s="260" t="s">
        <v>5803</v>
      </c>
      <c r="C427" s="261" t="s">
        <v>5806</v>
      </c>
      <c r="D427" s="264" t="s">
        <v>5807</v>
      </c>
      <c r="E427" s="265" t="s">
        <v>4949</v>
      </c>
      <c r="F427" s="268" t="s">
        <v>5766</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5802</v>
      </c>
      <c r="B428" s="260" t="s">
        <v>5803</v>
      </c>
      <c r="C428" s="261" t="s">
        <v>5808</v>
      </c>
      <c r="D428" s="264" t="s">
        <v>5809</v>
      </c>
      <c r="E428" s="265" t="s">
        <v>5228</v>
      </c>
      <c r="F428" s="268" t="s">
        <v>5766</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5802</v>
      </c>
      <c r="B429" s="260" t="s">
        <v>5803</v>
      </c>
      <c r="C429" s="261" t="s">
        <v>5810</v>
      </c>
      <c r="D429" s="264" t="s">
        <v>5811</v>
      </c>
      <c r="E429" s="265" t="s">
        <v>4978</v>
      </c>
      <c r="F429" s="268" t="s">
        <v>5766</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5802</v>
      </c>
      <c r="B430" s="260" t="s">
        <v>5803</v>
      </c>
      <c r="C430" s="261" t="s">
        <v>5812</v>
      </c>
      <c r="D430" s="264" t="s">
        <v>5813</v>
      </c>
      <c r="E430" s="265" t="s">
        <v>4978</v>
      </c>
      <c r="F430" s="268" t="s">
        <v>5766</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5802</v>
      </c>
      <c r="B431" s="260" t="s">
        <v>5803</v>
      </c>
      <c r="C431" s="261" t="s">
        <v>5814</v>
      </c>
      <c r="D431" s="264" t="s">
        <v>5815</v>
      </c>
      <c r="E431" s="265" t="s">
        <v>5228</v>
      </c>
      <c r="F431" s="268" t="s">
        <v>5766</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5802</v>
      </c>
      <c r="B432" s="260" t="s">
        <v>5803</v>
      </c>
      <c r="C432" s="261" t="s">
        <v>5816</v>
      </c>
      <c r="D432" s="264" t="s">
        <v>5817</v>
      </c>
      <c r="E432" s="265" t="s">
        <v>5228</v>
      </c>
      <c r="F432" s="268" t="s">
        <v>5766</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5802</v>
      </c>
      <c r="B433" s="260" t="s">
        <v>5803</v>
      </c>
      <c r="C433" s="261" t="s">
        <v>5818</v>
      </c>
      <c r="D433" s="264" t="s">
        <v>5819</v>
      </c>
      <c r="E433" s="265" t="s">
        <v>5045</v>
      </c>
      <c r="F433" s="268" t="s">
        <v>5766</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5802</v>
      </c>
      <c r="B434" s="260" t="s">
        <v>5803</v>
      </c>
      <c r="C434" s="261" t="s">
        <v>5820</v>
      </c>
      <c r="D434" s="264" t="s">
        <v>5821</v>
      </c>
      <c r="E434" s="265" t="s">
        <v>5045</v>
      </c>
      <c r="F434" s="268" t="s">
        <v>5766</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5802</v>
      </c>
      <c r="B435" s="260" t="s">
        <v>5803</v>
      </c>
      <c r="C435" s="261" t="s">
        <v>5822</v>
      </c>
      <c r="D435" s="264" t="s">
        <v>5823</v>
      </c>
      <c r="E435" s="265" t="s">
        <v>4978</v>
      </c>
      <c r="F435" s="268" t="s">
        <v>5766</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5802</v>
      </c>
      <c r="B436" s="260" t="s">
        <v>5803</v>
      </c>
      <c r="C436" s="261" t="s">
        <v>5824</v>
      </c>
      <c r="D436" s="264" t="s">
        <v>5825</v>
      </c>
      <c r="E436" s="265" t="s">
        <v>5045</v>
      </c>
      <c r="F436" s="268" t="s">
        <v>5766</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5802</v>
      </c>
      <c r="B437" s="260" t="s">
        <v>5803</v>
      </c>
      <c r="C437" s="261" t="s">
        <v>5826</v>
      </c>
      <c r="D437" s="264" t="s">
        <v>5827</v>
      </c>
      <c r="E437" s="265" t="s">
        <v>4978</v>
      </c>
      <c r="F437" s="268" t="s">
        <v>5766</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5802</v>
      </c>
      <c r="B438" s="259" t="s">
        <v>5828</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5802</v>
      </c>
      <c r="B439" s="260" t="s">
        <v>5828</v>
      </c>
      <c r="C439" s="261" t="s">
        <v>5829</v>
      </c>
      <c r="D439" s="264" t="s">
        <v>5830</v>
      </c>
      <c r="E439" s="265" t="s">
        <v>4949</v>
      </c>
      <c r="F439" s="268" t="s">
        <v>5831</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5802</v>
      </c>
      <c r="B440" s="260" t="s">
        <v>5828</v>
      </c>
      <c r="C440" s="261" t="s">
        <v>5832</v>
      </c>
      <c r="D440" s="264" t="s">
        <v>5833</v>
      </c>
      <c r="E440" s="265" t="s">
        <v>4949</v>
      </c>
      <c r="F440" s="268" t="s">
        <v>5831</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5802</v>
      </c>
      <c r="B441" s="260" t="s">
        <v>5828</v>
      </c>
      <c r="C441" s="261" t="s">
        <v>5834</v>
      </c>
      <c r="D441" s="264" t="s">
        <v>5835</v>
      </c>
      <c r="E441" s="265" t="s">
        <v>4949</v>
      </c>
      <c r="F441" s="268" t="s">
        <v>5831</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5802</v>
      </c>
      <c r="B442" s="260" t="s">
        <v>5828</v>
      </c>
      <c r="C442" s="261" t="s">
        <v>5836</v>
      </c>
      <c r="D442" s="264" t="s">
        <v>5837</v>
      </c>
      <c r="E442" s="265" t="s">
        <v>4949</v>
      </c>
      <c r="F442" s="268" t="s">
        <v>5831</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5802</v>
      </c>
      <c r="B443" s="260" t="s">
        <v>5828</v>
      </c>
      <c r="C443" s="261" t="s">
        <v>5838</v>
      </c>
      <c r="D443" s="264" t="s">
        <v>5839</v>
      </c>
      <c r="E443" s="265" t="s">
        <v>4978</v>
      </c>
      <c r="F443" s="268" t="s">
        <v>5831</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5802</v>
      </c>
      <c r="B444" s="260" t="s">
        <v>5828</v>
      </c>
      <c r="C444" s="261" t="s">
        <v>5840</v>
      </c>
      <c r="D444" s="264" t="s">
        <v>5841</v>
      </c>
      <c r="E444" s="265" t="s">
        <v>4978</v>
      </c>
      <c r="F444" s="268" t="s">
        <v>5831</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5802</v>
      </c>
      <c r="B445" s="260" t="s">
        <v>5828</v>
      </c>
      <c r="C445" s="261" t="s">
        <v>5842</v>
      </c>
      <c r="D445" s="264" t="s">
        <v>5843</v>
      </c>
      <c r="E445" s="265" t="s">
        <v>4978</v>
      </c>
      <c r="F445" s="268" t="s">
        <v>5831</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5802</v>
      </c>
      <c r="B446" s="260" t="s">
        <v>5828</v>
      </c>
      <c r="C446" s="261" t="s">
        <v>5844</v>
      </c>
      <c r="D446" s="264" t="s">
        <v>5845</v>
      </c>
      <c r="E446" s="265" t="s">
        <v>5093</v>
      </c>
      <c r="F446" s="268" t="s">
        <v>5831</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5802</v>
      </c>
      <c r="B447" s="260" t="s">
        <v>5828</v>
      </c>
      <c r="C447" s="261" t="s">
        <v>5846</v>
      </c>
      <c r="D447" s="264" t="s">
        <v>5847</v>
      </c>
      <c r="E447" s="265" t="s">
        <v>4978</v>
      </c>
      <c r="F447" s="268" t="s">
        <v>5831</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5802</v>
      </c>
      <c r="B448" s="260" t="s">
        <v>5828</v>
      </c>
      <c r="C448" s="261" t="s">
        <v>5848</v>
      </c>
      <c r="D448" s="264" t="s">
        <v>5849</v>
      </c>
      <c r="E448" s="265" t="s">
        <v>5093</v>
      </c>
      <c r="F448" s="268" t="s">
        <v>5831</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5802</v>
      </c>
      <c r="B449" s="260" t="s">
        <v>5828</v>
      </c>
      <c r="C449" s="261" t="s">
        <v>5850</v>
      </c>
      <c r="D449" s="264" t="s">
        <v>5851</v>
      </c>
      <c r="E449" s="265" t="s">
        <v>5093</v>
      </c>
      <c r="F449" s="268" t="s">
        <v>5831</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5852</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5852</v>
      </c>
      <c r="B451" s="259" t="s">
        <v>5853</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5852</v>
      </c>
      <c r="B452" s="260" t="s">
        <v>5853</v>
      </c>
      <c r="C452" s="261" t="s">
        <v>5854</v>
      </c>
      <c r="D452" s="264" t="s">
        <v>5855</v>
      </c>
      <c r="E452" s="265" t="s">
        <v>4949</v>
      </c>
      <c r="F452" s="268" t="s">
        <v>5856</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5852</v>
      </c>
      <c r="B453" s="260" t="s">
        <v>5853</v>
      </c>
      <c r="C453" s="261" t="s">
        <v>5857</v>
      </c>
      <c r="D453" s="264" t="s">
        <v>5858</v>
      </c>
      <c r="E453" s="265" t="s">
        <v>4949</v>
      </c>
      <c r="F453" s="268" t="s">
        <v>5856</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5852</v>
      </c>
      <c r="B454" s="260" t="s">
        <v>5853</v>
      </c>
      <c r="C454" s="261" t="s">
        <v>5859</v>
      </c>
      <c r="D454" s="264" t="s">
        <v>5860</v>
      </c>
      <c r="E454" s="265" t="s">
        <v>4949</v>
      </c>
      <c r="F454" s="268" t="s">
        <v>5856</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5852</v>
      </c>
      <c r="B455" s="260" t="s">
        <v>5853</v>
      </c>
      <c r="C455" s="261" t="s">
        <v>5861</v>
      </c>
      <c r="D455" s="264" t="s">
        <v>5862</v>
      </c>
      <c r="E455" s="265" t="s">
        <v>4949</v>
      </c>
      <c r="F455" s="268" t="s">
        <v>5856</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5852</v>
      </c>
      <c r="B456" s="260" t="s">
        <v>5853</v>
      </c>
      <c r="C456" s="261" t="s">
        <v>5863</v>
      </c>
      <c r="D456" s="264" t="s">
        <v>5864</v>
      </c>
      <c r="E456" s="265" t="s">
        <v>4949</v>
      </c>
      <c r="F456" s="268" t="s">
        <v>5856</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5852</v>
      </c>
      <c r="B457" s="260" t="s">
        <v>5853</v>
      </c>
      <c r="C457" s="261" t="s">
        <v>5865</v>
      </c>
      <c r="D457" s="264" t="s">
        <v>5866</v>
      </c>
      <c r="E457" s="265" t="s">
        <v>4978</v>
      </c>
      <c r="F457" s="268" t="s">
        <v>5856</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5852</v>
      </c>
      <c r="B458" s="260" t="s">
        <v>5853</v>
      </c>
      <c r="C458" s="261" t="s">
        <v>5867</v>
      </c>
      <c r="D458" s="264" t="s">
        <v>5868</v>
      </c>
      <c r="E458" s="265" t="s">
        <v>4978</v>
      </c>
      <c r="F458" s="268" t="s">
        <v>5856</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5852</v>
      </c>
      <c r="B459" s="260" t="s">
        <v>5853</v>
      </c>
      <c r="C459" s="261" t="s">
        <v>5869</v>
      </c>
      <c r="D459" s="264" t="s">
        <v>5870</v>
      </c>
      <c r="E459" s="265" t="s">
        <v>4978</v>
      </c>
      <c r="F459" s="268" t="s">
        <v>5856</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5852</v>
      </c>
      <c r="B460" s="260" t="s">
        <v>5853</v>
      </c>
      <c r="C460" s="261" t="s">
        <v>5871</v>
      </c>
      <c r="D460" s="264" t="s">
        <v>5872</v>
      </c>
      <c r="E460" s="265" t="s">
        <v>4978</v>
      </c>
      <c r="F460" s="268" t="s">
        <v>5856</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5852</v>
      </c>
      <c r="B461" s="260" t="s">
        <v>5853</v>
      </c>
      <c r="C461" s="261" t="s">
        <v>5873</v>
      </c>
      <c r="D461" s="264" t="s">
        <v>5874</v>
      </c>
      <c r="E461" s="265" t="s">
        <v>4978</v>
      </c>
      <c r="F461" s="268" t="s">
        <v>5856</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5852</v>
      </c>
      <c r="B462" s="260" t="s">
        <v>5853</v>
      </c>
      <c r="C462" s="261" t="s">
        <v>5875</v>
      </c>
      <c r="D462" s="264" t="s">
        <v>5876</v>
      </c>
      <c r="E462" s="265" t="s">
        <v>4978</v>
      </c>
      <c r="F462" s="268" t="s">
        <v>5856</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5852</v>
      </c>
      <c r="B463" s="260" t="s">
        <v>5853</v>
      </c>
      <c r="C463" s="261" t="s">
        <v>5877</v>
      </c>
      <c r="D463" s="264" t="s">
        <v>5878</v>
      </c>
      <c r="E463" s="265" t="s">
        <v>4978</v>
      </c>
      <c r="F463" s="268" t="s">
        <v>5856</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5852</v>
      </c>
      <c r="B464" s="260" t="s">
        <v>5853</v>
      </c>
      <c r="C464" s="261" t="s">
        <v>5879</v>
      </c>
      <c r="D464" s="264" t="s">
        <v>5880</v>
      </c>
      <c r="E464" s="265" t="s">
        <v>4978</v>
      </c>
      <c r="F464" s="268" t="s">
        <v>5856</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5852</v>
      </c>
      <c r="B465" s="260" t="s">
        <v>5853</v>
      </c>
      <c r="C465" s="261" t="s">
        <v>5881</v>
      </c>
      <c r="D465" s="264" t="s">
        <v>5882</v>
      </c>
      <c r="E465" s="265" t="s">
        <v>4978</v>
      </c>
      <c r="F465" s="268" t="s">
        <v>5856</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5852</v>
      </c>
      <c r="B466" s="259" t="s">
        <v>5883</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5852</v>
      </c>
      <c r="B467" s="260" t="s">
        <v>5883</v>
      </c>
      <c r="C467" s="261" t="s">
        <v>5884</v>
      </c>
      <c r="D467" s="264" t="s">
        <v>5885</v>
      </c>
      <c r="E467" s="265" t="s">
        <v>4949</v>
      </c>
      <c r="F467" s="268" t="s">
        <v>5088</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5852</v>
      </c>
      <c r="B468" s="260" t="s">
        <v>5883</v>
      </c>
      <c r="C468" s="261" t="s">
        <v>5886</v>
      </c>
      <c r="D468" s="264" t="s">
        <v>5887</v>
      </c>
      <c r="E468" s="265" t="s">
        <v>4949</v>
      </c>
      <c r="F468" s="268" t="s">
        <v>5088</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5852</v>
      </c>
      <c r="B469" s="260" t="s">
        <v>5883</v>
      </c>
      <c r="C469" s="261" t="s">
        <v>5888</v>
      </c>
      <c r="D469" s="264" t="s">
        <v>5889</v>
      </c>
      <c r="E469" s="265" t="s">
        <v>4949</v>
      </c>
      <c r="F469" s="268" t="s">
        <v>5088</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5852</v>
      </c>
      <c r="B470" s="260" t="s">
        <v>5883</v>
      </c>
      <c r="C470" s="261" t="s">
        <v>5890</v>
      </c>
      <c r="D470" s="264" t="s">
        <v>5891</v>
      </c>
      <c r="E470" s="265" t="s">
        <v>5045</v>
      </c>
      <c r="F470" s="268" t="s">
        <v>5457</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5852</v>
      </c>
      <c r="B471" s="260" t="s">
        <v>5883</v>
      </c>
      <c r="C471" s="261" t="s">
        <v>5892</v>
      </c>
      <c r="D471" s="264" t="s">
        <v>5893</v>
      </c>
      <c r="E471" s="265" t="s">
        <v>5045</v>
      </c>
      <c r="F471" s="268" t="s">
        <v>5457</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5852</v>
      </c>
      <c r="B472" s="260" t="s">
        <v>5883</v>
      </c>
      <c r="C472" s="261" t="s">
        <v>5894</v>
      </c>
      <c r="D472" s="264" t="s">
        <v>5895</v>
      </c>
      <c r="E472" s="265" t="s">
        <v>4949</v>
      </c>
      <c r="F472" s="268" t="s">
        <v>5457</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5852</v>
      </c>
      <c r="B473" s="260" t="s">
        <v>5883</v>
      </c>
      <c r="C473" s="261" t="s">
        <v>5896</v>
      </c>
      <c r="D473" s="264" t="s">
        <v>5897</v>
      </c>
      <c r="E473" s="265" t="s">
        <v>4949</v>
      </c>
      <c r="F473" s="268" t="s">
        <v>5396</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5852</v>
      </c>
      <c r="B474" s="260" t="s">
        <v>5883</v>
      </c>
      <c r="C474" s="261" t="s">
        <v>5898</v>
      </c>
      <c r="D474" s="264" t="s">
        <v>5899</v>
      </c>
      <c r="E474" s="265" t="s">
        <v>4978</v>
      </c>
      <c r="F474" s="268" t="s">
        <v>5396</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5852</v>
      </c>
      <c r="B475" s="260" t="s">
        <v>5883</v>
      </c>
      <c r="C475" s="261" t="s">
        <v>5900</v>
      </c>
      <c r="D475" s="264" t="s">
        <v>5901</v>
      </c>
      <c r="E475" s="265" t="s">
        <v>4978</v>
      </c>
      <c r="F475" s="268" t="s">
        <v>5396</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5852</v>
      </c>
      <c r="B476" s="260" t="s">
        <v>5883</v>
      </c>
      <c r="C476" s="261" t="s">
        <v>5902</v>
      </c>
      <c r="D476" s="264" t="s">
        <v>5903</v>
      </c>
      <c r="E476" s="265" t="s">
        <v>4978</v>
      </c>
      <c r="F476" s="268" t="s">
        <v>5396</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5852</v>
      </c>
      <c r="B477" s="260" t="s">
        <v>5883</v>
      </c>
      <c r="C477" s="261" t="s">
        <v>5904</v>
      </c>
      <c r="D477" s="264" t="s">
        <v>5905</v>
      </c>
      <c r="E477" s="265" t="s">
        <v>4978</v>
      </c>
      <c r="F477" s="268" t="s">
        <v>5396</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5852</v>
      </c>
      <c r="B478" s="260" t="s">
        <v>5883</v>
      </c>
      <c r="C478" s="261" t="s">
        <v>5906</v>
      </c>
      <c r="D478" s="264" t="s">
        <v>5907</v>
      </c>
      <c r="E478" s="265" t="s">
        <v>4978</v>
      </c>
      <c r="F478" s="268" t="s">
        <v>5457</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5852</v>
      </c>
      <c r="B479" s="260" t="s">
        <v>5883</v>
      </c>
      <c r="C479" s="261" t="s">
        <v>5908</v>
      </c>
      <c r="D479" s="264" t="s">
        <v>5909</v>
      </c>
      <c r="E479" s="265" t="s">
        <v>5093</v>
      </c>
      <c r="F479" s="268" t="s">
        <v>5457</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5852</v>
      </c>
      <c r="B480" s="260" t="s">
        <v>5883</v>
      </c>
      <c r="C480" s="261" t="s">
        <v>5910</v>
      </c>
      <c r="D480" s="264" t="s">
        <v>5911</v>
      </c>
      <c r="E480" s="265" t="s">
        <v>5093</v>
      </c>
      <c r="F480" s="268" t="s">
        <v>5457</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5852</v>
      </c>
      <c r="B481" s="273" t="s">
        <v>5883</v>
      </c>
      <c r="C481" s="274" t="s">
        <v>5912</v>
      </c>
      <c r="D481" s="275" t="s">
        <v>5913</v>
      </c>
      <c r="E481" s="276" t="s">
        <v>5093</v>
      </c>
      <c r="F481" s="277" t="s">
        <v>5088</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210</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IFERROR(INDEX('Recommendations'!$H$2:$H$60, MATCH(H2,'Recommendations'!$A$2:$A$60,0))="Implemented", FALSE))</xm:f>
            <x14:dxf>
              <font>
                <color rgb="FF000000"/>
              </font>
              <fill>
                <patternFill>
                  <bgColor rgb="FF3C7D22"/>
                </patternFill>
              </fill>
            </x14:dxf>
          </x14:cfRule>
          <x14:cfRule type="expression" priority="2" id="{00000000-000E-0000-0B00-000002000000}">
            <xm:f>AND(H2&lt;&gt;"", IFERROR(INDEX('Recommendations'!$H$2:$H$60, MATCH(H2,'Recommendations'!$A$2:$A$60,0))="Compensated", FALSE))</xm:f>
            <x14:dxf>
              <font>
                <color rgb="FF000000"/>
              </font>
              <fill>
                <patternFill>
                  <bgColor rgb="FFC6E0B4"/>
                </patternFill>
              </fill>
            </x14:dxf>
          </x14:cfRule>
          <x14:cfRule type="expression" priority="3" id="{00000000-000E-0000-0B00-000003000000}">
            <xm:f>AND(H2&lt;&gt;"", IFERROR(INDEX('Recommendations'!$H$2:$H$60, MATCH(H2,'Recommendations'!$A$2:$A$60,0))="Testing", FALSE))</xm:f>
            <x14:dxf>
              <font>
                <color rgb="FF000000"/>
              </font>
              <fill>
                <patternFill>
                  <bgColor rgb="FFFFC000"/>
                </patternFill>
              </fill>
            </x14:dxf>
          </x14:cfRule>
          <x14:cfRule type="expression" priority="4" id="{00000000-000E-0000-0B00-000004000000}">
            <xm:f>AND(H2&lt;&gt;"", IFERROR(INDEX('Recommendations'!$H$2:$H$60, MATCH(H2,'Recommendations'!$A$2:$A$60,0))="Failed", FALSE))</xm:f>
            <x14:dxf>
              <font>
                <color rgb="FF000000"/>
              </font>
              <fill>
                <patternFill>
                  <bgColor rgb="FFD82891"/>
                </patternFill>
              </fill>
            </x14:dxf>
          </x14:cfRule>
          <x14:cfRule type="expression" priority="5" id="{00000000-000E-0000-0B00-000005000000}">
            <xm:f>AND(H2&lt;&gt;"", IFERROR(INDEX('Recommendations'!$H$2:$H$60, MATCH(H2,'Recommendations'!$A$2:$A$60,0))="Risk Accepted", FALSE))</xm:f>
            <x14:dxf>
              <font>
                <color rgb="FF000000"/>
              </font>
              <fill>
                <patternFill>
                  <bgColor rgb="FFD9D9D9"/>
                </patternFill>
              </fill>
            </x14:dxf>
          </x14:cfRule>
          <x14:cfRule type="expression" priority="6" id="{00000000-000E-0000-0B00-000006000000}">
            <xm:f>AND(H2&lt;&gt;"", IFERROR(INDEX('Recommendations'!$H$2:$H$60, MATCH(H2,'Recommendations'!$A$2:$A$60,0))="N/A",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293</v>
      </c>
      <c r="C2" s="293"/>
      <c r="D2" s="293"/>
      <c r="E2" s="293"/>
      <c r="F2" s="293"/>
      <c r="G2" s="293"/>
      <c r="H2" s="293"/>
      <c r="I2" s="293"/>
    </row>
    <row r="4" spans="2:15" ht="18.5" x14ac:dyDescent="0.45">
      <c r="B4" s="42" t="s">
        <v>294</v>
      </c>
    </row>
    <row r="5" spans="2:15" x14ac:dyDescent="0.35">
      <c r="B5" s="44" t="s">
        <v>21</v>
      </c>
      <c r="C5" s="44" t="s">
        <v>295</v>
      </c>
      <c r="D5" s="44" t="s">
        <v>296</v>
      </c>
      <c r="F5" s="294" t="s">
        <v>297</v>
      </c>
      <c r="G5" s="294"/>
      <c r="H5" s="294"/>
      <c r="I5" s="295" t="s">
        <v>298</v>
      </c>
      <c r="J5" s="295"/>
      <c r="K5" s="295"/>
      <c r="L5" s="295"/>
      <c r="M5" s="295"/>
      <c r="N5" s="295"/>
      <c r="O5" s="295"/>
    </row>
    <row r="6" spans="2:15" x14ac:dyDescent="0.35">
      <c r="B6" s="50" t="s">
        <v>299</v>
      </c>
      <c r="C6" s="51">
        <v>59</v>
      </c>
      <c r="D6" s="52" t="s">
        <v>21</v>
      </c>
      <c r="F6" s="294" t="s">
        <v>300</v>
      </c>
      <c r="G6" s="294"/>
      <c r="H6" s="294"/>
      <c r="I6" s="296" t="s">
        <v>301</v>
      </c>
      <c r="J6" s="296"/>
      <c r="K6" s="296"/>
      <c r="L6" s="296"/>
      <c r="M6" s="296"/>
      <c r="N6" s="296"/>
      <c r="O6" s="296"/>
    </row>
    <row r="7" spans="2:15" x14ac:dyDescent="0.35">
      <c r="B7" s="53" t="s">
        <v>302</v>
      </c>
      <c r="C7" s="54">
        <f>C6-C8-C9</f>
        <v>59</v>
      </c>
      <c r="D7" s="55">
        <f>IF(C6&gt;0,C7/C6,0)</f>
        <v>1</v>
      </c>
      <c r="F7" s="294" t="s">
        <v>303</v>
      </c>
      <c r="G7" s="294"/>
      <c r="H7" s="294"/>
      <c r="I7" s="296" t="s">
        <v>301</v>
      </c>
      <c r="J7" s="296"/>
      <c r="K7" s="296"/>
      <c r="L7" s="296"/>
      <c r="M7" s="296"/>
      <c r="N7" s="296"/>
      <c r="O7" s="296"/>
    </row>
    <row r="8" spans="2:15" x14ac:dyDescent="0.35">
      <c r="B8" s="46" t="s">
        <v>304</v>
      </c>
      <c r="C8" s="47">
        <f>COUNTIF('Recommendations'!H:H,"Risk Accepted")</f>
        <v>0</v>
      </c>
      <c r="D8" s="48">
        <f>IF(C6&gt;0,C8/C6,0)</f>
        <v>0</v>
      </c>
      <c r="F8" s="294" t="s">
        <v>305</v>
      </c>
      <c r="G8" s="294"/>
      <c r="H8" s="294"/>
      <c r="I8" s="296" t="s">
        <v>301</v>
      </c>
      <c r="J8" s="296"/>
      <c r="K8" s="296"/>
      <c r="L8" s="296"/>
      <c r="M8" s="296"/>
      <c r="N8" s="296"/>
      <c r="O8" s="296"/>
    </row>
    <row r="9" spans="2:15" x14ac:dyDescent="0.35">
      <c r="B9" s="46" t="s">
        <v>306</v>
      </c>
      <c r="C9" s="47">
        <f>COUNTIF('Recommendations'!H:H,"N/A")</f>
        <v>0</v>
      </c>
      <c r="D9" s="48">
        <f>IF(C6&gt;0,C9/C6,0)</f>
        <v>0</v>
      </c>
      <c r="F9" s="294" t="s">
        <v>307</v>
      </c>
      <c r="G9" s="294"/>
      <c r="H9" s="294"/>
      <c r="I9" s="296" t="s">
        <v>301</v>
      </c>
      <c r="J9" s="296"/>
      <c r="K9" s="296"/>
      <c r="L9" s="296"/>
      <c r="M9" s="296"/>
      <c r="N9" s="296"/>
      <c r="O9" s="296"/>
    </row>
    <row r="12" spans="2:15" ht="18.5" x14ac:dyDescent="0.45">
      <c r="B12" s="42" t="s">
        <v>308</v>
      </c>
    </row>
    <row r="14" spans="2:15" x14ac:dyDescent="0.35">
      <c r="B14" s="56" t="s">
        <v>309</v>
      </c>
    </row>
    <row r="15" spans="2:15" x14ac:dyDescent="0.35">
      <c r="B15" s="44" t="s">
        <v>21</v>
      </c>
      <c r="C15" s="44" t="s">
        <v>310</v>
      </c>
      <c r="D15" s="44" t="s">
        <v>311</v>
      </c>
      <c r="E15" s="44" t="s">
        <v>312</v>
      </c>
      <c r="F15" s="44" t="s">
        <v>313</v>
      </c>
    </row>
    <row r="16" spans="2:15" x14ac:dyDescent="0.35">
      <c r="B16" s="46" t="s">
        <v>314</v>
      </c>
      <c r="C16" s="47">
        <f>COUNTIF('Recommendations'!M:M,"Resolved")</f>
        <v>0</v>
      </c>
      <c r="D16" s="47">
        <f>COUNTIF('Recommendations'!M:M,"Testing")</f>
        <v>0</v>
      </c>
      <c r="E16" s="47">
        <f>COUNTIF('Recommendations'!M:M,"Outstanding")</f>
        <v>59</v>
      </c>
      <c r="F16" s="47">
        <f>SUM(C16:E16)</f>
        <v>59</v>
      </c>
    </row>
    <row r="18" spans="2:6" x14ac:dyDescent="0.35">
      <c r="B18" s="56" t="s">
        <v>315</v>
      </c>
    </row>
    <row r="19" spans="2:6" x14ac:dyDescent="0.35">
      <c r="B19" s="57" t="s">
        <v>21</v>
      </c>
      <c r="C19" s="57" t="s">
        <v>310</v>
      </c>
      <c r="D19" s="57" t="s">
        <v>311</v>
      </c>
      <c r="E19" s="57" t="s">
        <v>312</v>
      </c>
      <c r="F19" s="57" t="s">
        <v>21</v>
      </c>
    </row>
    <row r="20" spans="2:6" x14ac:dyDescent="0.35">
      <c r="B20" s="46" t="s">
        <v>314</v>
      </c>
      <c r="C20" s="48">
        <f>IF(F16&gt;0, C16/F16, 0)</f>
        <v>0</v>
      </c>
      <c r="D20" s="48">
        <f>IF(F16&gt;0, D16/F16, 0)</f>
        <v>0</v>
      </c>
      <c r="E20" s="48">
        <f>IF(F16&gt;0, E16/F16, 0)</f>
        <v>1</v>
      </c>
      <c r="F20" s="49" t="s">
        <v>21</v>
      </c>
    </row>
    <row r="25" spans="2:6" ht="18.5" x14ac:dyDescent="0.45">
      <c r="B25" s="42" t="s">
        <v>316</v>
      </c>
    </row>
    <row r="27" spans="2:6" x14ac:dyDescent="0.35">
      <c r="B27" s="56" t="s">
        <v>309</v>
      </c>
    </row>
    <row r="28" spans="2:6" x14ac:dyDescent="0.35">
      <c r="B28" s="44" t="s">
        <v>3</v>
      </c>
      <c r="C28" s="44" t="s">
        <v>310</v>
      </c>
      <c r="D28" s="44" t="s">
        <v>311</v>
      </c>
      <c r="E28" s="44" t="s">
        <v>312</v>
      </c>
      <c r="F28" s="44" t="s">
        <v>313</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27</v>
      </c>
      <c r="F29" s="47">
        <f>SUM(C29:E29)</f>
        <v>27</v>
      </c>
    </row>
    <row r="30" spans="2:6" x14ac:dyDescent="0.35">
      <c r="B30" s="46" t="s">
        <v>158</v>
      </c>
      <c r="C30" s="47">
        <f>COUNTIFS('Recommendations'!D:D,"COPE",'Recommendations'!M:M,"=Resolved")</f>
        <v>0</v>
      </c>
      <c r="D30" s="47">
        <f>COUNTIFS('Recommendations'!D:D,"=COPE",'Recommendations'!M:M,"=Testing")</f>
        <v>0</v>
      </c>
      <c r="E30" s="47">
        <f>COUNTIFS('Recommendations'!D:D,"=COPE",'Recommendations'!M:M,"=Outstanding")</f>
        <v>32</v>
      </c>
      <c r="F30" s="47">
        <f>SUM(C30:E30)</f>
        <v>32</v>
      </c>
    </row>
    <row r="32" spans="2:6" x14ac:dyDescent="0.35">
      <c r="B32" s="56" t="s">
        <v>315</v>
      </c>
    </row>
    <row r="33" spans="2:6" x14ac:dyDescent="0.35">
      <c r="B33" s="57" t="s">
        <v>3</v>
      </c>
      <c r="C33" s="57" t="s">
        <v>310</v>
      </c>
      <c r="D33" s="57" t="s">
        <v>311</v>
      </c>
      <c r="E33" s="57" t="s">
        <v>312</v>
      </c>
      <c r="F33" s="57" t="s">
        <v>21</v>
      </c>
    </row>
    <row r="34" spans="2:6" x14ac:dyDescent="0.35">
      <c r="B34" s="46" t="s">
        <v>17</v>
      </c>
      <c r="C34" s="48">
        <f>IF(F29&gt;0, C29/F29, 0)</f>
        <v>0</v>
      </c>
      <c r="D34" s="48">
        <f>IF(F29&gt;0, D29/F29, 0)</f>
        <v>0</v>
      </c>
      <c r="E34" s="48">
        <f>IF(F29&gt;0, E29/F29, 0)</f>
        <v>1</v>
      </c>
      <c r="F34" s="49" t="s">
        <v>21</v>
      </c>
    </row>
    <row r="35" spans="2:6" x14ac:dyDescent="0.35">
      <c r="B35" s="46" t="s">
        <v>158</v>
      </c>
      <c r="C35" s="48">
        <f>IF(F30&gt;0, C30/F30, 0)</f>
        <v>0</v>
      </c>
      <c r="D35" s="48">
        <f>IF(F30&gt;0, D30/F30, 0)</f>
        <v>0</v>
      </c>
      <c r="E35" s="48">
        <f>IF(F30&gt;0, E30/F30, 0)</f>
        <v>1</v>
      </c>
      <c r="F35" s="49" t="s">
        <v>21</v>
      </c>
    </row>
    <row r="40" spans="2:6" ht="18.5" x14ac:dyDescent="0.45">
      <c r="B40" s="42" t="s">
        <v>317</v>
      </c>
    </row>
    <row r="42" spans="2:6" x14ac:dyDescent="0.35">
      <c r="B42" s="56" t="s">
        <v>309</v>
      </c>
    </row>
    <row r="43" spans="2:6" x14ac:dyDescent="0.35">
      <c r="B43" s="44" t="s">
        <v>6</v>
      </c>
      <c r="C43" s="44" t="s">
        <v>310</v>
      </c>
      <c r="D43" s="44" t="s">
        <v>311</v>
      </c>
      <c r="E43" s="44" t="s">
        <v>312</v>
      </c>
      <c r="F43" s="44" t="s">
        <v>313</v>
      </c>
    </row>
    <row r="44" spans="2:6" x14ac:dyDescent="0.35">
      <c r="B44" s="46" t="s">
        <v>318</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319</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320</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321</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322</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59</v>
      </c>
      <c r="F49" s="47">
        <f t="shared" si="0"/>
        <v>59</v>
      </c>
    </row>
    <row r="51" spans="2:6" x14ac:dyDescent="0.35">
      <c r="B51" s="56" t="s">
        <v>315</v>
      </c>
    </row>
    <row r="52" spans="2:6" x14ac:dyDescent="0.35">
      <c r="B52" s="57" t="s">
        <v>6</v>
      </c>
      <c r="C52" s="57" t="s">
        <v>310</v>
      </c>
      <c r="D52" s="57" t="s">
        <v>311</v>
      </c>
      <c r="E52" s="57" t="s">
        <v>312</v>
      </c>
      <c r="F52" s="57" t="s">
        <v>21</v>
      </c>
    </row>
    <row r="53" spans="2:6" x14ac:dyDescent="0.35">
      <c r="B53" s="46" t="s">
        <v>318</v>
      </c>
      <c r="C53" s="48">
        <f t="shared" ref="C53:C58" si="1">IF(F44&gt;0, C44/F44, 0)</f>
        <v>0</v>
      </c>
      <c r="D53" s="48">
        <f t="shared" ref="D53:D58" si="2">IF(F44&gt;0, D44/F44, 0)</f>
        <v>0</v>
      </c>
      <c r="E53" s="48">
        <f t="shared" ref="E53:E58" si="3">IF(F44&gt;0, E44/F44, 0)</f>
        <v>0</v>
      </c>
      <c r="F53" s="49" t="s">
        <v>21</v>
      </c>
    </row>
    <row r="54" spans="2:6" x14ac:dyDescent="0.35">
      <c r="B54" s="46" t="s">
        <v>319</v>
      </c>
      <c r="C54" s="48">
        <f t="shared" si="1"/>
        <v>0</v>
      </c>
      <c r="D54" s="48">
        <f t="shared" si="2"/>
        <v>0</v>
      </c>
      <c r="E54" s="48">
        <f t="shared" si="3"/>
        <v>0</v>
      </c>
      <c r="F54" s="49" t="s">
        <v>21</v>
      </c>
    </row>
    <row r="55" spans="2:6" x14ac:dyDescent="0.35">
      <c r="B55" s="46" t="s">
        <v>320</v>
      </c>
      <c r="C55" s="48">
        <f t="shared" si="1"/>
        <v>0</v>
      </c>
      <c r="D55" s="48">
        <f t="shared" si="2"/>
        <v>0</v>
      </c>
      <c r="E55" s="48">
        <f t="shared" si="3"/>
        <v>0</v>
      </c>
      <c r="F55" s="49" t="s">
        <v>21</v>
      </c>
    </row>
    <row r="56" spans="2:6" x14ac:dyDescent="0.35">
      <c r="B56" s="46" t="s">
        <v>321</v>
      </c>
      <c r="C56" s="48">
        <f t="shared" si="1"/>
        <v>0</v>
      </c>
      <c r="D56" s="48">
        <f t="shared" si="2"/>
        <v>0</v>
      </c>
      <c r="E56" s="48">
        <f t="shared" si="3"/>
        <v>0</v>
      </c>
      <c r="F56" s="49" t="s">
        <v>21</v>
      </c>
    </row>
    <row r="57" spans="2:6" x14ac:dyDescent="0.35">
      <c r="B57" s="46" t="s">
        <v>322</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323</v>
      </c>
    </row>
    <row r="65" spans="2:6" x14ac:dyDescent="0.35">
      <c r="B65" s="56" t="s">
        <v>309</v>
      </c>
    </row>
    <row r="66" spans="2:6" x14ac:dyDescent="0.35">
      <c r="B66" s="44" t="s">
        <v>2</v>
      </c>
      <c r="C66" s="44" t="s">
        <v>310</v>
      </c>
      <c r="D66" s="44" t="s">
        <v>311</v>
      </c>
      <c r="E66" s="44" t="s">
        <v>312</v>
      </c>
      <c r="F66" s="44" t="s">
        <v>313</v>
      </c>
    </row>
    <row r="67" spans="2:6" x14ac:dyDescent="0.35">
      <c r="B67" s="46" t="s">
        <v>148</v>
      </c>
      <c r="C67" s="47">
        <f>COUNTIFS('Recommendations'!C:C,"CAT I (High)",'Recommendations'!M:M,"=Resolved")</f>
        <v>0</v>
      </c>
      <c r="D67" s="47">
        <f>COUNTIFS('Recommendations'!C:C,"=CAT I (High)",'Recommendations'!M:M,"=Testing")</f>
        <v>0</v>
      </c>
      <c r="E67" s="47">
        <f>COUNTIFS('Recommendations'!C:C,"=CAT I (High)",'Recommendations'!M:M,"=Outstanding")</f>
        <v>2</v>
      </c>
      <c r="F67" s="47">
        <f>SUM(C67:E67)</f>
        <v>2</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47</v>
      </c>
      <c r="F68" s="47">
        <f>SUM(C68:E68)</f>
        <v>47</v>
      </c>
    </row>
    <row r="69" spans="2:6" x14ac:dyDescent="0.35">
      <c r="B69" s="46" t="s">
        <v>42</v>
      </c>
      <c r="C69" s="47">
        <f>COUNTIFS('Recommendations'!C:C,"CAT III (Low)",'Recommendations'!M:M,"=Resolved")</f>
        <v>0</v>
      </c>
      <c r="D69" s="47">
        <f>COUNTIFS('Recommendations'!C:C,"=CAT III (Low)",'Recommendations'!M:M,"=Testing")</f>
        <v>0</v>
      </c>
      <c r="E69" s="47">
        <f>COUNTIFS('Recommendations'!C:C,"=CAT III (Low)",'Recommendations'!M:M,"=Outstanding")</f>
        <v>10</v>
      </c>
      <c r="F69" s="47">
        <f>SUM(C69:E69)</f>
        <v>10</v>
      </c>
    </row>
    <row r="71" spans="2:6" x14ac:dyDescent="0.35">
      <c r="B71" s="56" t="s">
        <v>315</v>
      </c>
    </row>
    <row r="72" spans="2:6" x14ac:dyDescent="0.35">
      <c r="B72" s="57" t="s">
        <v>2</v>
      </c>
      <c r="C72" s="57" t="s">
        <v>310</v>
      </c>
      <c r="D72" s="57" t="s">
        <v>311</v>
      </c>
      <c r="E72" s="57" t="s">
        <v>312</v>
      </c>
      <c r="F72" s="57" t="s">
        <v>21</v>
      </c>
    </row>
    <row r="73" spans="2:6" x14ac:dyDescent="0.35">
      <c r="B73" s="46" t="s">
        <v>148</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42</v>
      </c>
      <c r="C75" s="48">
        <f>IF(F69&gt;0, C69/F69, 0)</f>
        <v>0</v>
      </c>
      <c r="D75" s="48">
        <f>IF(F69&gt;0, D69/F69, 0)</f>
        <v>0</v>
      </c>
      <c r="E75" s="48">
        <f>IF(F69&gt;0, E69/F69, 0)</f>
        <v>1</v>
      </c>
      <c r="F75" s="49" t="s">
        <v>21</v>
      </c>
    </row>
    <row r="80" spans="2:6" ht="18.5" x14ac:dyDescent="0.45">
      <c r="B80" s="42" t="s">
        <v>324</v>
      </c>
    </row>
    <row r="82" spans="2:6" x14ac:dyDescent="0.35">
      <c r="B82" s="56" t="s">
        <v>309</v>
      </c>
    </row>
    <row r="83" spans="2:6" x14ac:dyDescent="0.35">
      <c r="B83" s="44" t="s">
        <v>4</v>
      </c>
      <c r="C83" s="44" t="s">
        <v>310</v>
      </c>
      <c r="D83" s="44" t="s">
        <v>311</v>
      </c>
      <c r="E83" s="44" t="s">
        <v>312</v>
      </c>
      <c r="F83" s="44" t="s">
        <v>313</v>
      </c>
    </row>
    <row r="84" spans="2:6" x14ac:dyDescent="0.35">
      <c r="B84" s="46" t="s">
        <v>325</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326</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327</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328</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59</v>
      </c>
      <c r="F88" s="47">
        <f>SUM(C88:E88)</f>
        <v>59</v>
      </c>
    </row>
    <row r="90" spans="2:6" x14ac:dyDescent="0.35">
      <c r="B90" s="56" t="s">
        <v>315</v>
      </c>
    </row>
    <row r="91" spans="2:6" x14ac:dyDescent="0.35">
      <c r="B91" s="57" t="s">
        <v>4</v>
      </c>
      <c r="C91" s="57" t="s">
        <v>310</v>
      </c>
      <c r="D91" s="57" t="s">
        <v>311</v>
      </c>
      <c r="E91" s="57" t="s">
        <v>312</v>
      </c>
      <c r="F91" s="57" t="s">
        <v>21</v>
      </c>
    </row>
    <row r="92" spans="2:6" x14ac:dyDescent="0.35">
      <c r="B92" s="46" t="s">
        <v>325</v>
      </c>
      <c r="C92" s="48">
        <f>IF(F84&gt;0, C84/F84, 0)</f>
        <v>0</v>
      </c>
      <c r="D92" s="48">
        <f>IF(F84&gt;0, D84/F84, 0)</f>
        <v>0</v>
      </c>
      <c r="E92" s="48">
        <f>IF(F84&gt;0, E84/F84, 0)</f>
        <v>0</v>
      </c>
      <c r="F92" s="49" t="s">
        <v>21</v>
      </c>
    </row>
    <row r="93" spans="2:6" x14ac:dyDescent="0.35">
      <c r="B93" s="46" t="s">
        <v>326</v>
      </c>
      <c r="C93" s="48">
        <f>IF(F85&gt;0, C85/F85, 0)</f>
        <v>0</v>
      </c>
      <c r="D93" s="48">
        <f>IF(F85&gt;0, D85/F85, 0)</f>
        <v>0</v>
      </c>
      <c r="E93" s="48">
        <f>IF(F85&gt;0, E85/F85, 0)</f>
        <v>0</v>
      </c>
      <c r="F93" s="49" t="s">
        <v>21</v>
      </c>
    </row>
    <row r="94" spans="2:6" x14ac:dyDescent="0.35">
      <c r="B94" s="46" t="s">
        <v>327</v>
      </c>
      <c r="C94" s="48">
        <f>IF(F86&gt;0, C86/F86, 0)</f>
        <v>0</v>
      </c>
      <c r="D94" s="48">
        <f>IF(F86&gt;0, D86/F86, 0)</f>
        <v>0</v>
      </c>
      <c r="E94" s="48">
        <f>IF(F86&gt;0, E86/F86, 0)</f>
        <v>0</v>
      </c>
      <c r="F94" s="49" t="s">
        <v>21</v>
      </c>
    </row>
    <row r="95" spans="2:6" x14ac:dyDescent="0.35">
      <c r="B95" s="46" t="s">
        <v>328</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329</v>
      </c>
    </row>
    <row r="103" spans="2:6" x14ac:dyDescent="0.35">
      <c r="B103" s="56" t="s">
        <v>309</v>
      </c>
    </row>
    <row r="104" spans="2:6" x14ac:dyDescent="0.35">
      <c r="B104" s="44" t="s">
        <v>330</v>
      </c>
      <c r="C104" s="44" t="s">
        <v>310</v>
      </c>
      <c r="D104" s="44" t="s">
        <v>311</v>
      </c>
      <c r="E104" s="44" t="s">
        <v>312</v>
      </c>
      <c r="F104" s="44" t="s">
        <v>313</v>
      </c>
    </row>
    <row r="105" spans="2:6" x14ac:dyDescent="0.35">
      <c r="B105" s="46" t="s">
        <v>331</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332</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333</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59</v>
      </c>
      <c r="F108" s="47">
        <f>SUM(C108:E108)</f>
        <v>59</v>
      </c>
    </row>
    <row r="110" spans="2:6" x14ac:dyDescent="0.35">
      <c r="B110" s="56" t="s">
        <v>315</v>
      </c>
    </row>
    <row r="111" spans="2:6" x14ac:dyDescent="0.35">
      <c r="B111" s="57" t="s">
        <v>330</v>
      </c>
      <c r="C111" s="57" t="s">
        <v>310</v>
      </c>
      <c r="D111" s="57" t="s">
        <v>311</v>
      </c>
      <c r="E111" s="57" t="s">
        <v>312</v>
      </c>
      <c r="F111" s="57" t="s">
        <v>21</v>
      </c>
    </row>
    <row r="112" spans="2:6" x14ac:dyDescent="0.35">
      <c r="B112" s="46" t="s">
        <v>331</v>
      </c>
      <c r="C112" s="48">
        <f>IF(F105&gt;0, C105/F105, 0)</f>
        <v>0</v>
      </c>
      <c r="D112" s="48">
        <f>IF(F105&gt;0, D105/F105, 0)</f>
        <v>0</v>
      </c>
      <c r="E112" s="48">
        <f>IF(F105&gt;0, E105/F105, 0)</f>
        <v>0</v>
      </c>
      <c r="F112" s="49" t="s">
        <v>21</v>
      </c>
    </row>
    <row r="113" spans="2:15" x14ac:dyDescent="0.35">
      <c r="B113" s="46" t="s">
        <v>332</v>
      </c>
      <c r="C113" s="48">
        <f>IF(F106&gt;0, C106/F106, 0)</f>
        <v>0</v>
      </c>
      <c r="D113" s="48">
        <f>IF(F106&gt;0, D106/F106, 0)</f>
        <v>0</v>
      </c>
      <c r="E113" s="48">
        <f>IF(F106&gt;0, E106/F106, 0)</f>
        <v>0</v>
      </c>
      <c r="F113" s="49" t="s">
        <v>21</v>
      </c>
    </row>
    <row r="114" spans="2:15" x14ac:dyDescent="0.35">
      <c r="B114" s="46" t="s">
        <v>333</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334</v>
      </c>
      <c r="J120" s="42" t="s">
        <v>335</v>
      </c>
    </row>
    <row r="121" spans="2:15" x14ac:dyDescent="0.35">
      <c r="B121" s="44" t="s">
        <v>6</v>
      </c>
      <c r="C121" s="297" t="s">
        <v>336</v>
      </c>
      <c r="D121" s="297"/>
      <c r="E121" s="44" t="s">
        <v>302</v>
      </c>
      <c r="F121" s="44" t="s">
        <v>310</v>
      </c>
      <c r="G121" s="297" t="s">
        <v>337</v>
      </c>
      <c r="H121" s="297"/>
      <c r="J121" s="44" t="s">
        <v>6</v>
      </c>
      <c r="K121" s="44" t="s">
        <v>325</v>
      </c>
      <c r="L121" s="44" t="s">
        <v>326</v>
      </c>
      <c r="M121" s="44" t="s">
        <v>327</v>
      </c>
      <c r="N121" s="44" t="s">
        <v>328</v>
      </c>
      <c r="O121" s="44" t="s">
        <v>18</v>
      </c>
    </row>
    <row r="122" spans="2:15" x14ac:dyDescent="0.35">
      <c r="B122" s="50" t="s">
        <v>318</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318</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319</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319</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320</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320</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321</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321</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322</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322</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59</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59</v>
      </c>
    </row>
    <row r="134" spans="2:24" ht="21" x14ac:dyDescent="0.5">
      <c r="B134" s="42" t="s">
        <v>338</v>
      </c>
      <c r="P134" s="59" t="s">
        <v>339</v>
      </c>
    </row>
    <row r="136" spans="2:24" ht="60" customHeight="1" x14ac:dyDescent="0.35">
      <c r="B136" s="300" t="s">
        <v>340</v>
      </c>
      <c r="C136" s="293"/>
      <c r="D136" s="293"/>
      <c r="E136" s="293"/>
      <c r="F136" s="293"/>
      <c r="P136" s="300" t="s">
        <v>341</v>
      </c>
      <c r="Q136" s="293"/>
      <c r="R136" s="293"/>
      <c r="S136" s="293"/>
      <c r="T136" s="293"/>
      <c r="U136" s="293"/>
      <c r="V136" s="293"/>
      <c r="W136" s="293"/>
    </row>
    <row r="138" spans="2:24" ht="30" customHeight="1" x14ac:dyDescent="0.35">
      <c r="P138" s="60" t="s">
        <v>342</v>
      </c>
      <c r="Q138" s="61">
        <f>C16</f>
        <v>0</v>
      </c>
      <c r="R138" s="62"/>
      <c r="S138" s="61">
        <f>C84</f>
        <v>0</v>
      </c>
      <c r="T138" s="62"/>
      <c r="U138" s="61">
        <f>C85</f>
        <v>0</v>
      </c>
      <c r="V138" s="62"/>
      <c r="W138" s="61">
        <f>C86</f>
        <v>0</v>
      </c>
      <c r="X138" s="62"/>
    </row>
    <row r="139" spans="2:24" ht="35" customHeight="1" x14ac:dyDescent="0.35">
      <c r="P139" s="63" t="s">
        <v>343</v>
      </c>
      <c r="Q139" s="63" t="s">
        <v>344</v>
      </c>
      <c r="R139" s="63" t="s">
        <v>345</v>
      </c>
      <c r="S139" s="63" t="s">
        <v>346</v>
      </c>
      <c r="T139" s="63" t="s">
        <v>347</v>
      </c>
      <c r="U139" s="63" t="s">
        <v>348</v>
      </c>
      <c r="V139" s="63" t="s">
        <v>349</v>
      </c>
      <c r="W139" s="63" t="s">
        <v>350</v>
      </c>
      <c r="X139" s="63" t="s">
        <v>351</v>
      </c>
    </row>
    <row r="140" spans="2:24" x14ac:dyDescent="0.35">
      <c r="O140" s="64" t="s">
        <v>352</v>
      </c>
      <c r="P140" s="65" t="s">
        <v>353</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354</v>
      </c>
      <c r="P175" s="59" t="s">
        <v>355</v>
      </c>
    </row>
    <row r="177" spans="2:22" ht="45" customHeight="1" x14ac:dyDescent="0.35">
      <c r="B177" s="300" t="s">
        <v>356</v>
      </c>
      <c r="C177" s="293"/>
      <c r="D177" s="293"/>
      <c r="E177" s="293"/>
      <c r="F177" s="293"/>
      <c r="P177" s="300" t="s">
        <v>357</v>
      </c>
      <c r="Q177" s="293"/>
      <c r="R177" s="293"/>
      <c r="S177" s="293"/>
      <c r="T177" s="293"/>
      <c r="U177" s="293"/>
    </row>
    <row r="178" spans="2:22" ht="35" customHeight="1" x14ac:dyDescent="0.35">
      <c r="P178" s="297" t="s">
        <v>358</v>
      </c>
      <c r="Q178" s="297"/>
      <c r="R178" s="297" t="s">
        <v>359</v>
      </c>
      <c r="S178" s="297"/>
      <c r="T178" s="297"/>
    </row>
    <row r="179" spans="2:22" ht="30" customHeight="1" x14ac:dyDescent="0.35">
      <c r="P179" s="301">
        <v>0</v>
      </c>
      <c r="Q179" s="302"/>
      <c r="R179" s="303" t="s">
        <v>360</v>
      </c>
      <c r="S179" s="304"/>
      <c r="T179" s="304"/>
    </row>
    <row r="182" spans="2:22" ht="25" customHeight="1" x14ac:dyDescent="0.35">
      <c r="P182" s="68" t="s">
        <v>343</v>
      </c>
      <c r="Q182" s="68" t="s">
        <v>361</v>
      </c>
      <c r="R182" s="68" t="s">
        <v>362</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210</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4"/>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0"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42</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42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42</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42</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148</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42</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v>
      </c>
      <c r="C29" s="2" t="s">
        <v>16</v>
      </c>
      <c r="D29" s="3" t="s">
        <v>158</v>
      </c>
      <c r="E29" s="4" t="s">
        <v>18</v>
      </c>
      <c r="F29" s="4" t="s">
        <v>19</v>
      </c>
      <c r="G29" s="4" t="s">
        <v>20</v>
      </c>
      <c r="H29" s="4" t="s">
        <v>21</v>
      </c>
      <c r="I29" s="5" t="s">
        <v>21</v>
      </c>
      <c r="J29" s="1" t="s">
        <v>22</v>
      </c>
      <c r="K29" s="1" t="s">
        <v>23</v>
      </c>
      <c r="L29" s="1" t="s">
        <v>24</v>
      </c>
      <c r="M29" s="4" t="str">
        <f t="shared" si="0"/>
        <v>Outstanding</v>
      </c>
      <c r="N29" s="13" t="s">
        <v>21</v>
      </c>
    </row>
    <row r="30" spans="1:14" ht="60" customHeight="1" x14ac:dyDescent="0.35">
      <c r="A30" s="11" t="s">
        <v>159</v>
      </c>
      <c r="B30" s="1" t="s">
        <v>26</v>
      </c>
      <c r="C30" s="2" t="s">
        <v>16</v>
      </c>
      <c r="D30" s="3" t="s">
        <v>158</v>
      </c>
      <c r="E30" s="4" t="s">
        <v>18</v>
      </c>
      <c r="F30" s="4" t="s">
        <v>19</v>
      </c>
      <c r="G30" s="4" t="s">
        <v>20</v>
      </c>
      <c r="H30" s="4" t="s">
        <v>21</v>
      </c>
      <c r="I30" s="5" t="s">
        <v>21</v>
      </c>
      <c r="J30" s="1" t="s">
        <v>27</v>
      </c>
      <c r="K30" s="1" t="s">
        <v>28</v>
      </c>
      <c r="L30" s="1" t="s">
        <v>29</v>
      </c>
      <c r="M30" s="4" t="str">
        <f t="shared" si="0"/>
        <v>Outstanding</v>
      </c>
      <c r="N30" s="13" t="s">
        <v>21</v>
      </c>
    </row>
    <row r="31" spans="1:14" ht="60" customHeight="1" x14ac:dyDescent="0.35">
      <c r="A31" s="11" t="s">
        <v>160</v>
      </c>
      <c r="B31" s="1" t="s">
        <v>31</v>
      </c>
      <c r="C31" s="2" t="s">
        <v>16</v>
      </c>
      <c r="D31" s="3" t="s">
        <v>158</v>
      </c>
      <c r="E31" s="4" t="s">
        <v>18</v>
      </c>
      <c r="F31" s="4" t="s">
        <v>19</v>
      </c>
      <c r="G31" s="4" t="s">
        <v>20</v>
      </c>
      <c r="H31" s="4" t="s">
        <v>21</v>
      </c>
      <c r="I31" s="5" t="s">
        <v>21</v>
      </c>
      <c r="J31" s="1" t="s">
        <v>32</v>
      </c>
      <c r="K31" s="1" t="s">
        <v>33</v>
      </c>
      <c r="L31" s="1" t="s">
        <v>34</v>
      </c>
      <c r="M31" s="4" t="str">
        <f t="shared" si="0"/>
        <v>Outstanding</v>
      </c>
      <c r="N31" s="13" t="s">
        <v>21</v>
      </c>
    </row>
    <row r="32" spans="1:14" ht="60" customHeight="1" x14ac:dyDescent="0.35">
      <c r="A32" s="11" t="s">
        <v>161</v>
      </c>
      <c r="B32" s="1" t="s">
        <v>36</v>
      </c>
      <c r="C32" s="2" t="s">
        <v>16</v>
      </c>
      <c r="D32" s="3" t="s">
        <v>158</v>
      </c>
      <c r="E32" s="4" t="s">
        <v>18</v>
      </c>
      <c r="F32" s="4" t="s">
        <v>19</v>
      </c>
      <c r="G32" s="4" t="s">
        <v>20</v>
      </c>
      <c r="H32" s="4" t="s">
        <v>21</v>
      </c>
      <c r="I32" s="5" t="s">
        <v>21</v>
      </c>
      <c r="J32" s="1" t="s">
        <v>37</v>
      </c>
      <c r="K32" s="1" t="s">
        <v>38</v>
      </c>
      <c r="L32" s="1" t="s">
        <v>39</v>
      </c>
      <c r="M32" s="4" t="str">
        <f t="shared" si="0"/>
        <v>Outstanding</v>
      </c>
      <c r="N32" s="13" t="s">
        <v>21</v>
      </c>
    </row>
    <row r="33" spans="1:14" ht="60" customHeight="1" x14ac:dyDescent="0.35">
      <c r="A33" s="11" t="s">
        <v>162</v>
      </c>
      <c r="B33" s="1" t="s">
        <v>41</v>
      </c>
      <c r="C33" s="2" t="s">
        <v>42</v>
      </c>
      <c r="D33" s="3" t="s">
        <v>158</v>
      </c>
      <c r="E33" s="4" t="s">
        <v>18</v>
      </c>
      <c r="F33" s="4" t="s">
        <v>19</v>
      </c>
      <c r="G33" s="4" t="s">
        <v>20</v>
      </c>
      <c r="H33" s="4" t="s">
        <v>21</v>
      </c>
      <c r="I33" s="5" t="s">
        <v>21</v>
      </c>
      <c r="J33" s="1" t="s">
        <v>43</v>
      </c>
      <c r="K33" s="1" t="s">
        <v>44</v>
      </c>
      <c r="L33" s="1" t="s">
        <v>45</v>
      </c>
      <c r="M33" s="4" t="str">
        <f t="shared" si="0"/>
        <v>Outstanding</v>
      </c>
      <c r="N33" s="13" t="s">
        <v>21</v>
      </c>
    </row>
    <row r="34" spans="1:14" ht="60" customHeight="1" x14ac:dyDescent="0.35">
      <c r="A34" s="11" t="s">
        <v>163</v>
      </c>
      <c r="B34" s="1" t="s">
        <v>47</v>
      </c>
      <c r="C34" s="2" t="s">
        <v>16</v>
      </c>
      <c r="D34" s="3" t="s">
        <v>158</v>
      </c>
      <c r="E34" s="4" t="s">
        <v>18</v>
      </c>
      <c r="F34" s="4" t="s">
        <v>19</v>
      </c>
      <c r="G34" s="4" t="s">
        <v>20</v>
      </c>
      <c r="H34" s="4" t="s">
        <v>21</v>
      </c>
      <c r="I34" s="5" t="s">
        <v>21</v>
      </c>
      <c r="J34" s="1" t="s">
        <v>48</v>
      </c>
      <c r="K34" s="1" t="s">
        <v>49</v>
      </c>
      <c r="L34" s="1" t="s">
        <v>50</v>
      </c>
      <c r="M34" s="4" t="str">
        <f t="shared" si="0"/>
        <v>Outstanding</v>
      </c>
      <c r="N34" s="13" t="s">
        <v>21</v>
      </c>
    </row>
    <row r="35" spans="1:14" ht="60" customHeight="1" x14ac:dyDescent="0.35">
      <c r="A35" s="11" t="s">
        <v>164</v>
      </c>
      <c r="B35" s="1" t="s">
        <v>52</v>
      </c>
      <c r="C35" s="2" t="s">
        <v>16</v>
      </c>
      <c r="D35" s="3" t="s">
        <v>158</v>
      </c>
      <c r="E35" s="4" t="s">
        <v>18</v>
      </c>
      <c r="F35" s="4" t="s">
        <v>19</v>
      </c>
      <c r="G35" s="4" t="s">
        <v>20</v>
      </c>
      <c r="H35" s="4" t="s">
        <v>21</v>
      </c>
      <c r="I35" s="5" t="s">
        <v>21</v>
      </c>
      <c r="J35" s="1" t="s">
        <v>53</v>
      </c>
      <c r="K35" s="1" t="s">
        <v>54</v>
      </c>
      <c r="L35" s="1" t="s">
        <v>55</v>
      </c>
      <c r="M35" s="4" t="str">
        <f t="shared" si="0"/>
        <v>Outstanding</v>
      </c>
      <c r="N35" s="13" t="s">
        <v>21</v>
      </c>
    </row>
    <row r="36" spans="1:14" ht="60" customHeight="1" x14ac:dyDescent="0.35">
      <c r="A36" s="11" t="s">
        <v>165</v>
      </c>
      <c r="B36" s="1" t="s">
        <v>57</v>
      </c>
      <c r="C36" s="2" t="s">
        <v>16</v>
      </c>
      <c r="D36" s="3" t="s">
        <v>158</v>
      </c>
      <c r="E36" s="4" t="s">
        <v>18</v>
      </c>
      <c r="F36" s="4" t="s">
        <v>19</v>
      </c>
      <c r="G36" s="4" t="s">
        <v>20</v>
      </c>
      <c r="H36" s="4" t="s">
        <v>21</v>
      </c>
      <c r="I36" s="5" t="s">
        <v>21</v>
      </c>
      <c r="J36" s="1" t="s">
        <v>58</v>
      </c>
      <c r="K36" s="1" t="s">
        <v>59</v>
      </c>
      <c r="L36" s="1" t="s">
        <v>60</v>
      </c>
      <c r="M36" s="4" t="str">
        <f t="shared" si="0"/>
        <v>Outstanding</v>
      </c>
      <c r="N36" s="13" t="s">
        <v>21</v>
      </c>
    </row>
    <row r="37" spans="1:14" ht="60" customHeight="1" x14ac:dyDescent="0.35">
      <c r="A37" s="11" t="s">
        <v>166</v>
      </c>
      <c r="B37" s="1" t="s">
        <v>62</v>
      </c>
      <c r="C37" s="2" t="s">
        <v>42</v>
      </c>
      <c r="D37" s="3" t="s">
        <v>158</v>
      </c>
      <c r="E37" s="4" t="s">
        <v>18</v>
      </c>
      <c r="F37" s="4" t="s">
        <v>19</v>
      </c>
      <c r="G37" s="4" t="s">
        <v>20</v>
      </c>
      <c r="H37" s="4" t="s">
        <v>21</v>
      </c>
      <c r="I37" s="5" t="s">
        <v>21</v>
      </c>
      <c r="J37" s="1" t="s">
        <v>63</v>
      </c>
      <c r="K37" s="1" t="s">
        <v>64</v>
      </c>
      <c r="L37" s="1" t="s">
        <v>65</v>
      </c>
      <c r="M37" s="4" t="str">
        <f t="shared" si="0"/>
        <v>Outstanding</v>
      </c>
      <c r="N37" s="13" t="s">
        <v>21</v>
      </c>
    </row>
    <row r="38" spans="1:14" ht="60" customHeight="1" x14ac:dyDescent="0.35">
      <c r="A38" s="11" t="s">
        <v>167</v>
      </c>
      <c r="B38" s="1" t="s">
        <v>168</v>
      </c>
      <c r="C38" s="2" t="s">
        <v>16</v>
      </c>
      <c r="D38" s="3" t="s">
        <v>158</v>
      </c>
      <c r="E38" s="4" t="s">
        <v>18</v>
      </c>
      <c r="F38" s="4" t="s">
        <v>19</v>
      </c>
      <c r="G38" s="4" t="s">
        <v>20</v>
      </c>
      <c r="H38" s="4" t="s">
        <v>21</v>
      </c>
      <c r="I38" s="5" t="s">
        <v>21</v>
      </c>
      <c r="J38" s="1" t="s">
        <v>169</v>
      </c>
      <c r="K38" s="1" t="s">
        <v>170</v>
      </c>
      <c r="L38" s="1" t="s">
        <v>171</v>
      </c>
      <c r="M38" s="4" t="str">
        <f t="shared" si="0"/>
        <v>Outstanding</v>
      </c>
      <c r="N38" s="13" t="s">
        <v>21</v>
      </c>
    </row>
    <row r="39" spans="1:14" ht="60" customHeight="1" x14ac:dyDescent="0.35">
      <c r="A39" s="11" t="s">
        <v>172</v>
      </c>
      <c r="B39" s="1" t="s">
        <v>67</v>
      </c>
      <c r="C39" s="2" t="s">
        <v>16</v>
      </c>
      <c r="D39" s="3" t="s">
        <v>158</v>
      </c>
      <c r="E39" s="4" t="s">
        <v>18</v>
      </c>
      <c r="F39" s="4" t="s">
        <v>19</v>
      </c>
      <c r="G39" s="4" t="s">
        <v>20</v>
      </c>
      <c r="H39" s="4" t="s">
        <v>21</v>
      </c>
      <c r="I39" s="5" t="s">
        <v>21</v>
      </c>
      <c r="J39" s="1" t="s">
        <v>68</v>
      </c>
      <c r="K39" s="1" t="s">
        <v>69</v>
      </c>
      <c r="L39" s="1" t="s">
        <v>70</v>
      </c>
      <c r="M39" s="4" t="str">
        <f t="shared" si="0"/>
        <v>Outstanding</v>
      </c>
      <c r="N39" s="13" t="s">
        <v>21</v>
      </c>
    </row>
    <row r="40" spans="1:14" ht="60" customHeight="1" x14ac:dyDescent="0.35">
      <c r="A40" s="11" t="s">
        <v>173</v>
      </c>
      <c r="B40" s="1" t="s">
        <v>72</v>
      </c>
      <c r="C40" s="2" t="s">
        <v>16</v>
      </c>
      <c r="D40" s="3" t="s">
        <v>158</v>
      </c>
      <c r="E40" s="4" t="s">
        <v>18</v>
      </c>
      <c r="F40" s="4" t="s">
        <v>19</v>
      </c>
      <c r="G40" s="4" t="s">
        <v>20</v>
      </c>
      <c r="H40" s="4" t="s">
        <v>21</v>
      </c>
      <c r="I40" s="5" t="s">
        <v>21</v>
      </c>
      <c r="J40" s="1" t="s">
        <v>73</v>
      </c>
      <c r="K40" s="1" t="s">
        <v>74</v>
      </c>
      <c r="L40" s="1" t="s">
        <v>75</v>
      </c>
      <c r="M40" s="4" t="str">
        <f t="shared" si="0"/>
        <v>Outstanding</v>
      </c>
      <c r="N40" s="13" t="s">
        <v>21</v>
      </c>
    </row>
    <row r="41" spans="1:14" ht="60" customHeight="1" x14ac:dyDescent="0.35">
      <c r="A41" s="11" t="s">
        <v>174</v>
      </c>
      <c r="B41" s="1" t="s">
        <v>77</v>
      </c>
      <c r="C41" s="2" t="s">
        <v>42</v>
      </c>
      <c r="D41" s="3" t="s">
        <v>158</v>
      </c>
      <c r="E41" s="4" t="s">
        <v>18</v>
      </c>
      <c r="F41" s="4" t="s">
        <v>19</v>
      </c>
      <c r="G41" s="4" t="s">
        <v>20</v>
      </c>
      <c r="H41" s="4" t="s">
        <v>21</v>
      </c>
      <c r="I41" s="5" t="s">
        <v>21</v>
      </c>
      <c r="J41" s="1" t="s">
        <v>78</v>
      </c>
      <c r="K41" s="1" t="s">
        <v>79</v>
      </c>
      <c r="L41" s="1" t="s">
        <v>80</v>
      </c>
      <c r="M41" s="4" t="str">
        <f t="shared" si="0"/>
        <v>Outstanding</v>
      </c>
      <c r="N41" s="13" t="s">
        <v>21</v>
      </c>
    </row>
    <row r="42" spans="1:14" ht="60" customHeight="1" x14ac:dyDescent="0.35">
      <c r="A42" s="11" t="s">
        <v>175</v>
      </c>
      <c r="B42" s="1" t="s">
        <v>82</v>
      </c>
      <c r="C42" s="2" t="s">
        <v>16</v>
      </c>
      <c r="D42" s="3" t="s">
        <v>158</v>
      </c>
      <c r="E42" s="4" t="s">
        <v>18</v>
      </c>
      <c r="F42" s="4" t="s">
        <v>19</v>
      </c>
      <c r="G42" s="4" t="s">
        <v>20</v>
      </c>
      <c r="H42" s="4" t="s">
        <v>21</v>
      </c>
      <c r="I42" s="5" t="s">
        <v>21</v>
      </c>
      <c r="J42" s="1" t="s">
        <v>83</v>
      </c>
      <c r="K42" s="1" t="s">
        <v>84</v>
      </c>
      <c r="L42" s="1" t="s">
        <v>85</v>
      </c>
      <c r="M42" s="4" t="str">
        <f t="shared" si="0"/>
        <v>Outstanding</v>
      </c>
      <c r="N42" s="13" t="s">
        <v>21</v>
      </c>
    </row>
    <row r="43" spans="1:14" ht="60" customHeight="1" x14ac:dyDescent="0.35">
      <c r="A43" s="11" t="s">
        <v>176</v>
      </c>
      <c r="B43" s="1" t="s">
        <v>87</v>
      </c>
      <c r="C43" s="2" t="s">
        <v>16</v>
      </c>
      <c r="D43" s="3" t="s">
        <v>158</v>
      </c>
      <c r="E43" s="4" t="s">
        <v>18</v>
      </c>
      <c r="F43" s="4" t="s">
        <v>19</v>
      </c>
      <c r="G43" s="4" t="s">
        <v>20</v>
      </c>
      <c r="H43" s="4" t="s">
        <v>21</v>
      </c>
      <c r="I43" s="5" t="s">
        <v>21</v>
      </c>
      <c r="J43" s="1" t="s">
        <v>88</v>
      </c>
      <c r="K43" s="1" t="s">
        <v>89</v>
      </c>
      <c r="L43" s="1" t="s">
        <v>90</v>
      </c>
      <c r="M43" s="4" t="str">
        <f t="shared" si="0"/>
        <v>Outstanding</v>
      </c>
      <c r="N43" s="13" t="s">
        <v>21</v>
      </c>
    </row>
    <row r="44" spans="1:14" ht="60" customHeight="1" x14ac:dyDescent="0.35">
      <c r="A44" s="11" t="s">
        <v>177</v>
      </c>
      <c r="B44" s="1" t="s">
        <v>92</v>
      </c>
      <c r="C44" s="2" t="s">
        <v>16</v>
      </c>
      <c r="D44" s="3" t="s">
        <v>158</v>
      </c>
      <c r="E44" s="4" t="s">
        <v>18</v>
      </c>
      <c r="F44" s="4" t="s">
        <v>19</v>
      </c>
      <c r="G44" s="4" t="s">
        <v>20</v>
      </c>
      <c r="H44" s="4" t="s">
        <v>21</v>
      </c>
      <c r="I44" s="5" t="s">
        <v>21</v>
      </c>
      <c r="J44" s="1" t="s">
        <v>93</v>
      </c>
      <c r="K44" s="1" t="s">
        <v>94</v>
      </c>
      <c r="L44" s="1" t="s">
        <v>95</v>
      </c>
      <c r="M44" s="4" t="str">
        <f t="shared" si="0"/>
        <v>Outstanding</v>
      </c>
      <c r="N44" s="13" t="s">
        <v>21</v>
      </c>
    </row>
    <row r="45" spans="1:14" ht="60" customHeight="1" x14ac:dyDescent="0.35">
      <c r="A45" s="11" t="s">
        <v>178</v>
      </c>
      <c r="B45" s="1" t="s">
        <v>179</v>
      </c>
      <c r="C45" s="2" t="s">
        <v>16</v>
      </c>
      <c r="D45" s="3" t="s">
        <v>158</v>
      </c>
      <c r="E45" s="4" t="s">
        <v>18</v>
      </c>
      <c r="F45" s="4" t="s">
        <v>19</v>
      </c>
      <c r="G45" s="4" t="s">
        <v>20</v>
      </c>
      <c r="H45" s="4" t="s">
        <v>21</v>
      </c>
      <c r="I45" s="5" t="s">
        <v>21</v>
      </c>
      <c r="J45" s="1" t="s">
        <v>180</v>
      </c>
      <c r="K45" s="1" t="s">
        <v>181</v>
      </c>
      <c r="L45" s="1" t="s">
        <v>182</v>
      </c>
      <c r="M45" s="4" t="str">
        <f t="shared" si="0"/>
        <v>Outstanding</v>
      </c>
      <c r="N45" s="13" t="s">
        <v>21</v>
      </c>
    </row>
    <row r="46" spans="1:14" ht="60" customHeight="1" x14ac:dyDescent="0.35">
      <c r="A46" s="11" t="s">
        <v>183</v>
      </c>
      <c r="B46" s="1" t="s">
        <v>97</v>
      </c>
      <c r="C46" s="2" t="s">
        <v>16</v>
      </c>
      <c r="D46" s="3" t="s">
        <v>158</v>
      </c>
      <c r="E46" s="4" t="s">
        <v>18</v>
      </c>
      <c r="F46" s="4" t="s">
        <v>19</v>
      </c>
      <c r="G46" s="4" t="s">
        <v>20</v>
      </c>
      <c r="H46" s="4" t="s">
        <v>21</v>
      </c>
      <c r="I46" s="5" t="s">
        <v>21</v>
      </c>
      <c r="J46" s="1" t="s">
        <v>98</v>
      </c>
      <c r="K46" s="1" t="s">
        <v>99</v>
      </c>
      <c r="L46" s="1" t="s">
        <v>100</v>
      </c>
      <c r="M46" s="4" t="str">
        <f t="shared" si="0"/>
        <v>Outstanding</v>
      </c>
      <c r="N46" s="13" t="s">
        <v>21</v>
      </c>
    </row>
    <row r="47" spans="1:14" ht="60" customHeight="1" x14ac:dyDescent="0.35">
      <c r="A47" s="11" t="s">
        <v>184</v>
      </c>
      <c r="B47" s="1" t="s">
        <v>102</v>
      </c>
      <c r="C47" s="2" t="s">
        <v>16</v>
      </c>
      <c r="D47" s="3" t="s">
        <v>158</v>
      </c>
      <c r="E47" s="4" t="s">
        <v>18</v>
      </c>
      <c r="F47" s="4" t="s">
        <v>19</v>
      </c>
      <c r="G47" s="4" t="s">
        <v>20</v>
      </c>
      <c r="H47" s="4" t="s">
        <v>21</v>
      </c>
      <c r="I47" s="5" t="s">
        <v>21</v>
      </c>
      <c r="J47" s="1" t="s">
        <v>103</v>
      </c>
      <c r="K47" s="1" t="s">
        <v>104</v>
      </c>
      <c r="L47" s="1" t="s">
        <v>105</v>
      </c>
      <c r="M47" s="4" t="str">
        <f t="shared" si="0"/>
        <v>Outstanding</v>
      </c>
      <c r="N47" s="13" t="s">
        <v>21</v>
      </c>
    </row>
    <row r="48" spans="1:14" ht="60" customHeight="1" x14ac:dyDescent="0.35">
      <c r="A48" s="11" t="s">
        <v>185</v>
      </c>
      <c r="B48" s="1" t="s">
        <v>107</v>
      </c>
      <c r="C48" s="2" t="s">
        <v>42</v>
      </c>
      <c r="D48" s="3" t="s">
        <v>158</v>
      </c>
      <c r="E48" s="4" t="s">
        <v>18</v>
      </c>
      <c r="F48" s="4" t="s">
        <v>19</v>
      </c>
      <c r="G48" s="4" t="s">
        <v>20</v>
      </c>
      <c r="H48" s="4" t="s">
        <v>21</v>
      </c>
      <c r="I48" s="5" t="s">
        <v>21</v>
      </c>
      <c r="J48" s="1" t="s">
        <v>108</v>
      </c>
      <c r="K48" s="1" t="s">
        <v>109</v>
      </c>
      <c r="L48" s="1" t="s">
        <v>110</v>
      </c>
      <c r="M48" s="4" t="str">
        <f t="shared" si="0"/>
        <v>Outstanding</v>
      </c>
      <c r="N48" s="13" t="s">
        <v>21</v>
      </c>
    </row>
    <row r="49" spans="1:14" ht="60" customHeight="1" x14ac:dyDescent="0.35">
      <c r="A49" s="11" t="s">
        <v>186</v>
      </c>
      <c r="B49" s="1" t="s">
        <v>112</v>
      </c>
      <c r="C49" s="2" t="s">
        <v>16</v>
      </c>
      <c r="D49" s="3" t="s">
        <v>158</v>
      </c>
      <c r="E49" s="4" t="s">
        <v>18</v>
      </c>
      <c r="F49" s="4" t="s">
        <v>19</v>
      </c>
      <c r="G49" s="4" t="s">
        <v>20</v>
      </c>
      <c r="H49" s="4" t="s">
        <v>21</v>
      </c>
      <c r="I49" s="5" t="s">
        <v>21</v>
      </c>
      <c r="J49" s="1" t="s">
        <v>113</v>
      </c>
      <c r="K49" s="1" t="s">
        <v>114</v>
      </c>
      <c r="L49" s="1" t="s">
        <v>115</v>
      </c>
      <c r="M49" s="4" t="str">
        <f t="shared" si="0"/>
        <v>Outstanding</v>
      </c>
      <c r="N49" s="13" t="s">
        <v>21</v>
      </c>
    </row>
    <row r="50" spans="1:14" ht="60" customHeight="1" x14ac:dyDescent="0.35">
      <c r="A50" s="11" t="s">
        <v>187</v>
      </c>
      <c r="B50" s="1" t="s">
        <v>117</v>
      </c>
      <c r="C50" s="2" t="s">
        <v>16</v>
      </c>
      <c r="D50" s="3" t="s">
        <v>158</v>
      </c>
      <c r="E50" s="4" t="s">
        <v>18</v>
      </c>
      <c r="F50" s="4" t="s">
        <v>19</v>
      </c>
      <c r="G50" s="4" t="s">
        <v>20</v>
      </c>
      <c r="H50" s="4" t="s">
        <v>21</v>
      </c>
      <c r="I50" s="5" t="s">
        <v>21</v>
      </c>
      <c r="J50" s="1" t="s">
        <v>118</v>
      </c>
      <c r="K50" s="1" t="s">
        <v>119</v>
      </c>
      <c r="L50" s="1" t="s">
        <v>120</v>
      </c>
      <c r="M50" s="4" t="str">
        <f t="shared" si="0"/>
        <v>Outstanding</v>
      </c>
      <c r="N50" s="13" t="s">
        <v>21</v>
      </c>
    </row>
    <row r="51" spans="1:14" ht="60" customHeight="1" x14ac:dyDescent="0.35">
      <c r="A51" s="11" t="s">
        <v>188</v>
      </c>
      <c r="B51" s="1" t="s">
        <v>122</v>
      </c>
      <c r="C51" s="2" t="s">
        <v>16</v>
      </c>
      <c r="D51" s="3" t="s">
        <v>158</v>
      </c>
      <c r="E51" s="4" t="s">
        <v>18</v>
      </c>
      <c r="F51" s="4" t="s">
        <v>19</v>
      </c>
      <c r="G51" s="4" t="s">
        <v>20</v>
      </c>
      <c r="H51" s="4" t="s">
        <v>21</v>
      </c>
      <c r="I51" s="5" t="s">
        <v>21</v>
      </c>
      <c r="J51" s="1" t="s">
        <v>123</v>
      </c>
      <c r="K51" s="1" t="s">
        <v>124</v>
      </c>
      <c r="L51" s="1" t="s">
        <v>125</v>
      </c>
      <c r="M51" s="4" t="str">
        <f t="shared" si="0"/>
        <v>Outstanding</v>
      </c>
      <c r="N51" s="13" t="s">
        <v>21</v>
      </c>
    </row>
    <row r="52" spans="1:14" ht="60" customHeight="1" x14ac:dyDescent="0.35">
      <c r="A52" s="11" t="s">
        <v>189</v>
      </c>
      <c r="B52" s="1" t="s">
        <v>127</v>
      </c>
      <c r="C52" s="2" t="s">
        <v>16</v>
      </c>
      <c r="D52" s="3" t="s">
        <v>158</v>
      </c>
      <c r="E52" s="4" t="s">
        <v>18</v>
      </c>
      <c r="F52" s="4" t="s">
        <v>19</v>
      </c>
      <c r="G52" s="4" t="s">
        <v>20</v>
      </c>
      <c r="H52" s="4" t="s">
        <v>21</v>
      </c>
      <c r="I52" s="5" t="s">
        <v>21</v>
      </c>
      <c r="J52" s="1" t="s">
        <v>128</v>
      </c>
      <c r="K52" s="1" t="s">
        <v>129</v>
      </c>
      <c r="L52" s="1" t="s">
        <v>130</v>
      </c>
      <c r="M52" s="4" t="str">
        <f t="shared" si="0"/>
        <v>Outstanding</v>
      </c>
      <c r="N52" s="13" t="s">
        <v>21</v>
      </c>
    </row>
    <row r="53" spans="1:14" ht="60" customHeight="1" x14ac:dyDescent="0.35">
      <c r="A53" s="11" t="s">
        <v>190</v>
      </c>
      <c r="B53" s="1" t="s">
        <v>191</v>
      </c>
      <c r="C53" s="2" t="s">
        <v>16</v>
      </c>
      <c r="D53" s="3" t="s">
        <v>158</v>
      </c>
      <c r="E53" s="4" t="s">
        <v>18</v>
      </c>
      <c r="F53" s="4" t="s">
        <v>19</v>
      </c>
      <c r="G53" s="4" t="s">
        <v>20</v>
      </c>
      <c r="H53" s="4" t="s">
        <v>21</v>
      </c>
      <c r="I53" s="5" t="s">
        <v>21</v>
      </c>
      <c r="J53" s="1" t="s">
        <v>192</v>
      </c>
      <c r="K53" s="1" t="s">
        <v>193</v>
      </c>
      <c r="L53" s="1" t="s">
        <v>194</v>
      </c>
      <c r="M53" s="4" t="str">
        <f t="shared" si="0"/>
        <v>Outstanding</v>
      </c>
      <c r="N53" s="13" t="s">
        <v>21</v>
      </c>
    </row>
    <row r="54" spans="1:14" ht="60" customHeight="1" x14ac:dyDescent="0.35">
      <c r="A54" s="11" t="s">
        <v>195</v>
      </c>
      <c r="B54" s="1" t="s">
        <v>196</v>
      </c>
      <c r="C54" s="2" t="s">
        <v>16</v>
      </c>
      <c r="D54" s="3" t="s">
        <v>158</v>
      </c>
      <c r="E54" s="4" t="s">
        <v>18</v>
      </c>
      <c r="F54" s="4" t="s">
        <v>19</v>
      </c>
      <c r="G54" s="4" t="s">
        <v>20</v>
      </c>
      <c r="H54" s="4" t="s">
        <v>21</v>
      </c>
      <c r="I54" s="5" t="s">
        <v>21</v>
      </c>
      <c r="J54" s="1" t="s">
        <v>197</v>
      </c>
      <c r="K54" s="1" t="s">
        <v>198</v>
      </c>
      <c r="L54" s="1" t="s">
        <v>199</v>
      </c>
      <c r="M54" s="4" t="str">
        <f t="shared" si="0"/>
        <v>Outstanding</v>
      </c>
      <c r="N54" s="13" t="s">
        <v>21</v>
      </c>
    </row>
    <row r="55" spans="1:14" ht="60" customHeight="1" x14ac:dyDescent="0.35">
      <c r="A55" s="11" t="s">
        <v>200</v>
      </c>
      <c r="B55" s="1" t="s">
        <v>201</v>
      </c>
      <c r="C55" s="2" t="s">
        <v>16</v>
      </c>
      <c r="D55" s="3" t="s">
        <v>158</v>
      </c>
      <c r="E55" s="4" t="s">
        <v>18</v>
      </c>
      <c r="F55" s="4" t="s">
        <v>19</v>
      </c>
      <c r="G55" s="4" t="s">
        <v>20</v>
      </c>
      <c r="H55" s="4" t="s">
        <v>21</v>
      </c>
      <c r="I55" s="5" t="s">
        <v>21</v>
      </c>
      <c r="J55" s="1" t="s">
        <v>202</v>
      </c>
      <c r="K55" s="1" t="s">
        <v>203</v>
      </c>
      <c r="L55" s="1" t="s">
        <v>204</v>
      </c>
      <c r="M55" s="4" t="str">
        <f t="shared" si="0"/>
        <v>Outstanding</v>
      </c>
      <c r="N55" s="13" t="s">
        <v>21</v>
      </c>
    </row>
    <row r="56" spans="1:14" ht="60" customHeight="1" x14ac:dyDescent="0.35">
      <c r="A56" s="11" t="s">
        <v>205</v>
      </c>
      <c r="B56" s="1" t="s">
        <v>132</v>
      </c>
      <c r="C56" s="2" t="s">
        <v>16</v>
      </c>
      <c r="D56" s="3" t="s">
        <v>158</v>
      </c>
      <c r="E56" s="4" t="s">
        <v>18</v>
      </c>
      <c r="F56" s="4" t="s">
        <v>19</v>
      </c>
      <c r="G56" s="4" t="s">
        <v>20</v>
      </c>
      <c r="H56" s="4" t="s">
        <v>21</v>
      </c>
      <c r="I56" s="5" t="s">
        <v>21</v>
      </c>
      <c r="J56" s="1" t="s">
        <v>133</v>
      </c>
      <c r="K56" s="1" t="s">
        <v>134</v>
      </c>
      <c r="L56" s="1" t="s">
        <v>135</v>
      </c>
      <c r="M56" s="4" t="str">
        <f t="shared" si="0"/>
        <v>Outstanding</v>
      </c>
      <c r="N56" s="13" t="s">
        <v>21</v>
      </c>
    </row>
    <row r="57" spans="1:14" ht="60" customHeight="1" x14ac:dyDescent="0.35">
      <c r="A57" s="11" t="s">
        <v>206</v>
      </c>
      <c r="B57" s="1" t="s">
        <v>137</v>
      </c>
      <c r="C57" s="2" t="s">
        <v>16</v>
      </c>
      <c r="D57" s="3" t="s">
        <v>158</v>
      </c>
      <c r="E57" s="4" t="s">
        <v>18</v>
      </c>
      <c r="F57" s="4" t="s">
        <v>19</v>
      </c>
      <c r="G57" s="4" t="s">
        <v>20</v>
      </c>
      <c r="H57" s="4" t="s">
        <v>21</v>
      </c>
      <c r="I57" s="5" t="s">
        <v>21</v>
      </c>
      <c r="J57" s="1" t="s">
        <v>138</v>
      </c>
      <c r="K57" s="1" t="s">
        <v>139</v>
      </c>
      <c r="L57" s="1" t="s">
        <v>140</v>
      </c>
      <c r="M57" s="4" t="str">
        <f t="shared" si="0"/>
        <v>Outstanding</v>
      </c>
      <c r="N57" s="13" t="s">
        <v>21</v>
      </c>
    </row>
    <row r="58" spans="1:14" ht="60" customHeight="1" x14ac:dyDescent="0.35">
      <c r="A58" s="11" t="s">
        <v>207</v>
      </c>
      <c r="B58" s="1" t="s">
        <v>142</v>
      </c>
      <c r="C58" s="2" t="s">
        <v>16</v>
      </c>
      <c r="D58" s="3" t="s">
        <v>158</v>
      </c>
      <c r="E58" s="4" t="s">
        <v>18</v>
      </c>
      <c r="F58" s="4" t="s">
        <v>19</v>
      </c>
      <c r="G58" s="4" t="s">
        <v>20</v>
      </c>
      <c r="H58" s="4" t="s">
        <v>21</v>
      </c>
      <c r="I58" s="5" t="s">
        <v>21</v>
      </c>
      <c r="J58" s="1" t="s">
        <v>143</v>
      </c>
      <c r="K58" s="1" t="s">
        <v>144</v>
      </c>
      <c r="L58" s="1" t="s">
        <v>145</v>
      </c>
      <c r="M58" s="4" t="str">
        <f t="shared" si="0"/>
        <v>Outstanding</v>
      </c>
      <c r="N58" s="13" t="s">
        <v>21</v>
      </c>
    </row>
    <row r="59" spans="1:14" ht="60" customHeight="1" x14ac:dyDescent="0.35">
      <c r="A59" s="11" t="s">
        <v>208</v>
      </c>
      <c r="B59" s="1" t="s">
        <v>147</v>
      </c>
      <c r="C59" s="2" t="s">
        <v>148</v>
      </c>
      <c r="D59" s="3" t="s">
        <v>158</v>
      </c>
      <c r="E59" s="4" t="s">
        <v>18</v>
      </c>
      <c r="F59" s="4" t="s">
        <v>19</v>
      </c>
      <c r="G59" s="4" t="s">
        <v>20</v>
      </c>
      <c r="H59" s="4" t="s">
        <v>21</v>
      </c>
      <c r="I59" s="5" t="s">
        <v>21</v>
      </c>
      <c r="J59" s="1" t="s">
        <v>149</v>
      </c>
      <c r="K59" s="1" t="s">
        <v>150</v>
      </c>
      <c r="L59" s="1" t="s">
        <v>151</v>
      </c>
      <c r="M59" s="4" t="str">
        <f t="shared" si="0"/>
        <v>Outstanding</v>
      </c>
      <c r="N59" s="13" t="s">
        <v>21</v>
      </c>
    </row>
    <row r="60" spans="1:14" ht="60" customHeight="1" x14ac:dyDescent="0.35">
      <c r="A60" s="12" t="s">
        <v>209</v>
      </c>
      <c r="B60" s="6" t="s">
        <v>153</v>
      </c>
      <c r="C60" s="7" t="s">
        <v>42</v>
      </c>
      <c r="D60" s="8" t="s">
        <v>158</v>
      </c>
      <c r="E60" s="9" t="s">
        <v>18</v>
      </c>
      <c r="F60" s="9" t="s">
        <v>19</v>
      </c>
      <c r="G60" s="9" t="s">
        <v>20</v>
      </c>
      <c r="H60" s="9" t="s">
        <v>21</v>
      </c>
      <c r="I60" s="10" t="s">
        <v>21</v>
      </c>
      <c r="J60" s="6" t="s">
        <v>154</v>
      </c>
      <c r="K60" s="6" t="s">
        <v>155</v>
      </c>
      <c r="L60" s="6" t="s">
        <v>156</v>
      </c>
      <c r="M60" s="9" t="str">
        <f t="shared" si="0"/>
        <v>Outstanding</v>
      </c>
      <c r="N60" s="14" t="s">
        <v>21</v>
      </c>
    </row>
    <row r="64" spans="1:14" ht="32" customHeight="1" x14ac:dyDescent="0.35">
      <c r="A64" s="291" t="s">
        <v>210</v>
      </c>
      <c r="B64" s="291"/>
      <c r="C64" s="291"/>
      <c r="D64" s="291"/>
    </row>
  </sheetData>
  <mergeCells count="1">
    <mergeCell ref="A64:D64"/>
  </mergeCells>
  <conditionalFormatting sqref="C2:C60">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6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6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6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60" xr:uid="{00000000-0002-0000-0200-000000000000}">
      <formula1>"Must,Should,Could,Won't,Unassigned"</formula1>
    </dataValidation>
    <dataValidation type="list" showErrorMessage="1" errorTitle="Invalid Value" error="Please select a value from the list: Low, Medium, High, Unassessed." sqref="F2:F60" xr:uid="{00000000-0002-0000-0200-000001000000}">
      <formula1>"Low,Medium,High,Unassessed"</formula1>
    </dataValidation>
    <dataValidation type="list" showErrorMessage="1" errorTitle="Invalid Value" error="Please select a value from the list: Phase1, Phase2, Phase3, Phase4, Phase5, Pending." sqref="G2:G6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0" xr:uid="{00000000-0002-0000-0200-000003000000}">
      <formula1>"Implemented,Testing,Failed,Compensated,Risk Accepted,N/A"</formula1>
    </dataValidation>
  </dataValidations>
  <hyperlinks>
    <hyperlink ref="A6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363</v>
      </c>
      <c r="C2" s="308" t="s">
        <v>363</v>
      </c>
      <c r="D2" s="308" t="s">
        <v>363</v>
      </c>
      <c r="E2" s="308" t="s">
        <v>363</v>
      </c>
      <c r="F2" s="308" t="s">
        <v>363</v>
      </c>
      <c r="G2" s="308" t="s">
        <v>363</v>
      </c>
      <c r="H2" s="312" t="s">
        <v>364</v>
      </c>
      <c r="I2" s="312" t="s">
        <v>364</v>
      </c>
      <c r="J2" s="312" t="s">
        <v>364</v>
      </c>
      <c r="K2" s="312" t="s">
        <v>364</v>
      </c>
      <c r="L2" s="312" t="s">
        <v>364</v>
      </c>
      <c r="M2" s="311" t="s">
        <v>365</v>
      </c>
      <c r="N2" s="311" t="s">
        <v>365</v>
      </c>
      <c r="O2" s="313" t="s">
        <v>366</v>
      </c>
      <c r="P2" s="313" t="s">
        <v>366</v>
      </c>
      <c r="Q2" s="309" t="s">
        <v>12</v>
      </c>
      <c r="R2" s="309" t="s">
        <v>12</v>
      </c>
      <c r="S2" s="309" t="s">
        <v>12</v>
      </c>
      <c r="T2" s="310" t="s">
        <v>367</v>
      </c>
    </row>
    <row r="3" spans="2:20" ht="35" customHeight="1" x14ac:dyDescent="0.35">
      <c r="B3" s="73" t="s">
        <v>368</v>
      </c>
      <c r="C3" s="73" t="s">
        <v>369</v>
      </c>
      <c r="D3" s="73" t="s">
        <v>370</v>
      </c>
      <c r="E3" s="73" t="s">
        <v>371</v>
      </c>
      <c r="F3" s="73" t="s">
        <v>372</v>
      </c>
      <c r="G3" s="73" t="s">
        <v>10</v>
      </c>
      <c r="H3" s="74" t="s">
        <v>373</v>
      </c>
      <c r="I3" s="74" t="s">
        <v>374</v>
      </c>
      <c r="J3" s="74" t="s">
        <v>375</v>
      </c>
      <c r="K3" s="74" t="s">
        <v>376</v>
      </c>
      <c r="L3" s="74" t="s">
        <v>307</v>
      </c>
      <c r="M3" s="75" t="s">
        <v>377</v>
      </c>
      <c r="N3" s="75" t="s">
        <v>378</v>
      </c>
      <c r="O3" s="76" t="s">
        <v>379</v>
      </c>
      <c r="P3" s="76" t="s">
        <v>380</v>
      </c>
      <c r="Q3" s="77" t="s">
        <v>12</v>
      </c>
      <c r="R3" s="77" t="s">
        <v>381</v>
      </c>
      <c r="S3" s="77" t="s">
        <v>382</v>
      </c>
      <c r="T3" s="78" t="s">
        <v>383</v>
      </c>
    </row>
    <row r="4" spans="2:20" ht="60" customHeight="1" x14ac:dyDescent="0.35">
      <c r="B4" s="79" t="s">
        <v>384</v>
      </c>
      <c r="C4" s="79" t="s">
        <v>385</v>
      </c>
      <c r="D4" s="79" t="s">
        <v>386</v>
      </c>
      <c r="E4" s="79" t="s">
        <v>387</v>
      </c>
      <c r="F4" s="79" t="s">
        <v>388</v>
      </c>
      <c r="G4" s="79" t="s">
        <v>389</v>
      </c>
      <c r="H4" s="79" t="s">
        <v>390</v>
      </c>
      <c r="I4" s="79" t="s">
        <v>391</v>
      </c>
      <c r="J4" s="79" t="s">
        <v>392</v>
      </c>
      <c r="K4" s="79" t="s">
        <v>393</v>
      </c>
      <c r="L4" s="79" t="s">
        <v>394</v>
      </c>
      <c r="M4" s="79" t="s">
        <v>395</v>
      </c>
      <c r="N4" s="79" t="s">
        <v>396</v>
      </c>
      <c r="O4" s="79" t="s">
        <v>397</v>
      </c>
      <c r="P4" s="79" t="s">
        <v>398</v>
      </c>
      <c r="Q4" s="79" t="s">
        <v>399</v>
      </c>
      <c r="R4" s="79" t="s">
        <v>400</v>
      </c>
      <c r="S4" s="79" t="s">
        <v>401</v>
      </c>
      <c r="T4" s="79" t="s">
        <v>402</v>
      </c>
    </row>
    <row r="5" spans="2:20" ht="60" customHeight="1" x14ac:dyDescent="0.35">
      <c r="B5" s="41" t="s">
        <v>403</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404</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405</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406</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407</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408</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409</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410</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411</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412</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413</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414</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415</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416</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417</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418</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419</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420</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421</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422</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423</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424</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425</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426</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427</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428</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429</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430</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431</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432</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433</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434</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435</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436</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437</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438</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439</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440</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441</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442</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443</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444</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445</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446</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447</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448</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449</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450</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451</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452</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210</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453</v>
      </c>
      <c r="B1" s="107" t="s">
        <v>0</v>
      </c>
      <c r="C1" s="107" t="s">
        <v>454</v>
      </c>
      <c r="D1" s="107" t="s">
        <v>10</v>
      </c>
      <c r="E1" s="107" t="s">
        <v>455</v>
      </c>
      <c r="F1" s="107" t="s">
        <v>456</v>
      </c>
      <c r="G1" s="107" t="s">
        <v>457</v>
      </c>
      <c r="H1" s="107" t="s">
        <v>458</v>
      </c>
      <c r="I1" s="107" t="s">
        <v>459</v>
      </c>
      <c r="J1" s="107" t="s">
        <v>460</v>
      </c>
      <c r="K1" s="107" t="s">
        <v>461</v>
      </c>
      <c r="L1" s="107" t="s">
        <v>462</v>
      </c>
      <c r="M1" s="107" t="s">
        <v>463</v>
      </c>
      <c r="N1" s="107" t="s">
        <v>464</v>
      </c>
      <c r="O1" s="107" t="s">
        <v>465</v>
      </c>
      <c r="P1" s="107" t="s">
        <v>466</v>
      </c>
      <c r="Q1" s="107" t="s">
        <v>467</v>
      </c>
      <c r="R1" s="107" t="s">
        <v>468</v>
      </c>
      <c r="S1" s="107" t="s">
        <v>469</v>
      </c>
      <c r="T1" s="107" t="s">
        <v>470</v>
      </c>
      <c r="U1" s="107" t="s">
        <v>471</v>
      </c>
      <c r="V1" s="107" t="s">
        <v>472</v>
      </c>
      <c r="W1" s="107" t="s">
        <v>473</v>
      </c>
      <c r="X1" s="107" t="s">
        <v>474</v>
      </c>
      <c r="Y1" s="107" t="s">
        <v>475</v>
      </c>
      <c r="Z1" s="107" t="s">
        <v>476</v>
      </c>
      <c r="AA1" s="107" t="s">
        <v>477</v>
      </c>
      <c r="AB1" s="107" t="s">
        <v>478</v>
      </c>
      <c r="AC1" s="107" t="s">
        <v>479</v>
      </c>
      <c r="AD1" s="107" t="s">
        <v>480</v>
      </c>
      <c r="AE1" s="107" t="s">
        <v>481</v>
      </c>
      <c r="AF1" s="107" t="s">
        <v>482</v>
      </c>
      <c r="AG1" s="107" t="s">
        <v>483</v>
      </c>
      <c r="AH1" s="107" t="s">
        <v>484</v>
      </c>
      <c r="AI1" s="107" t="s">
        <v>485</v>
      </c>
      <c r="AJ1" s="107" t="s">
        <v>486</v>
      </c>
      <c r="AK1" s="107" t="s">
        <v>487</v>
      </c>
      <c r="AL1" s="107" t="s">
        <v>488</v>
      </c>
      <c r="AM1" s="107" t="s">
        <v>489</v>
      </c>
      <c r="AN1" s="107" t="s">
        <v>490</v>
      </c>
      <c r="AO1" s="107" t="s">
        <v>491</v>
      </c>
      <c r="AP1" s="107" t="s">
        <v>492</v>
      </c>
      <c r="AQ1" s="107" t="s">
        <v>493</v>
      </c>
      <c r="AR1" s="107" t="s">
        <v>494</v>
      </c>
      <c r="AS1" s="107" t="s">
        <v>495</v>
      </c>
      <c r="AT1" s="107" t="s">
        <v>496</v>
      </c>
      <c r="AU1" s="107" t="s">
        <v>497</v>
      </c>
      <c r="AV1" s="107" t="s">
        <v>498</v>
      </c>
      <c r="AW1" s="108" t="s">
        <v>499</v>
      </c>
    </row>
    <row r="2" spans="1:49" ht="60" customHeight="1" outlineLevel="1" x14ac:dyDescent="0.35">
      <c r="A2" s="100" t="s">
        <v>500</v>
      </c>
      <c r="B2" s="83">
        <v>1</v>
      </c>
      <c r="C2" s="85" t="s">
        <v>21</v>
      </c>
      <c r="D2" s="87" t="s">
        <v>501</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500</v>
      </c>
      <c r="B3" s="84" t="s">
        <v>502</v>
      </c>
      <c r="C3" s="86" t="s">
        <v>503</v>
      </c>
      <c r="D3" s="88" t="s">
        <v>504</v>
      </c>
      <c r="E3" s="88" t="s">
        <v>505</v>
      </c>
      <c r="F3" s="89" t="s">
        <v>506</v>
      </c>
      <c r="G3" s="89" t="s">
        <v>507</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500</v>
      </c>
      <c r="B4" s="84" t="s">
        <v>508</v>
      </c>
      <c r="C4" s="86" t="s">
        <v>509</v>
      </c>
      <c r="D4" s="88" t="s">
        <v>510</v>
      </c>
      <c r="E4" s="88" t="s">
        <v>511</v>
      </c>
      <c r="F4" s="89" t="s">
        <v>506</v>
      </c>
      <c r="G4" s="89" t="s">
        <v>512</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500</v>
      </c>
      <c r="B5" s="84" t="s">
        <v>513</v>
      </c>
      <c r="C5" s="86" t="s">
        <v>514</v>
      </c>
      <c r="D5" s="88" t="s">
        <v>515</v>
      </c>
      <c r="E5" s="88" t="s">
        <v>516</v>
      </c>
      <c r="F5" s="89" t="s">
        <v>506</v>
      </c>
      <c r="G5" s="89" t="s">
        <v>517</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500</v>
      </c>
      <c r="B6" s="84" t="s">
        <v>518</v>
      </c>
      <c r="C6" s="86" t="s">
        <v>519</v>
      </c>
      <c r="D6" s="88" t="s">
        <v>520</v>
      </c>
      <c r="E6" s="88" t="s">
        <v>521</v>
      </c>
      <c r="F6" s="89" t="s">
        <v>506</v>
      </c>
      <c r="G6" s="89" t="s">
        <v>507</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500</v>
      </c>
      <c r="B7" s="84" t="s">
        <v>522</v>
      </c>
      <c r="C7" s="86" t="s">
        <v>523</v>
      </c>
      <c r="D7" s="88" t="s">
        <v>524</v>
      </c>
      <c r="E7" s="88" t="s">
        <v>525</v>
      </c>
      <c r="F7" s="89" t="s">
        <v>506</v>
      </c>
      <c r="G7" s="89" t="s">
        <v>517</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526</v>
      </c>
      <c r="B8" s="83">
        <v>2</v>
      </c>
      <c r="C8" s="85" t="s">
        <v>21</v>
      </c>
      <c r="D8" s="87" t="s">
        <v>527</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526</v>
      </c>
      <c r="B9" s="84" t="s">
        <v>528</v>
      </c>
      <c r="C9" s="86" t="s">
        <v>529</v>
      </c>
      <c r="D9" s="88" t="s">
        <v>530</v>
      </c>
      <c r="E9" s="88" t="s">
        <v>531</v>
      </c>
      <c r="F9" s="89" t="s">
        <v>532</v>
      </c>
      <c r="G9" s="89" t="s">
        <v>507</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526</v>
      </c>
      <c r="B10" s="84" t="s">
        <v>533</v>
      </c>
      <c r="C10" s="86" t="s">
        <v>534</v>
      </c>
      <c r="D10" s="88" t="s">
        <v>535</v>
      </c>
      <c r="E10" s="88" t="s">
        <v>536</v>
      </c>
      <c r="F10" s="89" t="s">
        <v>532</v>
      </c>
      <c r="G10" s="89" t="s">
        <v>507</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526</v>
      </c>
      <c r="B11" s="84" t="s">
        <v>537</v>
      </c>
      <c r="C11" s="86" t="s">
        <v>538</v>
      </c>
      <c r="D11" s="88" t="s">
        <v>539</v>
      </c>
      <c r="E11" s="88" t="s">
        <v>540</v>
      </c>
      <c r="F11" s="89" t="s">
        <v>532</v>
      </c>
      <c r="G11" s="89" t="s">
        <v>512</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526</v>
      </c>
      <c r="B12" s="84" t="s">
        <v>541</v>
      </c>
      <c r="C12" s="86" t="s">
        <v>542</v>
      </c>
      <c r="D12" s="88" t="s">
        <v>543</v>
      </c>
      <c r="E12" s="88" t="s">
        <v>544</v>
      </c>
      <c r="F12" s="89" t="s">
        <v>532</v>
      </c>
      <c r="G12" s="89" t="s">
        <v>517</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526</v>
      </c>
      <c r="B13" s="84" t="s">
        <v>545</v>
      </c>
      <c r="C13" s="86" t="s">
        <v>546</v>
      </c>
      <c r="D13" s="88" t="s">
        <v>547</v>
      </c>
      <c r="E13" s="88" t="s">
        <v>548</v>
      </c>
      <c r="F13" s="89" t="s">
        <v>532</v>
      </c>
      <c r="G13" s="89" t="s">
        <v>549</v>
      </c>
      <c r="H13" s="89">
        <v>2</v>
      </c>
      <c r="I13" s="91">
        <f>IF(COUNTIF(J13:AW13,"&lt;&gt;")=0,"",SUMPRODUCT(((Recommendations[ImplStatus]="Implemented")+(Recommendations[ImplStatus]="Compensated"))*ISNUMBER(MATCH(Recommendations[Id],J13:AW13,0)))/COUNTIF(J13:AW13,"&lt;&gt;"))</f>
        <v>0</v>
      </c>
      <c r="J13" s="93" t="s">
        <v>46</v>
      </c>
      <c r="K13" s="93" t="s">
        <v>51</v>
      </c>
      <c r="L13" s="93" t="s">
        <v>152</v>
      </c>
      <c r="M13" s="93" t="s">
        <v>163</v>
      </c>
      <c r="N13" s="93" t="s">
        <v>164</v>
      </c>
      <c r="O13" s="93" t="s">
        <v>195</v>
      </c>
      <c r="P13" s="93" t="s">
        <v>209</v>
      </c>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526</v>
      </c>
      <c r="B14" s="84" t="s">
        <v>550</v>
      </c>
      <c r="C14" s="86" t="s">
        <v>551</v>
      </c>
      <c r="D14" s="88" t="s">
        <v>552</v>
      </c>
      <c r="E14" s="88" t="s">
        <v>553</v>
      </c>
      <c r="F14" s="89" t="s">
        <v>532</v>
      </c>
      <c r="G14" s="89" t="s">
        <v>549</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526</v>
      </c>
      <c r="B15" s="84" t="s">
        <v>554</v>
      </c>
      <c r="C15" s="86" t="s">
        <v>555</v>
      </c>
      <c r="D15" s="88" t="s">
        <v>556</v>
      </c>
      <c r="E15" s="88" t="s">
        <v>557</v>
      </c>
      <c r="F15" s="89" t="s">
        <v>532</v>
      </c>
      <c r="G15" s="89" t="s">
        <v>549</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558</v>
      </c>
      <c r="B16" s="83">
        <v>3</v>
      </c>
      <c r="C16" s="85" t="s">
        <v>21</v>
      </c>
      <c r="D16" s="87" t="s">
        <v>559</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558</v>
      </c>
      <c r="B17" s="84" t="s">
        <v>560</v>
      </c>
      <c r="C17" s="86" t="s">
        <v>561</v>
      </c>
      <c r="D17" s="88" t="s">
        <v>562</v>
      </c>
      <c r="E17" s="88" t="s">
        <v>563</v>
      </c>
      <c r="F17" s="89" t="s">
        <v>564</v>
      </c>
      <c r="G17" s="89" t="s">
        <v>565</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558</v>
      </c>
      <c r="B18" s="84" t="s">
        <v>566</v>
      </c>
      <c r="C18" s="86" t="s">
        <v>567</v>
      </c>
      <c r="D18" s="88" t="s">
        <v>568</v>
      </c>
      <c r="E18" s="88" t="s">
        <v>569</v>
      </c>
      <c r="F18" s="89" t="s">
        <v>564</v>
      </c>
      <c r="G18" s="89" t="s">
        <v>507</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558</v>
      </c>
      <c r="B19" s="84" t="s">
        <v>570</v>
      </c>
      <c r="C19" s="86" t="s">
        <v>571</v>
      </c>
      <c r="D19" s="88" t="s">
        <v>572</v>
      </c>
      <c r="E19" s="88" t="s">
        <v>573</v>
      </c>
      <c r="F19" s="89" t="s">
        <v>564</v>
      </c>
      <c r="G19" s="89" t="s">
        <v>549</v>
      </c>
      <c r="H19" s="89">
        <v>1</v>
      </c>
      <c r="I19" s="91">
        <f>IF(COUNTIF(J19:AW19,"&lt;&gt;")=0,"",SUMPRODUCT(((Recommendations[ImplStatus]="Implemented")+(Recommendations[ImplStatus]="Compensated"))*ISNUMBER(MATCH(Recommendations[Id],J19:AW19,0)))/COUNTIF(J19:AW19,"&lt;&gt;"))</f>
        <v>0</v>
      </c>
      <c r="J19" s="93" t="s">
        <v>178</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558</v>
      </c>
      <c r="B20" s="84" t="s">
        <v>574</v>
      </c>
      <c r="C20" s="86" t="s">
        <v>575</v>
      </c>
      <c r="D20" s="88" t="s">
        <v>576</v>
      </c>
      <c r="E20" s="88" t="s">
        <v>577</v>
      </c>
      <c r="F20" s="89" t="s">
        <v>564</v>
      </c>
      <c r="G20" s="89" t="s">
        <v>549</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558</v>
      </c>
      <c r="B21" s="84" t="s">
        <v>578</v>
      </c>
      <c r="C21" s="86" t="s">
        <v>579</v>
      </c>
      <c r="D21" s="88" t="s">
        <v>580</v>
      </c>
      <c r="E21" s="88" t="s">
        <v>581</v>
      </c>
      <c r="F21" s="89" t="s">
        <v>564</v>
      </c>
      <c r="G21" s="89" t="s">
        <v>549</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558</v>
      </c>
      <c r="B22" s="84" t="s">
        <v>582</v>
      </c>
      <c r="C22" s="86" t="s">
        <v>583</v>
      </c>
      <c r="D22" s="88" t="s">
        <v>584</v>
      </c>
      <c r="E22" s="88" t="s">
        <v>585</v>
      </c>
      <c r="F22" s="89" t="s">
        <v>564</v>
      </c>
      <c r="G22" s="89" t="s">
        <v>549</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558</v>
      </c>
      <c r="B23" s="84" t="s">
        <v>586</v>
      </c>
      <c r="C23" s="86" t="s">
        <v>587</v>
      </c>
      <c r="D23" s="88" t="s">
        <v>588</v>
      </c>
      <c r="E23" s="88" t="s">
        <v>589</v>
      </c>
      <c r="F23" s="89" t="s">
        <v>564</v>
      </c>
      <c r="G23" s="89" t="s">
        <v>507</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558</v>
      </c>
      <c r="B24" s="84" t="s">
        <v>590</v>
      </c>
      <c r="C24" s="86" t="s">
        <v>591</v>
      </c>
      <c r="D24" s="88" t="s">
        <v>592</v>
      </c>
      <c r="E24" s="88" t="s">
        <v>593</v>
      </c>
      <c r="F24" s="89" t="s">
        <v>564</v>
      </c>
      <c r="G24" s="89" t="s">
        <v>507</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558</v>
      </c>
      <c r="B25" s="84" t="s">
        <v>594</v>
      </c>
      <c r="C25" s="86" t="s">
        <v>595</v>
      </c>
      <c r="D25" s="88" t="s">
        <v>596</v>
      </c>
      <c r="E25" s="88" t="s">
        <v>597</v>
      </c>
      <c r="F25" s="89" t="s">
        <v>564</v>
      </c>
      <c r="G25" s="89" t="s">
        <v>549</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558</v>
      </c>
      <c r="B26" s="84" t="s">
        <v>598</v>
      </c>
      <c r="C26" s="86" t="s">
        <v>599</v>
      </c>
      <c r="D26" s="88" t="s">
        <v>600</v>
      </c>
      <c r="E26" s="88" t="s">
        <v>601</v>
      </c>
      <c r="F26" s="89" t="s">
        <v>564</v>
      </c>
      <c r="G26" s="89" t="s">
        <v>549</v>
      </c>
      <c r="H26" s="89">
        <v>2</v>
      </c>
      <c r="I26" s="91" t="str">
        <f>IF(COUNTIF(J26:AW26,"&lt;&gt;")=0,"",SUMPRODUCT(((Recommendations[ImplStatus]="Implemented")+(Recommendations[ImplStatus]="Compensated"))*ISNUMBER(MATCH(Recommendations[Id],J26:AW26,0)))/COUNTIF(J26:AW26,"&lt;&gt;"))</f>
        <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558</v>
      </c>
      <c r="B27" s="84" t="s">
        <v>602</v>
      </c>
      <c r="C27" s="86" t="s">
        <v>603</v>
      </c>
      <c r="D27" s="88" t="s">
        <v>604</v>
      </c>
      <c r="E27" s="88" t="s">
        <v>605</v>
      </c>
      <c r="F27" s="89" t="s">
        <v>564</v>
      </c>
      <c r="G27" s="89" t="s">
        <v>549</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558</v>
      </c>
      <c r="B28" s="84" t="s">
        <v>606</v>
      </c>
      <c r="C28" s="86" t="s">
        <v>607</v>
      </c>
      <c r="D28" s="88" t="s">
        <v>608</v>
      </c>
      <c r="E28" s="88" t="s">
        <v>609</v>
      </c>
      <c r="F28" s="89" t="s">
        <v>564</v>
      </c>
      <c r="G28" s="89" t="s">
        <v>549</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558</v>
      </c>
      <c r="B29" s="84" t="s">
        <v>610</v>
      </c>
      <c r="C29" s="86" t="s">
        <v>611</v>
      </c>
      <c r="D29" s="88" t="s">
        <v>612</v>
      </c>
      <c r="E29" s="88" t="s">
        <v>613</v>
      </c>
      <c r="F29" s="89" t="s">
        <v>564</v>
      </c>
      <c r="G29" s="89" t="s">
        <v>549</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558</v>
      </c>
      <c r="B30" s="84" t="s">
        <v>614</v>
      </c>
      <c r="C30" s="86" t="s">
        <v>615</v>
      </c>
      <c r="D30" s="88" t="s">
        <v>616</v>
      </c>
      <c r="E30" s="88" t="s">
        <v>617</v>
      </c>
      <c r="F30" s="89" t="s">
        <v>564</v>
      </c>
      <c r="G30" s="89" t="s">
        <v>517</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618</v>
      </c>
      <c r="B31" s="83">
        <v>4</v>
      </c>
      <c r="C31" s="85" t="s">
        <v>21</v>
      </c>
      <c r="D31" s="87" t="s">
        <v>619</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618</v>
      </c>
      <c r="B32" s="84" t="s">
        <v>620</v>
      </c>
      <c r="C32" s="86" t="s">
        <v>621</v>
      </c>
      <c r="D32" s="88" t="s">
        <v>622</v>
      </c>
      <c r="E32" s="88" t="s">
        <v>623</v>
      </c>
      <c r="F32" s="89" t="s">
        <v>624</v>
      </c>
      <c r="G32" s="89" t="s">
        <v>565</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618</v>
      </c>
      <c r="B33" s="84" t="s">
        <v>625</v>
      </c>
      <c r="C33" s="86" t="s">
        <v>626</v>
      </c>
      <c r="D33" s="88" t="s">
        <v>627</v>
      </c>
      <c r="E33" s="88" t="s">
        <v>628</v>
      </c>
      <c r="F33" s="89" t="s">
        <v>624</v>
      </c>
      <c r="G33" s="89" t="s">
        <v>565</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618</v>
      </c>
      <c r="B34" s="84" t="s">
        <v>629</v>
      </c>
      <c r="C34" s="86" t="s">
        <v>630</v>
      </c>
      <c r="D34" s="88" t="s">
        <v>631</v>
      </c>
      <c r="E34" s="88" t="s">
        <v>632</v>
      </c>
      <c r="F34" s="89" t="s">
        <v>506</v>
      </c>
      <c r="G34" s="89" t="s">
        <v>549</v>
      </c>
      <c r="H34" s="89">
        <v>1</v>
      </c>
      <c r="I34" s="91">
        <f>IF(COUNTIF(J34:AW34,"&lt;&gt;")=0,"",SUMPRODUCT(((Recommendations[ImplStatus]="Implemented")+(Recommendations[ImplStatus]="Compensated"))*ISNUMBER(MATCH(Recommendations[Id],J34:AW34,0)))/COUNTIF(J34:AW34,"&lt;&gt;"))</f>
        <v>0</v>
      </c>
      <c r="J34" s="93" t="s">
        <v>30</v>
      </c>
      <c r="K34" s="93" t="s">
        <v>35</v>
      </c>
      <c r="L34" s="93" t="s">
        <v>66</v>
      </c>
      <c r="M34" s="93" t="s">
        <v>160</v>
      </c>
      <c r="N34" s="93" t="s">
        <v>161</v>
      </c>
      <c r="O34" s="93" t="s">
        <v>172</v>
      </c>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618</v>
      </c>
      <c r="B35" s="84" t="s">
        <v>633</v>
      </c>
      <c r="C35" s="86" t="s">
        <v>634</v>
      </c>
      <c r="D35" s="88" t="s">
        <v>635</v>
      </c>
      <c r="E35" s="88" t="s">
        <v>636</v>
      </c>
      <c r="F35" s="89" t="s">
        <v>506</v>
      </c>
      <c r="G35" s="89" t="s">
        <v>549</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618</v>
      </c>
      <c r="B36" s="84" t="s">
        <v>637</v>
      </c>
      <c r="C36" s="86" t="s">
        <v>638</v>
      </c>
      <c r="D36" s="88" t="s">
        <v>639</v>
      </c>
      <c r="E36" s="88" t="s">
        <v>640</v>
      </c>
      <c r="F36" s="89" t="s">
        <v>506</v>
      </c>
      <c r="G36" s="89" t="s">
        <v>549</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618</v>
      </c>
      <c r="B37" s="84" t="s">
        <v>641</v>
      </c>
      <c r="C37" s="86" t="s">
        <v>642</v>
      </c>
      <c r="D37" s="88" t="s">
        <v>643</v>
      </c>
      <c r="E37" s="88" t="s">
        <v>644</v>
      </c>
      <c r="F37" s="89" t="s">
        <v>506</v>
      </c>
      <c r="G37" s="89" t="s">
        <v>549</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618</v>
      </c>
      <c r="B38" s="84" t="s">
        <v>645</v>
      </c>
      <c r="C38" s="86" t="s">
        <v>646</v>
      </c>
      <c r="D38" s="88" t="s">
        <v>647</v>
      </c>
      <c r="E38" s="88" t="s">
        <v>648</v>
      </c>
      <c r="F38" s="89" t="s">
        <v>649</v>
      </c>
      <c r="G38" s="89" t="s">
        <v>549</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618</v>
      </c>
      <c r="B39" s="84" t="s">
        <v>650</v>
      </c>
      <c r="C39" s="86" t="s">
        <v>651</v>
      </c>
      <c r="D39" s="88" t="s">
        <v>652</v>
      </c>
      <c r="E39" s="88" t="s">
        <v>653</v>
      </c>
      <c r="F39" s="89" t="s">
        <v>506</v>
      </c>
      <c r="G39" s="89" t="s">
        <v>549</v>
      </c>
      <c r="H39" s="89">
        <v>2</v>
      </c>
      <c r="I39" s="91">
        <f>IF(COUNTIF(J39:AW39,"&lt;&gt;")=0,"",SUMPRODUCT(((Recommendations[ImplStatus]="Implemented")+(Recommendations[ImplStatus]="Compensated"))*ISNUMBER(MATCH(Recommendations[Id],J39:AW39,0)))/COUNTIF(J39:AW39,"&lt;&gt;"))</f>
        <v>0</v>
      </c>
      <c r="J39" s="93" t="s">
        <v>61</v>
      </c>
      <c r="K39" s="93" t="s">
        <v>71</v>
      </c>
      <c r="L39" s="93" t="s">
        <v>81</v>
      </c>
      <c r="M39" s="93" t="s">
        <v>116</v>
      </c>
      <c r="N39" s="93" t="s">
        <v>166</v>
      </c>
      <c r="O39" s="93" t="s">
        <v>173</v>
      </c>
      <c r="P39" s="93" t="s">
        <v>175</v>
      </c>
      <c r="Q39" s="93" t="s">
        <v>187</v>
      </c>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618</v>
      </c>
      <c r="B40" s="84" t="s">
        <v>654</v>
      </c>
      <c r="C40" s="86" t="s">
        <v>655</v>
      </c>
      <c r="D40" s="88" t="s">
        <v>656</v>
      </c>
      <c r="E40" s="88" t="s">
        <v>657</v>
      </c>
      <c r="F40" s="89" t="s">
        <v>506</v>
      </c>
      <c r="G40" s="89" t="s">
        <v>549</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618</v>
      </c>
      <c r="B41" s="84" t="s">
        <v>658</v>
      </c>
      <c r="C41" s="86" t="s">
        <v>659</v>
      </c>
      <c r="D41" s="88" t="s">
        <v>660</v>
      </c>
      <c r="E41" s="88" t="s">
        <v>661</v>
      </c>
      <c r="F41" s="89" t="s">
        <v>506</v>
      </c>
      <c r="G41" s="89" t="s">
        <v>549</v>
      </c>
      <c r="H41" s="89">
        <v>2</v>
      </c>
      <c r="I41" s="91">
        <f>IF(COUNTIF(J41:AW41,"&lt;&gt;")=0,"",SUMPRODUCT(((Recommendations[ImplStatus]="Implemented")+(Recommendations[ImplStatus]="Compensated"))*ISNUMBER(MATCH(Recommendations[Id],J41:AW41,0)))/COUNTIF(J41:AW41,"&lt;&gt;"))</f>
        <v>0</v>
      </c>
      <c r="J41" s="93" t="s">
        <v>40</v>
      </c>
      <c r="K41" s="93" t="s">
        <v>162</v>
      </c>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618</v>
      </c>
      <c r="B42" s="84" t="s">
        <v>662</v>
      </c>
      <c r="C42" s="86" t="s">
        <v>663</v>
      </c>
      <c r="D42" s="88" t="s">
        <v>664</v>
      </c>
      <c r="E42" s="88" t="s">
        <v>665</v>
      </c>
      <c r="F42" s="89" t="s">
        <v>564</v>
      </c>
      <c r="G42" s="89" t="s">
        <v>549</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618</v>
      </c>
      <c r="B43" s="84" t="s">
        <v>666</v>
      </c>
      <c r="C43" s="86" t="s">
        <v>667</v>
      </c>
      <c r="D43" s="88" t="s">
        <v>668</v>
      </c>
      <c r="E43" s="88" t="s">
        <v>669</v>
      </c>
      <c r="F43" s="89" t="s">
        <v>564</v>
      </c>
      <c r="G43" s="89" t="s">
        <v>549</v>
      </c>
      <c r="H43" s="89">
        <v>3</v>
      </c>
      <c r="I43" s="91">
        <f>IF(COUNTIF(J43:AW43,"&lt;&gt;")=0,"",SUMPRODUCT(((Recommendations[ImplStatus]="Implemented")+(Recommendations[ImplStatus]="Compensated"))*ISNUMBER(MATCH(Recommendations[Id],J43:AW43,0)))/COUNTIF(J43:AW43,"&lt;&gt;"))</f>
        <v>0</v>
      </c>
      <c r="J43" s="93" t="s">
        <v>56</v>
      </c>
      <c r="K43" s="93" t="s">
        <v>86</v>
      </c>
      <c r="L43" s="93" t="s">
        <v>91</v>
      </c>
      <c r="M43" s="93" t="s">
        <v>165</v>
      </c>
      <c r="N43" s="93" t="s">
        <v>176</v>
      </c>
      <c r="O43" s="93" t="s">
        <v>177</v>
      </c>
      <c r="P43" s="93" t="s">
        <v>190</v>
      </c>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670</v>
      </c>
      <c r="B44" s="83">
        <v>5</v>
      </c>
      <c r="C44" s="85" t="s">
        <v>21</v>
      </c>
      <c r="D44" s="87" t="s">
        <v>671</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670</v>
      </c>
      <c r="B45" s="84" t="s">
        <v>672</v>
      </c>
      <c r="C45" s="86" t="s">
        <v>673</v>
      </c>
      <c r="D45" s="88" t="s">
        <v>674</v>
      </c>
      <c r="E45" s="88" t="s">
        <v>675</v>
      </c>
      <c r="F45" s="89" t="s">
        <v>649</v>
      </c>
      <c r="G45" s="89" t="s">
        <v>507</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670</v>
      </c>
      <c r="B46" s="84" t="s">
        <v>676</v>
      </c>
      <c r="C46" s="86" t="s">
        <v>677</v>
      </c>
      <c r="D46" s="88" t="s">
        <v>678</v>
      </c>
      <c r="E46" s="88" t="s">
        <v>679</v>
      </c>
      <c r="F46" s="89" t="s">
        <v>649</v>
      </c>
      <c r="G46" s="89" t="s">
        <v>549</v>
      </c>
      <c r="H46" s="89">
        <v>1</v>
      </c>
      <c r="I46" s="91">
        <f>IF(COUNTIF(J46:AW46,"&lt;&gt;")=0,"",SUMPRODUCT(((Recommendations[ImplStatus]="Implemented")+(Recommendations[ImplStatus]="Compensated"))*ISNUMBER(MATCH(Recommendations[Id],J46:AW46,0)))/COUNTIF(J46:AW46,"&lt;&gt;"))</f>
        <v>0</v>
      </c>
      <c r="J46" s="93" t="s">
        <v>14</v>
      </c>
      <c r="K46" s="93" t="s">
        <v>25</v>
      </c>
      <c r="L46" s="93" t="s">
        <v>157</v>
      </c>
      <c r="M46" s="93" t="s">
        <v>159</v>
      </c>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670</v>
      </c>
      <c r="B47" s="84" t="s">
        <v>680</v>
      </c>
      <c r="C47" s="86" t="s">
        <v>681</v>
      </c>
      <c r="D47" s="88" t="s">
        <v>682</v>
      </c>
      <c r="E47" s="88" t="s">
        <v>683</v>
      </c>
      <c r="F47" s="89" t="s">
        <v>649</v>
      </c>
      <c r="G47" s="89" t="s">
        <v>549</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670</v>
      </c>
      <c r="B48" s="84" t="s">
        <v>684</v>
      </c>
      <c r="C48" s="86" t="s">
        <v>685</v>
      </c>
      <c r="D48" s="88" t="s">
        <v>686</v>
      </c>
      <c r="E48" s="88" t="s">
        <v>687</v>
      </c>
      <c r="F48" s="89" t="s">
        <v>649</v>
      </c>
      <c r="G48" s="89" t="s">
        <v>549</v>
      </c>
      <c r="H48" s="89">
        <v>1</v>
      </c>
      <c r="I48" s="91">
        <f>IF(COUNTIF(J48:AW48,"&lt;&gt;")=0,"",SUMPRODUCT(((Recommendations[ImplStatus]="Implemented")+(Recommendations[ImplStatus]="Compensated"))*ISNUMBER(MATCH(Recommendations[Id],J48:AW48,0)))/COUNTIF(J48:AW48,"&lt;&gt;"))</f>
        <v>0</v>
      </c>
      <c r="J48" s="93" t="s">
        <v>126</v>
      </c>
      <c r="K48" s="93" t="s">
        <v>189</v>
      </c>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670</v>
      </c>
      <c r="B49" s="84" t="s">
        <v>688</v>
      </c>
      <c r="C49" s="86" t="s">
        <v>689</v>
      </c>
      <c r="D49" s="88" t="s">
        <v>690</v>
      </c>
      <c r="E49" s="88" t="s">
        <v>691</v>
      </c>
      <c r="F49" s="89" t="s">
        <v>649</v>
      </c>
      <c r="G49" s="89" t="s">
        <v>507</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670</v>
      </c>
      <c r="B50" s="84" t="s">
        <v>692</v>
      </c>
      <c r="C50" s="86" t="s">
        <v>693</v>
      </c>
      <c r="D50" s="88" t="s">
        <v>694</v>
      </c>
      <c r="E50" s="88" t="s">
        <v>695</v>
      </c>
      <c r="F50" s="89" t="s">
        <v>649</v>
      </c>
      <c r="G50" s="89" t="s">
        <v>565</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696</v>
      </c>
      <c r="B51" s="83">
        <v>6</v>
      </c>
      <c r="C51" s="85" t="s">
        <v>21</v>
      </c>
      <c r="D51" s="87" t="s">
        <v>697</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696</v>
      </c>
      <c r="B52" s="84" t="s">
        <v>698</v>
      </c>
      <c r="C52" s="86" t="s">
        <v>699</v>
      </c>
      <c r="D52" s="88" t="s">
        <v>700</v>
      </c>
      <c r="E52" s="88" t="s">
        <v>701</v>
      </c>
      <c r="F52" s="89" t="s">
        <v>624</v>
      </c>
      <c r="G52" s="89" t="s">
        <v>565</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696</v>
      </c>
      <c r="B53" s="84" t="s">
        <v>702</v>
      </c>
      <c r="C53" s="86" t="s">
        <v>703</v>
      </c>
      <c r="D53" s="88" t="s">
        <v>704</v>
      </c>
      <c r="E53" s="88" t="s">
        <v>705</v>
      </c>
      <c r="F53" s="89" t="s">
        <v>624</v>
      </c>
      <c r="G53" s="89" t="s">
        <v>565</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696</v>
      </c>
      <c r="B54" s="84" t="s">
        <v>706</v>
      </c>
      <c r="C54" s="86" t="s">
        <v>707</v>
      </c>
      <c r="D54" s="88" t="s">
        <v>708</v>
      </c>
      <c r="E54" s="88" t="s">
        <v>709</v>
      </c>
      <c r="F54" s="89" t="s">
        <v>649</v>
      </c>
      <c r="G54" s="89" t="s">
        <v>549</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696</v>
      </c>
      <c r="B55" s="84" t="s">
        <v>710</v>
      </c>
      <c r="C55" s="86" t="s">
        <v>711</v>
      </c>
      <c r="D55" s="88" t="s">
        <v>712</v>
      </c>
      <c r="E55" s="88" t="s">
        <v>713</v>
      </c>
      <c r="F55" s="89" t="s">
        <v>649</v>
      </c>
      <c r="G55" s="89" t="s">
        <v>549</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696</v>
      </c>
      <c r="B56" s="84" t="s">
        <v>714</v>
      </c>
      <c r="C56" s="86" t="s">
        <v>715</v>
      </c>
      <c r="D56" s="88" t="s">
        <v>716</v>
      </c>
      <c r="E56" s="88" t="s">
        <v>717</v>
      </c>
      <c r="F56" s="89" t="s">
        <v>649</v>
      </c>
      <c r="G56" s="89" t="s">
        <v>549</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696</v>
      </c>
      <c r="B57" s="84" t="s">
        <v>718</v>
      </c>
      <c r="C57" s="86" t="s">
        <v>719</v>
      </c>
      <c r="D57" s="88" t="s">
        <v>720</v>
      </c>
      <c r="E57" s="88" t="s">
        <v>721</v>
      </c>
      <c r="F57" s="89" t="s">
        <v>532</v>
      </c>
      <c r="G57" s="89" t="s">
        <v>507</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696</v>
      </c>
      <c r="B58" s="84" t="s">
        <v>722</v>
      </c>
      <c r="C58" s="86" t="s">
        <v>723</v>
      </c>
      <c r="D58" s="88" t="s">
        <v>724</v>
      </c>
      <c r="E58" s="88" t="s">
        <v>725</v>
      </c>
      <c r="F58" s="89" t="s">
        <v>649</v>
      </c>
      <c r="G58" s="89" t="s">
        <v>549</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696</v>
      </c>
      <c r="B59" s="84" t="s">
        <v>726</v>
      </c>
      <c r="C59" s="86" t="s">
        <v>727</v>
      </c>
      <c r="D59" s="88" t="s">
        <v>728</v>
      </c>
      <c r="E59" s="88" t="s">
        <v>729</v>
      </c>
      <c r="F59" s="89" t="s">
        <v>649</v>
      </c>
      <c r="G59" s="89" t="s">
        <v>565</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730</v>
      </c>
      <c r="B60" s="83">
        <v>7</v>
      </c>
      <c r="C60" s="85" t="s">
        <v>21</v>
      </c>
      <c r="D60" s="87" t="s">
        <v>731</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730</v>
      </c>
      <c r="B61" s="84" t="s">
        <v>732</v>
      </c>
      <c r="C61" s="86" t="s">
        <v>733</v>
      </c>
      <c r="D61" s="88" t="s">
        <v>734</v>
      </c>
      <c r="E61" s="88" t="s">
        <v>735</v>
      </c>
      <c r="F61" s="89" t="s">
        <v>624</v>
      </c>
      <c r="G61" s="89" t="s">
        <v>565</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730</v>
      </c>
      <c r="B62" s="84" t="s">
        <v>736</v>
      </c>
      <c r="C62" s="86" t="s">
        <v>737</v>
      </c>
      <c r="D62" s="88" t="s">
        <v>738</v>
      </c>
      <c r="E62" s="88" t="s">
        <v>739</v>
      </c>
      <c r="F62" s="89" t="s">
        <v>624</v>
      </c>
      <c r="G62" s="89" t="s">
        <v>565</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730</v>
      </c>
      <c r="B63" s="84" t="s">
        <v>740</v>
      </c>
      <c r="C63" s="86" t="s">
        <v>741</v>
      </c>
      <c r="D63" s="88" t="s">
        <v>742</v>
      </c>
      <c r="E63" s="88" t="s">
        <v>743</v>
      </c>
      <c r="F63" s="89" t="s">
        <v>532</v>
      </c>
      <c r="G63" s="89" t="s">
        <v>549</v>
      </c>
      <c r="H63" s="89">
        <v>1</v>
      </c>
      <c r="I63" s="91">
        <f>IF(COUNTIF(J63:AW63,"&lt;&gt;")=0,"",SUMPRODUCT(((Recommendations[ImplStatus]="Implemented")+(Recommendations[ImplStatus]="Compensated"))*ISNUMBER(MATCH(Recommendations[Id],J63:AW63,0)))/COUNTIF(J63:AW63,"&lt;&gt;"))</f>
        <v>0</v>
      </c>
      <c r="J63" s="93" t="s">
        <v>146</v>
      </c>
      <c r="K63" s="93" t="s">
        <v>208</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730</v>
      </c>
      <c r="B64" s="84" t="s">
        <v>744</v>
      </c>
      <c r="C64" s="86" t="s">
        <v>745</v>
      </c>
      <c r="D64" s="88" t="s">
        <v>746</v>
      </c>
      <c r="E64" s="88" t="s">
        <v>747</v>
      </c>
      <c r="F64" s="89" t="s">
        <v>532</v>
      </c>
      <c r="G64" s="89" t="s">
        <v>549</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730</v>
      </c>
      <c r="B65" s="84" t="s">
        <v>748</v>
      </c>
      <c r="C65" s="86" t="s">
        <v>749</v>
      </c>
      <c r="D65" s="88" t="s">
        <v>750</v>
      </c>
      <c r="E65" s="88" t="s">
        <v>751</v>
      </c>
      <c r="F65" s="89" t="s">
        <v>532</v>
      </c>
      <c r="G65" s="89" t="s">
        <v>507</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730</v>
      </c>
      <c r="B66" s="84" t="s">
        <v>752</v>
      </c>
      <c r="C66" s="86" t="s">
        <v>753</v>
      </c>
      <c r="D66" s="88" t="s">
        <v>754</v>
      </c>
      <c r="E66" s="88" t="s">
        <v>755</v>
      </c>
      <c r="F66" s="89" t="s">
        <v>532</v>
      </c>
      <c r="G66" s="89" t="s">
        <v>507</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730</v>
      </c>
      <c r="B67" s="84" t="s">
        <v>756</v>
      </c>
      <c r="C67" s="86" t="s">
        <v>757</v>
      </c>
      <c r="D67" s="88" t="s">
        <v>758</v>
      </c>
      <c r="E67" s="88" t="s">
        <v>759</v>
      </c>
      <c r="F67" s="89" t="s">
        <v>532</v>
      </c>
      <c r="G67" s="89" t="s">
        <v>512</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760</v>
      </c>
      <c r="B68" s="83">
        <v>8</v>
      </c>
      <c r="C68" s="85" t="s">
        <v>21</v>
      </c>
      <c r="D68" s="87" t="s">
        <v>761</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760</v>
      </c>
      <c r="B69" s="84" t="s">
        <v>762</v>
      </c>
      <c r="C69" s="86" t="s">
        <v>763</v>
      </c>
      <c r="D69" s="88" t="s">
        <v>764</v>
      </c>
      <c r="E69" s="88" t="s">
        <v>765</v>
      </c>
      <c r="F69" s="89" t="s">
        <v>624</v>
      </c>
      <c r="G69" s="89" t="s">
        <v>565</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760</v>
      </c>
      <c r="B70" s="84" t="s">
        <v>766</v>
      </c>
      <c r="C70" s="86" t="s">
        <v>767</v>
      </c>
      <c r="D70" s="88" t="s">
        <v>768</v>
      </c>
      <c r="E70" s="88" t="s">
        <v>769</v>
      </c>
      <c r="F70" s="89" t="s">
        <v>564</v>
      </c>
      <c r="G70" s="89" t="s">
        <v>517</v>
      </c>
      <c r="H70" s="89">
        <v>1</v>
      </c>
      <c r="I70" s="91" t="str">
        <f>IF(COUNTIF(J70:AW70,"&lt;&gt;")=0,"",SUMPRODUCT(((Recommendations[ImplStatus]="Implemented")+(Recommendations[ImplStatus]="Compensated"))*ISNUMBER(MATCH(Recommendations[Id],J70:AW70,0)))/COUNTIF(J70:AW70,"&lt;&gt;"))</f>
        <v/>
      </c>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760</v>
      </c>
      <c r="B71" s="84" t="s">
        <v>770</v>
      </c>
      <c r="C71" s="86" t="s">
        <v>771</v>
      </c>
      <c r="D71" s="88" t="s">
        <v>772</v>
      </c>
      <c r="E71" s="88" t="s">
        <v>773</v>
      </c>
      <c r="F71" s="89" t="s">
        <v>564</v>
      </c>
      <c r="G71" s="89" t="s">
        <v>549</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760</v>
      </c>
      <c r="B72" s="84" t="s">
        <v>774</v>
      </c>
      <c r="C72" s="86" t="s">
        <v>775</v>
      </c>
      <c r="D72" s="88" t="s">
        <v>776</v>
      </c>
      <c r="E72" s="88" t="s">
        <v>777</v>
      </c>
      <c r="F72" s="89" t="s">
        <v>778</v>
      </c>
      <c r="G72" s="89" t="s">
        <v>549</v>
      </c>
      <c r="H72" s="89">
        <v>2</v>
      </c>
      <c r="I72" s="91">
        <f>IF(COUNTIF(J72:AW72,"&lt;&gt;")=0,"",SUMPRODUCT(((Recommendations[ImplStatus]="Implemented")+(Recommendations[ImplStatus]="Compensated"))*ISNUMBER(MATCH(Recommendations[Id],J72:AW72,0)))/COUNTIF(J72:AW72,"&lt;&gt;"))</f>
        <v>0</v>
      </c>
      <c r="J72" s="93" t="s">
        <v>141</v>
      </c>
      <c r="K72" s="93" t="s">
        <v>207</v>
      </c>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760</v>
      </c>
      <c r="B73" s="84" t="s">
        <v>779</v>
      </c>
      <c r="C73" s="86" t="s">
        <v>780</v>
      </c>
      <c r="D73" s="88" t="s">
        <v>781</v>
      </c>
      <c r="E73" s="88" t="s">
        <v>782</v>
      </c>
      <c r="F73" s="89" t="s">
        <v>564</v>
      </c>
      <c r="G73" s="89" t="s">
        <v>517</v>
      </c>
      <c r="H73" s="89">
        <v>2</v>
      </c>
      <c r="I73" s="91">
        <f>IF(COUNTIF(J73:AW73,"&lt;&gt;")=0,"",SUMPRODUCT(((Recommendations[ImplStatus]="Implemented")+(Recommendations[ImplStatus]="Compensated"))*ISNUMBER(MATCH(Recommendations[Id],J73:AW73,0)))/COUNTIF(J73:AW73,"&lt;&gt;"))</f>
        <v>0</v>
      </c>
      <c r="J73" s="93" t="s">
        <v>101</v>
      </c>
      <c r="K73" s="93" t="s">
        <v>106</v>
      </c>
      <c r="L73" s="93" t="s">
        <v>184</v>
      </c>
      <c r="M73" s="93" t="s">
        <v>185</v>
      </c>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760</v>
      </c>
      <c r="B74" s="84" t="s">
        <v>783</v>
      </c>
      <c r="C74" s="86" t="s">
        <v>784</v>
      </c>
      <c r="D74" s="88" t="s">
        <v>785</v>
      </c>
      <c r="E74" s="88" t="s">
        <v>786</v>
      </c>
      <c r="F74" s="89" t="s">
        <v>564</v>
      </c>
      <c r="G74" s="89" t="s">
        <v>517</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760</v>
      </c>
      <c r="B75" s="84" t="s">
        <v>787</v>
      </c>
      <c r="C75" s="86" t="s">
        <v>788</v>
      </c>
      <c r="D75" s="88" t="s">
        <v>789</v>
      </c>
      <c r="E75" s="88" t="s">
        <v>790</v>
      </c>
      <c r="F75" s="89" t="s">
        <v>564</v>
      </c>
      <c r="G75" s="89" t="s">
        <v>517</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760</v>
      </c>
      <c r="B76" s="84" t="s">
        <v>791</v>
      </c>
      <c r="C76" s="86" t="s">
        <v>792</v>
      </c>
      <c r="D76" s="88" t="s">
        <v>793</v>
      </c>
      <c r="E76" s="88" t="s">
        <v>794</v>
      </c>
      <c r="F76" s="89" t="s">
        <v>564</v>
      </c>
      <c r="G76" s="89" t="s">
        <v>517</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760</v>
      </c>
      <c r="B77" s="84" t="s">
        <v>795</v>
      </c>
      <c r="C77" s="86" t="s">
        <v>796</v>
      </c>
      <c r="D77" s="88" t="s">
        <v>797</v>
      </c>
      <c r="E77" s="88" t="s">
        <v>798</v>
      </c>
      <c r="F77" s="89" t="s">
        <v>564</v>
      </c>
      <c r="G77" s="89" t="s">
        <v>517</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760</v>
      </c>
      <c r="B78" s="84" t="s">
        <v>799</v>
      </c>
      <c r="C78" s="86" t="s">
        <v>800</v>
      </c>
      <c r="D78" s="88" t="s">
        <v>801</v>
      </c>
      <c r="E78" s="88" t="s">
        <v>802</v>
      </c>
      <c r="F78" s="89" t="s">
        <v>564</v>
      </c>
      <c r="G78" s="89" t="s">
        <v>549</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760</v>
      </c>
      <c r="B79" s="84" t="s">
        <v>803</v>
      </c>
      <c r="C79" s="86" t="s">
        <v>804</v>
      </c>
      <c r="D79" s="88" t="s">
        <v>805</v>
      </c>
      <c r="E79" s="88" t="s">
        <v>806</v>
      </c>
      <c r="F79" s="89" t="s">
        <v>564</v>
      </c>
      <c r="G79" s="89" t="s">
        <v>517</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760</v>
      </c>
      <c r="B80" s="84" t="s">
        <v>807</v>
      </c>
      <c r="C80" s="86" t="s">
        <v>808</v>
      </c>
      <c r="D80" s="88" t="s">
        <v>809</v>
      </c>
      <c r="E80" s="88" t="s">
        <v>810</v>
      </c>
      <c r="F80" s="89" t="s">
        <v>564</v>
      </c>
      <c r="G80" s="89" t="s">
        <v>517</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811</v>
      </c>
      <c r="B81" s="83">
        <v>9</v>
      </c>
      <c r="C81" s="85" t="s">
        <v>21</v>
      </c>
      <c r="D81" s="87" t="s">
        <v>812</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811</v>
      </c>
      <c r="B82" s="84" t="s">
        <v>813</v>
      </c>
      <c r="C82" s="86" t="s">
        <v>814</v>
      </c>
      <c r="D82" s="88" t="s">
        <v>815</v>
      </c>
      <c r="E82" s="88" t="s">
        <v>816</v>
      </c>
      <c r="F82" s="89" t="s">
        <v>532</v>
      </c>
      <c r="G82" s="89" t="s">
        <v>549</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811</v>
      </c>
      <c r="B83" s="84" t="s">
        <v>817</v>
      </c>
      <c r="C83" s="86" t="s">
        <v>818</v>
      </c>
      <c r="D83" s="88" t="s">
        <v>819</v>
      </c>
      <c r="E83" s="88" t="s">
        <v>820</v>
      </c>
      <c r="F83" s="89" t="s">
        <v>506</v>
      </c>
      <c r="G83" s="89" t="s">
        <v>549</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811</v>
      </c>
      <c r="B84" s="84" t="s">
        <v>821</v>
      </c>
      <c r="C84" s="86" t="s">
        <v>822</v>
      </c>
      <c r="D84" s="88" t="s">
        <v>823</v>
      </c>
      <c r="E84" s="88" t="s">
        <v>824</v>
      </c>
      <c r="F84" s="89" t="s">
        <v>778</v>
      </c>
      <c r="G84" s="89" t="s">
        <v>549</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811</v>
      </c>
      <c r="B85" s="84" t="s">
        <v>825</v>
      </c>
      <c r="C85" s="86" t="s">
        <v>826</v>
      </c>
      <c r="D85" s="88" t="s">
        <v>827</v>
      </c>
      <c r="E85" s="88" t="s">
        <v>828</v>
      </c>
      <c r="F85" s="89" t="s">
        <v>532</v>
      </c>
      <c r="G85" s="89" t="s">
        <v>549</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811</v>
      </c>
      <c r="B86" s="84" t="s">
        <v>829</v>
      </c>
      <c r="C86" s="86" t="s">
        <v>830</v>
      </c>
      <c r="D86" s="88" t="s">
        <v>831</v>
      </c>
      <c r="E86" s="88" t="s">
        <v>832</v>
      </c>
      <c r="F86" s="89" t="s">
        <v>778</v>
      </c>
      <c r="G86" s="89" t="s">
        <v>549</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811</v>
      </c>
      <c r="B87" s="84" t="s">
        <v>833</v>
      </c>
      <c r="C87" s="86" t="s">
        <v>834</v>
      </c>
      <c r="D87" s="88" t="s">
        <v>835</v>
      </c>
      <c r="E87" s="88" t="s">
        <v>836</v>
      </c>
      <c r="F87" s="89" t="s">
        <v>778</v>
      </c>
      <c r="G87" s="89" t="s">
        <v>549</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811</v>
      </c>
      <c r="B88" s="84" t="s">
        <v>837</v>
      </c>
      <c r="C88" s="86" t="s">
        <v>838</v>
      </c>
      <c r="D88" s="88" t="s">
        <v>839</v>
      </c>
      <c r="E88" s="88" t="s">
        <v>840</v>
      </c>
      <c r="F88" s="89" t="s">
        <v>778</v>
      </c>
      <c r="G88" s="89" t="s">
        <v>549</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841</v>
      </c>
      <c r="B89" s="83">
        <v>10</v>
      </c>
      <c r="C89" s="85" t="s">
        <v>21</v>
      </c>
      <c r="D89" s="87" t="s">
        <v>842</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841</v>
      </c>
      <c r="B90" s="84" t="s">
        <v>843</v>
      </c>
      <c r="C90" s="86" t="s">
        <v>844</v>
      </c>
      <c r="D90" s="88" t="s">
        <v>845</v>
      </c>
      <c r="E90" s="88" t="s">
        <v>846</v>
      </c>
      <c r="F90" s="89" t="s">
        <v>506</v>
      </c>
      <c r="G90" s="89" t="s">
        <v>517</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841</v>
      </c>
      <c r="B91" s="84" t="s">
        <v>847</v>
      </c>
      <c r="C91" s="86" t="s">
        <v>848</v>
      </c>
      <c r="D91" s="88" t="s">
        <v>849</v>
      </c>
      <c r="E91" s="88" t="s">
        <v>850</v>
      </c>
      <c r="F91" s="89" t="s">
        <v>506</v>
      </c>
      <c r="G91" s="89" t="s">
        <v>549</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841</v>
      </c>
      <c r="B92" s="84" t="s">
        <v>851</v>
      </c>
      <c r="C92" s="86" t="s">
        <v>852</v>
      </c>
      <c r="D92" s="88" t="s">
        <v>853</v>
      </c>
      <c r="E92" s="88" t="s">
        <v>854</v>
      </c>
      <c r="F92" s="89" t="s">
        <v>506</v>
      </c>
      <c r="G92" s="89" t="s">
        <v>549</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841</v>
      </c>
      <c r="B93" s="84" t="s">
        <v>855</v>
      </c>
      <c r="C93" s="86" t="s">
        <v>856</v>
      </c>
      <c r="D93" s="88" t="s">
        <v>857</v>
      </c>
      <c r="E93" s="88" t="s">
        <v>858</v>
      </c>
      <c r="F93" s="89" t="s">
        <v>506</v>
      </c>
      <c r="G93" s="89" t="s">
        <v>517</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841</v>
      </c>
      <c r="B94" s="84" t="s">
        <v>859</v>
      </c>
      <c r="C94" s="86" t="s">
        <v>860</v>
      </c>
      <c r="D94" s="88" t="s">
        <v>861</v>
      </c>
      <c r="E94" s="88" t="s">
        <v>862</v>
      </c>
      <c r="F94" s="89" t="s">
        <v>506</v>
      </c>
      <c r="G94" s="89" t="s">
        <v>549</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841</v>
      </c>
      <c r="B95" s="84" t="s">
        <v>863</v>
      </c>
      <c r="C95" s="86" t="s">
        <v>864</v>
      </c>
      <c r="D95" s="88" t="s">
        <v>865</v>
      </c>
      <c r="E95" s="88" t="s">
        <v>866</v>
      </c>
      <c r="F95" s="89" t="s">
        <v>506</v>
      </c>
      <c r="G95" s="89" t="s">
        <v>549</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841</v>
      </c>
      <c r="B96" s="84" t="s">
        <v>867</v>
      </c>
      <c r="C96" s="86" t="s">
        <v>868</v>
      </c>
      <c r="D96" s="88" t="s">
        <v>869</v>
      </c>
      <c r="E96" s="88" t="s">
        <v>870</v>
      </c>
      <c r="F96" s="89" t="s">
        <v>506</v>
      </c>
      <c r="G96" s="89" t="s">
        <v>517</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871</v>
      </c>
      <c r="B97" s="83">
        <v>11</v>
      </c>
      <c r="C97" s="85" t="s">
        <v>21</v>
      </c>
      <c r="D97" s="87" t="s">
        <v>872</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871</v>
      </c>
      <c r="B98" s="84" t="s">
        <v>873</v>
      </c>
      <c r="C98" s="86" t="s">
        <v>874</v>
      </c>
      <c r="D98" s="88" t="s">
        <v>875</v>
      </c>
      <c r="E98" s="88" t="s">
        <v>876</v>
      </c>
      <c r="F98" s="89" t="s">
        <v>624</v>
      </c>
      <c r="G98" s="89" t="s">
        <v>565</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871</v>
      </c>
      <c r="B99" s="84" t="s">
        <v>877</v>
      </c>
      <c r="C99" s="86" t="s">
        <v>878</v>
      </c>
      <c r="D99" s="88" t="s">
        <v>879</v>
      </c>
      <c r="E99" s="88" t="s">
        <v>880</v>
      </c>
      <c r="F99" s="89" t="s">
        <v>564</v>
      </c>
      <c r="G99" s="89" t="s">
        <v>881</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871</v>
      </c>
      <c r="B100" s="84" t="s">
        <v>882</v>
      </c>
      <c r="C100" s="86" t="s">
        <v>883</v>
      </c>
      <c r="D100" s="88" t="s">
        <v>884</v>
      </c>
      <c r="E100" s="88" t="s">
        <v>885</v>
      </c>
      <c r="F100" s="89" t="s">
        <v>564</v>
      </c>
      <c r="G100" s="89" t="s">
        <v>549</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871</v>
      </c>
      <c r="B101" s="84" t="s">
        <v>886</v>
      </c>
      <c r="C101" s="86" t="s">
        <v>887</v>
      </c>
      <c r="D101" s="88" t="s">
        <v>888</v>
      </c>
      <c r="E101" s="88" t="s">
        <v>889</v>
      </c>
      <c r="F101" s="89" t="s">
        <v>564</v>
      </c>
      <c r="G101" s="89" t="s">
        <v>881</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871</v>
      </c>
      <c r="B102" s="84" t="s">
        <v>890</v>
      </c>
      <c r="C102" s="86" t="s">
        <v>891</v>
      </c>
      <c r="D102" s="88" t="s">
        <v>892</v>
      </c>
      <c r="E102" s="88" t="s">
        <v>893</v>
      </c>
      <c r="F102" s="89" t="s">
        <v>564</v>
      </c>
      <c r="G102" s="89" t="s">
        <v>881</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894</v>
      </c>
      <c r="B103" s="83">
        <v>12</v>
      </c>
      <c r="C103" s="85" t="s">
        <v>21</v>
      </c>
      <c r="D103" s="87" t="s">
        <v>895</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894</v>
      </c>
      <c r="B104" s="84" t="s">
        <v>896</v>
      </c>
      <c r="C104" s="86" t="s">
        <v>897</v>
      </c>
      <c r="D104" s="88" t="s">
        <v>898</v>
      </c>
      <c r="E104" s="88" t="s">
        <v>899</v>
      </c>
      <c r="F104" s="89" t="s">
        <v>778</v>
      </c>
      <c r="G104" s="89" t="s">
        <v>549</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894</v>
      </c>
      <c r="B105" s="84" t="s">
        <v>900</v>
      </c>
      <c r="C105" s="86" t="s">
        <v>901</v>
      </c>
      <c r="D105" s="88" t="s">
        <v>902</v>
      </c>
      <c r="E105" s="88" t="s">
        <v>903</v>
      </c>
      <c r="F105" s="89" t="s">
        <v>778</v>
      </c>
      <c r="G105" s="89" t="s">
        <v>549</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894</v>
      </c>
      <c r="B106" s="84" t="s">
        <v>904</v>
      </c>
      <c r="C106" s="86" t="s">
        <v>905</v>
      </c>
      <c r="D106" s="88" t="s">
        <v>906</v>
      </c>
      <c r="E106" s="88" t="s">
        <v>907</v>
      </c>
      <c r="F106" s="89" t="s">
        <v>778</v>
      </c>
      <c r="G106" s="89" t="s">
        <v>549</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894</v>
      </c>
      <c r="B107" s="84" t="s">
        <v>908</v>
      </c>
      <c r="C107" s="86" t="s">
        <v>909</v>
      </c>
      <c r="D107" s="88" t="s">
        <v>910</v>
      </c>
      <c r="E107" s="88" t="s">
        <v>911</v>
      </c>
      <c r="F107" s="89" t="s">
        <v>624</v>
      </c>
      <c r="G107" s="89" t="s">
        <v>565</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894</v>
      </c>
      <c r="B108" s="84" t="s">
        <v>912</v>
      </c>
      <c r="C108" s="86" t="s">
        <v>913</v>
      </c>
      <c r="D108" s="88" t="s">
        <v>914</v>
      </c>
      <c r="E108" s="88" t="s">
        <v>915</v>
      </c>
      <c r="F108" s="89" t="s">
        <v>778</v>
      </c>
      <c r="G108" s="89" t="s">
        <v>549</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894</v>
      </c>
      <c r="B109" s="84" t="s">
        <v>916</v>
      </c>
      <c r="C109" s="86" t="s">
        <v>917</v>
      </c>
      <c r="D109" s="88" t="s">
        <v>918</v>
      </c>
      <c r="E109" s="88" t="s">
        <v>919</v>
      </c>
      <c r="F109" s="89" t="s">
        <v>778</v>
      </c>
      <c r="G109" s="89" t="s">
        <v>549</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894</v>
      </c>
      <c r="B110" s="84" t="s">
        <v>920</v>
      </c>
      <c r="C110" s="86" t="s">
        <v>921</v>
      </c>
      <c r="D110" s="88" t="s">
        <v>922</v>
      </c>
      <c r="E110" s="88" t="s">
        <v>923</v>
      </c>
      <c r="F110" s="89" t="s">
        <v>506</v>
      </c>
      <c r="G110" s="89" t="s">
        <v>549</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894</v>
      </c>
      <c r="B111" s="84" t="s">
        <v>924</v>
      </c>
      <c r="C111" s="86" t="s">
        <v>925</v>
      </c>
      <c r="D111" s="88" t="s">
        <v>926</v>
      </c>
      <c r="E111" s="88" t="s">
        <v>927</v>
      </c>
      <c r="F111" s="89" t="s">
        <v>506</v>
      </c>
      <c r="G111" s="89" t="s">
        <v>549</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928</v>
      </c>
      <c r="B112" s="83">
        <v>13</v>
      </c>
      <c r="C112" s="85" t="s">
        <v>21</v>
      </c>
      <c r="D112" s="87" t="s">
        <v>929</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928</v>
      </c>
      <c r="B113" s="84" t="s">
        <v>930</v>
      </c>
      <c r="C113" s="86" t="s">
        <v>931</v>
      </c>
      <c r="D113" s="88" t="s">
        <v>932</v>
      </c>
      <c r="E113" s="88" t="s">
        <v>933</v>
      </c>
      <c r="F113" s="89" t="s">
        <v>778</v>
      </c>
      <c r="G113" s="89" t="s">
        <v>517</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928</v>
      </c>
      <c r="B114" s="84" t="s">
        <v>934</v>
      </c>
      <c r="C114" s="86" t="s">
        <v>935</v>
      </c>
      <c r="D114" s="88" t="s">
        <v>936</v>
      </c>
      <c r="E114" s="88" t="s">
        <v>937</v>
      </c>
      <c r="F114" s="89" t="s">
        <v>506</v>
      </c>
      <c r="G114" s="89" t="s">
        <v>517</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928</v>
      </c>
      <c r="B115" s="84" t="s">
        <v>938</v>
      </c>
      <c r="C115" s="86" t="s">
        <v>939</v>
      </c>
      <c r="D115" s="88" t="s">
        <v>940</v>
      </c>
      <c r="E115" s="88" t="s">
        <v>941</v>
      </c>
      <c r="F115" s="89" t="s">
        <v>778</v>
      </c>
      <c r="G115" s="89" t="s">
        <v>517</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928</v>
      </c>
      <c r="B116" s="84" t="s">
        <v>942</v>
      </c>
      <c r="C116" s="86" t="s">
        <v>943</v>
      </c>
      <c r="D116" s="88" t="s">
        <v>944</v>
      </c>
      <c r="E116" s="88" t="s">
        <v>945</v>
      </c>
      <c r="F116" s="89" t="s">
        <v>778</v>
      </c>
      <c r="G116" s="89" t="s">
        <v>549</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928</v>
      </c>
      <c r="B117" s="84" t="s">
        <v>946</v>
      </c>
      <c r="C117" s="86" t="s">
        <v>947</v>
      </c>
      <c r="D117" s="88" t="s">
        <v>948</v>
      </c>
      <c r="E117" s="88" t="s">
        <v>949</v>
      </c>
      <c r="F117" s="89" t="s">
        <v>506</v>
      </c>
      <c r="G117" s="89" t="s">
        <v>549</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928</v>
      </c>
      <c r="B118" s="84" t="s">
        <v>950</v>
      </c>
      <c r="C118" s="86" t="s">
        <v>951</v>
      </c>
      <c r="D118" s="88" t="s">
        <v>952</v>
      </c>
      <c r="E118" s="88" t="s">
        <v>953</v>
      </c>
      <c r="F118" s="89" t="s">
        <v>778</v>
      </c>
      <c r="G118" s="89" t="s">
        <v>517</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928</v>
      </c>
      <c r="B119" s="84" t="s">
        <v>954</v>
      </c>
      <c r="C119" s="86" t="s">
        <v>955</v>
      </c>
      <c r="D119" s="88" t="s">
        <v>956</v>
      </c>
      <c r="E119" s="88" t="s">
        <v>957</v>
      </c>
      <c r="F119" s="89" t="s">
        <v>506</v>
      </c>
      <c r="G119" s="89" t="s">
        <v>549</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928</v>
      </c>
      <c r="B120" s="84" t="s">
        <v>958</v>
      </c>
      <c r="C120" s="86" t="s">
        <v>959</v>
      </c>
      <c r="D120" s="88" t="s">
        <v>960</v>
      </c>
      <c r="E120" s="88" t="s">
        <v>961</v>
      </c>
      <c r="F120" s="89" t="s">
        <v>778</v>
      </c>
      <c r="G120" s="89" t="s">
        <v>549</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928</v>
      </c>
      <c r="B121" s="84" t="s">
        <v>962</v>
      </c>
      <c r="C121" s="86" t="s">
        <v>963</v>
      </c>
      <c r="D121" s="88" t="s">
        <v>964</v>
      </c>
      <c r="E121" s="88" t="s">
        <v>965</v>
      </c>
      <c r="F121" s="89" t="s">
        <v>778</v>
      </c>
      <c r="G121" s="89" t="s">
        <v>549</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928</v>
      </c>
      <c r="B122" s="84" t="s">
        <v>966</v>
      </c>
      <c r="C122" s="86" t="s">
        <v>967</v>
      </c>
      <c r="D122" s="88" t="s">
        <v>968</v>
      </c>
      <c r="E122" s="88" t="s">
        <v>969</v>
      </c>
      <c r="F122" s="89" t="s">
        <v>778</v>
      </c>
      <c r="G122" s="89" t="s">
        <v>549</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928</v>
      </c>
      <c r="B123" s="84" t="s">
        <v>970</v>
      </c>
      <c r="C123" s="86" t="s">
        <v>971</v>
      </c>
      <c r="D123" s="88" t="s">
        <v>972</v>
      </c>
      <c r="E123" s="88" t="s">
        <v>973</v>
      </c>
      <c r="F123" s="89" t="s">
        <v>778</v>
      </c>
      <c r="G123" s="89" t="s">
        <v>517</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974</v>
      </c>
      <c r="B124" s="83">
        <v>14</v>
      </c>
      <c r="C124" s="85" t="s">
        <v>21</v>
      </c>
      <c r="D124" s="87" t="s">
        <v>975</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974</v>
      </c>
      <c r="B125" s="84" t="s">
        <v>976</v>
      </c>
      <c r="C125" s="86" t="s">
        <v>977</v>
      </c>
      <c r="D125" s="88" t="s">
        <v>978</v>
      </c>
      <c r="E125" s="88" t="s">
        <v>979</v>
      </c>
      <c r="F125" s="89" t="s">
        <v>624</v>
      </c>
      <c r="G125" s="89" t="s">
        <v>565</v>
      </c>
      <c r="H125" s="89">
        <v>1</v>
      </c>
      <c r="I125" s="91">
        <f>IF(COUNTIF(J125:AW125,"&lt;&gt;")=0,"",SUMPRODUCT(((Recommendations[ImplStatus]="Implemented")+(Recommendations[ImplStatus]="Compensated"))*ISNUMBER(MATCH(Recommendations[Id],J125:AW125,0)))/COUNTIF(J125:AW125,"&lt;&gt;"))</f>
        <v>0</v>
      </c>
      <c r="J125" s="93" t="s">
        <v>111</v>
      </c>
      <c r="K125" s="93" t="s">
        <v>186</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974</v>
      </c>
      <c r="B126" s="84" t="s">
        <v>980</v>
      </c>
      <c r="C126" s="86" t="s">
        <v>981</v>
      </c>
      <c r="D126" s="88" t="s">
        <v>982</v>
      </c>
      <c r="E126" s="88" t="s">
        <v>983</v>
      </c>
      <c r="F126" s="89" t="s">
        <v>649</v>
      </c>
      <c r="G126" s="89" t="s">
        <v>549</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974</v>
      </c>
      <c r="B127" s="84" t="s">
        <v>984</v>
      </c>
      <c r="C127" s="86" t="s">
        <v>985</v>
      </c>
      <c r="D127" s="88" t="s">
        <v>986</v>
      </c>
      <c r="E127" s="88" t="s">
        <v>987</v>
      </c>
      <c r="F127" s="89" t="s">
        <v>649</v>
      </c>
      <c r="G127" s="89" t="s">
        <v>549</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974</v>
      </c>
      <c r="B128" s="84" t="s">
        <v>988</v>
      </c>
      <c r="C128" s="86" t="s">
        <v>989</v>
      </c>
      <c r="D128" s="88" t="s">
        <v>990</v>
      </c>
      <c r="E128" s="88" t="s">
        <v>991</v>
      </c>
      <c r="F128" s="89" t="s">
        <v>649</v>
      </c>
      <c r="G128" s="89" t="s">
        <v>549</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974</v>
      </c>
      <c r="B129" s="84" t="s">
        <v>992</v>
      </c>
      <c r="C129" s="86" t="s">
        <v>993</v>
      </c>
      <c r="D129" s="88" t="s">
        <v>994</v>
      </c>
      <c r="E129" s="88" t="s">
        <v>995</v>
      </c>
      <c r="F129" s="89" t="s">
        <v>649</v>
      </c>
      <c r="G129" s="89" t="s">
        <v>549</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974</v>
      </c>
      <c r="B130" s="84" t="s">
        <v>996</v>
      </c>
      <c r="C130" s="86" t="s">
        <v>997</v>
      </c>
      <c r="D130" s="88" t="s">
        <v>998</v>
      </c>
      <c r="E130" s="88" t="s">
        <v>999</v>
      </c>
      <c r="F130" s="89" t="s">
        <v>649</v>
      </c>
      <c r="G130" s="89" t="s">
        <v>549</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974</v>
      </c>
      <c r="B131" s="84" t="s">
        <v>1000</v>
      </c>
      <c r="C131" s="86" t="s">
        <v>1001</v>
      </c>
      <c r="D131" s="88" t="s">
        <v>1002</v>
      </c>
      <c r="E131" s="88" t="s">
        <v>1003</v>
      </c>
      <c r="F131" s="89" t="s">
        <v>649</v>
      </c>
      <c r="G131" s="89" t="s">
        <v>549</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974</v>
      </c>
      <c r="B132" s="84" t="s">
        <v>1004</v>
      </c>
      <c r="C132" s="86" t="s">
        <v>1005</v>
      </c>
      <c r="D132" s="88" t="s">
        <v>1006</v>
      </c>
      <c r="E132" s="88" t="s">
        <v>1007</v>
      </c>
      <c r="F132" s="89" t="s">
        <v>649</v>
      </c>
      <c r="G132" s="89" t="s">
        <v>549</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974</v>
      </c>
      <c r="B133" s="84" t="s">
        <v>1008</v>
      </c>
      <c r="C133" s="86" t="s">
        <v>1009</v>
      </c>
      <c r="D133" s="88" t="s">
        <v>1010</v>
      </c>
      <c r="E133" s="88" t="s">
        <v>1011</v>
      </c>
      <c r="F133" s="89" t="s">
        <v>649</v>
      </c>
      <c r="G133" s="89" t="s">
        <v>549</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1012</v>
      </c>
      <c r="B134" s="83">
        <v>15</v>
      </c>
      <c r="C134" s="85" t="s">
        <v>21</v>
      </c>
      <c r="D134" s="87" t="s">
        <v>1013</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1012</v>
      </c>
      <c r="B135" s="84" t="s">
        <v>1014</v>
      </c>
      <c r="C135" s="86" t="s">
        <v>1015</v>
      </c>
      <c r="D135" s="88" t="s">
        <v>1016</v>
      </c>
      <c r="E135" s="88" t="s">
        <v>1017</v>
      </c>
      <c r="F135" s="89" t="s">
        <v>649</v>
      </c>
      <c r="G135" s="89" t="s">
        <v>507</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1012</v>
      </c>
      <c r="B136" s="84" t="s">
        <v>1018</v>
      </c>
      <c r="C136" s="86" t="s">
        <v>1019</v>
      </c>
      <c r="D136" s="88" t="s">
        <v>1020</v>
      </c>
      <c r="E136" s="88" t="s">
        <v>1021</v>
      </c>
      <c r="F136" s="89" t="s">
        <v>624</v>
      </c>
      <c r="G136" s="89" t="s">
        <v>565</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1012</v>
      </c>
      <c r="B137" s="84" t="s">
        <v>1022</v>
      </c>
      <c r="C137" s="86" t="s">
        <v>1023</v>
      </c>
      <c r="D137" s="88" t="s">
        <v>1024</v>
      </c>
      <c r="E137" s="88" t="s">
        <v>1025</v>
      </c>
      <c r="F137" s="89" t="s">
        <v>649</v>
      </c>
      <c r="G137" s="89" t="s">
        <v>565</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1012</v>
      </c>
      <c r="B138" s="84" t="s">
        <v>1026</v>
      </c>
      <c r="C138" s="86" t="s">
        <v>1027</v>
      </c>
      <c r="D138" s="88" t="s">
        <v>1028</v>
      </c>
      <c r="E138" s="88" t="s">
        <v>1029</v>
      </c>
      <c r="F138" s="89" t="s">
        <v>624</v>
      </c>
      <c r="G138" s="89" t="s">
        <v>565</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1012</v>
      </c>
      <c r="B139" s="84" t="s">
        <v>1030</v>
      </c>
      <c r="C139" s="86" t="s">
        <v>1031</v>
      </c>
      <c r="D139" s="88" t="s">
        <v>1032</v>
      </c>
      <c r="E139" s="88" t="s">
        <v>1033</v>
      </c>
      <c r="F139" s="89" t="s">
        <v>649</v>
      </c>
      <c r="G139" s="89" t="s">
        <v>565</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1012</v>
      </c>
      <c r="B140" s="84" t="s">
        <v>1034</v>
      </c>
      <c r="C140" s="86" t="s">
        <v>1035</v>
      </c>
      <c r="D140" s="88" t="s">
        <v>1036</v>
      </c>
      <c r="E140" s="88" t="s">
        <v>1037</v>
      </c>
      <c r="F140" s="89" t="s">
        <v>564</v>
      </c>
      <c r="G140" s="89" t="s">
        <v>565</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1012</v>
      </c>
      <c r="B141" s="84" t="s">
        <v>1038</v>
      </c>
      <c r="C141" s="86" t="s">
        <v>1039</v>
      </c>
      <c r="D141" s="88" t="s">
        <v>1040</v>
      </c>
      <c r="E141" s="88" t="s">
        <v>1041</v>
      </c>
      <c r="F141" s="89" t="s">
        <v>564</v>
      </c>
      <c r="G141" s="89" t="s">
        <v>549</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1042</v>
      </c>
      <c r="B142" s="83">
        <v>16</v>
      </c>
      <c r="C142" s="85" t="s">
        <v>21</v>
      </c>
      <c r="D142" s="87" t="s">
        <v>1043</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1042</v>
      </c>
      <c r="B143" s="84" t="s">
        <v>1044</v>
      </c>
      <c r="C143" s="86" t="s">
        <v>1045</v>
      </c>
      <c r="D143" s="88" t="s">
        <v>1046</v>
      </c>
      <c r="E143" s="88" t="s">
        <v>1047</v>
      </c>
      <c r="F143" s="89" t="s">
        <v>624</v>
      </c>
      <c r="G143" s="89" t="s">
        <v>565</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1042</v>
      </c>
      <c r="B144" s="84" t="s">
        <v>1048</v>
      </c>
      <c r="C144" s="86" t="s">
        <v>1049</v>
      </c>
      <c r="D144" s="88" t="s">
        <v>1050</v>
      </c>
      <c r="E144" s="88" t="s">
        <v>1051</v>
      </c>
      <c r="F144" s="89" t="s">
        <v>624</v>
      </c>
      <c r="G144" s="89" t="s">
        <v>565</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1042</v>
      </c>
      <c r="B145" s="84" t="s">
        <v>1052</v>
      </c>
      <c r="C145" s="86" t="s">
        <v>1053</v>
      </c>
      <c r="D145" s="88" t="s">
        <v>1054</v>
      </c>
      <c r="E145" s="88" t="s">
        <v>1055</v>
      </c>
      <c r="F145" s="89" t="s">
        <v>532</v>
      </c>
      <c r="G145" s="89" t="s">
        <v>517</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1042</v>
      </c>
      <c r="B146" s="84" t="s">
        <v>1056</v>
      </c>
      <c r="C146" s="86" t="s">
        <v>1057</v>
      </c>
      <c r="D146" s="88" t="s">
        <v>1058</v>
      </c>
      <c r="E146" s="88" t="s">
        <v>1059</v>
      </c>
      <c r="F146" s="89" t="s">
        <v>532</v>
      </c>
      <c r="G146" s="89" t="s">
        <v>507</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1042</v>
      </c>
      <c r="B147" s="84" t="s">
        <v>1060</v>
      </c>
      <c r="C147" s="86" t="s">
        <v>1061</v>
      </c>
      <c r="D147" s="88" t="s">
        <v>1062</v>
      </c>
      <c r="E147" s="88" t="s">
        <v>1063</v>
      </c>
      <c r="F147" s="89" t="s">
        <v>532</v>
      </c>
      <c r="G147" s="89" t="s">
        <v>549</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1042</v>
      </c>
      <c r="B148" s="84" t="s">
        <v>1064</v>
      </c>
      <c r="C148" s="86" t="s">
        <v>1065</v>
      </c>
      <c r="D148" s="88" t="s">
        <v>1066</v>
      </c>
      <c r="E148" s="88" t="s">
        <v>1067</v>
      </c>
      <c r="F148" s="89" t="s">
        <v>624</v>
      </c>
      <c r="G148" s="89" t="s">
        <v>565</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1042</v>
      </c>
      <c r="B149" s="84" t="s">
        <v>1068</v>
      </c>
      <c r="C149" s="86" t="s">
        <v>1069</v>
      </c>
      <c r="D149" s="88" t="s">
        <v>1070</v>
      </c>
      <c r="E149" s="88" t="s">
        <v>1071</v>
      </c>
      <c r="F149" s="89" t="s">
        <v>532</v>
      </c>
      <c r="G149" s="89" t="s">
        <v>549</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1042</v>
      </c>
      <c r="B150" s="84" t="s">
        <v>1072</v>
      </c>
      <c r="C150" s="86" t="s">
        <v>1073</v>
      </c>
      <c r="D150" s="88" t="s">
        <v>1074</v>
      </c>
      <c r="E150" s="88" t="s">
        <v>1075</v>
      </c>
      <c r="F150" s="89" t="s">
        <v>778</v>
      </c>
      <c r="G150" s="89" t="s">
        <v>549</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1042</v>
      </c>
      <c r="B151" s="84" t="s">
        <v>1076</v>
      </c>
      <c r="C151" s="86" t="s">
        <v>1077</v>
      </c>
      <c r="D151" s="88" t="s">
        <v>1078</v>
      </c>
      <c r="E151" s="88" t="s">
        <v>1079</v>
      </c>
      <c r="F151" s="89" t="s">
        <v>649</v>
      </c>
      <c r="G151" s="89" t="s">
        <v>549</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1042</v>
      </c>
      <c r="B152" s="84" t="s">
        <v>1080</v>
      </c>
      <c r="C152" s="86" t="s">
        <v>1081</v>
      </c>
      <c r="D152" s="88" t="s">
        <v>1082</v>
      </c>
      <c r="E152" s="88" t="s">
        <v>1083</v>
      </c>
      <c r="F152" s="89" t="s">
        <v>532</v>
      </c>
      <c r="G152" s="89" t="s">
        <v>549</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1042</v>
      </c>
      <c r="B153" s="84" t="s">
        <v>1084</v>
      </c>
      <c r="C153" s="86" t="s">
        <v>1085</v>
      </c>
      <c r="D153" s="88" t="s">
        <v>1086</v>
      </c>
      <c r="E153" s="88" t="s">
        <v>1087</v>
      </c>
      <c r="F153" s="89" t="s">
        <v>532</v>
      </c>
      <c r="G153" s="89" t="s">
        <v>549</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1042</v>
      </c>
      <c r="B154" s="84" t="s">
        <v>1088</v>
      </c>
      <c r="C154" s="86" t="s">
        <v>1089</v>
      </c>
      <c r="D154" s="88" t="s">
        <v>1090</v>
      </c>
      <c r="E154" s="88" t="s">
        <v>1091</v>
      </c>
      <c r="F154" s="89" t="s">
        <v>532</v>
      </c>
      <c r="G154" s="89" t="s">
        <v>549</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1042</v>
      </c>
      <c r="B155" s="84" t="s">
        <v>1092</v>
      </c>
      <c r="C155" s="86" t="s">
        <v>1093</v>
      </c>
      <c r="D155" s="88" t="s">
        <v>1094</v>
      </c>
      <c r="E155" s="88" t="s">
        <v>1095</v>
      </c>
      <c r="F155" s="89" t="s">
        <v>532</v>
      </c>
      <c r="G155" s="89" t="s">
        <v>517</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1042</v>
      </c>
      <c r="B156" s="84" t="s">
        <v>1096</v>
      </c>
      <c r="C156" s="86" t="s">
        <v>1097</v>
      </c>
      <c r="D156" s="88" t="s">
        <v>1098</v>
      </c>
      <c r="E156" s="88" t="s">
        <v>1099</v>
      </c>
      <c r="F156" s="89" t="s">
        <v>532</v>
      </c>
      <c r="G156" s="89" t="s">
        <v>549</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1100</v>
      </c>
      <c r="B157" s="83">
        <v>17</v>
      </c>
      <c r="C157" s="85" t="s">
        <v>21</v>
      </c>
      <c r="D157" s="87" t="s">
        <v>1101</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1100</v>
      </c>
      <c r="B158" s="84" t="s">
        <v>1102</v>
      </c>
      <c r="C158" s="86" t="s">
        <v>1103</v>
      </c>
      <c r="D158" s="88" t="s">
        <v>1104</v>
      </c>
      <c r="E158" s="88" t="s">
        <v>1105</v>
      </c>
      <c r="F158" s="89" t="s">
        <v>649</v>
      </c>
      <c r="G158" s="89" t="s">
        <v>512</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1100</v>
      </c>
      <c r="B159" s="84" t="s">
        <v>1106</v>
      </c>
      <c r="C159" s="86" t="s">
        <v>1107</v>
      </c>
      <c r="D159" s="88" t="s">
        <v>1108</v>
      </c>
      <c r="E159" s="88" t="s">
        <v>1109</v>
      </c>
      <c r="F159" s="89" t="s">
        <v>624</v>
      </c>
      <c r="G159" s="89" t="s">
        <v>565</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1100</v>
      </c>
      <c r="B160" s="84" t="s">
        <v>1110</v>
      </c>
      <c r="C160" s="86" t="s">
        <v>1111</v>
      </c>
      <c r="D160" s="88" t="s">
        <v>1112</v>
      </c>
      <c r="E160" s="88" t="s">
        <v>1113</v>
      </c>
      <c r="F160" s="89" t="s">
        <v>624</v>
      </c>
      <c r="G160" s="89" t="s">
        <v>565</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1100</v>
      </c>
      <c r="B161" s="84" t="s">
        <v>1114</v>
      </c>
      <c r="C161" s="86" t="s">
        <v>1115</v>
      </c>
      <c r="D161" s="88" t="s">
        <v>1116</v>
      </c>
      <c r="E161" s="88" t="s">
        <v>1117</v>
      </c>
      <c r="F161" s="89" t="s">
        <v>624</v>
      </c>
      <c r="G161" s="89" t="s">
        <v>565</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1100</v>
      </c>
      <c r="B162" s="84" t="s">
        <v>1118</v>
      </c>
      <c r="C162" s="86" t="s">
        <v>1119</v>
      </c>
      <c r="D162" s="88" t="s">
        <v>1120</v>
      </c>
      <c r="E162" s="88" t="s">
        <v>1121</v>
      </c>
      <c r="F162" s="89" t="s">
        <v>649</v>
      </c>
      <c r="G162" s="89" t="s">
        <v>512</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1100</v>
      </c>
      <c r="B163" s="84" t="s">
        <v>1122</v>
      </c>
      <c r="C163" s="86" t="s">
        <v>1123</v>
      </c>
      <c r="D163" s="88" t="s">
        <v>1124</v>
      </c>
      <c r="E163" s="88" t="s">
        <v>1125</v>
      </c>
      <c r="F163" s="89" t="s">
        <v>649</v>
      </c>
      <c r="G163" s="89" t="s">
        <v>512</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1100</v>
      </c>
      <c r="B164" s="84" t="s">
        <v>1126</v>
      </c>
      <c r="C164" s="86" t="s">
        <v>1127</v>
      </c>
      <c r="D164" s="88" t="s">
        <v>1128</v>
      </c>
      <c r="E164" s="88" t="s">
        <v>1129</v>
      </c>
      <c r="F164" s="89" t="s">
        <v>649</v>
      </c>
      <c r="G164" s="89" t="s">
        <v>881</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1100</v>
      </c>
      <c r="B165" s="84" t="s">
        <v>1130</v>
      </c>
      <c r="C165" s="86" t="s">
        <v>1131</v>
      </c>
      <c r="D165" s="88" t="s">
        <v>1132</v>
      </c>
      <c r="E165" s="88" t="s">
        <v>1133</v>
      </c>
      <c r="F165" s="89" t="s">
        <v>649</v>
      </c>
      <c r="G165" s="89" t="s">
        <v>881</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1100</v>
      </c>
      <c r="B166" s="84" t="s">
        <v>1134</v>
      </c>
      <c r="C166" s="86" t="s">
        <v>1135</v>
      </c>
      <c r="D166" s="88" t="s">
        <v>1136</v>
      </c>
      <c r="E166" s="88" t="s">
        <v>1137</v>
      </c>
      <c r="F166" s="89" t="s">
        <v>624</v>
      </c>
      <c r="G166" s="89" t="s">
        <v>881</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1138</v>
      </c>
      <c r="B167" s="83">
        <v>18</v>
      </c>
      <c r="C167" s="85" t="s">
        <v>21</v>
      </c>
      <c r="D167" s="87" t="s">
        <v>1139</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1138</v>
      </c>
      <c r="B168" s="84" t="s">
        <v>1140</v>
      </c>
      <c r="C168" s="86" t="s">
        <v>1141</v>
      </c>
      <c r="D168" s="88" t="s">
        <v>1142</v>
      </c>
      <c r="E168" s="88" t="s">
        <v>1143</v>
      </c>
      <c r="F168" s="89" t="s">
        <v>624</v>
      </c>
      <c r="G168" s="89" t="s">
        <v>565</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1138</v>
      </c>
      <c r="B169" s="84" t="s">
        <v>1144</v>
      </c>
      <c r="C169" s="86" t="s">
        <v>1145</v>
      </c>
      <c r="D169" s="88" t="s">
        <v>1146</v>
      </c>
      <c r="E169" s="88" t="s">
        <v>1147</v>
      </c>
      <c r="F169" s="89" t="s">
        <v>778</v>
      </c>
      <c r="G169" s="89" t="s">
        <v>517</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1138</v>
      </c>
      <c r="B170" s="84" t="s">
        <v>1148</v>
      </c>
      <c r="C170" s="86" t="s">
        <v>1149</v>
      </c>
      <c r="D170" s="88" t="s">
        <v>1150</v>
      </c>
      <c r="E170" s="88" t="s">
        <v>1151</v>
      </c>
      <c r="F170" s="89" t="s">
        <v>778</v>
      </c>
      <c r="G170" s="89" t="s">
        <v>549</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1138</v>
      </c>
      <c r="B171" s="84" t="s">
        <v>1152</v>
      </c>
      <c r="C171" s="86" t="s">
        <v>1153</v>
      </c>
      <c r="D171" s="88" t="s">
        <v>1154</v>
      </c>
      <c r="E171" s="88" t="s">
        <v>1155</v>
      </c>
      <c r="F171" s="89" t="s">
        <v>778</v>
      </c>
      <c r="G171" s="89" t="s">
        <v>549</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1138</v>
      </c>
      <c r="B172" s="94" t="s">
        <v>1156</v>
      </c>
      <c r="C172" s="95" t="s">
        <v>1157</v>
      </c>
      <c r="D172" s="96" t="s">
        <v>1158</v>
      </c>
      <c r="E172" s="96" t="s">
        <v>1159</v>
      </c>
      <c r="F172" s="97" t="s">
        <v>778</v>
      </c>
      <c r="G172" s="97" t="s">
        <v>517</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210</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IFERROR(INDEX('Recommendations'!$H$2:$H$60, MATCH(J2,'Recommendations'!$A$2:$A$60,0))="Implemented", FALSE))</xm:f>
            <x14:dxf>
              <font>
                <color rgb="FF000000"/>
              </font>
              <fill>
                <patternFill>
                  <bgColor rgb="FF3C7D22"/>
                </patternFill>
              </fill>
            </x14:dxf>
          </x14:cfRule>
          <x14:cfRule type="expression" priority="2" id="{00000000-000E-0000-0400-000002000000}">
            <xm:f>AND(J2&lt;&gt;"", IFERROR(INDEX('Recommendations'!$H$2:$H$60, MATCH(J2,'Recommendations'!$A$2:$A$60,0))="Compensated", FALSE))</xm:f>
            <x14:dxf>
              <font>
                <color rgb="FF000000"/>
              </font>
              <fill>
                <patternFill>
                  <bgColor rgb="FFC6E0B4"/>
                </patternFill>
              </fill>
            </x14:dxf>
          </x14:cfRule>
          <x14:cfRule type="expression" priority="3" id="{00000000-000E-0000-0400-000003000000}">
            <xm:f>AND(J2&lt;&gt;"", IFERROR(INDEX('Recommendations'!$H$2:$H$60, MATCH(J2,'Recommendations'!$A$2:$A$60,0))="Testing", FALSE))</xm:f>
            <x14:dxf>
              <font>
                <color rgb="FF000000"/>
              </font>
              <fill>
                <patternFill>
                  <bgColor rgb="FFFFC000"/>
                </patternFill>
              </fill>
            </x14:dxf>
          </x14:cfRule>
          <x14:cfRule type="expression" priority="4" id="{00000000-000E-0000-0400-000004000000}">
            <xm:f>AND(J2&lt;&gt;"", IFERROR(INDEX('Recommendations'!$H$2:$H$60, MATCH(J2,'Recommendations'!$A$2:$A$60,0))="Failed", FALSE))</xm:f>
            <x14:dxf>
              <font>
                <color rgb="FF000000"/>
              </font>
              <fill>
                <patternFill>
                  <bgColor rgb="FFD82891"/>
                </patternFill>
              </fill>
            </x14:dxf>
          </x14:cfRule>
          <x14:cfRule type="expression" priority="5" id="{00000000-000E-0000-0400-000005000000}">
            <xm:f>AND(J2&lt;&gt;"", IFERROR(INDEX('Recommendations'!$H$2:$H$60, MATCH(J2,'Recommendations'!$A$2:$A$60,0))="Risk Accepted", FALSE))</xm:f>
            <x14:dxf>
              <font>
                <color rgb="FF000000"/>
              </font>
              <fill>
                <patternFill>
                  <bgColor rgb="FFD9D9D9"/>
                </patternFill>
              </fill>
            </x14:dxf>
          </x14:cfRule>
          <x14:cfRule type="expression" priority="6" id="{00000000-000E-0000-0400-000006000000}">
            <xm:f>AND(J2&lt;&gt;"", IFERROR(INDEX('Recommendations'!$H$2:$H$60, MATCH(J2,'Recommendations'!$A$2:$A$60,0))="N/A",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1160</v>
      </c>
      <c r="C1" s="124" t="s">
        <v>10</v>
      </c>
      <c r="D1" s="124" t="s">
        <v>365</v>
      </c>
      <c r="E1" s="124" t="s">
        <v>1161</v>
      </c>
      <c r="F1" s="124" t="s">
        <v>1162</v>
      </c>
      <c r="G1" s="124" t="s">
        <v>459</v>
      </c>
      <c r="H1" s="124" t="s">
        <v>460</v>
      </c>
      <c r="I1" s="124" t="s">
        <v>461</v>
      </c>
      <c r="J1" s="124" t="s">
        <v>462</v>
      </c>
      <c r="K1" s="124" t="s">
        <v>463</v>
      </c>
      <c r="L1" s="124" t="s">
        <v>464</v>
      </c>
      <c r="M1" s="124" t="s">
        <v>465</v>
      </c>
      <c r="N1" s="124" t="s">
        <v>466</v>
      </c>
      <c r="O1" s="124" t="s">
        <v>467</v>
      </c>
      <c r="P1" s="124" t="s">
        <v>468</v>
      </c>
      <c r="Q1" s="124" t="s">
        <v>469</v>
      </c>
      <c r="R1" s="124" t="s">
        <v>470</v>
      </c>
      <c r="S1" s="124" t="s">
        <v>471</v>
      </c>
      <c r="T1" s="124" t="s">
        <v>472</v>
      </c>
      <c r="U1" s="124" t="s">
        <v>473</v>
      </c>
      <c r="V1" s="124" t="s">
        <v>474</v>
      </c>
      <c r="W1" s="124" t="s">
        <v>475</v>
      </c>
      <c r="X1" s="124" t="s">
        <v>476</v>
      </c>
      <c r="Y1" s="124" t="s">
        <v>477</v>
      </c>
      <c r="Z1" s="124" t="s">
        <v>478</v>
      </c>
      <c r="AA1" s="124" t="s">
        <v>479</v>
      </c>
      <c r="AB1" s="124" t="s">
        <v>480</v>
      </c>
      <c r="AC1" s="124" t="s">
        <v>481</v>
      </c>
      <c r="AD1" s="124" t="s">
        <v>482</v>
      </c>
      <c r="AE1" s="124" t="s">
        <v>483</v>
      </c>
      <c r="AF1" s="124" t="s">
        <v>484</v>
      </c>
      <c r="AG1" s="124" t="s">
        <v>485</v>
      </c>
      <c r="AH1" s="124" t="s">
        <v>486</v>
      </c>
      <c r="AI1" s="124" t="s">
        <v>487</v>
      </c>
      <c r="AJ1" s="124" t="s">
        <v>488</v>
      </c>
      <c r="AK1" s="124" t="s">
        <v>489</v>
      </c>
      <c r="AL1" s="124" t="s">
        <v>490</v>
      </c>
      <c r="AM1" s="124" t="s">
        <v>491</v>
      </c>
      <c r="AN1" s="124" t="s">
        <v>492</v>
      </c>
      <c r="AO1" s="124" t="s">
        <v>493</v>
      </c>
      <c r="AP1" s="124" t="s">
        <v>494</v>
      </c>
      <c r="AQ1" s="124" t="s">
        <v>495</v>
      </c>
      <c r="AR1" s="124" t="s">
        <v>496</v>
      </c>
      <c r="AS1" s="124" t="s">
        <v>497</v>
      </c>
      <c r="AT1" s="124" t="s">
        <v>498</v>
      </c>
      <c r="AU1" s="125" t="s">
        <v>499</v>
      </c>
    </row>
    <row r="2" spans="1:47" ht="60" customHeight="1" x14ac:dyDescent="0.35">
      <c r="A2" s="119" t="s">
        <v>1163</v>
      </c>
      <c r="B2" s="109" t="s">
        <v>1164</v>
      </c>
      <c r="C2" s="110" t="s">
        <v>1165</v>
      </c>
      <c r="D2" s="110" t="s">
        <v>1166</v>
      </c>
      <c r="E2" s="110" t="s">
        <v>1167</v>
      </c>
      <c r="F2" s="111" t="s">
        <v>1168</v>
      </c>
      <c r="G2" s="112">
        <f>IF(COUNTIF(H2:AU2,"&lt;&gt;")=0,"",SUMPRODUCT(((Recommendations[ImplStatus]="Implemented")+(Recommendations[ImplStatus]="Compensated"))*ISNUMBER(MATCH(Recommendations[Id],H2:AU2,0)))/COUNTIF(H2:AU2,"&lt;&gt;"))</f>
        <v>0</v>
      </c>
      <c r="H2" s="113" t="s">
        <v>40</v>
      </c>
      <c r="I2" s="113" t="s">
        <v>162</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1169</v>
      </c>
      <c r="B3" s="109" t="s">
        <v>1170</v>
      </c>
      <c r="C3" s="110" t="s">
        <v>1171</v>
      </c>
      <c r="D3" s="110" t="s">
        <v>1172</v>
      </c>
      <c r="E3" s="110" t="s">
        <v>1173</v>
      </c>
      <c r="F3" s="111" t="s">
        <v>1174</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1175</v>
      </c>
      <c r="B4" s="109" t="s">
        <v>1176</v>
      </c>
      <c r="C4" s="110" t="s">
        <v>1177</v>
      </c>
      <c r="D4" s="110" t="s">
        <v>1178</v>
      </c>
      <c r="E4" s="110" t="s">
        <v>1179</v>
      </c>
      <c r="F4" s="111" t="s">
        <v>1180</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1181</v>
      </c>
      <c r="B5" s="109" t="s">
        <v>1182</v>
      </c>
      <c r="C5" s="110" t="s">
        <v>1183</v>
      </c>
      <c r="D5" s="110" t="s">
        <v>1184</v>
      </c>
      <c r="E5" s="110" t="s">
        <v>1185</v>
      </c>
      <c r="F5" s="111" t="s">
        <v>1186</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1187</v>
      </c>
      <c r="B6" s="109" t="s">
        <v>1188</v>
      </c>
      <c r="C6" s="110" t="s">
        <v>1189</v>
      </c>
      <c r="D6" s="110" t="s">
        <v>1190</v>
      </c>
      <c r="E6" s="110" t="s">
        <v>21</v>
      </c>
      <c r="F6" s="111" t="s">
        <v>1191</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1192</v>
      </c>
      <c r="B7" s="109" t="s">
        <v>11</v>
      </c>
      <c r="C7" s="110" t="s">
        <v>1193</v>
      </c>
      <c r="D7" s="110" t="s">
        <v>1194</v>
      </c>
      <c r="E7" s="110" t="s">
        <v>21</v>
      </c>
      <c r="F7" s="111" t="s">
        <v>1195</v>
      </c>
      <c r="G7" s="112" t="str">
        <f>IF(COUNTIF(H7:AU7,"&lt;&gt;")=0,"",SUMPRODUCT(((Recommendations[ImplStatus]="Implemented")+(Recommendations[ImplStatus]="Compensated"))*ISNUMBER(MATCH(Recommendations[Id],H7:AU7,0)))/COUNTIF(H7:AU7,"&lt;&gt;"))</f>
        <v/>
      </c>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1196</v>
      </c>
      <c r="B8" s="109" t="s">
        <v>1197</v>
      </c>
      <c r="C8" s="110" t="s">
        <v>1198</v>
      </c>
      <c r="D8" s="110" t="s">
        <v>1199</v>
      </c>
      <c r="E8" s="110" t="s">
        <v>21</v>
      </c>
      <c r="F8" s="111" t="s">
        <v>1200</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1201</v>
      </c>
      <c r="B9" s="109" t="s">
        <v>1202</v>
      </c>
      <c r="C9" s="110" t="s">
        <v>1203</v>
      </c>
      <c r="D9" s="110" t="s">
        <v>1204</v>
      </c>
      <c r="E9" s="110" t="s">
        <v>21</v>
      </c>
      <c r="F9" s="111" t="s">
        <v>1205</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1206</v>
      </c>
      <c r="B10" s="109" t="s">
        <v>1207</v>
      </c>
      <c r="C10" s="110" t="s">
        <v>1208</v>
      </c>
      <c r="D10" s="110" t="s">
        <v>1209</v>
      </c>
      <c r="E10" s="110" t="s">
        <v>21</v>
      </c>
      <c r="F10" s="111" t="s">
        <v>1210</v>
      </c>
      <c r="G10" s="112">
        <f>IF(COUNTIF(H10:AU10,"&lt;&gt;")=0,"",SUMPRODUCT(((Recommendations[ImplStatus]="Implemented")+(Recommendations[ImplStatus]="Compensated"))*ISNUMBER(MATCH(Recommendations[Id],H10:AU10,0)))/COUNTIF(H10:AU10,"&lt;&gt;"))</f>
        <v>0</v>
      </c>
      <c r="H10" s="113" t="s">
        <v>121</v>
      </c>
      <c r="I10" s="113" t="s">
        <v>188</v>
      </c>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1211</v>
      </c>
      <c r="B11" s="109" t="s">
        <v>1212</v>
      </c>
      <c r="C11" s="110" t="s">
        <v>1213</v>
      </c>
      <c r="D11" s="110" t="s">
        <v>1214</v>
      </c>
      <c r="E11" s="110" t="s">
        <v>21</v>
      </c>
      <c r="F11" s="111" t="s">
        <v>1215</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1216</v>
      </c>
      <c r="B12" s="109" t="s">
        <v>1217</v>
      </c>
      <c r="C12" s="110" t="s">
        <v>1218</v>
      </c>
      <c r="D12" s="110" t="s">
        <v>1219</v>
      </c>
      <c r="E12" s="110" t="s">
        <v>21</v>
      </c>
      <c r="F12" s="111" t="s">
        <v>1220</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1221</v>
      </c>
      <c r="B13" s="109" t="s">
        <v>1222</v>
      </c>
      <c r="C13" s="110" t="s">
        <v>1223</v>
      </c>
      <c r="D13" s="110" t="s">
        <v>1224</v>
      </c>
      <c r="E13" s="110" t="s">
        <v>21</v>
      </c>
      <c r="F13" s="111" t="s">
        <v>1225</v>
      </c>
      <c r="G13" s="112">
        <f>IF(COUNTIF(H13:AU13,"&lt;&gt;")=0,"",SUMPRODUCT(((Recommendations[ImplStatus]="Implemented")+(Recommendations[ImplStatus]="Compensated"))*ISNUMBER(MATCH(Recommendations[Id],H13:AU13,0)))/COUNTIF(H13:AU13,"&lt;&gt;"))</f>
        <v>0</v>
      </c>
      <c r="H13" s="113" t="s">
        <v>56</v>
      </c>
      <c r="I13" s="113" t="s">
        <v>165</v>
      </c>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1226</v>
      </c>
      <c r="B14" s="109" t="s">
        <v>1227</v>
      </c>
      <c r="C14" s="110" t="s">
        <v>1228</v>
      </c>
      <c r="D14" s="110" t="s">
        <v>1229</v>
      </c>
      <c r="E14" s="110" t="s">
        <v>21</v>
      </c>
      <c r="F14" s="111" t="s">
        <v>1230</v>
      </c>
      <c r="G14" s="112">
        <f>IF(COUNTIF(H14:AU14,"&lt;&gt;")=0,"",SUMPRODUCT(((Recommendations[ImplStatus]="Implemented")+(Recommendations[ImplStatus]="Compensated"))*ISNUMBER(MATCH(Recommendations[Id],H14:AU14,0)))/COUNTIF(H14:AU14,"&lt;&gt;"))</f>
        <v>0</v>
      </c>
      <c r="H14" s="113" t="s">
        <v>61</v>
      </c>
      <c r="I14" s="113" t="s">
        <v>66</v>
      </c>
      <c r="J14" s="113" t="s">
        <v>71</v>
      </c>
      <c r="K14" s="113" t="s">
        <v>81</v>
      </c>
      <c r="L14" s="113" t="s">
        <v>96</v>
      </c>
      <c r="M14" s="113" t="s">
        <v>116</v>
      </c>
      <c r="N14" s="113" t="s">
        <v>152</v>
      </c>
      <c r="O14" s="113" t="s">
        <v>166</v>
      </c>
      <c r="P14" s="113" t="s">
        <v>172</v>
      </c>
      <c r="Q14" s="113" t="s">
        <v>173</v>
      </c>
      <c r="R14" s="113" t="s">
        <v>175</v>
      </c>
      <c r="S14" s="113" t="s">
        <v>183</v>
      </c>
      <c r="T14" s="113" t="s">
        <v>187</v>
      </c>
      <c r="U14" s="113" t="s">
        <v>195</v>
      </c>
      <c r="V14" s="113" t="s">
        <v>209</v>
      </c>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1231</v>
      </c>
      <c r="B15" s="109" t="s">
        <v>1232</v>
      </c>
      <c r="C15" s="110" t="s">
        <v>1233</v>
      </c>
      <c r="D15" s="110" t="s">
        <v>1234</v>
      </c>
      <c r="E15" s="110" t="s">
        <v>21</v>
      </c>
      <c r="F15" s="111" t="s">
        <v>1235</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1236</v>
      </c>
      <c r="B16" s="109" t="s">
        <v>1237</v>
      </c>
      <c r="C16" s="110" t="s">
        <v>1238</v>
      </c>
      <c r="D16" s="110" t="s">
        <v>1239</v>
      </c>
      <c r="E16" s="110" t="s">
        <v>21</v>
      </c>
      <c r="F16" s="111" t="s">
        <v>1240</v>
      </c>
      <c r="G16" s="112" t="str">
        <f>IF(COUNTIF(H16:AU16,"&lt;&gt;")=0,"",SUMPRODUCT(((Recommendations[ImplStatus]="Implemented")+(Recommendations[ImplStatus]="Compensated"))*ISNUMBER(MATCH(Recommendations[Id],H16:AU16,0)))/COUNTIF(H16:AU16,"&lt;&gt;"))</f>
        <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1241</v>
      </c>
      <c r="B17" s="109" t="s">
        <v>1242</v>
      </c>
      <c r="C17" s="110" t="s">
        <v>1243</v>
      </c>
      <c r="D17" s="110" t="s">
        <v>1244</v>
      </c>
      <c r="E17" s="110" t="s">
        <v>21</v>
      </c>
      <c r="F17" s="111" t="s">
        <v>1245</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1246</v>
      </c>
      <c r="B18" s="109" t="s">
        <v>1247</v>
      </c>
      <c r="C18" s="110" t="s">
        <v>1248</v>
      </c>
      <c r="D18" s="110" t="s">
        <v>1249</v>
      </c>
      <c r="E18" s="110" t="s">
        <v>21</v>
      </c>
      <c r="F18" s="111" t="s">
        <v>1250</v>
      </c>
      <c r="G18" s="112">
        <f>IF(COUNTIF(H18:AU18,"&lt;&gt;")=0,"",SUMPRODUCT(((Recommendations[ImplStatus]="Implemented")+(Recommendations[ImplStatus]="Compensated"))*ISNUMBER(MATCH(Recommendations[Id],H18:AU18,0)))/COUNTIF(H18:AU18,"&lt;&gt;"))</f>
        <v>0</v>
      </c>
      <c r="H18" s="113" t="s">
        <v>51</v>
      </c>
      <c r="I18" s="113" t="s">
        <v>164</v>
      </c>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1251</v>
      </c>
      <c r="B19" s="109" t="s">
        <v>1252</v>
      </c>
      <c r="C19" s="110" t="s">
        <v>1253</v>
      </c>
      <c r="D19" s="110" t="s">
        <v>1254</v>
      </c>
      <c r="E19" s="110" t="s">
        <v>21</v>
      </c>
      <c r="F19" s="111" t="s">
        <v>1255</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1256</v>
      </c>
      <c r="B20" s="109" t="s">
        <v>1257</v>
      </c>
      <c r="C20" s="110" t="s">
        <v>1258</v>
      </c>
      <c r="D20" s="110" t="s">
        <v>1259</v>
      </c>
      <c r="E20" s="110" t="s">
        <v>21</v>
      </c>
      <c r="F20" s="111" t="s">
        <v>1260</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1261</v>
      </c>
      <c r="B21" s="109" t="s">
        <v>1262</v>
      </c>
      <c r="C21" s="110" t="s">
        <v>1263</v>
      </c>
      <c r="D21" s="110" t="s">
        <v>1264</v>
      </c>
      <c r="E21" s="110" t="s">
        <v>1265</v>
      </c>
      <c r="F21" s="111" t="s">
        <v>1266</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1267</v>
      </c>
      <c r="B22" s="109" t="s">
        <v>1268</v>
      </c>
      <c r="C22" s="110" t="s">
        <v>1269</v>
      </c>
      <c r="D22" s="110" t="s">
        <v>1270</v>
      </c>
      <c r="E22" s="110" t="s">
        <v>1271</v>
      </c>
      <c r="F22" s="111" t="s">
        <v>1272</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1273</v>
      </c>
      <c r="B23" s="109" t="s">
        <v>1274</v>
      </c>
      <c r="C23" s="110" t="s">
        <v>1275</v>
      </c>
      <c r="D23" s="110" t="s">
        <v>1276</v>
      </c>
      <c r="E23" s="110" t="s">
        <v>1277</v>
      </c>
      <c r="F23" s="111" t="s">
        <v>1278</v>
      </c>
      <c r="G23" s="112">
        <f>IF(COUNTIF(H23:AU23,"&lt;&gt;")=0,"",SUMPRODUCT(((Recommendations[ImplStatus]="Implemented")+(Recommendations[ImplStatus]="Compensated"))*ISNUMBER(MATCH(Recommendations[Id],H23:AU23,0)))/COUNTIF(H23:AU23,"&lt;&gt;"))</f>
        <v>0</v>
      </c>
      <c r="H23" s="113" t="s">
        <v>46</v>
      </c>
      <c r="I23" s="113" t="s">
        <v>163</v>
      </c>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1279</v>
      </c>
      <c r="B24" s="109" t="s">
        <v>1280</v>
      </c>
      <c r="C24" s="110" t="s">
        <v>1281</v>
      </c>
      <c r="D24" s="110" t="s">
        <v>1282</v>
      </c>
      <c r="E24" s="110" t="s">
        <v>21</v>
      </c>
      <c r="F24" s="111" t="s">
        <v>1283</v>
      </c>
      <c r="G24" s="112" t="str">
        <f>IF(COUNTIF(H24:AU24,"&lt;&gt;")=0,"",SUMPRODUCT(((Recommendations[ImplStatus]="Implemented")+(Recommendations[ImplStatus]="Compensated"))*ISNUMBER(MATCH(Recommendations[Id],H24:AU24,0)))/COUNTIF(H24:AU24,"&lt;&gt;"))</f>
        <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1284</v>
      </c>
      <c r="B25" s="109" t="s">
        <v>1285</v>
      </c>
      <c r="C25" s="110" t="s">
        <v>1286</v>
      </c>
      <c r="D25" s="110" t="s">
        <v>21</v>
      </c>
      <c r="E25" s="110" t="s">
        <v>21</v>
      </c>
      <c r="F25" s="111" t="s">
        <v>1287</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1288</v>
      </c>
      <c r="B26" s="109" t="s">
        <v>1289</v>
      </c>
      <c r="C26" s="110" t="s">
        <v>1290</v>
      </c>
      <c r="D26" s="110" t="s">
        <v>1291</v>
      </c>
      <c r="E26" s="110" t="s">
        <v>21</v>
      </c>
      <c r="F26" s="111" t="s">
        <v>1292</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1293</v>
      </c>
      <c r="B27" s="109" t="s">
        <v>1294</v>
      </c>
      <c r="C27" s="110" t="s">
        <v>1295</v>
      </c>
      <c r="D27" s="110" t="s">
        <v>1296</v>
      </c>
      <c r="E27" s="110" t="s">
        <v>1297</v>
      </c>
      <c r="F27" s="111" t="s">
        <v>1298</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1299</v>
      </c>
      <c r="B28" s="109" t="s">
        <v>1300</v>
      </c>
      <c r="C28" s="110" t="s">
        <v>1301</v>
      </c>
      <c r="D28" s="110" t="s">
        <v>21</v>
      </c>
      <c r="E28" s="110" t="s">
        <v>21</v>
      </c>
      <c r="F28" s="111" t="s">
        <v>1302</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1303</v>
      </c>
      <c r="B29" s="109" t="s">
        <v>1304</v>
      </c>
      <c r="C29" s="110" t="s">
        <v>1305</v>
      </c>
      <c r="D29" s="110" t="s">
        <v>1306</v>
      </c>
      <c r="E29" s="110" t="s">
        <v>1307</v>
      </c>
      <c r="F29" s="111" t="s">
        <v>1308</v>
      </c>
      <c r="G29" s="112">
        <f>IF(COUNTIF(H29:AU29,"&lt;&gt;")=0,"",SUMPRODUCT(((Recommendations[ImplStatus]="Implemented")+(Recommendations[ImplStatus]="Compensated"))*ISNUMBER(MATCH(Recommendations[Id],H29:AU29,0)))/COUNTIF(H29:AU29,"&lt;&gt;"))</f>
        <v>0</v>
      </c>
      <c r="H29" s="113" t="s">
        <v>14</v>
      </c>
      <c r="I29" s="113" t="s">
        <v>25</v>
      </c>
      <c r="J29" s="113" t="s">
        <v>157</v>
      </c>
      <c r="K29" s="113" t="s">
        <v>159</v>
      </c>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1309</v>
      </c>
      <c r="B30" s="109" t="s">
        <v>1310</v>
      </c>
      <c r="C30" s="110" t="s">
        <v>1311</v>
      </c>
      <c r="D30" s="110" t="s">
        <v>1312</v>
      </c>
      <c r="E30" s="110" t="s">
        <v>21</v>
      </c>
      <c r="F30" s="111" t="s">
        <v>1313</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1314</v>
      </c>
      <c r="B31" s="109" t="s">
        <v>1315</v>
      </c>
      <c r="C31" s="110" t="s">
        <v>1316</v>
      </c>
      <c r="D31" s="110" t="s">
        <v>1317</v>
      </c>
      <c r="E31" s="110" t="s">
        <v>1318</v>
      </c>
      <c r="F31" s="111" t="s">
        <v>1319</v>
      </c>
      <c r="G31" s="112">
        <f>IF(COUNTIF(H31:AU31,"&lt;&gt;")=0,"",SUMPRODUCT(((Recommendations[ImplStatus]="Implemented")+(Recommendations[ImplStatus]="Compensated"))*ISNUMBER(MATCH(Recommendations[Id],H31:AU31,0)))/COUNTIF(H31:AU31,"&lt;&gt;"))</f>
        <v>0</v>
      </c>
      <c r="H31" s="113" t="s">
        <v>126</v>
      </c>
      <c r="I31" s="113" t="s">
        <v>189</v>
      </c>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1320</v>
      </c>
      <c r="B32" s="109" t="s">
        <v>1321</v>
      </c>
      <c r="C32" s="110" t="s">
        <v>1322</v>
      </c>
      <c r="D32" s="110" t="s">
        <v>1323</v>
      </c>
      <c r="E32" s="110" t="s">
        <v>1324</v>
      </c>
      <c r="F32" s="111" t="s">
        <v>1325</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1326</v>
      </c>
      <c r="B33" s="109" t="s">
        <v>1327</v>
      </c>
      <c r="C33" s="110" t="s">
        <v>1328</v>
      </c>
      <c r="D33" s="110" t="s">
        <v>1329</v>
      </c>
      <c r="E33" s="110" t="s">
        <v>21</v>
      </c>
      <c r="F33" s="111" t="s">
        <v>1330</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1331</v>
      </c>
      <c r="B34" s="109" t="s">
        <v>1332</v>
      </c>
      <c r="C34" s="110" t="s">
        <v>1333</v>
      </c>
      <c r="D34" s="110" t="s">
        <v>1334</v>
      </c>
      <c r="E34" s="110" t="s">
        <v>21</v>
      </c>
      <c r="F34" s="111" t="s">
        <v>1335</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1336</v>
      </c>
      <c r="B35" s="109" t="s">
        <v>1337</v>
      </c>
      <c r="C35" s="110" t="s">
        <v>1338</v>
      </c>
      <c r="D35" s="110" t="s">
        <v>1339</v>
      </c>
      <c r="E35" s="110" t="s">
        <v>1340</v>
      </c>
      <c r="F35" s="111" t="s">
        <v>1341</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1342</v>
      </c>
      <c r="B36" s="109" t="s">
        <v>1343</v>
      </c>
      <c r="C36" s="110" t="s">
        <v>1344</v>
      </c>
      <c r="D36" s="110" t="s">
        <v>1345</v>
      </c>
      <c r="E36" s="110" t="s">
        <v>1346</v>
      </c>
      <c r="F36" s="111" t="s">
        <v>1347</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1348</v>
      </c>
      <c r="B37" s="109" t="s">
        <v>1349</v>
      </c>
      <c r="C37" s="110" t="s">
        <v>1350</v>
      </c>
      <c r="D37" s="110" t="s">
        <v>1351</v>
      </c>
      <c r="E37" s="110" t="s">
        <v>21</v>
      </c>
      <c r="F37" s="111" t="s">
        <v>1352</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1353</v>
      </c>
      <c r="B38" s="109" t="s">
        <v>1354</v>
      </c>
      <c r="C38" s="110" t="s">
        <v>1355</v>
      </c>
      <c r="D38" s="110" t="s">
        <v>1356</v>
      </c>
      <c r="E38" s="110" t="s">
        <v>1357</v>
      </c>
      <c r="F38" s="111" t="s">
        <v>1358</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1359</v>
      </c>
      <c r="B39" s="109" t="s">
        <v>1360</v>
      </c>
      <c r="C39" s="110" t="s">
        <v>1361</v>
      </c>
      <c r="D39" s="110" t="s">
        <v>1362</v>
      </c>
      <c r="E39" s="110" t="s">
        <v>21</v>
      </c>
      <c r="F39" s="111" t="s">
        <v>1363</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1364</v>
      </c>
      <c r="B40" s="109" t="s">
        <v>1365</v>
      </c>
      <c r="C40" s="110" t="s">
        <v>1366</v>
      </c>
      <c r="D40" s="110" t="s">
        <v>1367</v>
      </c>
      <c r="E40" s="110" t="s">
        <v>1368</v>
      </c>
      <c r="F40" s="111" t="s">
        <v>1369</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1370</v>
      </c>
      <c r="B41" s="109" t="s">
        <v>1371</v>
      </c>
      <c r="C41" s="110" t="s">
        <v>1372</v>
      </c>
      <c r="D41" s="110" t="s">
        <v>1373</v>
      </c>
      <c r="E41" s="110" t="s">
        <v>1374</v>
      </c>
      <c r="F41" s="111" t="s">
        <v>1375</v>
      </c>
      <c r="G41" s="112">
        <f>IF(COUNTIF(H41:AU41,"&lt;&gt;")=0,"",SUMPRODUCT(((Recommendations[ImplStatus]="Implemented")+(Recommendations[ImplStatus]="Compensated"))*ISNUMBER(MATCH(Recommendations[Id],H41:AU41,0)))/COUNTIF(H41:AU41,"&lt;&gt;"))</f>
        <v>0</v>
      </c>
      <c r="H41" s="113" t="s">
        <v>146</v>
      </c>
      <c r="I41" s="113" t="s">
        <v>208</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1376</v>
      </c>
      <c r="B42" s="109" t="s">
        <v>1377</v>
      </c>
      <c r="C42" s="110" t="s">
        <v>1378</v>
      </c>
      <c r="D42" s="110" t="s">
        <v>1379</v>
      </c>
      <c r="E42" s="110" t="s">
        <v>1380</v>
      </c>
      <c r="F42" s="111" t="s">
        <v>1381</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1382</v>
      </c>
      <c r="B43" s="109" t="s">
        <v>1383</v>
      </c>
      <c r="C43" s="110" t="s">
        <v>1384</v>
      </c>
      <c r="D43" s="110" t="s">
        <v>1385</v>
      </c>
      <c r="E43" s="110" t="s">
        <v>1386</v>
      </c>
      <c r="F43" s="111" t="s">
        <v>1387</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1388</v>
      </c>
      <c r="B44" s="109" t="s">
        <v>1389</v>
      </c>
      <c r="C44" s="110" t="s">
        <v>1390</v>
      </c>
      <c r="D44" s="110" t="s">
        <v>1391</v>
      </c>
      <c r="E44" s="110" t="s">
        <v>21</v>
      </c>
      <c r="F44" s="111" t="s">
        <v>1392</v>
      </c>
      <c r="G44" s="112">
        <f>IF(COUNTIF(H44:AU44,"&lt;&gt;")=0,"",SUMPRODUCT(((Recommendations[ImplStatus]="Implemented")+(Recommendations[ImplStatus]="Compensated"))*ISNUMBER(MATCH(Recommendations[Id],H44:AU44,0)))/COUNTIF(H44:AU44,"&lt;&gt;"))</f>
        <v>0</v>
      </c>
      <c r="H44" s="113" t="s">
        <v>111</v>
      </c>
      <c r="I44" s="113" t="s">
        <v>186</v>
      </c>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1393</v>
      </c>
      <c r="B45" s="114" t="s">
        <v>1394</v>
      </c>
      <c r="C45" s="115" t="s">
        <v>1395</v>
      </c>
      <c r="D45" s="115" t="s">
        <v>1396</v>
      </c>
      <c r="E45" s="115" t="s">
        <v>1397</v>
      </c>
      <c r="F45" s="116" t="s">
        <v>1398</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210</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IFERROR(INDEX('Recommendations'!$H$2:$H$60, MATCH(H2,'Recommendations'!$A$2:$A$60,0))="Implemented", FALSE))</xm:f>
            <x14:dxf>
              <font>
                <color rgb="FF000000"/>
              </font>
              <fill>
                <patternFill>
                  <bgColor rgb="FF3C7D22"/>
                </patternFill>
              </fill>
            </x14:dxf>
          </x14:cfRule>
          <x14:cfRule type="expression" priority="2" id="{00000000-000E-0000-0500-000002000000}">
            <xm:f>AND(H2&lt;&gt;"", IFERROR(INDEX('Recommendations'!$H$2:$H$60, MATCH(H2,'Recommendations'!$A$2:$A$60,0))="Compensated", FALSE))</xm:f>
            <x14:dxf>
              <font>
                <color rgb="FF000000"/>
              </font>
              <fill>
                <patternFill>
                  <bgColor rgb="FFC6E0B4"/>
                </patternFill>
              </fill>
            </x14:dxf>
          </x14:cfRule>
          <x14:cfRule type="expression" priority="3" id="{00000000-000E-0000-0500-000003000000}">
            <xm:f>AND(H2&lt;&gt;"", IFERROR(INDEX('Recommendations'!$H$2:$H$60, MATCH(H2,'Recommendations'!$A$2:$A$60,0))="Testing", FALSE))</xm:f>
            <x14:dxf>
              <font>
                <color rgb="FF000000"/>
              </font>
              <fill>
                <patternFill>
                  <bgColor rgb="FFFFC000"/>
                </patternFill>
              </fill>
            </x14:dxf>
          </x14:cfRule>
          <x14:cfRule type="expression" priority="4" id="{00000000-000E-0000-0500-000004000000}">
            <xm:f>AND(H2&lt;&gt;"", IFERROR(INDEX('Recommendations'!$H$2:$H$60, MATCH(H2,'Recommendations'!$A$2:$A$60,0))="Failed", FALSE))</xm:f>
            <x14:dxf>
              <font>
                <color rgb="FF000000"/>
              </font>
              <fill>
                <patternFill>
                  <bgColor rgb="FFD82891"/>
                </patternFill>
              </fill>
            </x14:dxf>
          </x14:cfRule>
          <x14:cfRule type="expression" priority="5" id="{00000000-000E-0000-0500-000005000000}">
            <xm:f>AND(H2&lt;&gt;"", IFERROR(INDEX('Recommendations'!$H$2:$H$60, MATCH(H2,'Recommendations'!$A$2:$A$60,0))="Risk Accepted", FALSE))</xm:f>
            <x14:dxf>
              <font>
                <color rgb="FF000000"/>
              </font>
              <fill>
                <patternFill>
                  <bgColor rgb="FFD9D9D9"/>
                </patternFill>
              </fill>
            </x14:dxf>
          </x14:cfRule>
          <x14:cfRule type="expression" priority="6" id="{00000000-000E-0000-0500-000006000000}">
            <xm:f>AND(H2&lt;&gt;"", IFERROR(INDEX('Recommendations'!$H$2:$H$60, MATCH(H2,'Recommendations'!$A$2:$A$60,0))="N/A",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1399</v>
      </c>
      <c r="B1" s="148" t="s">
        <v>453</v>
      </c>
      <c r="C1" s="148" t="s">
        <v>0</v>
      </c>
      <c r="D1" s="148" t="s">
        <v>454</v>
      </c>
      <c r="E1" s="148" t="s">
        <v>1400</v>
      </c>
      <c r="F1" s="148" t="s">
        <v>1401</v>
      </c>
      <c r="G1" s="148" t="s">
        <v>1402</v>
      </c>
      <c r="H1" s="148" t="s">
        <v>1403</v>
      </c>
      <c r="I1" s="148" t="s">
        <v>459</v>
      </c>
      <c r="J1" s="148" t="s">
        <v>460</v>
      </c>
      <c r="K1" s="148" t="s">
        <v>461</v>
      </c>
      <c r="L1" s="148" t="s">
        <v>462</v>
      </c>
      <c r="M1" s="148" t="s">
        <v>463</v>
      </c>
      <c r="N1" s="148" t="s">
        <v>464</v>
      </c>
      <c r="O1" s="148" t="s">
        <v>465</v>
      </c>
      <c r="P1" s="148" t="s">
        <v>466</v>
      </c>
      <c r="Q1" s="148" t="s">
        <v>467</v>
      </c>
      <c r="R1" s="148" t="s">
        <v>468</v>
      </c>
      <c r="S1" s="148" t="s">
        <v>469</v>
      </c>
      <c r="T1" s="148" t="s">
        <v>470</v>
      </c>
      <c r="U1" s="148" t="s">
        <v>471</v>
      </c>
      <c r="V1" s="148" t="s">
        <v>472</v>
      </c>
      <c r="W1" s="148" t="s">
        <v>473</v>
      </c>
      <c r="X1" s="148" t="s">
        <v>474</v>
      </c>
      <c r="Y1" s="148" t="s">
        <v>475</v>
      </c>
      <c r="Z1" s="148" t="s">
        <v>476</v>
      </c>
      <c r="AA1" s="148" t="s">
        <v>477</v>
      </c>
      <c r="AB1" s="148" t="s">
        <v>478</v>
      </c>
      <c r="AC1" s="148" t="s">
        <v>479</v>
      </c>
      <c r="AD1" s="148" t="s">
        <v>480</v>
      </c>
      <c r="AE1" s="148" t="s">
        <v>481</v>
      </c>
      <c r="AF1" s="148" t="s">
        <v>482</v>
      </c>
      <c r="AG1" s="148" t="s">
        <v>483</v>
      </c>
      <c r="AH1" s="148" t="s">
        <v>484</v>
      </c>
      <c r="AI1" s="148" t="s">
        <v>485</v>
      </c>
      <c r="AJ1" s="148" t="s">
        <v>486</v>
      </c>
      <c r="AK1" s="148" t="s">
        <v>487</v>
      </c>
      <c r="AL1" s="148" t="s">
        <v>488</v>
      </c>
      <c r="AM1" s="148" t="s">
        <v>489</v>
      </c>
      <c r="AN1" s="148" t="s">
        <v>490</v>
      </c>
      <c r="AO1" s="148" t="s">
        <v>491</v>
      </c>
      <c r="AP1" s="148" t="s">
        <v>492</v>
      </c>
      <c r="AQ1" s="148" t="s">
        <v>493</v>
      </c>
      <c r="AR1" s="148" t="s">
        <v>494</v>
      </c>
      <c r="AS1" s="148" t="s">
        <v>495</v>
      </c>
      <c r="AT1" s="148" t="s">
        <v>496</v>
      </c>
      <c r="AU1" s="148" t="s">
        <v>497</v>
      </c>
      <c r="AV1" s="148" t="s">
        <v>498</v>
      </c>
      <c r="AW1" s="149" t="s">
        <v>499</v>
      </c>
    </row>
    <row r="2" spans="1:49" ht="60" customHeight="1" outlineLevel="1" x14ac:dyDescent="0.35">
      <c r="A2" s="141" t="s">
        <v>1404</v>
      </c>
      <c r="B2" s="127"/>
      <c r="C2" s="126" t="s">
        <v>1405</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1404</v>
      </c>
      <c r="B3" s="128" t="s">
        <v>670</v>
      </c>
      <c r="C3" s="129" t="s">
        <v>1406</v>
      </c>
      <c r="D3" s="131" t="s">
        <v>1407</v>
      </c>
      <c r="E3" s="131" t="s">
        <v>1408</v>
      </c>
      <c r="F3" s="131" t="s">
        <v>1409</v>
      </c>
      <c r="G3" s="131" t="s">
        <v>1410</v>
      </c>
      <c r="H3" s="131" t="s">
        <v>1411</v>
      </c>
      <c r="I3" s="133" t="str">
        <f>IF(COUNTIF(J3:AW3,"&lt;&gt;")=0,"",SUMPRODUCT(((Recommendations[ImplStatus]="Implemented")+(Recommendations[ImplStatus]="Compensated"))*ISNUMBER(MATCH(Recommendations[Id],J3:AW3,0)))/COUNTIF(J3:AW3,"&lt;&gt;"))</f>
        <v/>
      </c>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1404</v>
      </c>
      <c r="B4" s="128" t="s">
        <v>1412</v>
      </c>
      <c r="C4" s="129" t="s">
        <v>1413</v>
      </c>
      <c r="D4" s="131" t="s">
        <v>1414</v>
      </c>
      <c r="E4" s="131" t="s">
        <v>1415</v>
      </c>
      <c r="F4" s="131" t="s">
        <v>1416</v>
      </c>
      <c r="G4" s="131" t="s">
        <v>1417</v>
      </c>
      <c r="H4" s="131" t="s">
        <v>1418</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1404</v>
      </c>
      <c r="B5" s="128" t="s">
        <v>1419</v>
      </c>
      <c r="C5" s="129" t="s">
        <v>1420</v>
      </c>
      <c r="D5" s="131" t="s">
        <v>1421</v>
      </c>
      <c r="E5" s="131" t="s">
        <v>1422</v>
      </c>
      <c r="F5" s="131" t="s">
        <v>1423</v>
      </c>
      <c r="G5" s="131" t="s">
        <v>1424</v>
      </c>
      <c r="H5" s="131" t="s">
        <v>1425</v>
      </c>
      <c r="I5" s="133">
        <f>IF(COUNTIF(J5:AW5,"&lt;&gt;")=0,"",SUMPRODUCT(((Recommendations[ImplStatus]="Implemented")+(Recommendations[ImplStatus]="Compensated"))*ISNUMBER(MATCH(Recommendations[Id],J5:AW5,0)))/COUNTIF(J5:AW5,"&lt;&gt;"))</f>
        <v>0</v>
      </c>
      <c r="J5" s="135" t="s">
        <v>178</v>
      </c>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1404</v>
      </c>
      <c r="B6" s="128" t="s">
        <v>1426</v>
      </c>
      <c r="C6" s="129" t="s">
        <v>1427</v>
      </c>
      <c r="D6" s="131" t="s">
        <v>1428</v>
      </c>
      <c r="E6" s="131" t="s">
        <v>1429</v>
      </c>
      <c r="F6" s="131" t="s">
        <v>1430</v>
      </c>
      <c r="G6" s="131" t="s">
        <v>1431</v>
      </c>
      <c r="H6" s="131" t="s">
        <v>1432</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1404</v>
      </c>
      <c r="B7" s="128" t="s">
        <v>1433</v>
      </c>
      <c r="C7" s="129" t="s">
        <v>1434</v>
      </c>
      <c r="D7" s="131" t="s">
        <v>1435</v>
      </c>
      <c r="E7" s="131" t="s">
        <v>1436</v>
      </c>
      <c r="F7" s="131" t="s">
        <v>1437</v>
      </c>
      <c r="G7" s="131" t="s">
        <v>1438</v>
      </c>
      <c r="H7" s="131" t="s">
        <v>1439</v>
      </c>
      <c r="I7" s="133" t="str">
        <f>IF(COUNTIF(J7:AW7,"&lt;&gt;")=0,"",SUMPRODUCT(((Recommendations[ImplStatus]="Implemented")+(Recommendations[ImplStatus]="Compensated"))*ISNUMBER(MATCH(Recommendations[Id],J7:AW7,0)))/COUNTIF(J7:AW7,"&lt;&gt;"))</f>
        <v/>
      </c>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1404</v>
      </c>
      <c r="B8" s="128" t="s">
        <v>1440</v>
      </c>
      <c r="C8" s="129" t="s">
        <v>1441</v>
      </c>
      <c r="D8" s="131" t="s">
        <v>1442</v>
      </c>
      <c r="E8" s="131" t="s">
        <v>1443</v>
      </c>
      <c r="F8" s="131" t="s">
        <v>1444</v>
      </c>
      <c r="G8" s="131" t="s">
        <v>1438</v>
      </c>
      <c r="H8" s="131" t="s">
        <v>1445</v>
      </c>
      <c r="I8" s="133">
        <f>IF(COUNTIF(J8:AW8,"&lt;&gt;")=0,"",SUMPRODUCT(((Recommendations[ImplStatus]="Implemented")+(Recommendations[ImplStatus]="Compensated"))*ISNUMBER(MATCH(Recommendations[Id],J8:AW8,0)))/COUNTIF(J8:AW8,"&lt;&gt;"))</f>
        <v>0</v>
      </c>
      <c r="J8" s="135" t="s">
        <v>126</v>
      </c>
      <c r="K8" s="135" t="s">
        <v>189</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1404</v>
      </c>
      <c r="B9" s="128" t="s">
        <v>1446</v>
      </c>
      <c r="C9" s="129" t="s">
        <v>1447</v>
      </c>
      <c r="D9" s="131" t="s">
        <v>1448</v>
      </c>
      <c r="E9" s="131" t="s">
        <v>1449</v>
      </c>
      <c r="F9" s="131" t="s">
        <v>1450</v>
      </c>
      <c r="G9" s="131" t="s">
        <v>1451</v>
      </c>
      <c r="H9" s="131" t="s">
        <v>1452</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1404</v>
      </c>
      <c r="B10" s="128" t="s">
        <v>1453</v>
      </c>
      <c r="C10" s="129" t="s">
        <v>1454</v>
      </c>
      <c r="D10" s="131" t="s">
        <v>1455</v>
      </c>
      <c r="E10" s="131" t="s">
        <v>1456</v>
      </c>
      <c r="F10" s="131" t="s">
        <v>1457</v>
      </c>
      <c r="G10" s="131" t="s">
        <v>1458</v>
      </c>
      <c r="H10" s="131" t="s">
        <v>1459</v>
      </c>
      <c r="I10" s="133">
        <f>IF(COUNTIF(J10:AW10,"&lt;&gt;")=0,"",SUMPRODUCT(((Recommendations[ImplStatus]="Implemented")+(Recommendations[ImplStatus]="Compensated"))*ISNUMBER(MATCH(Recommendations[Id],J10:AW10,0)))/COUNTIF(J10:AW10,"&lt;&gt;"))</f>
        <v>0</v>
      </c>
      <c r="J10" s="135" t="s">
        <v>40</v>
      </c>
      <c r="K10" s="135" t="s">
        <v>162</v>
      </c>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1404</v>
      </c>
      <c r="B11" s="128" t="s">
        <v>1460</v>
      </c>
      <c r="C11" s="129" t="s">
        <v>1461</v>
      </c>
      <c r="D11" s="131" t="s">
        <v>1462</v>
      </c>
      <c r="E11" s="131" t="s">
        <v>1463</v>
      </c>
      <c r="F11" s="131" t="s">
        <v>1464</v>
      </c>
      <c r="G11" s="131" t="s">
        <v>1465</v>
      </c>
      <c r="H11" s="131" t="s">
        <v>1466</v>
      </c>
      <c r="I11" s="133">
        <f>IF(COUNTIF(J11:AW11,"&lt;&gt;")=0,"",SUMPRODUCT(((Recommendations[ImplStatus]="Implemented")+(Recommendations[ImplStatus]="Compensated"))*ISNUMBER(MATCH(Recommendations[Id],J11:AW11,0)))/COUNTIF(J11:AW11,"&lt;&gt;"))</f>
        <v>0</v>
      </c>
      <c r="J11" s="135" t="s">
        <v>76</v>
      </c>
      <c r="K11" s="135" t="s">
        <v>174</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1404</v>
      </c>
      <c r="B12" s="128" t="s">
        <v>1467</v>
      </c>
      <c r="C12" s="129" t="s">
        <v>1468</v>
      </c>
      <c r="D12" s="131" t="s">
        <v>1469</v>
      </c>
      <c r="E12" s="131" t="s">
        <v>1470</v>
      </c>
      <c r="F12" s="131" t="s">
        <v>1471</v>
      </c>
      <c r="G12" s="131" t="s">
        <v>1458</v>
      </c>
      <c r="H12" s="131" t="s">
        <v>1472</v>
      </c>
      <c r="I12" s="133">
        <f>IF(COUNTIF(J12:AW12,"&lt;&gt;")=0,"",SUMPRODUCT(((Recommendations[ImplStatus]="Implemented")+(Recommendations[ImplStatus]="Compensated"))*ISNUMBER(MATCH(Recommendations[Id],J12:AW12,0)))/COUNTIF(J12:AW12,"&lt;&gt;"))</f>
        <v>0</v>
      </c>
      <c r="J12" s="135" t="s">
        <v>30</v>
      </c>
      <c r="K12" s="135" t="s">
        <v>35</v>
      </c>
      <c r="L12" s="135" t="s">
        <v>66</v>
      </c>
      <c r="M12" s="135" t="s">
        <v>160</v>
      </c>
      <c r="N12" s="135" t="s">
        <v>161</v>
      </c>
      <c r="O12" s="135" t="s">
        <v>172</v>
      </c>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1404</v>
      </c>
      <c r="B13" s="128" t="s">
        <v>1473</v>
      </c>
      <c r="C13" s="129" t="s">
        <v>1474</v>
      </c>
      <c r="D13" s="131" t="s">
        <v>1475</v>
      </c>
      <c r="E13" s="131" t="s">
        <v>1476</v>
      </c>
      <c r="F13" s="131" t="s">
        <v>1477</v>
      </c>
      <c r="G13" s="131" t="s">
        <v>1458</v>
      </c>
      <c r="H13" s="131" t="s">
        <v>1478</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1404</v>
      </c>
      <c r="B14" s="128" t="s">
        <v>1479</v>
      </c>
      <c r="C14" s="129" t="s">
        <v>1480</v>
      </c>
      <c r="D14" s="131" t="s">
        <v>1481</v>
      </c>
      <c r="E14" s="131" t="s">
        <v>1482</v>
      </c>
      <c r="F14" s="131" t="s">
        <v>1483</v>
      </c>
      <c r="G14" s="131" t="s">
        <v>1484</v>
      </c>
      <c r="H14" s="131" t="s">
        <v>1485</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1404</v>
      </c>
      <c r="B15" s="128" t="s">
        <v>1486</v>
      </c>
      <c r="C15" s="129" t="s">
        <v>1487</v>
      </c>
      <c r="D15" s="131" t="s">
        <v>1488</v>
      </c>
      <c r="E15" s="131" t="s">
        <v>1489</v>
      </c>
      <c r="F15" s="131" t="s">
        <v>1490</v>
      </c>
      <c r="G15" s="131" t="s">
        <v>1491</v>
      </c>
      <c r="H15" s="131" t="s">
        <v>1492</v>
      </c>
      <c r="I15" s="133">
        <f>IF(COUNTIF(J15:AW15,"&lt;&gt;")=0,"",SUMPRODUCT(((Recommendations[ImplStatus]="Implemented")+(Recommendations[ImplStatus]="Compensated"))*ISNUMBER(MATCH(Recommendations[Id],J15:AW15,0)))/COUNTIF(J15:AW15,"&lt;&gt;"))</f>
        <v>0</v>
      </c>
      <c r="J15" s="135" t="s">
        <v>61</v>
      </c>
      <c r="K15" s="135" t="s">
        <v>116</v>
      </c>
      <c r="L15" s="135" t="s">
        <v>166</v>
      </c>
      <c r="M15" s="135" t="s">
        <v>187</v>
      </c>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1404</v>
      </c>
      <c r="B16" s="128" t="s">
        <v>1493</v>
      </c>
      <c r="C16" s="129" t="s">
        <v>1494</v>
      </c>
      <c r="D16" s="131" t="s">
        <v>1495</v>
      </c>
      <c r="E16" s="131" t="s">
        <v>1496</v>
      </c>
      <c r="F16" s="131" t="s">
        <v>1497</v>
      </c>
      <c r="G16" s="131" t="s">
        <v>1498</v>
      </c>
      <c r="H16" s="131" t="s">
        <v>1499</v>
      </c>
      <c r="I16" s="133">
        <f>IF(COUNTIF(J16:AW16,"&lt;&gt;")=0,"",SUMPRODUCT(((Recommendations[ImplStatus]="Implemented")+(Recommendations[ImplStatus]="Compensated"))*ISNUMBER(MATCH(Recommendations[Id],J16:AW16,0)))/COUNTIF(J16:AW16,"&lt;&gt;"))</f>
        <v>0</v>
      </c>
      <c r="J16" s="135" t="s">
        <v>56</v>
      </c>
      <c r="K16" s="135" t="s">
        <v>86</v>
      </c>
      <c r="L16" s="135" t="s">
        <v>91</v>
      </c>
      <c r="M16" s="135" t="s">
        <v>96</v>
      </c>
      <c r="N16" s="135" t="s">
        <v>131</v>
      </c>
      <c r="O16" s="135" t="s">
        <v>136</v>
      </c>
      <c r="P16" s="135" t="s">
        <v>165</v>
      </c>
      <c r="Q16" s="135" t="s">
        <v>167</v>
      </c>
      <c r="R16" s="135" t="s">
        <v>176</v>
      </c>
      <c r="S16" s="135" t="s">
        <v>177</v>
      </c>
      <c r="T16" s="135" t="s">
        <v>183</v>
      </c>
      <c r="U16" s="135" t="s">
        <v>190</v>
      </c>
      <c r="V16" s="135" t="s">
        <v>200</v>
      </c>
      <c r="W16" s="135" t="s">
        <v>205</v>
      </c>
      <c r="X16" s="135" t="s">
        <v>206</v>
      </c>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1404</v>
      </c>
      <c r="B17" s="128" t="s">
        <v>1500</v>
      </c>
      <c r="C17" s="129" t="s">
        <v>1501</v>
      </c>
      <c r="D17" s="131" t="s">
        <v>1502</v>
      </c>
      <c r="E17" s="131" t="s">
        <v>1503</v>
      </c>
      <c r="F17" s="131" t="s">
        <v>1504</v>
      </c>
      <c r="G17" s="131" t="s">
        <v>1505</v>
      </c>
      <c r="H17" s="131" t="s">
        <v>1506</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1404</v>
      </c>
      <c r="B18" s="128" t="s">
        <v>1507</v>
      </c>
      <c r="C18" s="129" t="s">
        <v>1508</v>
      </c>
      <c r="D18" s="131" t="s">
        <v>1509</v>
      </c>
      <c r="E18" s="131" t="s">
        <v>1510</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1511</v>
      </c>
      <c r="B19" s="127"/>
      <c r="C19" s="126" t="s">
        <v>1512</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1511</v>
      </c>
      <c r="B20" s="128" t="s">
        <v>1513</v>
      </c>
      <c r="C20" s="129" t="s">
        <v>1514</v>
      </c>
      <c r="D20" s="131" t="s">
        <v>1515</v>
      </c>
      <c r="E20" s="131" t="s">
        <v>1516</v>
      </c>
      <c r="F20" s="131" t="s">
        <v>1517</v>
      </c>
      <c r="G20" s="131" t="s">
        <v>1518</v>
      </c>
      <c r="H20" s="131" t="s">
        <v>1519</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1511</v>
      </c>
      <c r="B21" s="128" t="s">
        <v>1520</v>
      </c>
      <c r="C21" s="129" t="s">
        <v>1521</v>
      </c>
      <c r="D21" s="131" t="s">
        <v>1522</v>
      </c>
      <c r="E21" s="131" t="s">
        <v>1523</v>
      </c>
      <c r="F21" s="131" t="s">
        <v>1524</v>
      </c>
      <c r="G21" s="131" t="s">
        <v>1525</v>
      </c>
      <c r="H21" s="131" t="s">
        <v>1526</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1527</v>
      </c>
      <c r="B22" s="127"/>
      <c r="C22" s="126" t="s">
        <v>1528</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1527</v>
      </c>
      <c r="B23" s="128" t="s">
        <v>1529</v>
      </c>
      <c r="C23" s="129" t="s">
        <v>1530</v>
      </c>
      <c r="D23" s="131" t="s">
        <v>1531</v>
      </c>
      <c r="E23" s="131" t="s">
        <v>1532</v>
      </c>
      <c r="F23" s="131" t="s">
        <v>1533</v>
      </c>
      <c r="G23" s="131" t="s">
        <v>1534</v>
      </c>
      <c r="H23" s="131" t="s">
        <v>1535</v>
      </c>
      <c r="I23" s="133">
        <f>IF(COUNTIF(J23:AW23,"&lt;&gt;")=0,"",SUMPRODUCT(((Recommendations[ImplStatus]="Implemented")+(Recommendations[ImplStatus]="Compensated"))*ISNUMBER(MATCH(Recommendations[Id],J23:AW23,0)))/COUNTIF(J23:AW23,"&lt;&gt;"))</f>
        <v>0</v>
      </c>
      <c r="J23" s="135" t="s">
        <v>101</v>
      </c>
      <c r="K23" s="135" t="s">
        <v>106</v>
      </c>
      <c r="L23" s="135" t="s">
        <v>184</v>
      </c>
      <c r="M23" s="135" t="s">
        <v>185</v>
      </c>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1527</v>
      </c>
      <c r="B24" s="128" t="s">
        <v>1536</v>
      </c>
      <c r="C24" s="129" t="s">
        <v>1537</v>
      </c>
      <c r="D24" s="131" t="s">
        <v>1538</v>
      </c>
      <c r="E24" s="131" t="s">
        <v>1539</v>
      </c>
      <c r="F24" s="131" t="s">
        <v>1540</v>
      </c>
      <c r="G24" s="131" t="s">
        <v>1541</v>
      </c>
      <c r="H24" s="131" t="s">
        <v>1542</v>
      </c>
      <c r="I24" s="133" t="str">
        <f>IF(COUNTIF(J24:AW24,"&lt;&gt;")=0,"",SUMPRODUCT(((Recommendations[ImplStatus]="Implemented")+(Recommendations[ImplStatus]="Compensated"))*ISNUMBER(MATCH(Recommendations[Id],J24:AW24,0)))/COUNTIF(J24:AW24,"&lt;&gt;"))</f>
        <v/>
      </c>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1527</v>
      </c>
      <c r="B25" s="128" t="s">
        <v>1543</v>
      </c>
      <c r="C25" s="129" t="s">
        <v>1544</v>
      </c>
      <c r="D25" s="131" t="s">
        <v>1545</v>
      </c>
      <c r="E25" s="131" t="s">
        <v>1546</v>
      </c>
      <c r="F25" s="131" t="s">
        <v>1547</v>
      </c>
      <c r="G25" s="131" t="s">
        <v>1548</v>
      </c>
      <c r="H25" s="131" t="s">
        <v>1549</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1527</v>
      </c>
      <c r="B26" s="128" t="s">
        <v>1550</v>
      </c>
      <c r="C26" s="129" t="s">
        <v>1551</v>
      </c>
      <c r="D26" s="131" t="s">
        <v>1552</v>
      </c>
      <c r="E26" s="131" t="s">
        <v>1553</v>
      </c>
      <c r="F26" s="131" t="s">
        <v>1554</v>
      </c>
      <c r="G26" s="131" t="s">
        <v>1541</v>
      </c>
      <c r="H26" s="131" t="s">
        <v>1555</v>
      </c>
      <c r="I26" s="133" t="str">
        <f>IF(COUNTIF(J26:AW26,"&lt;&gt;")=0,"",SUMPRODUCT(((Recommendations[ImplStatus]="Implemented")+(Recommendations[ImplStatus]="Compensated"))*ISNUMBER(MATCH(Recommendations[Id],J26:AW26,0)))/COUNTIF(J26:AW26,"&lt;&gt;"))</f>
        <v/>
      </c>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1527</v>
      </c>
      <c r="B27" s="128" t="s">
        <v>1556</v>
      </c>
      <c r="C27" s="129" t="s">
        <v>1557</v>
      </c>
      <c r="D27" s="131" t="s">
        <v>1558</v>
      </c>
      <c r="E27" s="131" t="s">
        <v>1559</v>
      </c>
      <c r="F27" s="131" t="s">
        <v>1560</v>
      </c>
      <c r="G27" s="131" t="s">
        <v>1561</v>
      </c>
      <c r="H27" s="131" t="s">
        <v>1562</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1527</v>
      </c>
      <c r="B28" s="128" t="s">
        <v>1563</v>
      </c>
      <c r="C28" s="129" t="s">
        <v>1564</v>
      </c>
      <c r="D28" s="131" t="s">
        <v>1565</v>
      </c>
      <c r="E28" s="131" t="s">
        <v>1566</v>
      </c>
      <c r="F28" s="131" t="s">
        <v>1567</v>
      </c>
      <c r="G28" s="131" t="s">
        <v>1568</v>
      </c>
      <c r="H28" s="131" t="s">
        <v>1569</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1527</v>
      </c>
      <c r="B29" s="128" t="s">
        <v>1570</v>
      </c>
      <c r="C29" s="129" t="s">
        <v>1571</v>
      </c>
      <c r="D29" s="131" t="s">
        <v>1572</v>
      </c>
      <c r="E29" s="131" t="s">
        <v>1573</v>
      </c>
      <c r="F29" s="131" t="s">
        <v>1574</v>
      </c>
      <c r="G29" s="131" t="s">
        <v>1458</v>
      </c>
      <c r="H29" s="131" t="s">
        <v>1575</v>
      </c>
      <c r="I29" s="133">
        <f>IF(COUNTIF(J29:AW29,"&lt;&gt;")=0,"",SUMPRODUCT(((Recommendations[ImplStatus]="Implemented")+(Recommendations[ImplStatus]="Compensated"))*ISNUMBER(MATCH(Recommendations[Id],J29:AW29,0)))/COUNTIF(J29:AW29,"&lt;&gt;"))</f>
        <v>0</v>
      </c>
      <c r="J29" s="135" t="s">
        <v>141</v>
      </c>
      <c r="K29" s="135" t="s">
        <v>207</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1527</v>
      </c>
      <c r="B30" s="128" t="s">
        <v>1576</v>
      </c>
      <c r="C30" s="129" t="s">
        <v>1577</v>
      </c>
      <c r="D30" s="131" t="s">
        <v>1578</v>
      </c>
      <c r="E30" s="131" t="s">
        <v>1579</v>
      </c>
      <c r="F30" s="131" t="s">
        <v>1580</v>
      </c>
      <c r="G30" s="131" t="s">
        <v>1541</v>
      </c>
      <c r="H30" s="131" t="s">
        <v>1581</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1582</v>
      </c>
      <c r="B31" s="127"/>
      <c r="C31" s="126" t="s">
        <v>1583</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1582</v>
      </c>
      <c r="B32" s="128" t="s">
        <v>1584</v>
      </c>
      <c r="C32" s="129" t="s">
        <v>1585</v>
      </c>
      <c r="D32" s="131" t="s">
        <v>1586</v>
      </c>
      <c r="E32" s="131" t="s">
        <v>1587</v>
      </c>
      <c r="F32" s="131" t="s">
        <v>1588</v>
      </c>
      <c r="G32" s="131" t="s">
        <v>1589</v>
      </c>
      <c r="H32" s="131" t="s">
        <v>1590</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1582</v>
      </c>
      <c r="B33" s="128" t="s">
        <v>1591</v>
      </c>
      <c r="C33" s="129" t="s">
        <v>1592</v>
      </c>
      <c r="D33" s="131" t="s">
        <v>1593</v>
      </c>
      <c r="E33" s="131" t="s">
        <v>1594</v>
      </c>
      <c r="F33" s="131" t="s">
        <v>1595</v>
      </c>
      <c r="G33" s="131" t="s">
        <v>1596</v>
      </c>
      <c r="H33" s="131" t="s">
        <v>1597</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1582</v>
      </c>
      <c r="B34" s="128" t="s">
        <v>1598</v>
      </c>
      <c r="C34" s="129" t="s">
        <v>1599</v>
      </c>
      <c r="D34" s="131" t="s">
        <v>1600</v>
      </c>
      <c r="E34" s="131" t="s">
        <v>1601</v>
      </c>
      <c r="F34" s="131" t="s">
        <v>1602</v>
      </c>
      <c r="G34" s="131" t="s">
        <v>1603</v>
      </c>
      <c r="H34" s="131" t="s">
        <v>1604</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1582</v>
      </c>
      <c r="B35" s="128" t="s">
        <v>1605</v>
      </c>
      <c r="C35" s="129" t="s">
        <v>1606</v>
      </c>
      <c r="D35" s="131" t="s">
        <v>1607</v>
      </c>
      <c r="E35" s="131" t="s">
        <v>1608</v>
      </c>
      <c r="F35" s="131" t="s">
        <v>1609</v>
      </c>
      <c r="G35" s="131" t="s">
        <v>1610</v>
      </c>
      <c r="H35" s="131" t="s">
        <v>1611</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1582</v>
      </c>
      <c r="B36" s="128" t="s">
        <v>1612</v>
      </c>
      <c r="C36" s="129" t="s">
        <v>1613</v>
      </c>
      <c r="D36" s="131" t="s">
        <v>1614</v>
      </c>
      <c r="E36" s="131" t="s">
        <v>1615</v>
      </c>
      <c r="F36" s="131" t="s">
        <v>1616</v>
      </c>
      <c r="G36" s="131" t="s">
        <v>1617</v>
      </c>
      <c r="H36" s="131" t="s">
        <v>1618</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1582</v>
      </c>
      <c r="B37" s="128" t="s">
        <v>1619</v>
      </c>
      <c r="C37" s="129" t="s">
        <v>1620</v>
      </c>
      <c r="D37" s="131" t="s">
        <v>1621</v>
      </c>
      <c r="E37" s="131" t="s">
        <v>1622</v>
      </c>
      <c r="F37" s="131" t="s">
        <v>1623</v>
      </c>
      <c r="G37" s="131" t="s">
        <v>1624</v>
      </c>
      <c r="H37" s="131" t="s">
        <v>1625</v>
      </c>
      <c r="I37" s="133">
        <f>IF(COUNTIF(J37:AW37,"&lt;&gt;")=0,"",SUMPRODUCT(((Recommendations[ImplStatus]="Implemented")+(Recommendations[ImplStatus]="Compensated"))*ISNUMBER(MATCH(Recommendations[Id],J37:AW37,0)))/COUNTIF(J37:AW37,"&lt;&gt;"))</f>
        <v>0</v>
      </c>
      <c r="J37" s="135" t="s">
        <v>46</v>
      </c>
      <c r="K37" s="135" t="s">
        <v>51</v>
      </c>
      <c r="L37" s="135" t="s">
        <v>71</v>
      </c>
      <c r="M37" s="135" t="s">
        <v>152</v>
      </c>
      <c r="N37" s="135" t="s">
        <v>163</v>
      </c>
      <c r="O37" s="135" t="s">
        <v>164</v>
      </c>
      <c r="P37" s="135" t="s">
        <v>173</v>
      </c>
      <c r="Q37" s="135" t="s">
        <v>195</v>
      </c>
      <c r="R37" s="135" t="s">
        <v>209</v>
      </c>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1582</v>
      </c>
      <c r="B38" s="128" t="s">
        <v>1626</v>
      </c>
      <c r="C38" s="129" t="s">
        <v>1627</v>
      </c>
      <c r="D38" s="131" t="s">
        <v>1628</v>
      </c>
      <c r="E38" s="131" t="s">
        <v>1629</v>
      </c>
      <c r="F38" s="131" t="s">
        <v>1630</v>
      </c>
      <c r="G38" s="131" t="s">
        <v>1631</v>
      </c>
      <c r="H38" s="131" t="s">
        <v>1632</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1582</v>
      </c>
      <c r="B39" s="128" t="s">
        <v>1633</v>
      </c>
      <c r="C39" s="129" t="s">
        <v>1634</v>
      </c>
      <c r="D39" s="131" t="s">
        <v>1635</v>
      </c>
      <c r="E39" s="131" t="s">
        <v>1636</v>
      </c>
      <c r="F39" s="131" t="s">
        <v>1637</v>
      </c>
      <c r="G39" s="131" t="s">
        <v>1638</v>
      </c>
      <c r="H39" s="131" t="s">
        <v>1639</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1582</v>
      </c>
      <c r="B40" s="128" t="s">
        <v>1640</v>
      </c>
      <c r="C40" s="129" t="s">
        <v>1641</v>
      </c>
      <c r="D40" s="131" t="s">
        <v>1642</v>
      </c>
      <c r="E40" s="131" t="s">
        <v>1643</v>
      </c>
      <c r="F40" s="131" t="s">
        <v>1644</v>
      </c>
      <c r="G40" s="131" t="s">
        <v>1645</v>
      </c>
      <c r="H40" s="131" t="s">
        <v>1646</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1582</v>
      </c>
      <c r="B41" s="128" t="s">
        <v>1647</v>
      </c>
      <c r="C41" s="129" t="s">
        <v>1648</v>
      </c>
      <c r="D41" s="131" t="s">
        <v>1649</v>
      </c>
      <c r="E41" s="131" t="s">
        <v>1650</v>
      </c>
      <c r="F41" s="131" t="s">
        <v>1651</v>
      </c>
      <c r="G41" s="131" t="s">
        <v>1589</v>
      </c>
      <c r="H41" s="131" t="s">
        <v>1652</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1653</v>
      </c>
      <c r="B42" s="127"/>
      <c r="C42" s="126" t="s">
        <v>1654</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1653</v>
      </c>
      <c r="B43" s="128" t="s">
        <v>1655</v>
      </c>
      <c r="C43" s="129" t="s">
        <v>1656</v>
      </c>
      <c r="D43" s="131" t="s">
        <v>1657</v>
      </c>
      <c r="E43" s="131" t="s">
        <v>1658</v>
      </c>
      <c r="F43" s="131" t="s">
        <v>1659</v>
      </c>
      <c r="G43" s="131" t="s">
        <v>1660</v>
      </c>
      <c r="H43" s="131" t="s">
        <v>1661</v>
      </c>
      <c r="I43" s="133" t="str">
        <f>IF(COUNTIF(J43:AW43,"&lt;&gt;")=0,"",SUMPRODUCT(((Recommendations[ImplStatus]="Implemented")+(Recommendations[ImplStatus]="Compensated"))*ISNUMBER(MATCH(Recommendations[Id],J43:AW43,0)))/COUNTIF(J43:AW43,"&lt;&gt;"))</f>
        <v/>
      </c>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1653</v>
      </c>
      <c r="B44" s="128" t="s">
        <v>1662</v>
      </c>
      <c r="C44" s="129" t="s">
        <v>1663</v>
      </c>
      <c r="D44" s="131" t="s">
        <v>1664</v>
      </c>
      <c r="E44" s="131" t="s">
        <v>1665</v>
      </c>
      <c r="F44" s="131" t="s">
        <v>1666</v>
      </c>
      <c r="G44" s="131" t="s">
        <v>1667</v>
      </c>
      <c r="H44" s="131" t="s">
        <v>1668</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1653</v>
      </c>
      <c r="B45" s="128" t="s">
        <v>1669</v>
      </c>
      <c r="C45" s="129" t="s">
        <v>1670</v>
      </c>
      <c r="D45" s="131" t="s">
        <v>1671</v>
      </c>
      <c r="E45" s="131" t="s">
        <v>1672</v>
      </c>
      <c r="F45" s="131" t="s">
        <v>1673</v>
      </c>
      <c r="G45" s="131" t="s">
        <v>1674</v>
      </c>
      <c r="H45" s="131" t="s">
        <v>1675</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1653</v>
      </c>
      <c r="B46" s="128" t="s">
        <v>1676</v>
      </c>
      <c r="C46" s="129" t="s">
        <v>1677</v>
      </c>
      <c r="D46" s="131" t="s">
        <v>1678</v>
      </c>
      <c r="E46" s="131" t="s">
        <v>1679</v>
      </c>
      <c r="F46" s="131" t="s">
        <v>1680</v>
      </c>
      <c r="G46" s="131" t="s">
        <v>1674</v>
      </c>
      <c r="H46" s="131" t="s">
        <v>1681</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1653</v>
      </c>
      <c r="B47" s="128" t="s">
        <v>1682</v>
      </c>
      <c r="C47" s="129" t="s">
        <v>1683</v>
      </c>
      <c r="D47" s="131" t="s">
        <v>1684</v>
      </c>
      <c r="E47" s="131" t="s">
        <v>1685</v>
      </c>
      <c r="F47" s="131" t="s">
        <v>1686</v>
      </c>
      <c r="G47" s="131" t="s">
        <v>1687</v>
      </c>
      <c r="H47" s="131" t="s">
        <v>1688</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1653</v>
      </c>
      <c r="B48" s="128" t="s">
        <v>1689</v>
      </c>
      <c r="C48" s="129" t="s">
        <v>1690</v>
      </c>
      <c r="D48" s="131" t="s">
        <v>1691</v>
      </c>
      <c r="E48" s="131" t="s">
        <v>1692</v>
      </c>
      <c r="F48" s="131" t="s">
        <v>1693</v>
      </c>
      <c r="G48" s="131" t="s">
        <v>1694</v>
      </c>
      <c r="H48" s="131" t="s">
        <v>1695</v>
      </c>
      <c r="I48" s="133">
        <f>IF(COUNTIF(J48:AW48,"&lt;&gt;")=0,"",SUMPRODUCT(((Recommendations[ImplStatus]="Implemented")+(Recommendations[ImplStatus]="Compensated"))*ISNUMBER(MATCH(Recommendations[Id],J48:AW48,0)))/COUNTIF(J48:AW48,"&lt;&gt;"))</f>
        <v>0</v>
      </c>
      <c r="J48" s="135" t="s">
        <v>14</v>
      </c>
      <c r="K48" s="135" t="s">
        <v>25</v>
      </c>
      <c r="L48" s="135" t="s">
        <v>157</v>
      </c>
      <c r="M48" s="135" t="s">
        <v>159</v>
      </c>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1653</v>
      </c>
      <c r="B49" s="128" t="s">
        <v>1696</v>
      </c>
      <c r="C49" s="129" t="s">
        <v>1697</v>
      </c>
      <c r="D49" s="131" t="s">
        <v>1698</v>
      </c>
      <c r="E49" s="131" t="s">
        <v>1699</v>
      </c>
      <c r="F49" s="131" t="s">
        <v>1700</v>
      </c>
      <c r="G49" s="131" t="s">
        <v>1458</v>
      </c>
      <c r="H49" s="131" t="s">
        <v>1701</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1653</v>
      </c>
      <c r="B50" s="128" t="s">
        <v>1702</v>
      </c>
      <c r="C50" s="129" t="s">
        <v>1703</v>
      </c>
      <c r="D50" s="131" t="s">
        <v>1704</v>
      </c>
      <c r="E50" s="131" t="s">
        <v>1705</v>
      </c>
      <c r="F50" s="131" t="s">
        <v>1706</v>
      </c>
      <c r="G50" s="131" t="s">
        <v>1707</v>
      </c>
      <c r="H50" s="131" t="s">
        <v>1708</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1709</v>
      </c>
      <c r="B51" s="127"/>
      <c r="C51" s="126" t="s">
        <v>1710</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1709</v>
      </c>
      <c r="B52" s="128" t="s">
        <v>1711</v>
      </c>
      <c r="C52" s="129" t="s">
        <v>1712</v>
      </c>
      <c r="D52" s="131" t="s">
        <v>1713</v>
      </c>
      <c r="E52" s="131" t="s">
        <v>1714</v>
      </c>
      <c r="F52" s="131" t="s">
        <v>1715</v>
      </c>
      <c r="G52" s="131" t="s">
        <v>1716</v>
      </c>
      <c r="H52" s="131" t="s">
        <v>1717</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1709</v>
      </c>
      <c r="B53" s="128" t="s">
        <v>1718</v>
      </c>
      <c r="C53" s="129" t="s">
        <v>1719</v>
      </c>
      <c r="D53" s="131" t="s">
        <v>1720</v>
      </c>
      <c r="E53" s="131" t="s">
        <v>1721</v>
      </c>
      <c r="F53" s="131" t="s">
        <v>1722</v>
      </c>
      <c r="G53" s="131" t="s">
        <v>1723</v>
      </c>
      <c r="H53" s="131" t="s">
        <v>1724</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1709</v>
      </c>
      <c r="B54" s="128" t="s">
        <v>1725</v>
      </c>
      <c r="C54" s="129" t="s">
        <v>1726</v>
      </c>
      <c r="D54" s="131" t="s">
        <v>1727</v>
      </c>
      <c r="E54" s="131" t="s">
        <v>1728</v>
      </c>
      <c r="F54" s="131" t="s">
        <v>1729</v>
      </c>
      <c r="G54" s="131" t="s">
        <v>1730</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1709</v>
      </c>
      <c r="B55" s="128" t="s">
        <v>1731</v>
      </c>
      <c r="C55" s="129" t="s">
        <v>1732</v>
      </c>
      <c r="D55" s="131" t="s">
        <v>1733</v>
      </c>
      <c r="E55" s="131" t="s">
        <v>1734</v>
      </c>
      <c r="F55" s="131" t="s">
        <v>1735</v>
      </c>
      <c r="G55" s="131" t="s">
        <v>1736</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1709</v>
      </c>
      <c r="B56" s="128" t="s">
        <v>1737</v>
      </c>
      <c r="C56" s="129" t="s">
        <v>1738</v>
      </c>
      <c r="D56" s="131" t="s">
        <v>1739</v>
      </c>
      <c r="E56" s="131" t="s">
        <v>1740</v>
      </c>
      <c r="F56" s="131" t="s">
        <v>1741</v>
      </c>
      <c r="G56" s="131" t="s">
        <v>1742</v>
      </c>
      <c r="H56" s="131" t="s">
        <v>1743</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1744</v>
      </c>
      <c r="B57" s="127"/>
      <c r="C57" s="126" t="s">
        <v>1745</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1744</v>
      </c>
      <c r="B58" s="128" t="s">
        <v>1746</v>
      </c>
      <c r="C58" s="129" t="s">
        <v>1747</v>
      </c>
      <c r="D58" s="131" t="s">
        <v>1748</v>
      </c>
      <c r="E58" s="131" t="s">
        <v>1749</v>
      </c>
      <c r="F58" s="131" t="s">
        <v>1750</v>
      </c>
      <c r="G58" s="131" t="s">
        <v>1751</v>
      </c>
      <c r="H58" s="131" t="s">
        <v>1752</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1744</v>
      </c>
      <c r="B59" s="128" t="s">
        <v>1753</v>
      </c>
      <c r="C59" s="129" t="s">
        <v>1754</v>
      </c>
      <c r="D59" s="131" t="s">
        <v>1755</v>
      </c>
      <c r="E59" s="131" t="s">
        <v>1756</v>
      </c>
      <c r="F59" s="131" t="s">
        <v>1757</v>
      </c>
      <c r="G59" s="131" t="s">
        <v>1758</v>
      </c>
      <c r="H59" s="131" t="s">
        <v>1759</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1744</v>
      </c>
      <c r="B60" s="128" t="s">
        <v>1760</v>
      </c>
      <c r="C60" s="129" t="s">
        <v>1761</v>
      </c>
      <c r="D60" s="131" t="s">
        <v>1762</v>
      </c>
      <c r="E60" s="131" t="s">
        <v>1763</v>
      </c>
      <c r="F60" s="131" t="s">
        <v>1764</v>
      </c>
      <c r="G60" s="131" t="s">
        <v>1765</v>
      </c>
      <c r="H60" s="131" t="s">
        <v>1766</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1767</v>
      </c>
      <c r="B61" s="127"/>
      <c r="C61" s="126" t="s">
        <v>1768</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1767</v>
      </c>
      <c r="B62" s="128" t="s">
        <v>1769</v>
      </c>
      <c r="C62" s="129" t="s">
        <v>1770</v>
      </c>
      <c r="D62" s="131" t="s">
        <v>1771</v>
      </c>
      <c r="E62" s="131" t="s">
        <v>1772</v>
      </c>
      <c r="F62" s="131" t="s">
        <v>1773</v>
      </c>
      <c r="G62" s="131" t="s">
        <v>1774</v>
      </c>
      <c r="H62" s="131" t="s">
        <v>1775</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1767</v>
      </c>
      <c r="B63" s="128" t="s">
        <v>1776</v>
      </c>
      <c r="C63" s="129" t="s">
        <v>1777</v>
      </c>
      <c r="D63" s="131" t="s">
        <v>1778</v>
      </c>
      <c r="E63" s="131" t="s">
        <v>1779</v>
      </c>
      <c r="F63" s="131" t="s">
        <v>1780</v>
      </c>
      <c r="G63" s="131" t="s">
        <v>1781</v>
      </c>
      <c r="H63" s="131" t="s">
        <v>1782</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1767</v>
      </c>
      <c r="B64" s="128" t="s">
        <v>1783</v>
      </c>
      <c r="C64" s="129" t="s">
        <v>1784</v>
      </c>
      <c r="D64" s="131" t="s">
        <v>1785</v>
      </c>
      <c r="E64" s="131" t="s">
        <v>1786</v>
      </c>
      <c r="F64" s="131" t="s">
        <v>1787</v>
      </c>
      <c r="G64" s="131" t="s">
        <v>1788</v>
      </c>
      <c r="H64" s="131" t="s">
        <v>1789</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1767</v>
      </c>
      <c r="B65" s="128" t="s">
        <v>1790</v>
      </c>
      <c r="C65" s="129" t="s">
        <v>1791</v>
      </c>
      <c r="D65" s="131" t="s">
        <v>1792</v>
      </c>
      <c r="E65" s="131" t="s">
        <v>1793</v>
      </c>
      <c r="F65" s="131" t="s">
        <v>1794</v>
      </c>
      <c r="G65" s="131" t="s">
        <v>1795</v>
      </c>
      <c r="H65" s="131" t="s">
        <v>1796</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1767</v>
      </c>
      <c r="B66" s="128" t="s">
        <v>1797</v>
      </c>
      <c r="C66" s="129" t="s">
        <v>1798</v>
      </c>
      <c r="D66" s="131" t="s">
        <v>1799</v>
      </c>
      <c r="E66" s="131" t="s">
        <v>1800</v>
      </c>
      <c r="F66" s="131" t="s">
        <v>1801</v>
      </c>
      <c r="G66" s="131" t="s">
        <v>1802</v>
      </c>
      <c r="H66" s="131" t="s">
        <v>1803</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1767</v>
      </c>
      <c r="B67" s="128" t="s">
        <v>1804</v>
      </c>
      <c r="C67" s="129" t="s">
        <v>1805</v>
      </c>
      <c r="D67" s="131" t="s">
        <v>1806</v>
      </c>
      <c r="E67" s="131" t="s">
        <v>1807</v>
      </c>
      <c r="F67" s="131" t="s">
        <v>1808</v>
      </c>
      <c r="G67" s="131" t="s">
        <v>1809</v>
      </c>
      <c r="H67" s="131" t="s">
        <v>1810</v>
      </c>
      <c r="I67" s="133">
        <f>IF(COUNTIF(J67:AW67,"&lt;&gt;")=0,"",SUMPRODUCT(((Recommendations[ImplStatus]="Implemented")+(Recommendations[ImplStatus]="Compensated"))*ISNUMBER(MATCH(Recommendations[Id],J67:AW67,0)))/COUNTIF(J67:AW67,"&lt;&gt;"))</f>
        <v>0</v>
      </c>
      <c r="J67" s="135" t="s">
        <v>81</v>
      </c>
      <c r="K67" s="135" t="s">
        <v>175</v>
      </c>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1767</v>
      </c>
      <c r="B68" s="128" t="s">
        <v>1811</v>
      </c>
      <c r="C68" s="129" t="s">
        <v>1812</v>
      </c>
      <c r="D68" s="131" t="s">
        <v>1813</v>
      </c>
      <c r="E68" s="131" t="s">
        <v>1814</v>
      </c>
      <c r="F68" s="131" t="s">
        <v>1815</v>
      </c>
      <c r="G68" s="131" t="s">
        <v>1816</v>
      </c>
      <c r="H68" s="131" t="s">
        <v>1817</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1818</v>
      </c>
      <c r="B69" s="127"/>
      <c r="C69" s="126" t="s">
        <v>1819</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1818</v>
      </c>
      <c r="B70" s="128" t="s">
        <v>1820</v>
      </c>
      <c r="C70" s="129" t="s">
        <v>1821</v>
      </c>
      <c r="D70" s="131" t="s">
        <v>1822</v>
      </c>
      <c r="E70" s="131" t="s">
        <v>1823</v>
      </c>
      <c r="F70" s="131" t="s">
        <v>1824</v>
      </c>
      <c r="G70" s="131" t="s">
        <v>1825</v>
      </c>
      <c r="H70" s="131" t="s">
        <v>1826</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1818</v>
      </c>
      <c r="B71" s="128" t="s">
        <v>1827</v>
      </c>
      <c r="C71" s="129" t="s">
        <v>1828</v>
      </c>
      <c r="D71" s="131" t="s">
        <v>1829</v>
      </c>
      <c r="E71" s="131" t="s">
        <v>1830</v>
      </c>
      <c r="F71" s="131" t="s">
        <v>1831</v>
      </c>
      <c r="G71" s="131" t="s">
        <v>1832</v>
      </c>
      <c r="H71" s="131" t="s">
        <v>1833</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1834</v>
      </c>
      <c r="B72" s="127"/>
      <c r="C72" s="126" t="s">
        <v>1835</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1834</v>
      </c>
      <c r="B73" s="128" t="s">
        <v>1836</v>
      </c>
      <c r="C73" s="129" t="s">
        <v>1837</v>
      </c>
      <c r="D73" s="131" t="s">
        <v>1838</v>
      </c>
      <c r="E73" s="131" t="s">
        <v>1839</v>
      </c>
      <c r="F73" s="131" t="s">
        <v>1840</v>
      </c>
      <c r="G73" s="131" t="s">
        <v>1841</v>
      </c>
      <c r="H73" s="131" t="s">
        <v>1842</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1834</v>
      </c>
      <c r="B74" s="128" t="s">
        <v>1843</v>
      </c>
      <c r="C74" s="129" t="s">
        <v>1844</v>
      </c>
      <c r="D74" s="131" t="s">
        <v>1845</v>
      </c>
      <c r="E74" s="131" t="s">
        <v>1846</v>
      </c>
      <c r="F74" s="131" t="s">
        <v>1847</v>
      </c>
      <c r="G74" s="131" t="s">
        <v>1848</v>
      </c>
      <c r="H74" s="131" t="s">
        <v>1849</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1834</v>
      </c>
      <c r="B75" s="128" t="s">
        <v>1850</v>
      </c>
      <c r="C75" s="129" t="s">
        <v>1851</v>
      </c>
      <c r="D75" s="131" t="s">
        <v>1852</v>
      </c>
      <c r="E75" s="131" t="s">
        <v>1853</v>
      </c>
      <c r="F75" s="131" t="s">
        <v>1854</v>
      </c>
      <c r="G75" s="131" t="s">
        <v>1855</v>
      </c>
      <c r="H75" s="131" t="s">
        <v>1856</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1834</v>
      </c>
      <c r="B76" s="128" t="s">
        <v>1857</v>
      </c>
      <c r="C76" s="129" t="s">
        <v>1858</v>
      </c>
      <c r="D76" s="131" t="s">
        <v>1859</v>
      </c>
      <c r="E76" s="131" t="s">
        <v>1860</v>
      </c>
      <c r="F76" s="131" t="s">
        <v>1861</v>
      </c>
      <c r="G76" s="131" t="s">
        <v>1862</v>
      </c>
      <c r="H76" s="131" t="s">
        <v>1863</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1834</v>
      </c>
      <c r="B77" s="128" t="s">
        <v>1864</v>
      </c>
      <c r="C77" s="129" t="s">
        <v>1865</v>
      </c>
      <c r="D77" s="131" t="s">
        <v>1866</v>
      </c>
      <c r="E77" s="131" t="s">
        <v>1867</v>
      </c>
      <c r="F77" s="131" t="s">
        <v>1868</v>
      </c>
      <c r="G77" s="131" t="s">
        <v>1862</v>
      </c>
      <c r="H77" s="131" t="s">
        <v>1869</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1870</v>
      </c>
      <c r="B78" s="127"/>
      <c r="C78" s="126" t="s">
        <v>1871</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1870</v>
      </c>
      <c r="B79" s="128" t="s">
        <v>1870</v>
      </c>
      <c r="C79" s="129" t="s">
        <v>1872</v>
      </c>
      <c r="D79" s="131" t="s">
        <v>1873</v>
      </c>
      <c r="E79" s="131" t="s">
        <v>1874</v>
      </c>
      <c r="F79" s="131" t="s">
        <v>1875</v>
      </c>
      <c r="G79" s="131" t="s">
        <v>1876</v>
      </c>
      <c r="H79" s="131" t="s">
        <v>1877</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1870</v>
      </c>
      <c r="B80" s="128" t="s">
        <v>1878</v>
      </c>
      <c r="C80" s="129" t="s">
        <v>1879</v>
      </c>
      <c r="D80" s="131" t="s">
        <v>1880</v>
      </c>
      <c r="E80" s="131" t="s">
        <v>1881</v>
      </c>
      <c r="F80" s="131" t="s">
        <v>1882</v>
      </c>
      <c r="G80" s="131" t="s">
        <v>1883</v>
      </c>
      <c r="H80" s="131" t="s">
        <v>1884</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1870</v>
      </c>
      <c r="B81" s="128" t="s">
        <v>1885</v>
      </c>
      <c r="C81" s="129" t="s">
        <v>1886</v>
      </c>
      <c r="D81" s="131" t="s">
        <v>1887</v>
      </c>
      <c r="E81" s="131" t="s">
        <v>1888</v>
      </c>
      <c r="F81" s="131" t="s">
        <v>1889</v>
      </c>
      <c r="G81" s="131" t="s">
        <v>1890</v>
      </c>
      <c r="H81" s="131" t="s">
        <v>1891</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1892</v>
      </c>
      <c r="B82" s="127"/>
      <c r="C82" s="126" t="s">
        <v>1893</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1892</v>
      </c>
      <c r="B83" s="128" t="s">
        <v>1894</v>
      </c>
      <c r="C83" s="129" t="s">
        <v>1895</v>
      </c>
      <c r="D83" s="131" t="s">
        <v>1896</v>
      </c>
      <c r="E83" s="131" t="s">
        <v>1897</v>
      </c>
      <c r="F83" s="131" t="s">
        <v>1898</v>
      </c>
      <c r="G83" s="131" t="s">
        <v>1899</v>
      </c>
      <c r="H83" s="131" t="s">
        <v>1900</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1892</v>
      </c>
      <c r="B84" s="128" t="s">
        <v>1901</v>
      </c>
      <c r="C84" s="129" t="s">
        <v>1902</v>
      </c>
      <c r="D84" s="131" t="s">
        <v>1903</v>
      </c>
      <c r="E84" s="131" t="s">
        <v>1904</v>
      </c>
      <c r="F84" s="131" t="s">
        <v>1905</v>
      </c>
      <c r="G84" s="131" t="s">
        <v>1906</v>
      </c>
      <c r="H84" s="131" t="s">
        <v>1907</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1892</v>
      </c>
      <c r="B85" s="128" t="s">
        <v>1908</v>
      </c>
      <c r="C85" s="129" t="s">
        <v>1909</v>
      </c>
      <c r="D85" s="131" t="s">
        <v>1910</v>
      </c>
      <c r="E85" s="131" t="s">
        <v>1911</v>
      </c>
      <c r="F85" s="131" t="s">
        <v>1912</v>
      </c>
      <c r="G85" s="131" t="s">
        <v>1913</v>
      </c>
      <c r="H85" s="131" t="s">
        <v>1914</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1892</v>
      </c>
      <c r="B86" s="128" t="s">
        <v>1915</v>
      </c>
      <c r="C86" s="129" t="s">
        <v>1916</v>
      </c>
      <c r="D86" s="131" t="s">
        <v>1917</v>
      </c>
      <c r="E86" s="131" t="s">
        <v>1918</v>
      </c>
      <c r="F86" s="131" t="s">
        <v>1919</v>
      </c>
      <c r="G86" s="131" t="s">
        <v>1920</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1921</v>
      </c>
      <c r="B87" s="127"/>
      <c r="C87" s="126" t="s">
        <v>1922</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1921</v>
      </c>
      <c r="B88" s="128" t="s">
        <v>1923</v>
      </c>
      <c r="C88" s="129" t="s">
        <v>1924</v>
      </c>
      <c r="D88" s="131" t="s">
        <v>1925</v>
      </c>
      <c r="E88" s="131" t="s">
        <v>1926</v>
      </c>
      <c r="F88" s="131" t="s">
        <v>1927</v>
      </c>
      <c r="G88" s="131" t="s">
        <v>1928</v>
      </c>
      <c r="H88" s="131" t="s">
        <v>1929</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1921</v>
      </c>
      <c r="B89" s="128" t="s">
        <v>1930</v>
      </c>
      <c r="C89" s="129" t="s">
        <v>1931</v>
      </c>
      <c r="D89" s="131" t="s">
        <v>1932</v>
      </c>
      <c r="E89" s="131" t="s">
        <v>1933</v>
      </c>
      <c r="F89" s="131" t="s">
        <v>1934</v>
      </c>
      <c r="G89" s="131" t="s">
        <v>1458</v>
      </c>
      <c r="H89" s="131" t="s">
        <v>1935</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1921</v>
      </c>
      <c r="B90" s="128" t="s">
        <v>1936</v>
      </c>
      <c r="C90" s="129" t="s">
        <v>1937</v>
      </c>
      <c r="D90" s="131" t="s">
        <v>1938</v>
      </c>
      <c r="E90" s="131" t="s">
        <v>1939</v>
      </c>
      <c r="F90" s="131" t="s">
        <v>1940</v>
      </c>
      <c r="G90" s="131" t="s">
        <v>1928</v>
      </c>
      <c r="H90" s="131" t="s">
        <v>1941</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1921</v>
      </c>
      <c r="B91" s="128" t="s">
        <v>1942</v>
      </c>
      <c r="C91" s="129" t="s">
        <v>1943</v>
      </c>
      <c r="D91" s="131" t="s">
        <v>1944</v>
      </c>
      <c r="E91" s="131" t="s">
        <v>1945</v>
      </c>
      <c r="F91" s="131" t="s">
        <v>1946</v>
      </c>
      <c r="G91" s="131" t="s">
        <v>1458</v>
      </c>
      <c r="H91" s="131" t="s">
        <v>1947</v>
      </c>
      <c r="I91" s="133" t="str">
        <f>IF(COUNTIF(J91:AW91,"&lt;&gt;")=0,"",SUMPRODUCT(((Recommendations[ImplStatus]="Implemented")+(Recommendations[ImplStatus]="Compensated"))*ISNUMBER(MATCH(Recommendations[Id],J91:AW91,0)))/COUNTIF(J91:AW91,"&lt;&gt;"))</f>
        <v/>
      </c>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1921</v>
      </c>
      <c r="B92" s="128" t="s">
        <v>1948</v>
      </c>
      <c r="C92" s="129" t="s">
        <v>1949</v>
      </c>
      <c r="D92" s="131" t="s">
        <v>1950</v>
      </c>
      <c r="E92" s="131" t="s">
        <v>1951</v>
      </c>
      <c r="F92" s="131" t="s">
        <v>1952</v>
      </c>
      <c r="G92" s="131" t="s">
        <v>1458</v>
      </c>
      <c r="H92" s="131" t="s">
        <v>1953</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1921</v>
      </c>
      <c r="B93" s="128" t="s">
        <v>1954</v>
      </c>
      <c r="C93" s="129" t="s">
        <v>1955</v>
      </c>
      <c r="D93" s="131" t="s">
        <v>1956</v>
      </c>
      <c r="E93" s="131" t="s">
        <v>1957</v>
      </c>
      <c r="F93" s="131" t="s">
        <v>1958</v>
      </c>
      <c r="G93" s="131" t="s">
        <v>1959</v>
      </c>
      <c r="H93" s="131" t="s">
        <v>1960</v>
      </c>
      <c r="I93" s="133">
        <f>IF(COUNTIF(J93:AW93,"&lt;&gt;")=0,"",SUMPRODUCT(((Recommendations[ImplStatus]="Implemented")+(Recommendations[ImplStatus]="Compensated"))*ISNUMBER(MATCH(Recommendations[Id],J93:AW93,0)))/COUNTIF(J93:AW93,"&lt;&gt;"))</f>
        <v>0</v>
      </c>
      <c r="J93" s="135" t="s">
        <v>121</v>
      </c>
      <c r="K93" s="135" t="s">
        <v>188</v>
      </c>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1921</v>
      </c>
      <c r="B94" s="128" t="s">
        <v>1961</v>
      </c>
      <c r="C94" s="129" t="s">
        <v>1962</v>
      </c>
      <c r="D94" s="131" t="s">
        <v>1963</v>
      </c>
      <c r="E94" s="131" t="s">
        <v>1964</v>
      </c>
      <c r="F94" s="131" t="s">
        <v>1965</v>
      </c>
      <c r="G94" s="131" t="s">
        <v>1966</v>
      </c>
      <c r="H94" s="131" t="s">
        <v>1967</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1921</v>
      </c>
      <c r="B95" s="128" t="s">
        <v>1968</v>
      </c>
      <c r="C95" s="129" t="s">
        <v>1969</v>
      </c>
      <c r="D95" s="131" t="s">
        <v>1970</v>
      </c>
      <c r="E95" s="131" t="s">
        <v>1971</v>
      </c>
      <c r="F95" s="131" t="s">
        <v>1972</v>
      </c>
      <c r="G95" s="131" t="s">
        <v>1973</v>
      </c>
      <c r="H95" s="131" t="s">
        <v>1974</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1921</v>
      </c>
      <c r="B96" s="128" t="s">
        <v>1975</v>
      </c>
      <c r="C96" s="129" t="s">
        <v>1976</v>
      </c>
      <c r="D96" s="131" t="s">
        <v>1977</v>
      </c>
      <c r="E96" s="131" t="s">
        <v>1978</v>
      </c>
      <c r="F96" s="131" t="s">
        <v>1979</v>
      </c>
      <c r="G96" s="131" t="s">
        <v>1980</v>
      </c>
      <c r="H96" s="131" t="s">
        <v>1981</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1921</v>
      </c>
      <c r="B97" s="128" t="s">
        <v>1982</v>
      </c>
      <c r="C97" s="129" t="s">
        <v>1983</v>
      </c>
      <c r="D97" s="131" t="s">
        <v>1984</v>
      </c>
      <c r="E97" s="131" t="s">
        <v>1985</v>
      </c>
      <c r="F97" s="131" t="s">
        <v>1986</v>
      </c>
      <c r="G97" s="131" t="s">
        <v>1987</v>
      </c>
      <c r="H97" s="131" t="s">
        <v>1988</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1989</v>
      </c>
      <c r="B98" s="127"/>
      <c r="C98" s="126" t="s">
        <v>1990</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1989</v>
      </c>
      <c r="B99" s="128" t="s">
        <v>1991</v>
      </c>
      <c r="C99" s="129" t="s">
        <v>1992</v>
      </c>
      <c r="D99" s="131" t="s">
        <v>1993</v>
      </c>
      <c r="E99" s="131" t="s">
        <v>1994</v>
      </c>
      <c r="F99" s="131" t="s">
        <v>1995</v>
      </c>
      <c r="G99" s="131" t="s">
        <v>1996</v>
      </c>
      <c r="H99" s="131" t="s">
        <v>1997</v>
      </c>
      <c r="I99" s="133">
        <f>IF(COUNTIF(J99:AW99,"&lt;&gt;")=0,"",SUMPRODUCT(((Recommendations[ImplStatus]="Implemented")+(Recommendations[ImplStatus]="Compensated"))*ISNUMBER(MATCH(Recommendations[Id],J99:AW99,0)))/COUNTIF(J99:AW99,"&lt;&gt;"))</f>
        <v>0</v>
      </c>
      <c r="J99" s="135" t="s">
        <v>146</v>
      </c>
      <c r="K99" s="135" t="s">
        <v>208</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1989</v>
      </c>
      <c r="B100" s="128" t="s">
        <v>1998</v>
      </c>
      <c r="C100" s="129" t="s">
        <v>1999</v>
      </c>
      <c r="D100" s="131" t="s">
        <v>2000</v>
      </c>
      <c r="E100" s="131" t="s">
        <v>2001</v>
      </c>
      <c r="F100" s="131" t="s">
        <v>2002</v>
      </c>
      <c r="G100" s="131" t="s">
        <v>2003</v>
      </c>
      <c r="H100" s="131" t="s">
        <v>2004</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1989</v>
      </c>
      <c r="B101" s="128" t="s">
        <v>2005</v>
      </c>
      <c r="C101" s="129" t="s">
        <v>2006</v>
      </c>
      <c r="D101" s="131" t="s">
        <v>2007</v>
      </c>
      <c r="E101" s="131" t="s">
        <v>2008</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1989</v>
      </c>
      <c r="B102" s="128" t="s">
        <v>2009</v>
      </c>
      <c r="C102" s="129" t="s">
        <v>2010</v>
      </c>
      <c r="D102" s="131" t="s">
        <v>2011</v>
      </c>
      <c r="E102" s="131" t="s">
        <v>2012</v>
      </c>
      <c r="F102" s="131" t="s">
        <v>2013</v>
      </c>
      <c r="G102" s="131" t="s">
        <v>2014</v>
      </c>
      <c r="H102" s="131" t="s">
        <v>2015</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1989</v>
      </c>
      <c r="B103" s="128" t="s">
        <v>2016</v>
      </c>
      <c r="C103" s="129" t="s">
        <v>2017</v>
      </c>
      <c r="D103" s="131" t="s">
        <v>2018</v>
      </c>
      <c r="E103" s="131" t="s">
        <v>2019</v>
      </c>
      <c r="F103" s="131" t="s">
        <v>2020</v>
      </c>
      <c r="G103" s="131" t="s">
        <v>2021</v>
      </c>
      <c r="H103" s="131" t="s">
        <v>2022</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2023</v>
      </c>
      <c r="B104" s="127"/>
      <c r="C104" s="126" t="s">
        <v>2024</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2023</v>
      </c>
      <c r="B105" s="128" t="s">
        <v>2025</v>
      </c>
      <c r="C105" s="129" t="s">
        <v>2026</v>
      </c>
      <c r="D105" s="131" t="s">
        <v>2027</v>
      </c>
      <c r="E105" s="131" t="s">
        <v>2028</v>
      </c>
      <c r="F105" s="131" t="s">
        <v>2029</v>
      </c>
      <c r="G105" s="131" t="s">
        <v>2030</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2023</v>
      </c>
      <c r="B106" s="128" t="s">
        <v>2031</v>
      </c>
      <c r="C106" s="129" t="s">
        <v>2032</v>
      </c>
      <c r="D106" s="131" t="s">
        <v>2033</v>
      </c>
      <c r="E106" s="131" t="s">
        <v>2034</v>
      </c>
      <c r="F106" s="131" t="s">
        <v>2035</v>
      </c>
      <c r="G106" s="131" t="s">
        <v>2036</v>
      </c>
      <c r="H106" s="131" t="s">
        <v>2037</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2023</v>
      </c>
      <c r="B107" s="128" t="s">
        <v>2038</v>
      </c>
      <c r="C107" s="129" t="s">
        <v>2039</v>
      </c>
      <c r="D107" s="131" t="s">
        <v>2040</v>
      </c>
      <c r="E107" s="131" t="s">
        <v>2041</v>
      </c>
      <c r="F107" s="131" t="s">
        <v>2042</v>
      </c>
      <c r="G107" s="131" t="s">
        <v>2043</v>
      </c>
      <c r="H107" s="131" t="s">
        <v>2044</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2045</v>
      </c>
      <c r="B108" s="127"/>
      <c r="C108" s="126" t="s">
        <v>2046</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2045</v>
      </c>
      <c r="B109" s="128" t="s">
        <v>2047</v>
      </c>
      <c r="C109" s="129" t="s">
        <v>2048</v>
      </c>
      <c r="D109" s="131" t="s">
        <v>2049</v>
      </c>
      <c r="E109" s="131" t="s">
        <v>2050</v>
      </c>
      <c r="F109" s="131" t="s">
        <v>2051</v>
      </c>
      <c r="G109" s="131" t="s">
        <v>2052</v>
      </c>
      <c r="H109" s="131" t="s">
        <v>2053</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2045</v>
      </c>
      <c r="B110" s="128" t="s">
        <v>2054</v>
      </c>
      <c r="C110" s="129" t="s">
        <v>2055</v>
      </c>
      <c r="D110" s="131" t="s">
        <v>2056</v>
      </c>
      <c r="E110" s="131" t="s">
        <v>2057</v>
      </c>
      <c r="F110" s="131" t="s">
        <v>2058</v>
      </c>
      <c r="G110" s="131" t="s">
        <v>2059</v>
      </c>
      <c r="H110" s="131" t="s">
        <v>2060</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2045</v>
      </c>
      <c r="B111" s="128" t="s">
        <v>2061</v>
      </c>
      <c r="C111" s="129" t="s">
        <v>2062</v>
      </c>
      <c r="D111" s="131" t="s">
        <v>2063</v>
      </c>
      <c r="E111" s="131" t="s">
        <v>2064</v>
      </c>
      <c r="F111" s="131" t="s">
        <v>2065</v>
      </c>
      <c r="G111" s="131" t="s">
        <v>2066</v>
      </c>
      <c r="H111" s="131" t="s">
        <v>2067</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2068</v>
      </c>
      <c r="B112" s="127"/>
      <c r="C112" s="126" t="s">
        <v>2069</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2068</v>
      </c>
      <c r="B113" s="128" t="s">
        <v>2070</v>
      </c>
      <c r="C113" s="129" t="s">
        <v>2071</v>
      </c>
      <c r="D113" s="131" t="s">
        <v>2072</v>
      </c>
      <c r="E113" s="131" t="s">
        <v>2073</v>
      </c>
      <c r="F113" s="131" t="s">
        <v>2074</v>
      </c>
      <c r="G113" s="131" t="s">
        <v>2075</v>
      </c>
      <c r="H113" s="131" t="s">
        <v>2076</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2068</v>
      </c>
      <c r="B114" s="128" t="s">
        <v>2077</v>
      </c>
      <c r="C114" s="129" t="s">
        <v>2078</v>
      </c>
      <c r="D114" s="131" t="s">
        <v>2079</v>
      </c>
      <c r="E114" s="131" t="s">
        <v>2080</v>
      </c>
      <c r="F114" s="131" t="s">
        <v>2081</v>
      </c>
      <c r="G114" s="131" t="s">
        <v>2075</v>
      </c>
      <c r="H114" s="131" t="s">
        <v>2082</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2068</v>
      </c>
      <c r="B115" s="136" t="s">
        <v>2083</v>
      </c>
      <c r="C115" s="137" t="s">
        <v>2084</v>
      </c>
      <c r="D115" s="138" t="s">
        <v>2085</v>
      </c>
      <c r="E115" s="138" t="s">
        <v>2086</v>
      </c>
      <c r="F115" s="138" t="s">
        <v>2087</v>
      </c>
      <c r="G115" s="138" t="s">
        <v>2088</v>
      </c>
      <c r="H115" s="138" t="s">
        <v>2089</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210</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IFERROR(INDEX('Recommendations'!$H$2:$H$60, MATCH(J2,'Recommendations'!$A$2:$A$60,0))="Implemented", FALSE))</xm:f>
            <x14:dxf>
              <font>
                <color rgb="FF000000"/>
              </font>
              <fill>
                <patternFill>
                  <bgColor rgb="FF3C7D22"/>
                </patternFill>
              </fill>
            </x14:dxf>
          </x14:cfRule>
          <x14:cfRule type="expression" priority="2" id="{00000000-000E-0000-0600-000002000000}">
            <xm:f>AND(J2&lt;&gt;"", IFERROR(INDEX('Recommendations'!$H$2:$H$60, MATCH(J2,'Recommendations'!$A$2:$A$60,0))="Compensated", FALSE))</xm:f>
            <x14:dxf>
              <font>
                <color rgb="FF000000"/>
              </font>
              <fill>
                <patternFill>
                  <bgColor rgb="FFC6E0B4"/>
                </patternFill>
              </fill>
            </x14:dxf>
          </x14:cfRule>
          <x14:cfRule type="expression" priority="3" id="{00000000-000E-0000-0600-000003000000}">
            <xm:f>AND(J2&lt;&gt;"", IFERROR(INDEX('Recommendations'!$H$2:$H$60, MATCH(J2,'Recommendations'!$A$2:$A$60,0))="Testing", FALSE))</xm:f>
            <x14:dxf>
              <font>
                <color rgb="FF000000"/>
              </font>
              <fill>
                <patternFill>
                  <bgColor rgb="FFFFC000"/>
                </patternFill>
              </fill>
            </x14:dxf>
          </x14:cfRule>
          <x14:cfRule type="expression" priority="4" id="{00000000-000E-0000-0600-000004000000}">
            <xm:f>AND(J2&lt;&gt;"", IFERROR(INDEX('Recommendations'!$H$2:$H$60, MATCH(J2,'Recommendations'!$A$2:$A$60,0))="Failed", FALSE))</xm:f>
            <x14:dxf>
              <font>
                <color rgb="FF000000"/>
              </font>
              <fill>
                <patternFill>
                  <bgColor rgb="FFD82891"/>
                </patternFill>
              </fill>
            </x14:dxf>
          </x14:cfRule>
          <x14:cfRule type="expression" priority="5" id="{00000000-000E-0000-0600-000005000000}">
            <xm:f>AND(J2&lt;&gt;"", IFERROR(INDEX('Recommendations'!$H$2:$H$60, MATCH(J2,'Recommendations'!$A$2:$A$60,0))="Risk Accepted", FALSE))</xm:f>
            <x14:dxf>
              <font>
                <color rgb="FF000000"/>
              </font>
              <fill>
                <patternFill>
                  <bgColor rgb="FFD9D9D9"/>
                </patternFill>
              </fill>
            </x14:dxf>
          </x14:cfRule>
          <x14:cfRule type="expression" priority="6" id="{00000000-000E-0000-0600-000006000000}">
            <xm:f>AND(J2&lt;&gt;"", IFERROR(INDEX('Recommendations'!$H$2:$H$60, MATCH(J2,'Recommendations'!$A$2:$A$60,0))="N/A",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2090</v>
      </c>
      <c r="B1" s="187" t="s">
        <v>2091</v>
      </c>
      <c r="C1" s="187" t="s">
        <v>0</v>
      </c>
      <c r="D1" s="187" t="s">
        <v>2092</v>
      </c>
      <c r="E1" s="187" t="s">
        <v>2093</v>
      </c>
      <c r="F1" s="187" t="s">
        <v>2094</v>
      </c>
      <c r="G1" s="187" t="s">
        <v>459</v>
      </c>
      <c r="H1" s="187" t="s">
        <v>460</v>
      </c>
      <c r="I1" s="187" t="s">
        <v>461</v>
      </c>
      <c r="J1" s="187" t="s">
        <v>462</v>
      </c>
      <c r="K1" s="187" t="s">
        <v>463</v>
      </c>
      <c r="L1" s="187" t="s">
        <v>464</v>
      </c>
      <c r="M1" s="187" t="s">
        <v>465</v>
      </c>
      <c r="N1" s="187" t="s">
        <v>466</v>
      </c>
      <c r="O1" s="187" t="s">
        <v>467</v>
      </c>
      <c r="P1" s="187" t="s">
        <v>468</v>
      </c>
      <c r="Q1" s="187" t="s">
        <v>469</v>
      </c>
      <c r="R1" s="187" t="s">
        <v>470</v>
      </c>
      <c r="S1" s="187" t="s">
        <v>471</v>
      </c>
      <c r="T1" s="187" t="s">
        <v>472</v>
      </c>
      <c r="U1" s="187" t="s">
        <v>473</v>
      </c>
      <c r="V1" s="187" t="s">
        <v>474</v>
      </c>
      <c r="W1" s="187" t="s">
        <v>475</v>
      </c>
      <c r="X1" s="187" t="s">
        <v>476</v>
      </c>
      <c r="Y1" s="187" t="s">
        <v>477</v>
      </c>
      <c r="Z1" s="187" t="s">
        <v>478</v>
      </c>
      <c r="AA1" s="187" t="s">
        <v>479</v>
      </c>
      <c r="AB1" s="187" t="s">
        <v>480</v>
      </c>
      <c r="AC1" s="187" t="s">
        <v>481</v>
      </c>
      <c r="AD1" s="187" t="s">
        <v>482</v>
      </c>
      <c r="AE1" s="187" t="s">
        <v>483</v>
      </c>
      <c r="AF1" s="187" t="s">
        <v>484</v>
      </c>
      <c r="AG1" s="187" t="s">
        <v>485</v>
      </c>
      <c r="AH1" s="187" t="s">
        <v>486</v>
      </c>
      <c r="AI1" s="187" t="s">
        <v>487</v>
      </c>
      <c r="AJ1" s="187" t="s">
        <v>488</v>
      </c>
      <c r="AK1" s="187" t="s">
        <v>489</v>
      </c>
      <c r="AL1" s="187" t="s">
        <v>490</v>
      </c>
      <c r="AM1" s="187" t="s">
        <v>491</v>
      </c>
      <c r="AN1" s="187" t="s">
        <v>492</v>
      </c>
      <c r="AO1" s="187" t="s">
        <v>493</v>
      </c>
      <c r="AP1" s="187" t="s">
        <v>494</v>
      </c>
      <c r="AQ1" s="187" t="s">
        <v>495</v>
      </c>
      <c r="AR1" s="187" t="s">
        <v>496</v>
      </c>
      <c r="AS1" s="187" t="s">
        <v>497</v>
      </c>
      <c r="AT1" s="187" t="s">
        <v>498</v>
      </c>
      <c r="AU1" s="188" t="s">
        <v>499</v>
      </c>
    </row>
    <row r="2" spans="1:47" ht="60" customHeight="1" outlineLevel="1" x14ac:dyDescent="0.35">
      <c r="A2" s="178" t="s">
        <v>2095</v>
      </c>
      <c r="B2" s="152" t="s">
        <v>21</v>
      </c>
      <c r="C2" s="150" t="s">
        <v>2096</v>
      </c>
      <c r="D2" s="156" t="s">
        <v>2097</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2095</v>
      </c>
      <c r="B3" s="153" t="s">
        <v>2098</v>
      </c>
      <c r="C3" s="151" t="s">
        <v>2099</v>
      </c>
      <c r="D3" s="157" t="s">
        <v>2100</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2095</v>
      </c>
      <c r="B4" s="154" t="s">
        <v>2098</v>
      </c>
      <c r="C4" s="155" t="s">
        <v>2101</v>
      </c>
      <c r="D4" s="158" t="s">
        <v>2102</v>
      </c>
      <c r="E4" s="161" t="s">
        <v>2103</v>
      </c>
      <c r="F4" s="164" t="s">
        <v>2104</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2095</v>
      </c>
      <c r="B5" s="154" t="s">
        <v>2098</v>
      </c>
      <c r="C5" s="155" t="s">
        <v>2105</v>
      </c>
      <c r="D5" s="158" t="s">
        <v>2106</v>
      </c>
      <c r="E5" s="161" t="s">
        <v>2107</v>
      </c>
      <c r="F5" s="164" t="s">
        <v>2108</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2095</v>
      </c>
      <c r="B6" s="154" t="s">
        <v>2098</v>
      </c>
      <c r="C6" s="155" t="s">
        <v>2109</v>
      </c>
      <c r="D6" s="158" t="s">
        <v>2110</v>
      </c>
      <c r="E6" s="161" t="s">
        <v>2111</v>
      </c>
      <c r="F6" s="164" t="s">
        <v>2108</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2095</v>
      </c>
      <c r="B7" s="154" t="s">
        <v>2098</v>
      </c>
      <c r="C7" s="155" t="s">
        <v>2112</v>
      </c>
      <c r="D7" s="158" t="s">
        <v>2113</v>
      </c>
      <c r="E7" s="161" t="s">
        <v>2114</v>
      </c>
      <c r="F7" s="164" t="s">
        <v>2108</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2095</v>
      </c>
      <c r="B8" s="154" t="s">
        <v>2098</v>
      </c>
      <c r="C8" s="155" t="s">
        <v>2115</v>
      </c>
      <c r="D8" s="158" t="s">
        <v>2116</v>
      </c>
      <c r="E8" s="161" t="s">
        <v>2117</v>
      </c>
      <c r="F8" s="164" t="s">
        <v>2118</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2095</v>
      </c>
      <c r="B9" s="153" t="s">
        <v>2119</v>
      </c>
      <c r="C9" s="151" t="s">
        <v>2120</v>
      </c>
      <c r="D9" s="157" t="s">
        <v>2121</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2095</v>
      </c>
      <c r="B10" s="154" t="s">
        <v>2119</v>
      </c>
      <c r="C10" s="155" t="s">
        <v>2122</v>
      </c>
      <c r="D10" s="158" t="s">
        <v>2123</v>
      </c>
      <c r="E10" s="161" t="s">
        <v>2124</v>
      </c>
      <c r="F10" s="164" t="s">
        <v>2104</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2095</v>
      </c>
      <c r="B11" s="154" t="s">
        <v>2119</v>
      </c>
      <c r="C11" s="155" t="s">
        <v>2125</v>
      </c>
      <c r="D11" s="158" t="s">
        <v>2126</v>
      </c>
      <c r="E11" s="161" t="s">
        <v>2127</v>
      </c>
      <c r="F11" s="164" t="s">
        <v>2104</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2095</v>
      </c>
      <c r="B12" s="154" t="s">
        <v>2119</v>
      </c>
      <c r="C12" s="155" t="s">
        <v>2128</v>
      </c>
      <c r="D12" s="158" t="s">
        <v>2129</v>
      </c>
      <c r="E12" s="161" t="s">
        <v>2130</v>
      </c>
      <c r="F12" s="164" t="s">
        <v>2104</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2095</v>
      </c>
      <c r="B13" s="153" t="s">
        <v>2131</v>
      </c>
      <c r="C13" s="151" t="s">
        <v>2132</v>
      </c>
      <c r="D13" s="157" t="s">
        <v>2133</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2095</v>
      </c>
      <c r="B14" s="154" t="s">
        <v>2131</v>
      </c>
      <c r="C14" s="155" t="s">
        <v>2134</v>
      </c>
      <c r="D14" s="158" t="s">
        <v>2135</v>
      </c>
      <c r="E14" s="161" t="s">
        <v>2136</v>
      </c>
      <c r="F14" s="164" t="s">
        <v>2104</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2095</v>
      </c>
      <c r="B15" s="154" t="s">
        <v>2131</v>
      </c>
      <c r="C15" s="155" t="s">
        <v>2137</v>
      </c>
      <c r="D15" s="158" t="s">
        <v>2138</v>
      </c>
      <c r="E15" s="161" t="s">
        <v>2139</v>
      </c>
      <c r="F15" s="164" t="s">
        <v>2104</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2095</v>
      </c>
      <c r="B16" s="153" t="s">
        <v>2140</v>
      </c>
      <c r="C16" s="151" t="s">
        <v>2141</v>
      </c>
      <c r="D16" s="157" t="s">
        <v>2142</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2095</v>
      </c>
      <c r="B17" s="154" t="s">
        <v>2140</v>
      </c>
      <c r="C17" s="155" t="s">
        <v>2143</v>
      </c>
      <c r="D17" s="158" t="s">
        <v>2144</v>
      </c>
      <c r="E17" s="161" t="s">
        <v>2145</v>
      </c>
      <c r="F17" s="164" t="s">
        <v>2104</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2095</v>
      </c>
      <c r="B18" s="154" t="s">
        <v>2140</v>
      </c>
      <c r="C18" s="155" t="s">
        <v>2146</v>
      </c>
      <c r="D18" s="158" t="s">
        <v>2147</v>
      </c>
      <c r="E18" s="161" t="s">
        <v>2148</v>
      </c>
      <c r="F18" s="164" t="s">
        <v>2108</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2095</v>
      </c>
      <c r="B19" s="154" t="s">
        <v>2140</v>
      </c>
      <c r="C19" s="155" t="s">
        <v>2149</v>
      </c>
      <c r="D19" s="158" t="s">
        <v>2150</v>
      </c>
      <c r="E19" s="161" t="s">
        <v>2151</v>
      </c>
      <c r="F19" s="164" t="s">
        <v>2104</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2095</v>
      </c>
      <c r="B20" s="154" t="s">
        <v>2140</v>
      </c>
      <c r="C20" s="155" t="s">
        <v>2152</v>
      </c>
      <c r="D20" s="158" t="s">
        <v>2153</v>
      </c>
      <c r="E20" s="161" t="s">
        <v>2154</v>
      </c>
      <c r="F20" s="164" t="s">
        <v>2104</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2095</v>
      </c>
      <c r="B21" s="154" t="s">
        <v>2140</v>
      </c>
      <c r="C21" s="155" t="s">
        <v>2155</v>
      </c>
      <c r="D21" s="158" t="s">
        <v>2156</v>
      </c>
      <c r="E21" s="161" t="s">
        <v>2157</v>
      </c>
      <c r="F21" s="164" t="s">
        <v>2108</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2095</v>
      </c>
      <c r="B22" s="154" t="s">
        <v>2140</v>
      </c>
      <c r="C22" s="155" t="s">
        <v>2158</v>
      </c>
      <c r="D22" s="158" t="s">
        <v>2159</v>
      </c>
      <c r="E22" s="161" t="s">
        <v>2160</v>
      </c>
      <c r="F22" s="164" t="s">
        <v>2104</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2095</v>
      </c>
      <c r="B23" s="154" t="s">
        <v>2140</v>
      </c>
      <c r="C23" s="155" t="s">
        <v>2161</v>
      </c>
      <c r="D23" s="158" t="s">
        <v>2162</v>
      </c>
      <c r="E23" s="161" t="s">
        <v>2163</v>
      </c>
      <c r="F23" s="164" t="s">
        <v>2104</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2095</v>
      </c>
      <c r="B24" s="153" t="s">
        <v>2164</v>
      </c>
      <c r="C24" s="151" t="s">
        <v>2165</v>
      </c>
      <c r="D24" s="157" t="s">
        <v>2166</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2095</v>
      </c>
      <c r="B25" s="154" t="s">
        <v>2164</v>
      </c>
      <c r="C25" s="155" t="s">
        <v>2167</v>
      </c>
      <c r="D25" s="158" t="s">
        <v>2168</v>
      </c>
      <c r="E25" s="161" t="s">
        <v>2169</v>
      </c>
      <c r="F25" s="164" t="s">
        <v>2104</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2095</v>
      </c>
      <c r="B26" s="154" t="s">
        <v>2164</v>
      </c>
      <c r="C26" s="155" t="s">
        <v>2170</v>
      </c>
      <c r="D26" s="158" t="s">
        <v>2171</v>
      </c>
      <c r="E26" s="161" t="s">
        <v>2172</v>
      </c>
      <c r="F26" s="164" t="s">
        <v>2104</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2095</v>
      </c>
      <c r="B27" s="154" t="s">
        <v>2164</v>
      </c>
      <c r="C27" s="155" t="s">
        <v>2173</v>
      </c>
      <c r="D27" s="158" t="s">
        <v>2174</v>
      </c>
      <c r="E27" s="161" t="s">
        <v>2175</v>
      </c>
      <c r="F27" s="164" t="s">
        <v>2108</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2095</v>
      </c>
      <c r="B28" s="154" t="s">
        <v>2164</v>
      </c>
      <c r="C28" s="155" t="s">
        <v>2176</v>
      </c>
      <c r="D28" s="158" t="s">
        <v>2177</v>
      </c>
      <c r="E28" s="161" t="s">
        <v>2178</v>
      </c>
      <c r="F28" s="164" t="s">
        <v>2104</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2095</v>
      </c>
      <c r="B29" s="153" t="s">
        <v>2179</v>
      </c>
      <c r="C29" s="151" t="s">
        <v>2180</v>
      </c>
      <c r="D29" s="157" t="s">
        <v>2181</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2095</v>
      </c>
      <c r="B30" s="154" t="s">
        <v>2179</v>
      </c>
      <c r="C30" s="155" t="s">
        <v>2182</v>
      </c>
      <c r="D30" s="158" t="s">
        <v>2183</v>
      </c>
      <c r="E30" s="161" t="s">
        <v>2184</v>
      </c>
      <c r="F30" s="164" t="s">
        <v>2118</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2095</v>
      </c>
      <c r="B31" s="154" t="s">
        <v>2179</v>
      </c>
      <c r="C31" s="155" t="s">
        <v>2185</v>
      </c>
      <c r="D31" s="158" t="s">
        <v>2186</v>
      </c>
      <c r="E31" s="161" t="s">
        <v>2187</v>
      </c>
      <c r="F31" s="164" t="s">
        <v>2118</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2095</v>
      </c>
      <c r="B32" s="154" t="s">
        <v>2179</v>
      </c>
      <c r="C32" s="155" t="s">
        <v>2188</v>
      </c>
      <c r="D32" s="158" t="s">
        <v>2189</v>
      </c>
      <c r="E32" s="161" t="s">
        <v>2190</v>
      </c>
      <c r="F32" s="164" t="s">
        <v>2118</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2095</v>
      </c>
      <c r="B33" s="154" t="s">
        <v>2179</v>
      </c>
      <c r="C33" s="155" t="s">
        <v>2191</v>
      </c>
      <c r="D33" s="158" t="s">
        <v>2192</v>
      </c>
      <c r="E33" s="161" t="s">
        <v>2193</v>
      </c>
      <c r="F33" s="164" t="s">
        <v>2118</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2095</v>
      </c>
      <c r="B34" s="154" t="s">
        <v>2179</v>
      </c>
      <c r="C34" s="155" t="s">
        <v>2194</v>
      </c>
      <c r="D34" s="158" t="s">
        <v>2195</v>
      </c>
      <c r="E34" s="161" t="s">
        <v>2196</v>
      </c>
      <c r="F34" s="164" t="s">
        <v>2118</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2095</v>
      </c>
      <c r="B35" s="154" t="s">
        <v>2179</v>
      </c>
      <c r="C35" s="155" t="s">
        <v>2197</v>
      </c>
      <c r="D35" s="158" t="s">
        <v>2198</v>
      </c>
      <c r="E35" s="161" t="s">
        <v>2199</v>
      </c>
      <c r="F35" s="164" t="s">
        <v>2118</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2095</v>
      </c>
      <c r="B36" s="154" t="s">
        <v>2179</v>
      </c>
      <c r="C36" s="155" t="s">
        <v>2200</v>
      </c>
      <c r="D36" s="158" t="s">
        <v>2201</v>
      </c>
      <c r="E36" s="161" t="s">
        <v>2202</v>
      </c>
      <c r="F36" s="164" t="s">
        <v>2118</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2095</v>
      </c>
      <c r="B37" s="154" t="s">
        <v>2179</v>
      </c>
      <c r="C37" s="155" t="s">
        <v>2203</v>
      </c>
      <c r="D37" s="158" t="s">
        <v>2204</v>
      </c>
      <c r="E37" s="161" t="s">
        <v>2205</v>
      </c>
      <c r="F37" s="164" t="s">
        <v>2118</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2095</v>
      </c>
      <c r="B38" s="154" t="s">
        <v>2179</v>
      </c>
      <c r="C38" s="155" t="s">
        <v>2206</v>
      </c>
      <c r="D38" s="158" t="s">
        <v>2207</v>
      </c>
      <c r="E38" s="161" t="s">
        <v>2208</v>
      </c>
      <c r="F38" s="164" t="s">
        <v>2118</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2095</v>
      </c>
      <c r="B39" s="154" t="s">
        <v>2179</v>
      </c>
      <c r="C39" s="155" t="s">
        <v>2209</v>
      </c>
      <c r="D39" s="158" t="s">
        <v>2210</v>
      </c>
      <c r="E39" s="161" t="s">
        <v>2211</v>
      </c>
      <c r="F39" s="164" t="s">
        <v>2118</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2212</v>
      </c>
      <c r="B40" s="152" t="s">
        <v>21</v>
      </c>
      <c r="C40" s="150" t="s">
        <v>2213</v>
      </c>
      <c r="D40" s="156" t="s">
        <v>2214</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2212</v>
      </c>
      <c r="B41" s="153" t="s">
        <v>2215</v>
      </c>
      <c r="C41" s="151" t="s">
        <v>2216</v>
      </c>
      <c r="D41" s="157" t="s">
        <v>2217</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2212</v>
      </c>
      <c r="B42" s="154" t="s">
        <v>2215</v>
      </c>
      <c r="C42" s="155" t="s">
        <v>2218</v>
      </c>
      <c r="D42" s="158" t="s">
        <v>2219</v>
      </c>
      <c r="E42" s="161" t="s">
        <v>2220</v>
      </c>
      <c r="F42" s="164" t="s">
        <v>2104</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2212</v>
      </c>
      <c r="B43" s="154" t="s">
        <v>2215</v>
      </c>
      <c r="C43" s="155" t="s">
        <v>2221</v>
      </c>
      <c r="D43" s="158" t="s">
        <v>2222</v>
      </c>
      <c r="E43" s="161" t="s">
        <v>2223</v>
      </c>
      <c r="F43" s="164" t="s">
        <v>2104</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2212</v>
      </c>
      <c r="B44" s="154" t="s">
        <v>2215</v>
      </c>
      <c r="C44" s="155" t="s">
        <v>2224</v>
      </c>
      <c r="D44" s="158" t="s">
        <v>2225</v>
      </c>
      <c r="E44" s="161" t="s">
        <v>2226</v>
      </c>
      <c r="F44" s="164" t="s">
        <v>2108</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2212</v>
      </c>
      <c r="B45" s="154" t="s">
        <v>2215</v>
      </c>
      <c r="C45" s="155" t="s">
        <v>2227</v>
      </c>
      <c r="D45" s="158" t="s">
        <v>2228</v>
      </c>
      <c r="E45" s="161" t="s">
        <v>2229</v>
      </c>
      <c r="F45" s="164" t="s">
        <v>2118</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2212</v>
      </c>
      <c r="B46" s="154" t="s">
        <v>2215</v>
      </c>
      <c r="C46" s="155" t="s">
        <v>2230</v>
      </c>
      <c r="D46" s="158" t="s">
        <v>2231</v>
      </c>
      <c r="E46" s="161" t="s">
        <v>2232</v>
      </c>
      <c r="F46" s="164" t="s">
        <v>2104</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2212</v>
      </c>
      <c r="B47" s="154" t="s">
        <v>2215</v>
      </c>
      <c r="C47" s="155" t="s">
        <v>2233</v>
      </c>
      <c r="D47" s="158" t="s">
        <v>2234</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2212</v>
      </c>
      <c r="B48" s="154" t="s">
        <v>2215</v>
      </c>
      <c r="C48" s="155" t="s">
        <v>2235</v>
      </c>
      <c r="D48" s="158" t="s">
        <v>2236</v>
      </c>
      <c r="E48" s="161" t="s">
        <v>2237</v>
      </c>
      <c r="F48" s="164" t="s">
        <v>2104</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2212</v>
      </c>
      <c r="B49" s="154" t="s">
        <v>2215</v>
      </c>
      <c r="C49" s="155" t="s">
        <v>2238</v>
      </c>
      <c r="D49" s="158" t="s">
        <v>2239</v>
      </c>
      <c r="E49" s="161" t="s">
        <v>2240</v>
      </c>
      <c r="F49" s="164" t="s">
        <v>2108</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2212</v>
      </c>
      <c r="B50" s="153" t="s">
        <v>2241</v>
      </c>
      <c r="C50" s="151" t="s">
        <v>2242</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2212</v>
      </c>
      <c r="B51" s="154" t="s">
        <v>2241</v>
      </c>
      <c r="C51" s="155" t="s">
        <v>2243</v>
      </c>
      <c r="D51" s="158" t="s">
        <v>2244</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2212</v>
      </c>
      <c r="B52" s="154" t="s">
        <v>2241</v>
      </c>
      <c r="C52" s="155" t="s">
        <v>2245</v>
      </c>
      <c r="D52" s="158" t="s">
        <v>2246</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2212</v>
      </c>
      <c r="B53" s="154" t="s">
        <v>2241</v>
      </c>
      <c r="C53" s="155" t="s">
        <v>2247</v>
      </c>
      <c r="D53" s="158" t="s">
        <v>2248</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2212</v>
      </c>
      <c r="B54" s="154" t="s">
        <v>2241</v>
      </c>
      <c r="C54" s="155" t="s">
        <v>2249</v>
      </c>
      <c r="D54" s="158" t="s">
        <v>2250</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2212</v>
      </c>
      <c r="B55" s="154" t="s">
        <v>2241</v>
      </c>
      <c r="C55" s="155" t="s">
        <v>2251</v>
      </c>
      <c r="D55" s="158" t="s">
        <v>2252</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2212</v>
      </c>
      <c r="B56" s="153" t="s">
        <v>366</v>
      </c>
      <c r="C56" s="151" t="s">
        <v>2253</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2212</v>
      </c>
      <c r="B57" s="154" t="s">
        <v>366</v>
      </c>
      <c r="C57" s="155" t="s">
        <v>2254</v>
      </c>
      <c r="D57" s="158" t="s">
        <v>2255</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2212</v>
      </c>
      <c r="B58" s="154" t="s">
        <v>366</v>
      </c>
      <c r="C58" s="155" t="s">
        <v>2256</v>
      </c>
      <c r="D58" s="158" t="s">
        <v>2257</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2212</v>
      </c>
      <c r="B59" s="154" t="s">
        <v>366</v>
      </c>
      <c r="C59" s="155" t="s">
        <v>2258</v>
      </c>
      <c r="D59" s="158" t="s">
        <v>2259</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2212</v>
      </c>
      <c r="B60" s="154" t="s">
        <v>366</v>
      </c>
      <c r="C60" s="155" t="s">
        <v>2260</v>
      </c>
      <c r="D60" s="158" t="s">
        <v>2261</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2212</v>
      </c>
      <c r="B61" s="153" t="s">
        <v>2262</v>
      </c>
      <c r="C61" s="151" t="s">
        <v>2263</v>
      </c>
      <c r="D61" s="157" t="s">
        <v>2264</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2212</v>
      </c>
      <c r="B62" s="154" t="s">
        <v>2262</v>
      </c>
      <c r="C62" s="155" t="s">
        <v>2265</v>
      </c>
      <c r="D62" s="158" t="s">
        <v>2266</v>
      </c>
      <c r="E62" s="161" t="s">
        <v>2267</v>
      </c>
      <c r="F62" s="164" t="s">
        <v>2104</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2212</v>
      </c>
      <c r="B63" s="154" t="s">
        <v>2262</v>
      </c>
      <c r="C63" s="155" t="s">
        <v>2268</v>
      </c>
      <c r="D63" s="158" t="s">
        <v>2269</v>
      </c>
      <c r="E63" s="161" t="s">
        <v>2270</v>
      </c>
      <c r="F63" s="164" t="s">
        <v>2108</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2212</v>
      </c>
      <c r="B64" s="154" t="s">
        <v>2262</v>
      </c>
      <c r="C64" s="155" t="s">
        <v>2271</v>
      </c>
      <c r="D64" s="158" t="s">
        <v>2272</v>
      </c>
      <c r="E64" s="161" t="s">
        <v>2273</v>
      </c>
      <c r="F64" s="164" t="s">
        <v>2104</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2212</v>
      </c>
      <c r="B65" s="154" t="s">
        <v>2262</v>
      </c>
      <c r="C65" s="155" t="s">
        <v>2274</v>
      </c>
      <c r="D65" s="158" t="s">
        <v>2275</v>
      </c>
      <c r="E65" s="161" t="s">
        <v>2276</v>
      </c>
      <c r="F65" s="164" t="s">
        <v>2104</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2212</v>
      </c>
      <c r="B66" s="153" t="s">
        <v>1870</v>
      </c>
      <c r="C66" s="151" t="s">
        <v>2277</v>
      </c>
      <c r="D66" s="157" t="s">
        <v>2278</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2212</v>
      </c>
      <c r="B67" s="154" t="s">
        <v>1870</v>
      </c>
      <c r="C67" s="155" t="s">
        <v>2279</v>
      </c>
      <c r="D67" s="158" t="s">
        <v>2280</v>
      </c>
      <c r="E67" s="161" t="s">
        <v>2281</v>
      </c>
      <c r="F67" s="164" t="s">
        <v>2104</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2212</v>
      </c>
      <c r="B68" s="154" t="s">
        <v>1870</v>
      </c>
      <c r="C68" s="155" t="s">
        <v>2282</v>
      </c>
      <c r="D68" s="158" t="s">
        <v>2283</v>
      </c>
      <c r="E68" s="161" t="s">
        <v>2284</v>
      </c>
      <c r="F68" s="164" t="s">
        <v>2104</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2212</v>
      </c>
      <c r="B69" s="154" t="s">
        <v>1870</v>
      </c>
      <c r="C69" s="155" t="s">
        <v>2285</v>
      </c>
      <c r="D69" s="158" t="s">
        <v>2286</v>
      </c>
      <c r="E69" s="161" t="s">
        <v>2287</v>
      </c>
      <c r="F69" s="164" t="s">
        <v>2108</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2212</v>
      </c>
      <c r="B70" s="154" t="s">
        <v>1870</v>
      </c>
      <c r="C70" s="155" t="s">
        <v>2288</v>
      </c>
      <c r="D70" s="158" t="s">
        <v>2289</v>
      </c>
      <c r="E70" s="161" t="s">
        <v>2290</v>
      </c>
      <c r="F70" s="164" t="s">
        <v>2104</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2212</v>
      </c>
      <c r="B71" s="154" t="s">
        <v>1870</v>
      </c>
      <c r="C71" s="155" t="s">
        <v>2291</v>
      </c>
      <c r="D71" s="158" t="s">
        <v>2292</v>
      </c>
      <c r="E71" s="161" t="s">
        <v>2293</v>
      </c>
      <c r="F71" s="164" t="s">
        <v>2104</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2212</v>
      </c>
      <c r="B72" s="154" t="s">
        <v>1870</v>
      </c>
      <c r="C72" s="155" t="s">
        <v>2294</v>
      </c>
      <c r="D72" s="158" t="s">
        <v>2295</v>
      </c>
      <c r="E72" s="161" t="s">
        <v>2296</v>
      </c>
      <c r="F72" s="164" t="s">
        <v>2104</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2212</v>
      </c>
      <c r="B73" s="154" t="s">
        <v>1870</v>
      </c>
      <c r="C73" s="155" t="s">
        <v>2297</v>
      </c>
      <c r="D73" s="158" t="s">
        <v>2298</v>
      </c>
      <c r="E73" s="161" t="s">
        <v>2299</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2212</v>
      </c>
      <c r="B74" s="154" t="s">
        <v>1870</v>
      </c>
      <c r="C74" s="155" t="s">
        <v>2300</v>
      </c>
      <c r="D74" s="158" t="s">
        <v>2301</v>
      </c>
      <c r="E74" s="161" t="s">
        <v>2302</v>
      </c>
      <c r="F74" s="164" t="s">
        <v>2108</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2212</v>
      </c>
      <c r="B75" s="154" t="s">
        <v>1870</v>
      </c>
      <c r="C75" s="155" t="s">
        <v>2303</v>
      </c>
      <c r="D75" s="158" t="s">
        <v>2304</v>
      </c>
      <c r="E75" s="161" t="s">
        <v>2305</v>
      </c>
      <c r="F75" s="164" t="s">
        <v>2118</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2212</v>
      </c>
      <c r="B76" s="154" t="s">
        <v>1870</v>
      </c>
      <c r="C76" s="155" t="s">
        <v>2306</v>
      </c>
      <c r="D76" s="158" t="s">
        <v>2307</v>
      </c>
      <c r="E76" s="161" t="s">
        <v>2308</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2212</v>
      </c>
      <c r="B77" s="153" t="s">
        <v>2140</v>
      </c>
      <c r="C77" s="151" t="s">
        <v>2309</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2212</v>
      </c>
      <c r="B78" s="154" t="s">
        <v>2140</v>
      </c>
      <c r="C78" s="155" t="s">
        <v>2310</v>
      </c>
      <c r="D78" s="158" t="s">
        <v>2311</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2212</v>
      </c>
      <c r="B79" s="154" t="s">
        <v>2140</v>
      </c>
      <c r="C79" s="155" t="s">
        <v>2312</v>
      </c>
      <c r="D79" s="158" t="s">
        <v>2313</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2212</v>
      </c>
      <c r="B80" s="154" t="s">
        <v>2140</v>
      </c>
      <c r="C80" s="155" t="s">
        <v>2314</v>
      </c>
      <c r="D80" s="158" t="s">
        <v>2315</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2212</v>
      </c>
      <c r="B81" s="153" t="s">
        <v>2068</v>
      </c>
      <c r="C81" s="151" t="s">
        <v>2316</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2212</v>
      </c>
      <c r="B82" s="154" t="s">
        <v>2068</v>
      </c>
      <c r="C82" s="155" t="s">
        <v>2317</v>
      </c>
      <c r="D82" s="158" t="s">
        <v>2318</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2212</v>
      </c>
      <c r="B83" s="154" t="s">
        <v>2068</v>
      </c>
      <c r="C83" s="155" t="s">
        <v>2319</v>
      </c>
      <c r="D83" s="158" t="s">
        <v>2320</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2212</v>
      </c>
      <c r="B84" s="154" t="s">
        <v>2068</v>
      </c>
      <c r="C84" s="155" t="s">
        <v>2321</v>
      </c>
      <c r="D84" s="158" t="s">
        <v>2322</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2212</v>
      </c>
      <c r="B85" s="154" t="s">
        <v>2068</v>
      </c>
      <c r="C85" s="155" t="s">
        <v>2323</v>
      </c>
      <c r="D85" s="158" t="s">
        <v>2324</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2212</v>
      </c>
      <c r="B86" s="154" t="s">
        <v>2068</v>
      </c>
      <c r="C86" s="155" t="s">
        <v>2325</v>
      </c>
      <c r="D86" s="158" t="s">
        <v>2326</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2327</v>
      </c>
      <c r="B87" s="152" t="s">
        <v>21</v>
      </c>
      <c r="C87" s="150" t="s">
        <v>2328</v>
      </c>
      <c r="D87" s="156" t="s">
        <v>2329</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2327</v>
      </c>
      <c r="B88" s="153" t="s">
        <v>2330</v>
      </c>
      <c r="C88" s="151" t="s">
        <v>2331</v>
      </c>
      <c r="D88" s="157" t="s">
        <v>2332</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2327</v>
      </c>
      <c r="B89" s="154" t="s">
        <v>2330</v>
      </c>
      <c r="C89" s="155" t="s">
        <v>2333</v>
      </c>
      <c r="D89" s="158" t="s">
        <v>2334</v>
      </c>
      <c r="E89" s="161" t="s">
        <v>2335</v>
      </c>
      <c r="F89" s="164" t="s">
        <v>2104</v>
      </c>
      <c r="G89" s="167">
        <f>IF(COUNTIF(H89:AU89,"&lt;&gt;")=0,"",SUMPRODUCT(((Recommendations[ImplStatus]="Implemented")+(Recommendations[ImplStatus]="Compensated"))*ISNUMBER(MATCH(Recommendations[Id],H89:AU89,0)))/COUNTIF(H89:AU89,"&lt;&gt;"))</f>
        <v>0</v>
      </c>
      <c r="H89" s="170" t="s">
        <v>14</v>
      </c>
      <c r="I89" s="170" t="s">
        <v>40</v>
      </c>
      <c r="J89" s="170" t="s">
        <v>157</v>
      </c>
      <c r="K89" s="170" t="s">
        <v>162</v>
      </c>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2327</v>
      </c>
      <c r="B90" s="154" t="s">
        <v>2330</v>
      </c>
      <c r="C90" s="155" t="s">
        <v>2336</v>
      </c>
      <c r="D90" s="158" t="s">
        <v>2337</v>
      </c>
      <c r="E90" s="161" t="s">
        <v>2338</v>
      </c>
      <c r="F90" s="164" t="s">
        <v>2108</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2327</v>
      </c>
      <c r="B91" s="154" t="s">
        <v>2330</v>
      </c>
      <c r="C91" s="155" t="s">
        <v>2339</v>
      </c>
      <c r="D91" s="158" t="s">
        <v>2340</v>
      </c>
      <c r="E91" s="161" t="s">
        <v>2341</v>
      </c>
      <c r="F91" s="164" t="s">
        <v>2104</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2327</v>
      </c>
      <c r="B92" s="154" t="s">
        <v>2330</v>
      </c>
      <c r="C92" s="155" t="s">
        <v>2342</v>
      </c>
      <c r="D92" s="158" t="s">
        <v>2343</v>
      </c>
      <c r="E92" s="161" t="s">
        <v>2344</v>
      </c>
      <c r="F92" s="164" t="s">
        <v>2104</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2327</v>
      </c>
      <c r="B93" s="154" t="s">
        <v>2330</v>
      </c>
      <c r="C93" s="155" t="s">
        <v>2345</v>
      </c>
      <c r="D93" s="158" t="s">
        <v>2346</v>
      </c>
      <c r="E93" s="161" t="s">
        <v>2347</v>
      </c>
      <c r="F93" s="164" t="s">
        <v>2104</v>
      </c>
      <c r="G93" s="167">
        <f>IF(COUNTIF(H93:AU93,"&lt;&gt;")=0,"",SUMPRODUCT(((Recommendations[ImplStatus]="Implemented")+(Recommendations[ImplStatus]="Compensated"))*ISNUMBER(MATCH(Recommendations[Id],H93:AU93,0)))/COUNTIF(H93:AU93,"&lt;&gt;"))</f>
        <v>0</v>
      </c>
      <c r="H93" s="170" t="s">
        <v>30</v>
      </c>
      <c r="I93" s="170" t="s">
        <v>35</v>
      </c>
      <c r="J93" s="170" t="s">
        <v>76</v>
      </c>
      <c r="K93" s="170" t="s">
        <v>126</v>
      </c>
      <c r="L93" s="170" t="s">
        <v>160</v>
      </c>
      <c r="M93" s="170" t="s">
        <v>161</v>
      </c>
      <c r="N93" s="170" t="s">
        <v>174</v>
      </c>
      <c r="O93" s="170" t="s">
        <v>189</v>
      </c>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2327</v>
      </c>
      <c r="B94" s="154" t="s">
        <v>2330</v>
      </c>
      <c r="C94" s="155" t="s">
        <v>2348</v>
      </c>
      <c r="D94" s="158" t="s">
        <v>2349</v>
      </c>
      <c r="E94" s="161" t="s">
        <v>2350</v>
      </c>
      <c r="F94" s="164" t="s">
        <v>2108</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2327</v>
      </c>
      <c r="B95" s="153" t="s">
        <v>2351</v>
      </c>
      <c r="C95" s="151" t="s">
        <v>2352</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2327</v>
      </c>
      <c r="B96" s="154" t="s">
        <v>2351</v>
      </c>
      <c r="C96" s="155" t="s">
        <v>2353</v>
      </c>
      <c r="D96" s="158" t="s">
        <v>2354</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2327</v>
      </c>
      <c r="B97" s="154" t="s">
        <v>2351</v>
      </c>
      <c r="C97" s="155" t="s">
        <v>2355</v>
      </c>
      <c r="D97" s="158" t="s">
        <v>2356</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2327</v>
      </c>
      <c r="B98" s="154" t="s">
        <v>2351</v>
      </c>
      <c r="C98" s="155" t="s">
        <v>2357</v>
      </c>
      <c r="D98" s="158" t="s">
        <v>2358</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2327</v>
      </c>
      <c r="B99" s="154" t="s">
        <v>2351</v>
      </c>
      <c r="C99" s="155" t="s">
        <v>2359</v>
      </c>
      <c r="D99" s="158" t="s">
        <v>2360</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2327</v>
      </c>
      <c r="B100" s="154" t="s">
        <v>2351</v>
      </c>
      <c r="C100" s="155" t="s">
        <v>2361</v>
      </c>
      <c r="D100" s="158" t="s">
        <v>2362</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2327</v>
      </c>
      <c r="B101" s="154" t="s">
        <v>2351</v>
      </c>
      <c r="C101" s="155" t="s">
        <v>2363</v>
      </c>
      <c r="D101" s="158" t="s">
        <v>2364</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2327</v>
      </c>
      <c r="B102" s="154" t="s">
        <v>2351</v>
      </c>
      <c r="C102" s="155" t="s">
        <v>2365</v>
      </c>
      <c r="D102" s="158" t="s">
        <v>2366</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2327</v>
      </c>
      <c r="B103" s="153" t="s">
        <v>1511</v>
      </c>
      <c r="C103" s="151" t="s">
        <v>2367</v>
      </c>
      <c r="D103" s="157" t="s">
        <v>2368</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2327</v>
      </c>
      <c r="B104" s="154" t="s">
        <v>1511</v>
      </c>
      <c r="C104" s="155" t="s">
        <v>2369</v>
      </c>
      <c r="D104" s="158" t="s">
        <v>2370</v>
      </c>
      <c r="E104" s="161" t="s">
        <v>2371</v>
      </c>
      <c r="F104" s="164" t="s">
        <v>2104</v>
      </c>
      <c r="G104" s="167">
        <f>IF(COUNTIF(H104:AU104,"&lt;&gt;")=0,"",SUMPRODUCT(((Recommendations[ImplStatus]="Implemented")+(Recommendations[ImplStatus]="Compensated"))*ISNUMBER(MATCH(Recommendations[Id],H104:AU104,0)))/COUNTIF(H104:AU104,"&lt;&gt;"))</f>
        <v>0</v>
      </c>
      <c r="H104" s="170" t="s">
        <v>111</v>
      </c>
      <c r="I104" s="170" t="s">
        <v>186</v>
      </c>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2327</v>
      </c>
      <c r="B105" s="154" t="s">
        <v>1511</v>
      </c>
      <c r="C105" s="155" t="s">
        <v>2372</v>
      </c>
      <c r="D105" s="158" t="s">
        <v>2373</v>
      </c>
      <c r="E105" s="161" t="s">
        <v>2374</v>
      </c>
      <c r="F105" s="164" t="s">
        <v>2108</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2327</v>
      </c>
      <c r="B106" s="154" t="s">
        <v>1511</v>
      </c>
      <c r="C106" s="155" t="s">
        <v>2375</v>
      </c>
      <c r="D106" s="158" t="s">
        <v>2376</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2327</v>
      </c>
      <c r="B107" s="154" t="s">
        <v>1511</v>
      </c>
      <c r="C107" s="155" t="s">
        <v>2377</v>
      </c>
      <c r="D107" s="158" t="s">
        <v>2378</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2327</v>
      </c>
      <c r="B108" s="154" t="s">
        <v>1511</v>
      </c>
      <c r="C108" s="155" t="s">
        <v>2379</v>
      </c>
      <c r="D108" s="158" t="s">
        <v>2380</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2327</v>
      </c>
      <c r="B109" s="153" t="s">
        <v>2381</v>
      </c>
      <c r="C109" s="151" t="s">
        <v>2382</v>
      </c>
      <c r="D109" s="157" t="s">
        <v>2383</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2327</v>
      </c>
      <c r="B110" s="154" t="s">
        <v>2381</v>
      </c>
      <c r="C110" s="155" t="s">
        <v>2384</v>
      </c>
      <c r="D110" s="158" t="s">
        <v>2385</v>
      </c>
      <c r="E110" s="161" t="s">
        <v>2386</v>
      </c>
      <c r="F110" s="164" t="s">
        <v>2104</v>
      </c>
      <c r="G110" s="167">
        <f>IF(COUNTIF(H110:AU110,"&lt;&gt;")=0,"",SUMPRODUCT(((Recommendations[ImplStatus]="Implemented")+(Recommendations[ImplStatus]="Compensated"))*ISNUMBER(MATCH(Recommendations[Id],H110:AU110,0)))/COUNTIF(H110:AU110,"&lt;&gt;"))</f>
        <v>0</v>
      </c>
      <c r="H110" s="170" t="s">
        <v>86</v>
      </c>
      <c r="I110" s="170" t="s">
        <v>91</v>
      </c>
      <c r="J110" s="170" t="s">
        <v>176</v>
      </c>
      <c r="K110" s="170" t="s">
        <v>177</v>
      </c>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2327</v>
      </c>
      <c r="B111" s="154" t="s">
        <v>2381</v>
      </c>
      <c r="C111" s="155" t="s">
        <v>2387</v>
      </c>
      <c r="D111" s="158" t="s">
        <v>2388</v>
      </c>
      <c r="E111" s="161" t="s">
        <v>2389</v>
      </c>
      <c r="F111" s="164" t="s">
        <v>2104</v>
      </c>
      <c r="G111" s="167">
        <f>IF(COUNTIF(H111:AU111,"&lt;&gt;")=0,"",SUMPRODUCT(((Recommendations[ImplStatus]="Implemented")+(Recommendations[ImplStatus]="Compensated"))*ISNUMBER(MATCH(Recommendations[Id],H111:AU111,0)))/COUNTIF(H111:AU111,"&lt;&gt;"))</f>
        <v>0</v>
      </c>
      <c r="H111" s="170" t="s">
        <v>121</v>
      </c>
      <c r="I111" s="170" t="s">
        <v>188</v>
      </c>
      <c r="J111" s="170"/>
      <c r="K111" s="170"/>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2327</v>
      </c>
      <c r="B112" s="154" t="s">
        <v>2381</v>
      </c>
      <c r="C112" s="155" t="s">
        <v>2390</v>
      </c>
      <c r="D112" s="158" t="s">
        <v>2391</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2327</v>
      </c>
      <c r="B113" s="154" t="s">
        <v>2381</v>
      </c>
      <c r="C113" s="155" t="s">
        <v>2392</v>
      </c>
      <c r="D113" s="158" t="s">
        <v>2393</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2327</v>
      </c>
      <c r="B114" s="154" t="s">
        <v>2381</v>
      </c>
      <c r="C114" s="155" t="s">
        <v>2394</v>
      </c>
      <c r="D114" s="158" t="s">
        <v>2395</v>
      </c>
      <c r="E114" s="161"/>
      <c r="F114" s="164" t="s">
        <v>21</v>
      </c>
      <c r="G114" s="167">
        <f>IF(COUNTIF(H114:AU114,"&lt;&gt;")=0,"",SUMPRODUCT(((Recommendations[ImplStatus]="Implemented")+(Recommendations[ImplStatus]="Compensated"))*ISNUMBER(MATCH(Recommendations[Id],H114:AU114,0)))/COUNTIF(H114:AU114,"&lt;&gt;"))</f>
        <v>0</v>
      </c>
      <c r="H114" s="170" t="s">
        <v>56</v>
      </c>
      <c r="I114" s="170" t="s">
        <v>131</v>
      </c>
      <c r="J114" s="170" t="s">
        <v>136</v>
      </c>
      <c r="K114" s="170" t="s">
        <v>165</v>
      </c>
      <c r="L114" s="170" t="s">
        <v>167</v>
      </c>
      <c r="M114" s="170" t="s">
        <v>178</v>
      </c>
      <c r="N114" s="170" t="s">
        <v>190</v>
      </c>
      <c r="O114" s="170" t="s">
        <v>205</v>
      </c>
      <c r="P114" s="170" t="s">
        <v>206</v>
      </c>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2327</v>
      </c>
      <c r="B115" s="154" t="s">
        <v>2381</v>
      </c>
      <c r="C115" s="155" t="s">
        <v>2396</v>
      </c>
      <c r="D115" s="158" t="s">
        <v>2397</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2327</v>
      </c>
      <c r="B116" s="154" t="s">
        <v>2381</v>
      </c>
      <c r="C116" s="155" t="s">
        <v>2398</v>
      </c>
      <c r="D116" s="158" t="s">
        <v>2399</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2327</v>
      </c>
      <c r="B117" s="154" t="s">
        <v>2381</v>
      </c>
      <c r="C117" s="155" t="s">
        <v>2400</v>
      </c>
      <c r="D117" s="158" t="s">
        <v>2401</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2327</v>
      </c>
      <c r="B118" s="154" t="s">
        <v>2381</v>
      </c>
      <c r="C118" s="155" t="s">
        <v>2402</v>
      </c>
      <c r="D118" s="158" t="s">
        <v>2403</v>
      </c>
      <c r="E118" s="161" t="s">
        <v>2404</v>
      </c>
      <c r="F118" s="164" t="s">
        <v>2104</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2327</v>
      </c>
      <c r="B119" s="154" t="s">
        <v>2381</v>
      </c>
      <c r="C119" s="155" t="s">
        <v>2405</v>
      </c>
      <c r="D119" s="158" t="s">
        <v>2406</v>
      </c>
      <c r="E119" s="161" t="s">
        <v>2407</v>
      </c>
      <c r="F119" s="164" t="s">
        <v>2104</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2327</v>
      </c>
      <c r="B120" s="153" t="s">
        <v>2408</v>
      </c>
      <c r="C120" s="151" t="s">
        <v>2409</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2327</v>
      </c>
      <c r="B121" s="154" t="s">
        <v>2408</v>
      </c>
      <c r="C121" s="155" t="s">
        <v>2410</v>
      </c>
      <c r="D121" s="158" t="s">
        <v>2411</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2327</v>
      </c>
      <c r="B122" s="154" t="s">
        <v>2408</v>
      </c>
      <c r="C122" s="155" t="s">
        <v>2412</v>
      </c>
      <c r="D122" s="158" t="s">
        <v>2413</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2327</v>
      </c>
      <c r="B123" s="154" t="s">
        <v>2408</v>
      </c>
      <c r="C123" s="155" t="s">
        <v>2414</v>
      </c>
      <c r="D123" s="158" t="s">
        <v>2415</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2327</v>
      </c>
      <c r="B124" s="154" t="s">
        <v>2408</v>
      </c>
      <c r="C124" s="155" t="s">
        <v>2416</v>
      </c>
      <c r="D124" s="158" t="s">
        <v>2417</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2327</v>
      </c>
      <c r="B125" s="154" t="s">
        <v>2408</v>
      </c>
      <c r="C125" s="155" t="s">
        <v>2418</v>
      </c>
      <c r="D125" s="158" t="s">
        <v>2419</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2327</v>
      </c>
      <c r="B126" s="154" t="s">
        <v>2408</v>
      </c>
      <c r="C126" s="155" t="s">
        <v>2420</v>
      </c>
      <c r="D126" s="158" t="s">
        <v>2421</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2327</v>
      </c>
      <c r="B127" s="154" t="s">
        <v>2408</v>
      </c>
      <c r="C127" s="155" t="s">
        <v>2422</v>
      </c>
      <c r="D127" s="158" t="s">
        <v>2423</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2327</v>
      </c>
      <c r="B128" s="154" t="s">
        <v>2408</v>
      </c>
      <c r="C128" s="155" t="s">
        <v>2424</v>
      </c>
      <c r="D128" s="158" t="s">
        <v>2425</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2327</v>
      </c>
      <c r="B129" s="154" t="s">
        <v>2408</v>
      </c>
      <c r="C129" s="155" t="s">
        <v>2426</v>
      </c>
      <c r="D129" s="158" t="s">
        <v>2427</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2327</v>
      </c>
      <c r="B130" s="154" t="s">
        <v>2408</v>
      </c>
      <c r="C130" s="155" t="s">
        <v>2428</v>
      </c>
      <c r="D130" s="158" t="s">
        <v>2429</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2327</v>
      </c>
      <c r="B131" s="154" t="s">
        <v>2408</v>
      </c>
      <c r="C131" s="155" t="s">
        <v>2430</v>
      </c>
      <c r="D131" s="158" t="s">
        <v>2431</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2327</v>
      </c>
      <c r="B132" s="154" t="s">
        <v>2408</v>
      </c>
      <c r="C132" s="155" t="s">
        <v>2432</v>
      </c>
      <c r="D132" s="158" t="s">
        <v>2433</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2327</v>
      </c>
      <c r="B133" s="153" t="s">
        <v>2434</v>
      </c>
      <c r="C133" s="151" t="s">
        <v>2435</v>
      </c>
      <c r="D133" s="157" t="s">
        <v>2436</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2327</v>
      </c>
      <c r="B134" s="154" t="s">
        <v>2434</v>
      </c>
      <c r="C134" s="155" t="s">
        <v>2437</v>
      </c>
      <c r="D134" s="158" t="s">
        <v>2438</v>
      </c>
      <c r="E134" s="161" t="s">
        <v>2439</v>
      </c>
      <c r="F134" s="164" t="s">
        <v>2108</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2327</v>
      </c>
      <c r="B135" s="154" t="s">
        <v>2434</v>
      </c>
      <c r="C135" s="155" t="s">
        <v>2440</v>
      </c>
      <c r="D135" s="158" t="s">
        <v>2441</v>
      </c>
      <c r="E135" s="161" t="s">
        <v>2442</v>
      </c>
      <c r="F135" s="164" t="s">
        <v>2108</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2327</v>
      </c>
      <c r="B136" s="154" t="s">
        <v>2434</v>
      </c>
      <c r="C136" s="155" t="s">
        <v>2443</v>
      </c>
      <c r="D136" s="158" t="s">
        <v>2444</v>
      </c>
      <c r="E136" s="161" t="s">
        <v>2445</v>
      </c>
      <c r="F136" s="164" t="s">
        <v>2104</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2327</v>
      </c>
      <c r="B137" s="154" t="s">
        <v>2434</v>
      </c>
      <c r="C137" s="155" t="s">
        <v>2446</v>
      </c>
      <c r="D137" s="158" t="s">
        <v>2447</v>
      </c>
      <c r="E137" s="161" t="s">
        <v>2448</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2327</v>
      </c>
      <c r="B138" s="153" t="s">
        <v>1744</v>
      </c>
      <c r="C138" s="151" t="s">
        <v>2449</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2327</v>
      </c>
      <c r="B139" s="154" t="s">
        <v>1744</v>
      </c>
      <c r="C139" s="155" t="s">
        <v>2450</v>
      </c>
      <c r="D139" s="158" t="s">
        <v>2451</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2327</v>
      </c>
      <c r="B140" s="154" t="s">
        <v>1744</v>
      </c>
      <c r="C140" s="155" t="s">
        <v>2452</v>
      </c>
      <c r="D140" s="158" t="s">
        <v>2453</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2327</v>
      </c>
      <c r="B141" s="153" t="s">
        <v>2454</v>
      </c>
      <c r="C141" s="151" t="s">
        <v>2455</v>
      </c>
      <c r="D141" s="157" t="s">
        <v>2456</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2327</v>
      </c>
      <c r="B142" s="154" t="s">
        <v>2454</v>
      </c>
      <c r="C142" s="155" t="s">
        <v>2457</v>
      </c>
      <c r="D142" s="158" t="s">
        <v>2458</v>
      </c>
      <c r="E142" s="161" t="s">
        <v>2459</v>
      </c>
      <c r="F142" s="164" t="s">
        <v>2104</v>
      </c>
      <c r="G142" s="167">
        <f>IF(COUNTIF(H142:AU142,"&lt;&gt;")=0,"",SUMPRODUCT(((Recommendations[ImplStatus]="Implemented")+(Recommendations[ImplStatus]="Compensated"))*ISNUMBER(MATCH(Recommendations[Id],H142:AU142,0)))/COUNTIF(H142:AU142,"&lt;&gt;"))</f>
        <v>0</v>
      </c>
      <c r="H142" s="170" t="s">
        <v>200</v>
      </c>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2327</v>
      </c>
      <c r="B143" s="154" t="s">
        <v>2454</v>
      </c>
      <c r="C143" s="155" t="s">
        <v>2460</v>
      </c>
      <c r="D143" s="158" t="s">
        <v>2461</v>
      </c>
      <c r="E143" s="161" t="s">
        <v>2462</v>
      </c>
      <c r="F143" s="164" t="s">
        <v>2104</v>
      </c>
      <c r="G143" s="167">
        <f>IF(COUNTIF(H143:AU143,"&lt;&gt;")=0,"",SUMPRODUCT(((Recommendations[ImplStatus]="Implemented")+(Recommendations[ImplStatus]="Compensated"))*ISNUMBER(MATCH(Recommendations[Id],H143:AU143,0)))/COUNTIF(H143:AU143,"&lt;&gt;"))</f>
        <v>0</v>
      </c>
      <c r="H143" s="170" t="s">
        <v>61</v>
      </c>
      <c r="I143" s="170" t="s">
        <v>146</v>
      </c>
      <c r="J143" s="170" t="s">
        <v>166</v>
      </c>
      <c r="K143" s="170" t="s">
        <v>208</v>
      </c>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2327</v>
      </c>
      <c r="B144" s="154" t="s">
        <v>2454</v>
      </c>
      <c r="C144" s="155" t="s">
        <v>2463</v>
      </c>
      <c r="D144" s="158" t="s">
        <v>2464</v>
      </c>
      <c r="E144" s="161" t="s">
        <v>2465</v>
      </c>
      <c r="F144" s="164" t="s">
        <v>2108</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2327</v>
      </c>
      <c r="B145" s="154" t="s">
        <v>2454</v>
      </c>
      <c r="C145" s="155" t="s">
        <v>2466</v>
      </c>
      <c r="D145" s="158" t="s">
        <v>2467</v>
      </c>
      <c r="E145" s="161" t="s">
        <v>2468</v>
      </c>
      <c r="F145" s="164" t="s">
        <v>2104</v>
      </c>
      <c r="G145" s="167">
        <f>IF(COUNTIF(H145:AU145,"&lt;&gt;")=0,"",SUMPRODUCT(((Recommendations[ImplStatus]="Implemented")+(Recommendations[ImplStatus]="Compensated"))*ISNUMBER(MATCH(Recommendations[Id],H145:AU145,0)))/COUNTIF(H145:AU145,"&lt;&gt;"))</f>
        <v>0</v>
      </c>
      <c r="H145" s="170" t="s">
        <v>101</v>
      </c>
      <c r="I145" s="170" t="s">
        <v>106</v>
      </c>
      <c r="J145" s="170" t="s">
        <v>184</v>
      </c>
      <c r="K145" s="170" t="s">
        <v>185</v>
      </c>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2327</v>
      </c>
      <c r="B146" s="154" t="s">
        <v>2454</v>
      </c>
      <c r="C146" s="155" t="s">
        <v>2469</v>
      </c>
      <c r="D146" s="158" t="s">
        <v>2470</v>
      </c>
      <c r="E146" s="161" t="s">
        <v>2471</v>
      </c>
      <c r="F146" s="164" t="s">
        <v>2104</v>
      </c>
      <c r="G146" s="167">
        <f>IF(COUNTIF(H146:AU146,"&lt;&gt;")=0,"",SUMPRODUCT(((Recommendations[ImplStatus]="Implemented")+(Recommendations[ImplStatus]="Compensated"))*ISNUMBER(MATCH(Recommendations[Id],H146:AU146,0)))/COUNTIF(H146:AU146,"&lt;&gt;"))</f>
        <v>0</v>
      </c>
      <c r="H146" s="170" t="s">
        <v>46</v>
      </c>
      <c r="I146" s="170" t="s">
        <v>51</v>
      </c>
      <c r="J146" s="170" t="s">
        <v>152</v>
      </c>
      <c r="K146" s="170" t="s">
        <v>163</v>
      </c>
      <c r="L146" s="170" t="s">
        <v>164</v>
      </c>
      <c r="M146" s="170" t="s">
        <v>195</v>
      </c>
      <c r="N146" s="170" t="s">
        <v>209</v>
      </c>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2327</v>
      </c>
      <c r="B147" s="154" t="s">
        <v>2454</v>
      </c>
      <c r="C147" s="155" t="s">
        <v>2472</v>
      </c>
      <c r="D147" s="158" t="s">
        <v>2473</v>
      </c>
      <c r="E147" s="161" t="s">
        <v>2474</v>
      </c>
      <c r="F147" s="164" t="s">
        <v>2104</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2327</v>
      </c>
      <c r="B148" s="153" t="s">
        <v>2475</v>
      </c>
      <c r="C148" s="151" t="s">
        <v>2476</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2327</v>
      </c>
      <c r="B149" s="154" t="s">
        <v>2475</v>
      </c>
      <c r="C149" s="155" t="s">
        <v>2477</v>
      </c>
      <c r="D149" s="158" t="s">
        <v>2478</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2327</v>
      </c>
      <c r="B150" s="154" t="s">
        <v>2475</v>
      </c>
      <c r="C150" s="155" t="s">
        <v>2479</v>
      </c>
      <c r="D150" s="158" t="s">
        <v>2480</v>
      </c>
      <c r="E150" s="161"/>
      <c r="F150" s="164" t="s">
        <v>21</v>
      </c>
      <c r="G150" s="167">
        <f>IF(COUNTIF(H150:AU150,"&lt;&gt;")=0,"",SUMPRODUCT(((Recommendations[ImplStatus]="Implemented")+(Recommendations[ImplStatus]="Compensated"))*ISNUMBER(MATCH(Recommendations[Id],H150:AU150,0)))/COUNTIF(H150:AU150,"&lt;&gt;"))</f>
        <v>0</v>
      </c>
      <c r="H150" s="170" t="s">
        <v>81</v>
      </c>
      <c r="I150" s="170" t="s">
        <v>175</v>
      </c>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2327</v>
      </c>
      <c r="B151" s="154" t="s">
        <v>2475</v>
      </c>
      <c r="C151" s="155" t="s">
        <v>2481</v>
      </c>
      <c r="D151" s="158" t="s">
        <v>2482</v>
      </c>
      <c r="E151" s="161"/>
      <c r="F151" s="164" t="s">
        <v>21</v>
      </c>
      <c r="G151" s="167">
        <f>IF(COUNTIF(H151:AU151,"&lt;&gt;")=0,"",SUMPRODUCT(((Recommendations[ImplStatus]="Implemented")+(Recommendations[ImplStatus]="Compensated"))*ISNUMBER(MATCH(Recommendations[Id],H151:AU151,0)))/COUNTIF(H151:AU151,"&lt;&gt;"))</f>
        <v>0</v>
      </c>
      <c r="H151" s="170" t="s">
        <v>71</v>
      </c>
      <c r="I151" s="170" t="s">
        <v>96</v>
      </c>
      <c r="J151" s="170" t="s">
        <v>173</v>
      </c>
      <c r="K151" s="170" t="s">
        <v>183</v>
      </c>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2327</v>
      </c>
      <c r="B152" s="154" t="s">
        <v>2475</v>
      </c>
      <c r="C152" s="155" t="s">
        <v>2483</v>
      </c>
      <c r="D152" s="158" t="s">
        <v>2484</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2327</v>
      </c>
      <c r="B153" s="154" t="s">
        <v>2475</v>
      </c>
      <c r="C153" s="155" t="s">
        <v>2485</v>
      </c>
      <c r="D153" s="158" t="s">
        <v>2486</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2487</v>
      </c>
      <c r="B154" s="152" t="s">
        <v>21</v>
      </c>
      <c r="C154" s="150" t="s">
        <v>2488</v>
      </c>
      <c r="D154" s="156" t="s">
        <v>2489</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2487</v>
      </c>
      <c r="B155" s="153" t="s">
        <v>2490</v>
      </c>
      <c r="C155" s="151" t="s">
        <v>2491</v>
      </c>
      <c r="D155" s="157" t="s">
        <v>2492</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2487</v>
      </c>
      <c r="B156" s="154" t="s">
        <v>2490</v>
      </c>
      <c r="C156" s="155" t="s">
        <v>2493</v>
      </c>
      <c r="D156" s="158" t="s">
        <v>2494</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2487</v>
      </c>
      <c r="B157" s="154" t="s">
        <v>2490</v>
      </c>
      <c r="C157" s="155" t="s">
        <v>2495</v>
      </c>
      <c r="D157" s="158" t="s">
        <v>2496</v>
      </c>
      <c r="E157" s="161" t="s">
        <v>2497</v>
      </c>
      <c r="F157" s="164" t="s">
        <v>2104</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2487</v>
      </c>
      <c r="B158" s="154" t="s">
        <v>2490</v>
      </c>
      <c r="C158" s="155" t="s">
        <v>2498</v>
      </c>
      <c r="D158" s="158" t="s">
        <v>2499</v>
      </c>
      <c r="E158" s="161" t="s">
        <v>2500</v>
      </c>
      <c r="F158" s="164" t="s">
        <v>2104</v>
      </c>
      <c r="G158" s="167" t="str">
        <f>IF(COUNTIF(H158:AU158,"&lt;&gt;")=0,"",SUMPRODUCT(((Recommendations[ImplStatus]="Implemented")+(Recommendations[ImplStatus]="Compensated"))*ISNUMBER(MATCH(Recommendations[Id],H158:AU158,0)))/COUNTIF(H158:AU158,"&lt;&gt;"))</f>
        <v/>
      </c>
      <c r="H158" s="170"/>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2487</v>
      </c>
      <c r="B159" s="154" t="s">
        <v>2490</v>
      </c>
      <c r="C159" s="155" t="s">
        <v>2501</v>
      </c>
      <c r="D159" s="158" t="s">
        <v>2502</v>
      </c>
      <c r="E159" s="161" t="s">
        <v>2503</v>
      </c>
      <c r="F159" s="164" t="s">
        <v>2104</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2487</v>
      </c>
      <c r="B160" s="154" t="s">
        <v>2490</v>
      </c>
      <c r="C160" s="155" t="s">
        <v>2504</v>
      </c>
      <c r="D160" s="158" t="s">
        <v>2505</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2487</v>
      </c>
      <c r="B161" s="154" t="s">
        <v>2490</v>
      </c>
      <c r="C161" s="155" t="s">
        <v>2506</v>
      </c>
      <c r="D161" s="158" t="s">
        <v>2507</v>
      </c>
      <c r="E161" s="161" t="s">
        <v>2508</v>
      </c>
      <c r="F161" s="164" t="s">
        <v>2104</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2487</v>
      </c>
      <c r="B162" s="154" t="s">
        <v>2490</v>
      </c>
      <c r="C162" s="155" t="s">
        <v>2509</v>
      </c>
      <c r="D162" s="158" t="s">
        <v>2510</v>
      </c>
      <c r="E162" s="161" t="s">
        <v>2511</v>
      </c>
      <c r="F162" s="164" t="s">
        <v>2104</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2487</v>
      </c>
      <c r="B163" s="154" t="s">
        <v>2490</v>
      </c>
      <c r="C163" s="155" t="s">
        <v>2512</v>
      </c>
      <c r="D163" s="158" t="s">
        <v>2513</v>
      </c>
      <c r="E163" s="161" t="s">
        <v>2514</v>
      </c>
      <c r="F163" s="164" t="s">
        <v>2104</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2487</v>
      </c>
      <c r="B164" s="153" t="s">
        <v>1908</v>
      </c>
      <c r="C164" s="151" t="s">
        <v>2515</v>
      </c>
      <c r="D164" s="157" t="s">
        <v>2516</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2487</v>
      </c>
      <c r="B165" s="154" t="s">
        <v>1908</v>
      </c>
      <c r="C165" s="155" t="s">
        <v>2517</v>
      </c>
      <c r="D165" s="158" t="s">
        <v>2518</v>
      </c>
      <c r="E165" s="161" t="s">
        <v>2519</v>
      </c>
      <c r="F165" s="164" t="s">
        <v>2104</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2487</v>
      </c>
      <c r="B166" s="154" t="s">
        <v>1908</v>
      </c>
      <c r="C166" s="155" t="s">
        <v>2520</v>
      </c>
      <c r="D166" s="158" t="s">
        <v>2521</v>
      </c>
      <c r="E166" s="161" t="s">
        <v>2522</v>
      </c>
      <c r="F166" s="164" t="s">
        <v>2104</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2487</v>
      </c>
      <c r="B167" s="154" t="s">
        <v>1908</v>
      </c>
      <c r="C167" s="155" t="s">
        <v>2523</v>
      </c>
      <c r="D167" s="158" t="s">
        <v>2524</v>
      </c>
      <c r="E167" s="161" t="s">
        <v>2525</v>
      </c>
      <c r="F167" s="164" t="s">
        <v>2104</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2487</v>
      </c>
      <c r="B168" s="154" t="s">
        <v>1908</v>
      </c>
      <c r="C168" s="155" t="s">
        <v>2526</v>
      </c>
      <c r="D168" s="158" t="s">
        <v>2527</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2487</v>
      </c>
      <c r="B169" s="154" t="s">
        <v>1908</v>
      </c>
      <c r="C169" s="155" t="s">
        <v>2528</v>
      </c>
      <c r="D169" s="158" t="s">
        <v>2529</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2487</v>
      </c>
      <c r="B170" s="154" t="s">
        <v>1908</v>
      </c>
      <c r="C170" s="155" t="s">
        <v>2530</v>
      </c>
      <c r="D170" s="158" t="s">
        <v>2531</v>
      </c>
      <c r="E170" s="161" t="s">
        <v>2532</v>
      </c>
      <c r="F170" s="164" t="s">
        <v>2118</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2487</v>
      </c>
      <c r="B171" s="154" t="s">
        <v>1908</v>
      </c>
      <c r="C171" s="155" t="s">
        <v>2533</v>
      </c>
      <c r="D171" s="158" t="s">
        <v>2534</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2487</v>
      </c>
      <c r="B172" s="154" t="s">
        <v>1908</v>
      </c>
      <c r="C172" s="155" t="s">
        <v>2535</v>
      </c>
      <c r="D172" s="158" t="s">
        <v>2536</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2487</v>
      </c>
      <c r="B173" s="154" t="s">
        <v>1908</v>
      </c>
      <c r="C173" s="155" t="s">
        <v>2537</v>
      </c>
      <c r="D173" s="158" t="s">
        <v>2538</v>
      </c>
      <c r="E173" s="161" t="s">
        <v>2539</v>
      </c>
      <c r="F173" s="164" t="s">
        <v>2104</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2487</v>
      </c>
      <c r="B174" s="153" t="s">
        <v>2540</v>
      </c>
      <c r="C174" s="151" t="s">
        <v>2541</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2487</v>
      </c>
      <c r="B175" s="154" t="s">
        <v>2540</v>
      </c>
      <c r="C175" s="155" t="s">
        <v>2542</v>
      </c>
      <c r="D175" s="158" t="s">
        <v>2543</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2487</v>
      </c>
      <c r="B176" s="154" t="s">
        <v>2540</v>
      </c>
      <c r="C176" s="155" t="s">
        <v>2544</v>
      </c>
      <c r="D176" s="158" t="s">
        <v>2545</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2487</v>
      </c>
      <c r="B177" s="154" t="s">
        <v>2540</v>
      </c>
      <c r="C177" s="155" t="s">
        <v>2546</v>
      </c>
      <c r="D177" s="158" t="s">
        <v>2547</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2487</v>
      </c>
      <c r="B178" s="154" t="s">
        <v>2540</v>
      </c>
      <c r="C178" s="155" t="s">
        <v>2548</v>
      </c>
      <c r="D178" s="158" t="s">
        <v>2549</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2487</v>
      </c>
      <c r="B179" s="154" t="s">
        <v>2540</v>
      </c>
      <c r="C179" s="155" t="s">
        <v>2550</v>
      </c>
      <c r="D179" s="158" t="s">
        <v>2551</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2552</v>
      </c>
      <c r="B180" s="152" t="s">
        <v>21</v>
      </c>
      <c r="C180" s="150" t="s">
        <v>2553</v>
      </c>
      <c r="D180" s="156" t="s">
        <v>2554</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2552</v>
      </c>
      <c r="B181" s="153" t="s">
        <v>2555</v>
      </c>
      <c r="C181" s="151" t="s">
        <v>2556</v>
      </c>
      <c r="D181" s="157" t="s">
        <v>2557</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2552</v>
      </c>
      <c r="B182" s="154" t="s">
        <v>2555</v>
      </c>
      <c r="C182" s="155" t="s">
        <v>2558</v>
      </c>
      <c r="D182" s="158" t="s">
        <v>2559</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2552</v>
      </c>
      <c r="B183" s="154" t="s">
        <v>2555</v>
      </c>
      <c r="C183" s="155" t="s">
        <v>2560</v>
      </c>
      <c r="D183" s="158" t="s">
        <v>2561</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2552</v>
      </c>
      <c r="B184" s="154" t="s">
        <v>2555</v>
      </c>
      <c r="C184" s="155" t="s">
        <v>2562</v>
      </c>
      <c r="D184" s="158" t="s">
        <v>2563</v>
      </c>
      <c r="E184" s="161" t="s">
        <v>2564</v>
      </c>
      <c r="F184" s="164" t="s">
        <v>2104</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2552</v>
      </c>
      <c r="B185" s="154" t="s">
        <v>2555</v>
      </c>
      <c r="C185" s="155" t="s">
        <v>2565</v>
      </c>
      <c r="D185" s="158" t="s">
        <v>2566</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2552</v>
      </c>
      <c r="B186" s="154" t="s">
        <v>2555</v>
      </c>
      <c r="C186" s="155" t="s">
        <v>2567</v>
      </c>
      <c r="D186" s="158" t="s">
        <v>2568</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2552</v>
      </c>
      <c r="B187" s="154" t="s">
        <v>2555</v>
      </c>
      <c r="C187" s="155" t="s">
        <v>2569</v>
      </c>
      <c r="D187" s="158" t="s">
        <v>2570</v>
      </c>
      <c r="E187" s="161" t="s">
        <v>2571</v>
      </c>
      <c r="F187" s="164" t="s">
        <v>2104</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2552</v>
      </c>
      <c r="B188" s="154" t="s">
        <v>2555</v>
      </c>
      <c r="C188" s="155" t="s">
        <v>2572</v>
      </c>
      <c r="D188" s="158" t="s">
        <v>2573</v>
      </c>
      <c r="E188" s="161" t="s">
        <v>2574</v>
      </c>
      <c r="F188" s="164" t="s">
        <v>2104</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2552</v>
      </c>
      <c r="B189" s="154" t="s">
        <v>2555</v>
      </c>
      <c r="C189" s="155" t="s">
        <v>2575</v>
      </c>
      <c r="D189" s="158" t="s">
        <v>2576</v>
      </c>
      <c r="E189" s="161" t="s">
        <v>2577</v>
      </c>
      <c r="F189" s="164" t="s">
        <v>2104</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2552</v>
      </c>
      <c r="B190" s="153" t="s">
        <v>2578</v>
      </c>
      <c r="C190" s="151" t="s">
        <v>2579</v>
      </c>
      <c r="D190" s="157" t="s">
        <v>2580</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2552</v>
      </c>
      <c r="B191" s="154" t="s">
        <v>2578</v>
      </c>
      <c r="C191" s="155" t="s">
        <v>2581</v>
      </c>
      <c r="D191" s="158" t="s">
        <v>2582</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2552</v>
      </c>
      <c r="B192" s="154" t="s">
        <v>2578</v>
      </c>
      <c r="C192" s="155" t="s">
        <v>2583</v>
      </c>
      <c r="D192" s="158" t="s">
        <v>2584</v>
      </c>
      <c r="E192" s="161" t="s">
        <v>2585</v>
      </c>
      <c r="F192" s="164" t="s">
        <v>2108</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2552</v>
      </c>
      <c r="B193" s="154" t="s">
        <v>2578</v>
      </c>
      <c r="C193" s="155" t="s">
        <v>2586</v>
      </c>
      <c r="D193" s="158" t="s">
        <v>2587</v>
      </c>
      <c r="E193" s="161" t="s">
        <v>2588</v>
      </c>
      <c r="F193" s="164" t="s">
        <v>2108</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2552</v>
      </c>
      <c r="B194" s="154" t="s">
        <v>2578</v>
      </c>
      <c r="C194" s="155" t="s">
        <v>2589</v>
      </c>
      <c r="D194" s="158" t="s">
        <v>2590</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2552</v>
      </c>
      <c r="B195" s="154" t="s">
        <v>2578</v>
      </c>
      <c r="C195" s="155" t="s">
        <v>2591</v>
      </c>
      <c r="D195" s="158" t="s">
        <v>2592</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2552</v>
      </c>
      <c r="B196" s="153" t="s">
        <v>2593</v>
      </c>
      <c r="C196" s="151" t="s">
        <v>2594</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2552</v>
      </c>
      <c r="B197" s="154" t="s">
        <v>2593</v>
      </c>
      <c r="C197" s="155" t="s">
        <v>2595</v>
      </c>
      <c r="D197" s="158" t="s">
        <v>2596</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2552</v>
      </c>
      <c r="B198" s="154" t="s">
        <v>2593</v>
      </c>
      <c r="C198" s="155" t="s">
        <v>2597</v>
      </c>
      <c r="D198" s="158" t="s">
        <v>2598</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2552</v>
      </c>
      <c r="B199" s="153" t="s">
        <v>2599</v>
      </c>
      <c r="C199" s="151" t="s">
        <v>2600</v>
      </c>
      <c r="D199" s="157" t="s">
        <v>2601</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2552</v>
      </c>
      <c r="B200" s="154" t="s">
        <v>2599</v>
      </c>
      <c r="C200" s="155" t="s">
        <v>2602</v>
      </c>
      <c r="D200" s="158" t="s">
        <v>2603</v>
      </c>
      <c r="E200" s="161" t="s">
        <v>2604</v>
      </c>
      <c r="F200" s="164" t="s">
        <v>2118</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2552</v>
      </c>
      <c r="B201" s="154" t="s">
        <v>2599</v>
      </c>
      <c r="C201" s="155" t="s">
        <v>2605</v>
      </c>
      <c r="D201" s="158" t="s">
        <v>2606</v>
      </c>
      <c r="E201" s="161" t="s">
        <v>2607</v>
      </c>
      <c r="F201" s="164" t="s">
        <v>2104</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2552</v>
      </c>
      <c r="B202" s="154" t="s">
        <v>2599</v>
      </c>
      <c r="C202" s="155" t="s">
        <v>2608</v>
      </c>
      <c r="D202" s="158" t="s">
        <v>2609</v>
      </c>
      <c r="E202" s="161" t="s">
        <v>2610</v>
      </c>
      <c r="F202" s="164" t="s">
        <v>2104</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2552</v>
      </c>
      <c r="B203" s="154" t="s">
        <v>2599</v>
      </c>
      <c r="C203" s="155" t="s">
        <v>2611</v>
      </c>
      <c r="D203" s="158" t="s">
        <v>2612</v>
      </c>
      <c r="E203" s="161" t="s">
        <v>2613</v>
      </c>
      <c r="F203" s="164" t="s">
        <v>2104</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2552</v>
      </c>
      <c r="B204" s="154" t="s">
        <v>2599</v>
      </c>
      <c r="C204" s="155" t="s">
        <v>2614</v>
      </c>
      <c r="D204" s="158" t="s">
        <v>2615</v>
      </c>
      <c r="E204" s="161" t="s">
        <v>2616</v>
      </c>
      <c r="F204" s="164" t="s">
        <v>2104</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2552</v>
      </c>
      <c r="B205" s="153" t="s">
        <v>2617</v>
      </c>
      <c r="C205" s="151" t="s">
        <v>2618</v>
      </c>
      <c r="D205" s="157" t="s">
        <v>2619</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2552</v>
      </c>
      <c r="B206" s="154" t="s">
        <v>2617</v>
      </c>
      <c r="C206" s="155" t="s">
        <v>2620</v>
      </c>
      <c r="D206" s="158" t="s">
        <v>2621</v>
      </c>
      <c r="E206" s="161" t="s">
        <v>2622</v>
      </c>
      <c r="F206" s="164" t="s">
        <v>2108</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2552</v>
      </c>
      <c r="B207" s="154" t="s">
        <v>2617</v>
      </c>
      <c r="C207" s="155" t="s">
        <v>2623</v>
      </c>
      <c r="D207" s="158" t="s">
        <v>2624</v>
      </c>
      <c r="E207" s="161" t="s">
        <v>2625</v>
      </c>
      <c r="F207" s="164" t="s">
        <v>2108</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2552</v>
      </c>
      <c r="B208" s="154" t="s">
        <v>2617</v>
      </c>
      <c r="C208" s="155" t="s">
        <v>2626</v>
      </c>
      <c r="D208" s="158" t="s">
        <v>2627</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2552</v>
      </c>
      <c r="B209" s="153" t="s">
        <v>2628</v>
      </c>
      <c r="C209" s="151" t="s">
        <v>2629</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2552</v>
      </c>
      <c r="B210" s="154" t="s">
        <v>2628</v>
      </c>
      <c r="C210" s="155" t="s">
        <v>2630</v>
      </c>
      <c r="D210" s="158" t="s">
        <v>2631</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2632</v>
      </c>
      <c r="B211" s="152" t="s">
        <v>21</v>
      </c>
      <c r="C211" s="150" t="s">
        <v>2633</v>
      </c>
      <c r="D211" s="156" t="s">
        <v>2634</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2632</v>
      </c>
      <c r="B212" s="153" t="s">
        <v>2635</v>
      </c>
      <c r="C212" s="151" t="s">
        <v>2636</v>
      </c>
      <c r="D212" s="157" t="s">
        <v>2637</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2632</v>
      </c>
      <c r="B213" s="154" t="s">
        <v>2635</v>
      </c>
      <c r="C213" s="155" t="s">
        <v>2638</v>
      </c>
      <c r="D213" s="158" t="s">
        <v>2639</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2632</v>
      </c>
      <c r="B214" s="154" t="s">
        <v>2635</v>
      </c>
      <c r="C214" s="155" t="s">
        <v>2640</v>
      </c>
      <c r="D214" s="158" t="s">
        <v>2641</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2632</v>
      </c>
      <c r="B215" s="154" t="s">
        <v>2635</v>
      </c>
      <c r="C215" s="155" t="s">
        <v>2642</v>
      </c>
      <c r="D215" s="158" t="s">
        <v>2643</v>
      </c>
      <c r="E215" s="161" t="s">
        <v>2644</v>
      </c>
      <c r="F215" s="164" t="s">
        <v>2108</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2632</v>
      </c>
      <c r="B216" s="154" t="s">
        <v>2635</v>
      </c>
      <c r="C216" s="155" t="s">
        <v>2645</v>
      </c>
      <c r="D216" s="158" t="s">
        <v>2646</v>
      </c>
      <c r="E216" s="161" t="s">
        <v>2647</v>
      </c>
      <c r="F216" s="164" t="s">
        <v>2104</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2632</v>
      </c>
      <c r="B217" s="153" t="s">
        <v>2593</v>
      </c>
      <c r="C217" s="151" t="s">
        <v>2648</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2632</v>
      </c>
      <c r="B218" s="154" t="s">
        <v>2593</v>
      </c>
      <c r="C218" s="155" t="s">
        <v>2649</v>
      </c>
      <c r="D218" s="158" t="s">
        <v>2650</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2632</v>
      </c>
      <c r="B219" s="154" t="s">
        <v>2593</v>
      </c>
      <c r="C219" s="155" t="s">
        <v>2651</v>
      </c>
      <c r="D219" s="158" t="s">
        <v>2652</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2632</v>
      </c>
      <c r="B220" s="153" t="s">
        <v>2653</v>
      </c>
      <c r="C220" s="151" t="s">
        <v>2654</v>
      </c>
      <c r="D220" s="157" t="s">
        <v>2655</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2632</v>
      </c>
      <c r="B221" s="154" t="s">
        <v>2653</v>
      </c>
      <c r="C221" s="155" t="s">
        <v>2656</v>
      </c>
      <c r="D221" s="158" t="s">
        <v>2657</v>
      </c>
      <c r="E221" s="161" t="s">
        <v>2658</v>
      </c>
      <c r="F221" s="164" t="s">
        <v>2104</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2632</v>
      </c>
      <c r="B222" s="154" t="s">
        <v>2653</v>
      </c>
      <c r="C222" s="155" t="s">
        <v>2659</v>
      </c>
      <c r="D222" s="158" t="s">
        <v>2660</v>
      </c>
      <c r="E222" s="161" t="s">
        <v>2661</v>
      </c>
      <c r="F222" s="164" t="s">
        <v>2104</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2632</v>
      </c>
      <c r="B223" s="154" t="s">
        <v>2653</v>
      </c>
      <c r="C223" s="155" t="s">
        <v>2662</v>
      </c>
      <c r="D223" s="158" t="s">
        <v>2663</v>
      </c>
      <c r="E223" s="161" t="s">
        <v>2664</v>
      </c>
      <c r="F223" s="164" t="s">
        <v>2104</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2632</v>
      </c>
      <c r="B224" s="154" t="s">
        <v>2653</v>
      </c>
      <c r="C224" s="155" t="s">
        <v>2665</v>
      </c>
      <c r="D224" s="158" t="s">
        <v>2666</v>
      </c>
      <c r="E224" s="161" t="s">
        <v>2667</v>
      </c>
      <c r="F224" s="164" t="s">
        <v>2104</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2632</v>
      </c>
      <c r="B225" s="154" t="s">
        <v>2653</v>
      </c>
      <c r="C225" s="155" t="s">
        <v>2668</v>
      </c>
      <c r="D225" s="158" t="s">
        <v>2669</v>
      </c>
      <c r="E225" s="161" t="s">
        <v>2670</v>
      </c>
      <c r="F225" s="164" t="s">
        <v>2104</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2632</v>
      </c>
      <c r="B226" s="171" t="s">
        <v>2653</v>
      </c>
      <c r="C226" s="172" t="s">
        <v>2671</v>
      </c>
      <c r="D226" s="173" t="s">
        <v>2672</v>
      </c>
      <c r="E226" s="174" t="s">
        <v>2673</v>
      </c>
      <c r="F226" s="175" t="s">
        <v>2104</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210</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IFERROR(INDEX('Recommendations'!$H$2:$H$60, MATCH(H2,'Recommendations'!$A$2:$A$60,0))="Implemented", FALSE))</xm:f>
            <x14:dxf>
              <font>
                <color rgb="FF000000"/>
              </font>
              <fill>
                <patternFill>
                  <bgColor rgb="FF3C7D22"/>
                </patternFill>
              </fill>
            </x14:dxf>
          </x14:cfRule>
          <x14:cfRule type="expression" priority="2" id="{00000000-000E-0000-0700-000002000000}">
            <xm:f>AND(H2&lt;&gt;"", IFERROR(INDEX('Recommendations'!$H$2:$H$60, MATCH(H2,'Recommendations'!$A$2:$A$60,0))="Compensated", FALSE))</xm:f>
            <x14:dxf>
              <font>
                <color rgb="FF000000"/>
              </font>
              <fill>
                <patternFill>
                  <bgColor rgb="FFC6E0B4"/>
                </patternFill>
              </fill>
            </x14:dxf>
          </x14:cfRule>
          <x14:cfRule type="expression" priority="3" id="{00000000-000E-0000-0700-000003000000}">
            <xm:f>AND(H2&lt;&gt;"", IFERROR(INDEX('Recommendations'!$H$2:$H$60, MATCH(H2,'Recommendations'!$A$2:$A$60,0))="Testing", FALSE))</xm:f>
            <x14:dxf>
              <font>
                <color rgb="FF000000"/>
              </font>
              <fill>
                <patternFill>
                  <bgColor rgb="FFFFC000"/>
                </patternFill>
              </fill>
            </x14:dxf>
          </x14:cfRule>
          <x14:cfRule type="expression" priority="4" id="{00000000-000E-0000-0700-000004000000}">
            <xm:f>AND(H2&lt;&gt;"", IFERROR(INDEX('Recommendations'!$H$2:$H$60, MATCH(H2,'Recommendations'!$A$2:$A$60,0))="Failed", FALSE))</xm:f>
            <x14:dxf>
              <font>
                <color rgb="FF000000"/>
              </font>
              <fill>
                <patternFill>
                  <bgColor rgb="FFD82891"/>
                </patternFill>
              </fill>
            </x14:dxf>
          </x14:cfRule>
          <x14:cfRule type="expression" priority="5" id="{00000000-000E-0000-0700-000005000000}">
            <xm:f>AND(H2&lt;&gt;"", IFERROR(INDEX('Recommendations'!$H$2:$H$60, MATCH(H2,'Recommendations'!$A$2:$A$60,0))="Risk Accepted", FALSE))</xm:f>
            <x14:dxf>
              <font>
                <color rgb="FF000000"/>
              </font>
              <fill>
                <patternFill>
                  <bgColor rgb="FFD9D9D9"/>
                </patternFill>
              </fill>
            </x14:dxf>
          </x14:cfRule>
          <x14:cfRule type="expression" priority="6" id="{00000000-000E-0000-0700-000006000000}">
            <xm:f>AND(H2&lt;&gt;"", IFERROR(INDEX('Recommendations'!$H$2:$H$60, MATCH(H2,'Recommendations'!$A$2:$A$60,0))="N/A",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2091</v>
      </c>
      <c r="B1" s="210" t="s">
        <v>2674</v>
      </c>
      <c r="C1" s="210" t="s">
        <v>2675</v>
      </c>
      <c r="D1" s="210" t="s">
        <v>2676</v>
      </c>
      <c r="E1" s="210" t="s">
        <v>1400</v>
      </c>
      <c r="F1" s="210" t="s">
        <v>459</v>
      </c>
      <c r="G1" s="210" t="s">
        <v>460</v>
      </c>
      <c r="H1" s="210" t="s">
        <v>461</v>
      </c>
      <c r="I1" s="210" t="s">
        <v>462</v>
      </c>
      <c r="J1" s="210" t="s">
        <v>463</v>
      </c>
      <c r="K1" s="210" t="s">
        <v>464</v>
      </c>
      <c r="L1" s="210" t="s">
        <v>465</v>
      </c>
      <c r="M1" s="210" t="s">
        <v>466</v>
      </c>
      <c r="N1" s="210" t="s">
        <v>467</v>
      </c>
      <c r="O1" s="210" t="s">
        <v>468</v>
      </c>
      <c r="P1" s="210" t="s">
        <v>469</v>
      </c>
      <c r="Q1" s="210" t="s">
        <v>470</v>
      </c>
      <c r="R1" s="210" t="s">
        <v>471</v>
      </c>
      <c r="S1" s="210" t="s">
        <v>472</v>
      </c>
      <c r="T1" s="210" t="s">
        <v>473</v>
      </c>
      <c r="U1" s="210" t="s">
        <v>474</v>
      </c>
      <c r="V1" s="210" t="s">
        <v>475</v>
      </c>
      <c r="W1" s="210" t="s">
        <v>476</v>
      </c>
      <c r="X1" s="210" t="s">
        <v>477</v>
      </c>
      <c r="Y1" s="210" t="s">
        <v>478</v>
      </c>
      <c r="Z1" s="210" t="s">
        <v>479</v>
      </c>
      <c r="AA1" s="210" t="s">
        <v>480</v>
      </c>
      <c r="AB1" s="210" t="s">
        <v>481</v>
      </c>
      <c r="AC1" s="210" t="s">
        <v>482</v>
      </c>
      <c r="AD1" s="210" t="s">
        <v>483</v>
      </c>
      <c r="AE1" s="210" t="s">
        <v>484</v>
      </c>
      <c r="AF1" s="210" t="s">
        <v>485</v>
      </c>
      <c r="AG1" s="210" t="s">
        <v>486</v>
      </c>
      <c r="AH1" s="210" t="s">
        <v>487</v>
      </c>
      <c r="AI1" s="210" t="s">
        <v>488</v>
      </c>
      <c r="AJ1" s="210" t="s">
        <v>489</v>
      </c>
      <c r="AK1" s="210" t="s">
        <v>490</v>
      </c>
      <c r="AL1" s="210" t="s">
        <v>491</v>
      </c>
      <c r="AM1" s="210" t="s">
        <v>492</v>
      </c>
      <c r="AN1" s="210" t="s">
        <v>493</v>
      </c>
      <c r="AO1" s="210" t="s">
        <v>494</v>
      </c>
      <c r="AP1" s="210" t="s">
        <v>495</v>
      </c>
      <c r="AQ1" s="210" t="s">
        <v>496</v>
      </c>
      <c r="AR1" s="210" t="s">
        <v>497</v>
      </c>
      <c r="AS1" s="210" t="s">
        <v>498</v>
      </c>
      <c r="AT1" s="211" t="s">
        <v>499</v>
      </c>
    </row>
    <row r="2" spans="1:46" ht="60" customHeight="1" outlineLevel="1" x14ac:dyDescent="0.35">
      <c r="A2" s="203" t="s">
        <v>300</v>
      </c>
      <c r="B2" s="189" t="s">
        <v>2677</v>
      </c>
      <c r="C2" s="189"/>
      <c r="D2" s="192" t="s">
        <v>2678</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300</v>
      </c>
      <c r="B3" s="190" t="s">
        <v>2677</v>
      </c>
      <c r="C3" s="191" t="s">
        <v>2679</v>
      </c>
      <c r="D3" s="193" t="s">
        <v>2680</v>
      </c>
      <c r="E3" s="193" t="s">
        <v>2681</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300</v>
      </c>
      <c r="B4" s="190" t="s">
        <v>2677</v>
      </c>
      <c r="C4" s="191" t="s">
        <v>2682</v>
      </c>
      <c r="D4" s="193" t="s">
        <v>2683</v>
      </c>
      <c r="E4" s="193" t="s">
        <v>2684</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300</v>
      </c>
      <c r="B5" s="190" t="s">
        <v>2677</v>
      </c>
      <c r="C5" s="191" t="s">
        <v>2685</v>
      </c>
      <c r="D5" s="193" t="s">
        <v>2686</v>
      </c>
      <c r="E5" s="193" t="s">
        <v>2687</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300</v>
      </c>
      <c r="B6" s="190" t="s">
        <v>2677</v>
      </c>
      <c r="C6" s="191" t="s">
        <v>2688</v>
      </c>
      <c r="D6" s="193" t="s">
        <v>2689</v>
      </c>
      <c r="E6" s="193" t="s">
        <v>2690</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300</v>
      </c>
      <c r="B7" s="190" t="s">
        <v>2677</v>
      </c>
      <c r="C7" s="191" t="s">
        <v>2691</v>
      </c>
      <c r="D7" s="193" t="s">
        <v>2692</v>
      </c>
      <c r="E7" s="193" t="s">
        <v>2693</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300</v>
      </c>
      <c r="B8" s="190" t="s">
        <v>2677</v>
      </c>
      <c r="C8" s="191" t="s">
        <v>2694</v>
      </c>
      <c r="D8" s="193" t="s">
        <v>2695</v>
      </c>
      <c r="E8" s="193" t="s">
        <v>2696</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300</v>
      </c>
      <c r="B9" s="190" t="s">
        <v>2677</v>
      </c>
      <c r="C9" s="191" t="s">
        <v>2697</v>
      </c>
      <c r="D9" s="193" t="s">
        <v>2698</v>
      </c>
      <c r="E9" s="193" t="s">
        <v>2699</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300</v>
      </c>
      <c r="B10" s="190" t="s">
        <v>2677</v>
      </c>
      <c r="C10" s="191" t="s">
        <v>2700</v>
      </c>
      <c r="D10" s="193" t="s">
        <v>2701</v>
      </c>
      <c r="E10" s="193" t="s">
        <v>2702</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300</v>
      </c>
      <c r="B11" s="190" t="s">
        <v>2677</v>
      </c>
      <c r="C11" s="191" t="s">
        <v>2703</v>
      </c>
      <c r="D11" s="193" t="s">
        <v>2704</v>
      </c>
      <c r="E11" s="193" t="s">
        <v>2705</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300</v>
      </c>
      <c r="B12" s="190" t="s">
        <v>2677</v>
      </c>
      <c r="C12" s="191" t="s">
        <v>2706</v>
      </c>
      <c r="D12" s="193" t="s">
        <v>2707</v>
      </c>
      <c r="E12" s="193" t="s">
        <v>2708</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300</v>
      </c>
      <c r="B13" s="190" t="s">
        <v>2677</v>
      </c>
      <c r="C13" s="191" t="s">
        <v>2709</v>
      </c>
      <c r="D13" s="193" t="s">
        <v>2710</v>
      </c>
      <c r="E13" s="193" t="s">
        <v>2711</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300</v>
      </c>
      <c r="B14" s="190" t="s">
        <v>2677</v>
      </c>
      <c r="C14" s="191" t="s">
        <v>2712</v>
      </c>
      <c r="D14" s="193" t="s">
        <v>2713</v>
      </c>
      <c r="E14" s="193" t="s">
        <v>2714</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300</v>
      </c>
      <c r="B15" s="190" t="s">
        <v>2677</v>
      </c>
      <c r="C15" s="191" t="s">
        <v>2715</v>
      </c>
      <c r="D15" s="193" t="s">
        <v>2716</v>
      </c>
      <c r="E15" s="193" t="s">
        <v>2717</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300</v>
      </c>
      <c r="B16" s="190" t="s">
        <v>2677</v>
      </c>
      <c r="C16" s="191" t="s">
        <v>2718</v>
      </c>
      <c r="D16" s="193" t="s">
        <v>2719</v>
      </c>
      <c r="E16" s="193" t="s">
        <v>2720</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300</v>
      </c>
      <c r="B17" s="190" t="s">
        <v>2677</v>
      </c>
      <c r="C17" s="191" t="s">
        <v>2721</v>
      </c>
      <c r="D17" s="193" t="s">
        <v>2722</v>
      </c>
      <c r="E17" s="193" t="s">
        <v>2723</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300</v>
      </c>
      <c r="B18" s="190" t="s">
        <v>2677</v>
      </c>
      <c r="C18" s="191" t="s">
        <v>2724</v>
      </c>
      <c r="D18" s="193" t="s">
        <v>2725</v>
      </c>
      <c r="E18" s="193" t="s">
        <v>2726</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300</v>
      </c>
      <c r="B19" s="189" t="s">
        <v>2727</v>
      </c>
      <c r="C19" s="189"/>
      <c r="D19" s="192" t="s">
        <v>2728</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300</v>
      </c>
      <c r="B20" s="190" t="s">
        <v>2727</v>
      </c>
      <c r="C20" s="191" t="s">
        <v>2729</v>
      </c>
      <c r="D20" s="193" t="s">
        <v>2730</v>
      </c>
      <c r="E20" s="193" t="s">
        <v>2731</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300</v>
      </c>
      <c r="B21" s="190" t="s">
        <v>2727</v>
      </c>
      <c r="C21" s="191" t="s">
        <v>2732</v>
      </c>
      <c r="D21" s="193" t="s">
        <v>2733</v>
      </c>
      <c r="E21" s="193" t="s">
        <v>2734</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300</v>
      </c>
      <c r="B22" s="190" t="s">
        <v>2727</v>
      </c>
      <c r="C22" s="191" t="s">
        <v>2735</v>
      </c>
      <c r="D22" s="193" t="s">
        <v>2736</v>
      </c>
      <c r="E22" s="193" t="s">
        <v>2737</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300</v>
      </c>
      <c r="B23" s="190" t="s">
        <v>2727</v>
      </c>
      <c r="C23" s="191" t="s">
        <v>2738</v>
      </c>
      <c r="D23" s="193" t="s">
        <v>2739</v>
      </c>
      <c r="E23" s="193" t="s">
        <v>2740</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300</v>
      </c>
      <c r="B24" s="190" t="s">
        <v>2727</v>
      </c>
      <c r="C24" s="191" t="s">
        <v>2741</v>
      </c>
      <c r="D24" s="193" t="s">
        <v>2742</v>
      </c>
      <c r="E24" s="193" t="s">
        <v>2743</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300</v>
      </c>
      <c r="B25" s="190" t="s">
        <v>2727</v>
      </c>
      <c r="C25" s="191" t="s">
        <v>2744</v>
      </c>
      <c r="D25" s="193" t="s">
        <v>2745</v>
      </c>
      <c r="E25" s="193" t="s">
        <v>2746</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300</v>
      </c>
      <c r="B26" s="190" t="s">
        <v>2727</v>
      </c>
      <c r="C26" s="191" t="s">
        <v>2747</v>
      </c>
      <c r="D26" s="193" t="s">
        <v>2748</v>
      </c>
      <c r="E26" s="193" t="s">
        <v>2749</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300</v>
      </c>
      <c r="B27" s="190" t="s">
        <v>2727</v>
      </c>
      <c r="C27" s="191" t="s">
        <v>2750</v>
      </c>
      <c r="D27" s="193" t="s">
        <v>2751</v>
      </c>
      <c r="E27" s="193" t="s">
        <v>2752</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300</v>
      </c>
      <c r="B28" s="190" t="s">
        <v>2727</v>
      </c>
      <c r="C28" s="191" t="s">
        <v>2753</v>
      </c>
      <c r="D28" s="193" t="s">
        <v>2754</v>
      </c>
      <c r="E28" s="193" t="s">
        <v>2755</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300</v>
      </c>
      <c r="B29" s="190" t="s">
        <v>2727</v>
      </c>
      <c r="C29" s="191" t="s">
        <v>2756</v>
      </c>
      <c r="D29" s="193" t="s">
        <v>2757</v>
      </c>
      <c r="E29" s="193" t="s">
        <v>2758</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300</v>
      </c>
      <c r="B30" s="190" t="s">
        <v>2727</v>
      </c>
      <c r="C30" s="191" t="s">
        <v>2759</v>
      </c>
      <c r="D30" s="193" t="s">
        <v>2760</v>
      </c>
      <c r="E30" s="193" t="s">
        <v>2761</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300</v>
      </c>
      <c r="B31" s="190" t="s">
        <v>2727</v>
      </c>
      <c r="C31" s="191" t="s">
        <v>2762</v>
      </c>
      <c r="D31" s="193" t="s">
        <v>2763</v>
      </c>
      <c r="E31" s="193" t="s">
        <v>2764</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2765</v>
      </c>
      <c r="B32" s="189"/>
      <c r="C32" s="189"/>
      <c r="D32" s="192" t="s">
        <v>2766</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2765</v>
      </c>
      <c r="B33" s="190"/>
      <c r="C33" s="191" t="s">
        <v>2767</v>
      </c>
      <c r="D33" s="193" t="s">
        <v>2768</v>
      </c>
      <c r="E33" s="193" t="s">
        <v>2769</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2765</v>
      </c>
      <c r="B34" s="190"/>
      <c r="C34" s="191" t="s">
        <v>2770</v>
      </c>
      <c r="D34" s="193" t="s">
        <v>2771</v>
      </c>
      <c r="E34" s="193" t="s">
        <v>2772</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2765</v>
      </c>
      <c r="B35" s="190"/>
      <c r="C35" s="191" t="s">
        <v>2773</v>
      </c>
      <c r="D35" s="193" t="s">
        <v>2774</v>
      </c>
      <c r="E35" s="193" t="s">
        <v>2775</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2765</v>
      </c>
      <c r="B36" s="189" t="s">
        <v>2776</v>
      </c>
      <c r="C36" s="189"/>
      <c r="D36" s="192" t="s">
        <v>2777</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2765</v>
      </c>
      <c r="B37" s="190" t="s">
        <v>2776</v>
      </c>
      <c r="C37" s="191" t="s">
        <v>2778</v>
      </c>
      <c r="D37" s="193" t="s">
        <v>2779</v>
      </c>
      <c r="E37" s="193" t="s">
        <v>2780</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2765</v>
      </c>
      <c r="B38" s="190" t="s">
        <v>2776</v>
      </c>
      <c r="C38" s="191" t="s">
        <v>2781</v>
      </c>
      <c r="D38" s="193" t="s">
        <v>2782</v>
      </c>
      <c r="E38" s="193" t="s">
        <v>2783</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2765</v>
      </c>
      <c r="B39" s="190" t="s">
        <v>2776</v>
      </c>
      <c r="C39" s="191" t="s">
        <v>2784</v>
      </c>
      <c r="D39" s="193" t="s">
        <v>2785</v>
      </c>
      <c r="E39" s="193" t="s">
        <v>2786</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2765</v>
      </c>
      <c r="B40" s="190" t="s">
        <v>2776</v>
      </c>
      <c r="C40" s="191" t="s">
        <v>2787</v>
      </c>
      <c r="D40" s="193" t="s">
        <v>2788</v>
      </c>
      <c r="E40" s="193" t="s">
        <v>2789</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2765</v>
      </c>
      <c r="B41" s="190" t="s">
        <v>2776</v>
      </c>
      <c r="C41" s="191" t="s">
        <v>2790</v>
      </c>
      <c r="D41" s="193" t="s">
        <v>2791</v>
      </c>
      <c r="E41" s="193" t="s">
        <v>2792</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2765</v>
      </c>
      <c r="B42" s="190" t="s">
        <v>2776</v>
      </c>
      <c r="C42" s="191" t="s">
        <v>2793</v>
      </c>
      <c r="D42" s="193" t="s">
        <v>2794</v>
      </c>
      <c r="E42" s="193" t="s">
        <v>2795</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2765</v>
      </c>
      <c r="B43" s="190" t="s">
        <v>2776</v>
      </c>
      <c r="C43" s="191" t="s">
        <v>2796</v>
      </c>
      <c r="D43" s="193" t="s">
        <v>2797</v>
      </c>
      <c r="E43" s="193" t="s">
        <v>2798</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2765</v>
      </c>
      <c r="B44" s="190" t="s">
        <v>2776</v>
      </c>
      <c r="C44" s="191" t="s">
        <v>2799</v>
      </c>
      <c r="D44" s="193" t="s">
        <v>2800</v>
      </c>
      <c r="E44" s="193" t="s">
        <v>2801</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2765</v>
      </c>
      <c r="B45" s="190" t="s">
        <v>2776</v>
      </c>
      <c r="C45" s="191" t="s">
        <v>2802</v>
      </c>
      <c r="D45" s="193" t="s">
        <v>2803</v>
      </c>
      <c r="E45" s="193" t="s">
        <v>2804</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2765</v>
      </c>
      <c r="B46" s="190" t="s">
        <v>2776</v>
      </c>
      <c r="C46" s="191" t="s">
        <v>2805</v>
      </c>
      <c r="D46" s="193" t="s">
        <v>2806</v>
      </c>
      <c r="E46" s="193" t="s">
        <v>2807</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2765</v>
      </c>
      <c r="B47" s="190" t="s">
        <v>2776</v>
      </c>
      <c r="C47" s="191" t="s">
        <v>2808</v>
      </c>
      <c r="D47" s="193" t="s">
        <v>2809</v>
      </c>
      <c r="E47" s="193" t="s">
        <v>2810</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2765</v>
      </c>
      <c r="B48" s="190" t="s">
        <v>2776</v>
      </c>
      <c r="C48" s="191" t="s">
        <v>2811</v>
      </c>
      <c r="D48" s="193" t="s">
        <v>2812</v>
      </c>
      <c r="E48" s="193" t="s">
        <v>2813</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2765</v>
      </c>
      <c r="B49" s="190" t="s">
        <v>2776</v>
      </c>
      <c r="C49" s="191" t="s">
        <v>2814</v>
      </c>
      <c r="D49" s="193" t="s">
        <v>2815</v>
      </c>
      <c r="E49" s="193" t="s">
        <v>2816</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2765</v>
      </c>
      <c r="B50" s="190" t="s">
        <v>2776</v>
      </c>
      <c r="C50" s="191" t="s">
        <v>2817</v>
      </c>
      <c r="D50" s="193" t="s">
        <v>2818</v>
      </c>
      <c r="E50" s="193" t="s">
        <v>2819</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2765</v>
      </c>
      <c r="B51" s="189" t="s">
        <v>2820</v>
      </c>
      <c r="C51" s="189"/>
      <c r="D51" s="192" t="s">
        <v>2821</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2765</v>
      </c>
      <c r="B52" s="190" t="s">
        <v>2820</v>
      </c>
      <c r="C52" s="191" t="s">
        <v>2822</v>
      </c>
      <c r="D52" s="193" t="s">
        <v>2823</v>
      </c>
      <c r="E52" s="193" t="s">
        <v>2824</v>
      </c>
      <c r="F52" s="195">
        <f>IF(COUNTIF(G52:AT52,"&lt;&gt;")=0,"",SUMPRODUCT(((Recommendations[ImplStatus]="Implemented")+(Recommendations[ImplStatus]="Compensated"))*ISNUMBER(MATCH(Recommendations[Id],G52:AT52,0)))/COUNTIF(G52:AT52,"&lt;&gt;"))</f>
        <v>0</v>
      </c>
      <c r="G52" s="197" t="s">
        <v>61</v>
      </c>
      <c r="H52" s="197" t="s">
        <v>71</v>
      </c>
      <c r="I52" s="197" t="s">
        <v>166</v>
      </c>
      <c r="J52" s="197" t="s">
        <v>173</v>
      </c>
      <c r="K52" s="197" t="s">
        <v>195</v>
      </c>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2765</v>
      </c>
      <c r="B53" s="190" t="s">
        <v>2820</v>
      </c>
      <c r="C53" s="191" t="s">
        <v>2825</v>
      </c>
      <c r="D53" s="193" t="s">
        <v>2826</v>
      </c>
      <c r="E53" s="193" t="s">
        <v>2827</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2765</v>
      </c>
      <c r="B54" s="190" t="s">
        <v>2820</v>
      </c>
      <c r="C54" s="191" t="s">
        <v>2828</v>
      </c>
      <c r="D54" s="193" t="s">
        <v>2829</v>
      </c>
      <c r="E54" s="193" t="s">
        <v>2830</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2765</v>
      </c>
      <c r="B55" s="190" t="s">
        <v>2820</v>
      </c>
      <c r="C55" s="191" t="s">
        <v>2831</v>
      </c>
      <c r="D55" s="193" t="s">
        <v>2832</v>
      </c>
      <c r="E55" s="193" t="s">
        <v>2833</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2765</v>
      </c>
      <c r="B56" s="190" t="s">
        <v>2820</v>
      </c>
      <c r="C56" s="191" t="s">
        <v>2834</v>
      </c>
      <c r="D56" s="193" t="s">
        <v>2835</v>
      </c>
      <c r="E56" s="193" t="s">
        <v>2836</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2765</v>
      </c>
      <c r="B57" s="190" t="s">
        <v>2820</v>
      </c>
      <c r="C57" s="191" t="s">
        <v>2837</v>
      </c>
      <c r="D57" s="193" t="s">
        <v>2838</v>
      </c>
      <c r="E57" s="193" t="s">
        <v>2839</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2765</v>
      </c>
      <c r="B58" s="190" t="s">
        <v>2820</v>
      </c>
      <c r="C58" s="191" t="s">
        <v>2840</v>
      </c>
      <c r="D58" s="193" t="s">
        <v>2841</v>
      </c>
      <c r="E58" s="193" t="s">
        <v>2842</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2765</v>
      </c>
      <c r="B59" s="190" t="s">
        <v>2820</v>
      </c>
      <c r="C59" s="191" t="s">
        <v>2843</v>
      </c>
      <c r="D59" s="193" t="s">
        <v>2844</v>
      </c>
      <c r="E59" s="193" t="s">
        <v>2845</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2765</v>
      </c>
      <c r="B60" s="190" t="s">
        <v>2846</v>
      </c>
      <c r="C60" s="191" t="s">
        <v>2847</v>
      </c>
      <c r="D60" s="193" t="s">
        <v>2848</v>
      </c>
      <c r="E60" s="193" t="s">
        <v>2849</v>
      </c>
      <c r="F60" s="195">
        <f>IF(COUNTIF(G60:AT60,"&lt;&gt;")=0,"",SUMPRODUCT(((Recommendations[ImplStatus]="Implemented")+(Recommendations[ImplStatus]="Compensated"))*ISNUMBER(MATCH(Recommendations[Id],G60:AT60,0)))/COUNTIF(G60:AT60,"&lt;&gt;"))</f>
        <v>0</v>
      </c>
      <c r="G60" s="197" t="s">
        <v>30</v>
      </c>
      <c r="H60" s="197" t="s">
        <v>35</v>
      </c>
      <c r="I60" s="197" t="s">
        <v>66</v>
      </c>
      <c r="J60" s="197" t="s">
        <v>160</v>
      </c>
      <c r="K60" s="197" t="s">
        <v>161</v>
      </c>
      <c r="L60" s="197" t="s">
        <v>172</v>
      </c>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2765</v>
      </c>
      <c r="B61" s="190" t="s">
        <v>2846</v>
      </c>
      <c r="C61" s="191" t="s">
        <v>2850</v>
      </c>
      <c r="D61" s="193" t="s">
        <v>2851</v>
      </c>
      <c r="E61" s="193" t="s">
        <v>2852</v>
      </c>
      <c r="F61" s="195">
        <f>IF(COUNTIF(G61:AT61,"&lt;&gt;")=0,"",SUMPRODUCT(((Recommendations[ImplStatus]="Implemented")+(Recommendations[ImplStatus]="Compensated"))*ISNUMBER(MATCH(Recommendations[Id],G61:AT61,0)))/COUNTIF(G61:AT61,"&lt;&gt;"))</f>
        <v>0</v>
      </c>
      <c r="G61" s="197" t="s">
        <v>66</v>
      </c>
      <c r="H61" s="197" t="s">
        <v>172</v>
      </c>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2765</v>
      </c>
      <c r="B62" s="189" t="s">
        <v>2853</v>
      </c>
      <c r="C62" s="189"/>
      <c r="D62" s="192" t="s">
        <v>2854</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2765</v>
      </c>
      <c r="B63" s="190" t="s">
        <v>2853</v>
      </c>
      <c r="C63" s="191" t="s">
        <v>2855</v>
      </c>
      <c r="D63" s="193" t="s">
        <v>2856</v>
      </c>
      <c r="E63" s="193" t="s">
        <v>2857</v>
      </c>
      <c r="F63" s="195">
        <f>IF(COUNTIF(G63:AT63,"&lt;&gt;")=0,"",SUMPRODUCT(((Recommendations[ImplStatus]="Implemented")+(Recommendations[ImplStatus]="Compensated"))*ISNUMBER(MATCH(Recommendations[Id],G63:AT63,0)))/COUNTIF(G63:AT63,"&lt;&gt;"))</f>
        <v>0</v>
      </c>
      <c r="G63" s="197" t="s">
        <v>146</v>
      </c>
      <c r="H63" s="197" t="s">
        <v>208</v>
      </c>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2765</v>
      </c>
      <c r="B64" s="190" t="s">
        <v>2853</v>
      </c>
      <c r="C64" s="191" t="s">
        <v>2858</v>
      </c>
      <c r="D64" s="193" t="s">
        <v>2859</v>
      </c>
      <c r="E64" s="193" t="s">
        <v>2860</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2765</v>
      </c>
      <c r="B65" s="190" t="s">
        <v>2853</v>
      </c>
      <c r="C65" s="191" t="s">
        <v>2861</v>
      </c>
      <c r="D65" s="193" t="s">
        <v>2862</v>
      </c>
      <c r="E65" s="193" t="s">
        <v>2863</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2765</v>
      </c>
      <c r="B66" s="190" t="s">
        <v>2853</v>
      </c>
      <c r="C66" s="191" t="s">
        <v>2864</v>
      </c>
      <c r="D66" s="193" t="s">
        <v>2865</v>
      </c>
      <c r="E66" s="193" t="s">
        <v>2866</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2765</v>
      </c>
      <c r="B67" s="190" t="s">
        <v>2853</v>
      </c>
      <c r="C67" s="191" t="s">
        <v>2867</v>
      </c>
      <c r="D67" s="193" t="s">
        <v>2868</v>
      </c>
      <c r="E67" s="193" t="s">
        <v>2869</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2765</v>
      </c>
      <c r="B68" s="190" t="s">
        <v>2853</v>
      </c>
      <c r="C68" s="191" t="s">
        <v>2870</v>
      </c>
      <c r="D68" s="193" t="s">
        <v>2871</v>
      </c>
      <c r="E68" s="193" t="s">
        <v>2872</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2765</v>
      </c>
      <c r="B69" s="190" t="s">
        <v>2853</v>
      </c>
      <c r="C69" s="191" t="s">
        <v>2873</v>
      </c>
      <c r="D69" s="193" t="s">
        <v>2874</v>
      </c>
      <c r="E69" s="193" t="s">
        <v>2875</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2765</v>
      </c>
      <c r="B70" s="190" t="s">
        <v>2853</v>
      </c>
      <c r="C70" s="191" t="s">
        <v>2876</v>
      </c>
      <c r="D70" s="193" t="s">
        <v>2877</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2765</v>
      </c>
      <c r="B71" s="190" t="s">
        <v>2853</v>
      </c>
      <c r="C71" s="191" t="s">
        <v>2878</v>
      </c>
      <c r="D71" s="193" t="s">
        <v>2879</v>
      </c>
      <c r="E71" s="193" t="s">
        <v>2880</v>
      </c>
      <c r="F71" s="195">
        <f>IF(COUNTIF(G71:AT71,"&lt;&gt;")=0,"",SUMPRODUCT(((Recommendations[ImplStatus]="Implemented")+(Recommendations[ImplStatus]="Compensated"))*ISNUMBER(MATCH(Recommendations[Id],G71:AT71,0)))/COUNTIF(G71:AT71,"&lt;&gt;"))</f>
        <v>0</v>
      </c>
      <c r="G71" s="197" t="s">
        <v>146</v>
      </c>
      <c r="H71" s="197" t="s">
        <v>208</v>
      </c>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2765</v>
      </c>
      <c r="B72" s="190" t="s">
        <v>2853</v>
      </c>
      <c r="C72" s="191" t="s">
        <v>2881</v>
      </c>
      <c r="D72" s="193" t="s">
        <v>2882</v>
      </c>
      <c r="E72" s="193" t="s">
        <v>2883</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2765</v>
      </c>
      <c r="B73" s="190" t="s">
        <v>2853</v>
      </c>
      <c r="C73" s="191" t="s">
        <v>2884</v>
      </c>
      <c r="D73" s="193" t="s">
        <v>2885</v>
      </c>
      <c r="E73" s="193" t="s">
        <v>2886</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2765</v>
      </c>
      <c r="B74" s="190" t="s">
        <v>2853</v>
      </c>
      <c r="C74" s="191" t="s">
        <v>2887</v>
      </c>
      <c r="D74" s="193" t="s">
        <v>2888</v>
      </c>
      <c r="E74" s="193" t="s">
        <v>2889</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2765</v>
      </c>
      <c r="B75" s="190" t="s">
        <v>2853</v>
      </c>
      <c r="C75" s="191" t="s">
        <v>2890</v>
      </c>
      <c r="D75" s="193" t="s">
        <v>2891</v>
      </c>
      <c r="E75" s="193" t="s">
        <v>2892</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2765</v>
      </c>
      <c r="B76" s="190" t="s">
        <v>2853</v>
      </c>
      <c r="C76" s="191" t="s">
        <v>2893</v>
      </c>
      <c r="D76" s="193" t="s">
        <v>2894</v>
      </c>
      <c r="E76" s="193" t="s">
        <v>2895</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2765</v>
      </c>
      <c r="B77" s="190" t="s">
        <v>2853</v>
      </c>
      <c r="C77" s="191" t="s">
        <v>2896</v>
      </c>
      <c r="D77" s="193" t="s">
        <v>2897</v>
      </c>
      <c r="E77" s="193" t="s">
        <v>2898</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2765</v>
      </c>
      <c r="B78" s="190" t="s">
        <v>2853</v>
      </c>
      <c r="C78" s="191" t="s">
        <v>2899</v>
      </c>
      <c r="D78" s="193" t="s">
        <v>2900</v>
      </c>
      <c r="E78" s="193" t="s">
        <v>2901</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2765</v>
      </c>
      <c r="B79" s="189" t="s">
        <v>2853</v>
      </c>
      <c r="C79" s="189"/>
      <c r="D79" s="192" t="s">
        <v>2902</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2903</v>
      </c>
      <c r="B80" s="190"/>
      <c r="C80" s="191" t="s">
        <v>2904</v>
      </c>
      <c r="D80" s="193" t="s">
        <v>2905</v>
      </c>
      <c r="E80" s="193" t="s">
        <v>2906</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2903</v>
      </c>
      <c r="B81" s="190"/>
      <c r="C81" s="191" t="s">
        <v>2907</v>
      </c>
      <c r="D81" s="193" t="s">
        <v>2908</v>
      </c>
      <c r="E81" s="193" t="s">
        <v>2909</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2903</v>
      </c>
      <c r="B82" s="190"/>
      <c r="C82" s="191" t="s">
        <v>2910</v>
      </c>
      <c r="D82" s="193" t="s">
        <v>2911</v>
      </c>
      <c r="E82" s="193" t="s">
        <v>2912</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2903</v>
      </c>
      <c r="B83" s="190"/>
      <c r="C83" s="191" t="s">
        <v>2913</v>
      </c>
      <c r="D83" s="193" t="s">
        <v>2914</v>
      </c>
      <c r="E83" s="193" t="s">
        <v>2915</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2903</v>
      </c>
      <c r="B84" s="189"/>
      <c r="C84" s="189"/>
      <c r="D84" s="192" t="s">
        <v>2916</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2917</v>
      </c>
      <c r="B85" s="190"/>
      <c r="C85" s="191" t="s">
        <v>2918</v>
      </c>
      <c r="D85" s="193" t="s">
        <v>2919</v>
      </c>
      <c r="E85" s="193" t="s">
        <v>2920</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2917</v>
      </c>
      <c r="B86" s="190"/>
      <c r="C86" s="191" t="s">
        <v>2921</v>
      </c>
      <c r="D86" s="193" t="s">
        <v>2922</v>
      </c>
      <c r="E86" s="193" t="s">
        <v>2923</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2917</v>
      </c>
      <c r="B87" s="190"/>
      <c r="C87" s="191" t="s">
        <v>2924</v>
      </c>
      <c r="D87" s="193" t="s">
        <v>2925</v>
      </c>
      <c r="E87" s="193" t="s">
        <v>2926</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2917</v>
      </c>
      <c r="B88" s="190"/>
      <c r="C88" s="191" t="s">
        <v>2927</v>
      </c>
      <c r="D88" s="193" t="s">
        <v>2928</v>
      </c>
      <c r="E88" s="193" t="s">
        <v>2929</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2917</v>
      </c>
      <c r="B89" s="190"/>
      <c r="C89" s="191" t="s">
        <v>2930</v>
      </c>
      <c r="D89" s="193" t="s">
        <v>2931</v>
      </c>
      <c r="E89" s="193" t="s">
        <v>2932</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2917</v>
      </c>
      <c r="B90" s="189" t="s">
        <v>2933</v>
      </c>
      <c r="C90" s="189"/>
      <c r="D90" s="192" t="s">
        <v>2934</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2917</v>
      </c>
      <c r="B91" s="190" t="s">
        <v>2933</v>
      </c>
      <c r="C91" s="191" t="s">
        <v>2935</v>
      </c>
      <c r="D91" s="193" t="s">
        <v>2936</v>
      </c>
      <c r="E91" s="193" t="s">
        <v>2937</v>
      </c>
      <c r="F91" s="195">
        <f>IF(COUNTIF(G91:AT91,"&lt;&gt;")=0,"",SUMPRODUCT(((Recommendations[ImplStatus]="Implemented")+(Recommendations[ImplStatus]="Compensated"))*ISNUMBER(MATCH(Recommendations[Id],G91:AT91,0)))/COUNTIF(G91:AT91,"&lt;&gt;"))</f>
        <v>0</v>
      </c>
      <c r="G91" s="197" t="s">
        <v>14</v>
      </c>
      <c r="H91" s="197" t="s">
        <v>40</v>
      </c>
      <c r="I91" s="197" t="s">
        <v>157</v>
      </c>
      <c r="J91" s="197" t="s">
        <v>162</v>
      </c>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2917</v>
      </c>
      <c r="B92" s="190" t="s">
        <v>2933</v>
      </c>
      <c r="C92" s="191" t="s">
        <v>2938</v>
      </c>
      <c r="D92" s="193" t="s">
        <v>2939</v>
      </c>
      <c r="E92" s="193" t="s">
        <v>2940</v>
      </c>
      <c r="F92" s="195">
        <f>IF(COUNTIF(G92:AT92,"&lt;&gt;")=0,"",SUMPRODUCT(((Recommendations[ImplStatus]="Implemented")+(Recommendations[ImplStatus]="Compensated"))*ISNUMBER(MATCH(Recommendations[Id],G92:AT92,0)))/COUNTIF(G92:AT92,"&lt;&gt;"))</f>
        <v>0</v>
      </c>
      <c r="G92" s="197" t="s">
        <v>14</v>
      </c>
      <c r="H92" s="197" t="s">
        <v>25</v>
      </c>
      <c r="I92" s="197" t="s">
        <v>157</v>
      </c>
      <c r="J92" s="197" t="s">
        <v>159</v>
      </c>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2933</v>
      </c>
      <c r="C93" s="191" t="s">
        <v>2941</v>
      </c>
      <c r="D93" s="193" t="s">
        <v>2942</v>
      </c>
      <c r="E93" s="193" t="s">
        <v>2943</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2933</v>
      </c>
      <c r="C94" s="191" t="s">
        <v>2944</v>
      </c>
      <c r="D94" s="193" t="s">
        <v>2945</v>
      </c>
      <c r="E94" s="193" t="s">
        <v>2946</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2933</v>
      </c>
      <c r="C95" s="191" t="s">
        <v>2947</v>
      </c>
      <c r="D95" s="193" t="s">
        <v>2948</v>
      </c>
      <c r="E95" s="193" t="s">
        <v>2949</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2933</v>
      </c>
      <c r="C96" s="191" t="s">
        <v>2950</v>
      </c>
      <c r="D96" s="193" t="s">
        <v>2951</v>
      </c>
      <c r="E96" s="193" t="s">
        <v>2952</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2933</v>
      </c>
      <c r="C97" s="191" t="s">
        <v>2953</v>
      </c>
      <c r="D97" s="193" t="s">
        <v>2954</v>
      </c>
      <c r="E97" s="193" t="s">
        <v>2955</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2933</v>
      </c>
      <c r="C98" s="191" t="s">
        <v>2956</v>
      </c>
      <c r="D98" s="193" t="s">
        <v>2957</v>
      </c>
      <c r="E98" s="193" t="s">
        <v>2958</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2959</v>
      </c>
      <c r="C99" s="189"/>
      <c r="D99" s="192" t="s">
        <v>2960</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2959</v>
      </c>
      <c r="C100" s="191" t="s">
        <v>2961</v>
      </c>
      <c r="D100" s="193" t="s">
        <v>2962</v>
      </c>
      <c r="E100" s="193" t="s">
        <v>2963</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2959</v>
      </c>
      <c r="C101" s="191" t="s">
        <v>2964</v>
      </c>
      <c r="D101" s="193" t="s">
        <v>2965</v>
      </c>
      <c r="E101" s="193" t="s">
        <v>2966</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2959</v>
      </c>
      <c r="C102" s="191" t="s">
        <v>2967</v>
      </c>
      <c r="D102" s="193" t="s">
        <v>2968</v>
      </c>
      <c r="E102" s="193" t="s">
        <v>2969</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2959</v>
      </c>
      <c r="C103" s="191" t="s">
        <v>2970</v>
      </c>
      <c r="D103" s="193" t="s">
        <v>2971</v>
      </c>
      <c r="E103" s="193" t="s">
        <v>2972</v>
      </c>
      <c r="F103" s="195">
        <f>IF(COUNTIF(G103:AT103,"&lt;&gt;")=0,"",SUMPRODUCT(((Recommendations[ImplStatus]="Implemented")+(Recommendations[ImplStatus]="Compensated"))*ISNUMBER(MATCH(Recommendations[Id],G103:AT103,0)))/COUNTIF(G103:AT103,"&lt;&gt;"))</f>
        <v>0</v>
      </c>
      <c r="G103" s="197" t="s">
        <v>46</v>
      </c>
      <c r="H103" s="197" t="s">
        <v>51</v>
      </c>
      <c r="I103" s="197" t="s">
        <v>152</v>
      </c>
      <c r="J103" s="197" t="s">
        <v>163</v>
      </c>
      <c r="K103" s="197" t="s">
        <v>164</v>
      </c>
      <c r="L103" s="197" t="s">
        <v>209</v>
      </c>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2959</v>
      </c>
      <c r="C104" s="199" t="s">
        <v>2973</v>
      </c>
      <c r="D104" s="200" t="s">
        <v>2974</v>
      </c>
      <c r="E104" s="200" t="s">
        <v>2975</v>
      </c>
      <c r="F104" s="201">
        <f>IF(COUNTIF(G104:AT104,"&lt;&gt;")=0,"",SUMPRODUCT(((Recommendations[ImplStatus]="Implemented")+(Recommendations[ImplStatus]="Compensated"))*ISNUMBER(MATCH(Recommendations[Id],G104:AT104,0)))/COUNTIF(G104:AT104,"&lt;&gt;"))</f>
        <v>0</v>
      </c>
      <c r="G104" s="202" t="s">
        <v>51</v>
      </c>
      <c r="H104" s="202" t="s">
        <v>164</v>
      </c>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210</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IFERROR(INDEX('Recommendations'!$H$2:$H$60, MATCH(G2,'Recommendations'!$A$2:$A$60,0))="Implemented", FALSE))</xm:f>
            <x14:dxf>
              <font>
                <color rgb="FF000000"/>
              </font>
              <fill>
                <patternFill>
                  <bgColor rgb="FF3C7D22"/>
                </patternFill>
              </fill>
            </x14:dxf>
          </x14:cfRule>
          <x14:cfRule type="expression" priority="2" id="{00000000-000E-0000-0800-000002000000}">
            <xm:f>AND(G2&lt;&gt;"", IFERROR(INDEX('Recommendations'!$H$2:$H$60, MATCH(G2,'Recommendations'!$A$2:$A$60,0))="Compensated", FALSE))</xm:f>
            <x14:dxf>
              <font>
                <color rgb="FF000000"/>
              </font>
              <fill>
                <patternFill>
                  <bgColor rgb="FFC6E0B4"/>
                </patternFill>
              </fill>
            </x14:dxf>
          </x14:cfRule>
          <x14:cfRule type="expression" priority="3" id="{00000000-000E-0000-0800-000003000000}">
            <xm:f>AND(G2&lt;&gt;"", IFERROR(INDEX('Recommendations'!$H$2:$H$60, MATCH(G2,'Recommendations'!$A$2:$A$60,0))="Testing", FALSE))</xm:f>
            <x14:dxf>
              <font>
                <color rgb="FF000000"/>
              </font>
              <fill>
                <patternFill>
                  <bgColor rgb="FFFFC000"/>
                </patternFill>
              </fill>
            </x14:dxf>
          </x14:cfRule>
          <x14:cfRule type="expression" priority="4" id="{00000000-000E-0000-0800-000004000000}">
            <xm:f>AND(G2&lt;&gt;"", IFERROR(INDEX('Recommendations'!$H$2:$H$60, MATCH(G2,'Recommendations'!$A$2:$A$60,0))="Failed", FALSE))</xm:f>
            <x14:dxf>
              <font>
                <color rgb="FF000000"/>
              </font>
              <fill>
                <patternFill>
                  <bgColor rgb="FFD82891"/>
                </patternFill>
              </fill>
            </x14:dxf>
          </x14:cfRule>
          <x14:cfRule type="expression" priority="5" id="{00000000-000E-0000-0800-000005000000}">
            <xm:f>AND(G2&lt;&gt;"", IFERROR(INDEX('Recommendations'!$H$2:$H$60, MATCH(G2,'Recommendations'!$A$2:$A$60,0))="Risk Accepted", FALSE))</xm:f>
            <x14:dxf>
              <font>
                <color rgb="FF000000"/>
              </font>
              <fill>
                <patternFill>
                  <bgColor rgb="FFD9D9D9"/>
                </patternFill>
              </fill>
            </x14:dxf>
          </x14:cfRule>
          <x14:cfRule type="expression" priority="6" id="{00000000-000E-0000-0800-000006000000}">
            <xm:f>AND(G2&lt;&gt;"", IFERROR(INDEX('Recommendations'!$H$2:$H$60, MATCH(G2,'Recommendations'!$A$2:$A$60,0))="N/A",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Zebra Android 10 Security Technical Implementation Guide - SHGIR</dc:title>
  <dc:subject>Generated on: 2026-06-08 13:04:56</dc:subject>
  <dc:creator>Anicet Fopa Tchoffo</dc:creator>
  <cp:keywords>Baseline;Hardening;DISA;STIG</cp:keywords>
  <dc:description>Baseline Developed By: Zebra Technologies and Defense Information Systems Agency (DISA) for the US DoD</dc:description>
  <cp:lastModifiedBy>Anicet Fopa Tchoffo</cp:lastModifiedBy>
  <dcterms:modified xsi:type="dcterms:W3CDTF">2026-06-08T12:05:05Z</dcterms:modified>
  <cp:category>DISA-STIG</cp:category>
  <cp:contentStatus>Draft</cp:contentStatus>
</cp:coreProperties>
</file>