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CE3B8E20A7FB267CB778547A1E20F286A1C86284" xr6:coauthVersionLast="47" xr6:coauthVersionMax="47" xr10:uidLastSave="{CB2EF0CC-AE32-4595-85AE-B8C548D624C2}"/>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F127" i="3" s="1"/>
  <c r="M2" i="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E88" i="3"/>
  <c r="D88" i="3"/>
  <c r="C88" i="3"/>
  <c r="F88" i="3" s="1"/>
  <c r="F87" i="3"/>
  <c r="D95" i="3" s="1"/>
  <c r="E87" i="3"/>
  <c r="D87" i="3"/>
  <c r="C87" i="3"/>
  <c r="E86" i="3"/>
  <c r="D86" i="3"/>
  <c r="C86" i="3"/>
  <c r="W138" i="3" s="1"/>
  <c r="F85" i="3"/>
  <c r="V168" i="3" s="1"/>
  <c r="E85" i="3"/>
  <c r="D85" i="3"/>
  <c r="C85" i="3"/>
  <c r="U138" i="3" s="1"/>
  <c r="F84" i="3"/>
  <c r="T168" i="3" s="1"/>
  <c r="E84" i="3"/>
  <c r="D84" i="3"/>
  <c r="C84" i="3"/>
  <c r="S138" i="3" s="1"/>
  <c r="E69" i="3"/>
  <c r="D69" i="3"/>
  <c r="C69" i="3"/>
  <c r="F69" i="3" s="1"/>
  <c r="E68" i="3"/>
  <c r="D68" i="3"/>
  <c r="C68" i="3"/>
  <c r="F68" i="3" s="1"/>
  <c r="E67" i="3"/>
  <c r="D67" i="3"/>
  <c r="C67" i="3"/>
  <c r="F67" i="3" s="1"/>
  <c r="E49" i="3"/>
  <c r="F49" i="3" s="1"/>
  <c r="D49" i="3"/>
  <c r="C49" i="3"/>
  <c r="E48" i="3"/>
  <c r="D48" i="3"/>
  <c r="F48" i="3" s="1"/>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C9" i="3"/>
  <c r="D9" i="3" s="1"/>
  <c r="C8" i="3"/>
  <c r="D8" i="3" s="1"/>
  <c r="E35" i="3" l="1"/>
  <c r="D35" i="3"/>
  <c r="C35" i="3"/>
  <c r="G127" i="3"/>
  <c r="E114" i="3"/>
  <c r="D114" i="3"/>
  <c r="C114" i="3"/>
  <c r="E34" i="3"/>
  <c r="D34" i="3"/>
  <c r="C34" i="3"/>
  <c r="E58" i="3"/>
  <c r="D58" i="3"/>
  <c r="C58" i="3"/>
  <c r="E73" i="3"/>
  <c r="D73" i="3"/>
  <c r="C73" i="3"/>
  <c r="E96" i="3"/>
  <c r="D96" i="3"/>
  <c r="C96" i="3"/>
  <c r="E112" i="3"/>
  <c r="C112" i="3"/>
  <c r="D112" i="3"/>
  <c r="R168" i="3"/>
  <c r="R163" i="3"/>
  <c r="R158" i="3"/>
  <c r="R153" i="3"/>
  <c r="R148" i="3"/>
  <c r="R143" i="3"/>
  <c r="R167" i="3"/>
  <c r="R162" i="3"/>
  <c r="R157" i="3"/>
  <c r="R152" i="3"/>
  <c r="R147" i="3"/>
  <c r="R142" i="3"/>
  <c r="E20" i="3"/>
  <c r="D20" i="3"/>
  <c r="C20" i="3"/>
  <c r="R166" i="3"/>
  <c r="R161" i="3"/>
  <c r="R156" i="3"/>
  <c r="R151" i="3"/>
  <c r="R146" i="3"/>
  <c r="R141" i="3"/>
  <c r="R170" i="3"/>
  <c r="R165" i="3"/>
  <c r="R160" i="3"/>
  <c r="R155" i="3"/>
  <c r="R150" i="3"/>
  <c r="R145" i="3"/>
  <c r="R140" i="3"/>
  <c r="R169" i="3"/>
  <c r="R164" i="3"/>
  <c r="R159" i="3"/>
  <c r="R154" i="3"/>
  <c r="R149" i="3"/>
  <c r="R144" i="3"/>
  <c r="E57" i="3"/>
  <c r="D57" i="3"/>
  <c r="C57" i="3"/>
  <c r="E74" i="3"/>
  <c r="D74" i="3"/>
  <c r="C74" i="3"/>
  <c r="E75" i="3"/>
  <c r="D75" i="3"/>
  <c r="C75" i="3"/>
  <c r="D55" i="3"/>
  <c r="E55" i="3"/>
  <c r="C55" i="3"/>
  <c r="E115" i="3"/>
  <c r="D115" i="3"/>
  <c r="C115" i="3"/>
  <c r="D53" i="3"/>
  <c r="C53" i="3"/>
  <c r="E53" i="3"/>
  <c r="E54" i="3"/>
  <c r="D54" i="3"/>
  <c r="C54" i="3"/>
  <c r="E56" i="3"/>
  <c r="D56" i="3"/>
  <c r="C56" i="3"/>
  <c r="E113" i="3"/>
  <c r="D113" i="3"/>
  <c r="C113" i="3"/>
  <c r="C95" i="3"/>
  <c r="C7" i="3"/>
  <c r="D7" i="3" s="1"/>
  <c r="T144" i="3"/>
  <c r="T149" i="3"/>
  <c r="T154" i="3"/>
  <c r="T159" i="3"/>
  <c r="T164" i="3"/>
  <c r="T169" i="3"/>
  <c r="F86" i="3"/>
  <c r="E95" i="3"/>
  <c r="V144" i="3"/>
  <c r="V149" i="3"/>
  <c r="V154" i="3"/>
  <c r="V159" i="3"/>
  <c r="V164" i="3"/>
  <c r="V169" i="3"/>
  <c r="T140" i="3"/>
  <c r="T145" i="3"/>
  <c r="T150" i="3"/>
  <c r="T155" i="3"/>
  <c r="T160" i="3"/>
  <c r="T165" i="3"/>
  <c r="T170" i="3"/>
  <c r="V140" i="3"/>
  <c r="V145" i="3"/>
  <c r="V150" i="3"/>
  <c r="V155" i="3"/>
  <c r="V160" i="3"/>
  <c r="V165" i="3"/>
  <c r="V170" i="3"/>
  <c r="C92" i="3"/>
  <c r="T141" i="3"/>
  <c r="T146" i="3"/>
  <c r="T151" i="3"/>
  <c r="T156" i="3"/>
  <c r="T161" i="3"/>
  <c r="T166" i="3"/>
  <c r="D92" i="3"/>
  <c r="V141" i="3"/>
  <c r="V146" i="3"/>
  <c r="V151" i="3"/>
  <c r="V156" i="3"/>
  <c r="V161" i="3"/>
  <c r="V166" i="3"/>
  <c r="E92" i="3"/>
  <c r="D93" i="3"/>
  <c r="T142" i="3"/>
  <c r="T147" i="3"/>
  <c r="T152" i="3"/>
  <c r="T157" i="3"/>
  <c r="T162" i="3"/>
  <c r="T167" i="3"/>
  <c r="E93" i="3"/>
  <c r="V142" i="3"/>
  <c r="V147" i="3"/>
  <c r="V152" i="3"/>
  <c r="V157" i="3"/>
  <c r="V162" i="3"/>
  <c r="V167" i="3"/>
  <c r="T143" i="3"/>
  <c r="T148" i="3"/>
  <c r="T153" i="3"/>
  <c r="T158" i="3"/>
  <c r="T163" i="3"/>
  <c r="V143" i="3"/>
  <c r="V148" i="3"/>
  <c r="V153" i="3"/>
  <c r="V158" i="3"/>
  <c r="V163" i="3"/>
  <c r="X168" i="3" l="1"/>
  <c r="X163" i="3"/>
  <c r="X158" i="3"/>
  <c r="X153" i="3"/>
  <c r="X148" i="3"/>
  <c r="X143" i="3"/>
  <c r="E94" i="3"/>
  <c r="X167" i="3"/>
  <c r="X162" i="3"/>
  <c r="X157" i="3"/>
  <c r="X152" i="3"/>
  <c r="X147" i="3"/>
  <c r="X142" i="3"/>
  <c r="C94" i="3"/>
  <c r="X166" i="3"/>
  <c r="X161" i="3"/>
  <c r="X156" i="3"/>
  <c r="X151" i="3"/>
  <c r="X146" i="3"/>
  <c r="X141" i="3"/>
  <c r="X170" i="3"/>
  <c r="X165" i="3"/>
  <c r="X160" i="3"/>
  <c r="X155" i="3"/>
  <c r="X150" i="3"/>
  <c r="X145" i="3"/>
  <c r="X140" i="3"/>
  <c r="D94" i="3"/>
  <c r="X169" i="3"/>
  <c r="X164" i="3"/>
  <c r="X159" i="3"/>
  <c r="X154" i="3"/>
  <c r="X149" i="3"/>
  <c r="X14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Samsung Android must be configured to not display the following (Work Environment) notifications when the device is locked: All notifications.</t>
        </r>
      </text>
    </comment>
    <comment ref="K9" authorId="0" shapeId="0" xr:uid="{00000000-0006-0000-0400-000005000000}">
      <text>
        <r>
          <rPr>
            <sz val="11"/>
            <rFont val="Calibri"/>
          </rPr>
          <t>The Samsung Android device must be configured to perform the following management function: Disable Phone Hub.</t>
        </r>
      </text>
    </comment>
    <comment ref="L9" authorId="0" shapeId="0" xr:uid="{00000000-0006-0000-0400-000002000000}">
      <text>
        <r>
          <rPr>
            <sz val="11"/>
            <rFont val="Calibri"/>
          </rPr>
          <t>Samsung Android must be configured to not display the following (Work Environment) notifications when the device is locked: All notifications.</t>
        </r>
      </text>
    </comment>
    <comment ref="M9" authorId="0" shapeId="0" xr:uid="{00000000-0006-0000-0400-000003000000}">
      <text>
        <r>
          <rPr>
            <sz val="11"/>
            <rFont val="Calibri"/>
          </rPr>
          <t>The Samsung Android device must be provisioned as a fully managed device and configured to create a work profile.</t>
        </r>
      </text>
    </comment>
    <comment ref="N9" authorId="0" shapeId="0" xr:uid="{00000000-0006-0000-0400-000004000000}">
      <text>
        <r>
          <rPr>
            <sz val="11"/>
            <rFont val="Calibri"/>
          </rPr>
          <t>The Samsung Android device must be configured to perform the following management function: Disable Phone Hub.</t>
        </r>
      </text>
    </comment>
    <comment ref="J13" authorId="0" shapeId="0" xr:uid="{00000000-0006-0000-0400-000006000000}">
      <text>
        <r>
          <rPr>
            <sz val="11"/>
            <rFont val="Calibri"/>
          </rPr>
          <t>Samsung Android must be configured to disable developer modes.</t>
        </r>
      </text>
    </comment>
    <comment ref="K13" authorId="0" shapeId="0" xr:uid="{00000000-0006-0000-0400-00000A000000}">
      <text>
        <r>
          <rPr>
            <sz val="11"/>
            <rFont val="Calibri"/>
          </rPr>
          <t>Samsung Android must be configured to prevent users from adding personal email accounts to the work email app.</t>
        </r>
      </text>
    </comment>
    <comment ref="L13" authorId="0" shapeId="0" xr:uid="{00000000-0006-0000-0400-00000B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M13" authorId="0" shapeId="0" xr:uid="{00000000-0006-0000-0400-00000C000000}">
      <text>
        <r>
          <rPr>
            <sz val="11"/>
            <rFont val="Calibri"/>
          </rPr>
          <t>Samsung Android must be configured to disable developer modes.</t>
        </r>
      </text>
    </comment>
    <comment ref="N13" authorId="0" shapeId="0" xr:uid="{00000000-0006-0000-0400-00000D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O13" authorId="0" shapeId="0" xr:uid="{00000000-0006-0000-0400-000007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P13" authorId="0" shapeId="0" xr:uid="{00000000-0006-0000-0400-000008000000}">
      <text>
        <r>
          <rPr>
            <sz val="11"/>
            <rFont val="Calibri"/>
          </rPr>
          <t>The Samsung Android device work profile must be configured to disable automatic completion of work space internet browser text input.</t>
        </r>
      </text>
    </comment>
    <comment ref="Q13" authorId="0" shapeId="0" xr:uid="{00000000-0006-0000-0400-000009000000}">
      <text>
        <r>
          <rPr>
            <sz val="11"/>
            <rFont val="Calibri"/>
          </rPr>
          <t>The Samsung Android device work profile must be configured to disable the autofill services.</t>
        </r>
      </text>
    </comment>
    <comment ref="J14" authorId="0" shapeId="0" xr:uid="{00000000-0006-0000-0400-00000E000000}">
      <text>
        <r>
          <rPr>
            <sz val="11"/>
            <rFont val="Calibri"/>
          </rPr>
          <t>Samsung Android must be configured to prevent users from adding personal email accounts to the work email app.</t>
        </r>
      </text>
    </comment>
    <comment ref="K14" authorId="0" shapeId="0" xr:uid="{00000000-0006-0000-0400-00000F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L14" authorId="0" shapeId="0" xr:uid="{00000000-0006-0000-0400-000010000000}">
      <text>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text>
    </comment>
    <comment ref="M14" authorId="0" shapeId="0" xr:uid="{00000000-0006-0000-0400-000011000000}">
      <text>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text>
    </comment>
    <comment ref="J19" authorId="0" shapeId="0" xr:uid="{00000000-0006-0000-0400-000012000000}">
      <text>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text>
    </comment>
    <comment ref="K19" authorId="0" shapeId="0" xr:uid="{00000000-0006-0000-0400-000013000000}">
      <text>
        <r>
          <rPr>
            <sz val="11"/>
            <rFont val="Calibri"/>
          </rPr>
          <t>Samsung Android 14 must disable screen capture.</t>
        </r>
      </text>
    </comment>
    <comment ref="L19" authorId="0" shapeId="0" xr:uid="{00000000-0006-0000-0400-000014000000}">
      <text>
        <r>
          <rPr>
            <sz val="11"/>
            <rFont val="Calibri"/>
          </rPr>
          <t>Samsung Android 14 must disable screen capture.</t>
        </r>
      </text>
    </comment>
    <comment ref="J22" authorId="0" shapeId="0" xr:uid="{00000000-0006-0000-0400-000015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K22" authorId="0" shapeId="0" xr:uid="{00000000-0006-0000-0400-000018000000}">
      <text>
        <r>
          <rPr>
            <sz val="11"/>
            <rFont val="Calibri"/>
          </rPr>
          <t>Samsung Android must be configured to enable encryption for data at rest on removable storage media or, alternately, the use of removable storage media must be disabled.</t>
        </r>
      </text>
    </comment>
    <comment ref="L22" authorId="0" shapeId="0" xr:uid="{00000000-0006-0000-0400-000019000000}">
      <text>
        <r>
          <rPr>
            <sz val="11"/>
            <rFont val="Calibri"/>
          </rPr>
          <t>Samsung Android must be configured to disable USB mass storage mode.</t>
        </r>
      </text>
    </comment>
    <comment ref="M22" authorId="0" shapeId="0" xr:uid="{00000000-0006-0000-0400-00001A000000}">
      <text>
        <r>
          <rPr>
            <sz val="11"/>
            <rFont val="Calibri"/>
          </rPr>
          <t>Samsung Android must be configured to not allow installation of applications with the following characteristics: 
- Backs up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N22" authorId="0" shapeId="0" xr:uid="{00000000-0006-0000-0400-00001B000000}">
      <text>
        <r>
          <rPr>
            <sz val="11"/>
            <rFont val="Calibri"/>
          </rPr>
          <t>The Samsung Android device must be configured to disable all data signaling over [assignment: list of externally accessible hardware ports (for example, USB)].</t>
        </r>
      </text>
    </comment>
    <comment ref="O22" authorId="0" shapeId="0" xr:uid="{00000000-0006-0000-0400-00001C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P22" authorId="0" shapeId="0" xr:uid="{00000000-0006-0000-0400-00001D000000}">
      <text>
        <r>
          <rPr>
            <sz val="11"/>
            <rFont val="Calibri"/>
          </rPr>
          <t>Samsung Android must be configured to enable encryption for data at rest on removable storage media or, alternately, the use of removable storage media must be disabled.</t>
        </r>
      </text>
    </comment>
    <comment ref="Q22" authorId="0" shapeId="0" xr:uid="{00000000-0006-0000-0400-00001E000000}">
      <text>
        <r>
          <rPr>
            <sz val="11"/>
            <rFont val="Calibri"/>
          </rPr>
          <t>Samsung Android must be configured to disable USB mass storage mode.</t>
        </r>
      </text>
    </comment>
    <comment ref="R22" authorId="0" shapeId="0" xr:uid="{00000000-0006-0000-0400-000016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S22" authorId="0" shapeId="0" xr:uid="{00000000-0006-0000-0400-000017000000}">
      <text>
        <r>
          <rPr>
            <sz val="11"/>
            <rFont val="Calibri"/>
          </rPr>
          <t>The Samsung Android device must be configured to disable all data signaling over [assignment: list of externally accessible hardware ports (for example, USB)].</t>
        </r>
      </text>
    </comment>
    <comment ref="J26" authorId="0" shapeId="0" xr:uid="{00000000-0006-0000-0400-00001F000000}">
      <text>
        <r>
          <rPr>
            <sz val="11"/>
            <rFont val="Calibri"/>
          </rPr>
          <t>Samsung Android must have the DOD root and intermediate PKI certificates installed.</t>
        </r>
      </text>
    </comment>
    <comment ref="K26" authorId="0" shapeId="0" xr:uid="{00000000-0006-0000-0400-000020000000}">
      <text>
        <r>
          <rPr>
            <sz val="11"/>
            <rFont val="Calibri"/>
          </rPr>
          <t>Samsung Android must allow only the Administrator (management tool) to perform the following management function: Install/remove DOD root and intermediate PKI certificates.</t>
        </r>
      </text>
    </comment>
    <comment ref="L26" authorId="0" shapeId="0" xr:uid="{00000000-0006-0000-0400-000021000000}">
      <text>
        <r>
          <rPr>
            <sz val="11"/>
            <rFont val="Calibri"/>
          </rPr>
          <t>Samsung Android must not accept the certificate when it cannot establish a connection to determine the validity of a certificate.</t>
        </r>
      </text>
    </comment>
    <comment ref="M26" authorId="0" shapeId="0" xr:uid="{00000000-0006-0000-0400-000022000000}">
      <text>
        <r>
          <rPr>
            <sz val="11"/>
            <rFont val="Calibri"/>
          </rPr>
          <t>The Samsung Android device must be configured to enable Certificate Revocation List (CRL) status checking.</t>
        </r>
      </text>
    </comment>
    <comment ref="N26" authorId="0" shapeId="0" xr:uid="{00000000-0006-0000-0400-000023000000}">
      <text>
        <r>
          <rPr>
            <sz val="11"/>
            <rFont val="Calibri"/>
          </rPr>
          <t>The Samsung Android device must be configured to enforce that Wi-Fi Sharing is disabled.</t>
        </r>
      </text>
    </comment>
    <comment ref="O26" authorId="0" shapeId="0" xr:uid="{00000000-0006-0000-0400-000024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P26" authorId="0" shapeId="0" xr:uid="{00000000-0006-0000-0400-000025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Q26" authorId="0" shapeId="0" xr:uid="{00000000-0006-0000-0400-000026000000}">
      <text>
        <r>
          <rPr>
            <sz val="11"/>
            <rFont val="Calibri"/>
          </rPr>
          <t>Samsung Android must not accept the certificate when it cannot establish a connection to determine the validity of a certificate.</t>
        </r>
      </text>
    </comment>
    <comment ref="R26" authorId="0" shapeId="0" xr:uid="{00000000-0006-0000-0400-000027000000}">
      <text>
        <r>
          <rPr>
            <sz val="11"/>
            <rFont val="Calibri"/>
          </rPr>
          <t>The Samsung Android device must be configured to enable Certificate Revocation List (CRL) status checking.</t>
        </r>
      </text>
    </comment>
    <comment ref="S26" authorId="0" shapeId="0" xr:uid="{00000000-0006-0000-0400-000028000000}">
      <text>
        <r>
          <rPr>
            <sz val="11"/>
            <rFont val="Calibri"/>
          </rPr>
          <t>The Samsung Android device must be configured to enforce that Wi-Fi Sharing is disabled.</t>
        </r>
      </text>
    </comment>
    <comment ref="J27" authorId="0" shapeId="0" xr:uid="{00000000-0006-0000-0400-000029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K27" authorId="0" shapeId="0" xr:uid="{00000000-0006-0000-0400-00002A000000}">
      <text>
        <r>
          <rPr>
            <sz val="11"/>
            <rFont val="Calibri"/>
          </rPr>
          <t>Samsung Android must be configured to enable encryption for data at rest on removable storage media or, alternately, the use of removable storage media must be disabled.</t>
        </r>
      </text>
    </comment>
    <comment ref="L27" authorId="0" shapeId="0" xr:uid="{00000000-0006-0000-0400-00002B000000}">
      <text>
        <r>
          <rPr>
            <sz val="11"/>
            <rFont val="Calibri"/>
          </rPr>
          <t>Samsung Android must be configured to not allow installation of applications with the following characteristics: 
- Backs up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M27" authorId="0" shapeId="0" xr:uid="{00000000-0006-0000-0400-00002C000000}">
      <text>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text>
    </comment>
    <comment ref="N27" authorId="0" shapeId="0" xr:uid="{00000000-0006-0000-0400-00002D000000}">
      <text>
        <r>
          <rPr>
            <sz val="11"/>
            <rFont val="Calibri"/>
          </rPr>
          <t>Samsung Android must be configured to enable encryption for data at rest on removable storage media or, alternately, the use of removable storage media must be disabled.</t>
        </r>
      </text>
    </comment>
    <comment ref="O27" authorId="0" shapeId="0" xr:uid="{00000000-0006-0000-0400-00002E000000}">
      <text>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text>
    </comment>
    <comment ref="J32" authorId="0" shapeId="0" xr:uid="{00000000-0006-0000-0400-00002F000000}">
      <text>
        <r>
          <rPr>
            <sz val="11"/>
            <rFont val="Calibri"/>
          </rPr>
          <t>Samsung Android must be enrolled as a COBO device.</t>
        </r>
      </text>
    </comment>
    <comment ref="K32" authorId="0" shapeId="0" xr:uid="{00000000-0006-0000-0400-000030000000}">
      <text>
        <r>
          <rPr>
            <sz val="11"/>
            <rFont val="Calibri"/>
          </rPr>
          <t>Samsung Android must be enrolled as a COPE device.</t>
        </r>
      </text>
    </comment>
    <comment ref="J33" authorId="0" shapeId="0" xr:uid="{00000000-0006-0000-0400-000031000000}">
      <text>
        <r>
          <rPr>
            <sz val="11"/>
            <rFont val="Calibri"/>
          </rPr>
          <t>Samsung Android must be enrolled as a COBO device.</t>
        </r>
      </text>
    </comment>
    <comment ref="K33" authorId="0" shapeId="0" xr:uid="{00000000-0006-0000-0400-000032000000}">
      <text>
        <r>
          <rPr>
            <sz val="11"/>
            <rFont val="Calibri"/>
          </rPr>
          <t>Samsung Android must be enrolled as a COPE device.</t>
        </r>
      </text>
    </comment>
    <comment ref="J34" authorId="0" shapeId="0" xr:uid="{00000000-0006-0000-0400-000033000000}">
      <text>
        <r>
          <rPr>
            <sz val="11"/>
            <rFont val="Calibri"/>
          </rPr>
          <t>Samsung Android must be configured to lock the display after 15 minutes (or less) of inactivity.</t>
        </r>
      </text>
    </comment>
    <comment ref="K34" authorId="0" shapeId="0" xr:uid="{00000000-0006-0000-0400-000034000000}">
      <text>
        <r>
          <rPr>
            <sz val="11"/>
            <rFont val="Calibri"/>
          </rPr>
          <t>Samsung Android must be configured to disable authentication mechanisms providing user access to protected data other than a Password Authentication Factor: Face recognition.</t>
        </r>
      </text>
    </comment>
    <comment ref="L34" authorId="0" shapeId="0" xr:uid="{00000000-0006-0000-0400-000035000000}">
      <text>
        <r>
          <rPr>
            <sz val="11"/>
            <rFont val="Calibri"/>
          </rPr>
          <t>Samsung Android must be configured to enable a screen-lock policy that will lock the display after a period of inactivity - Disable trust agents.</t>
        </r>
      </text>
    </comment>
    <comment ref="M34" authorId="0" shapeId="0" xr:uid="{00000000-0006-0000-0400-000036000000}">
      <text>
        <r>
          <rPr>
            <sz val="11"/>
            <rFont val="Calibri"/>
          </rPr>
          <t>Samsung Android must be configured to enable Common Criteria (CC) mode.</t>
        </r>
      </text>
    </comment>
    <comment ref="N34" authorId="0" shapeId="0" xr:uid="{00000000-0006-0000-0400-000037000000}">
      <text>
        <r>
          <rPr>
            <sz val="11"/>
            <rFont val="Calibri"/>
          </rPr>
          <t>Samsung Android must be configured to lock the display after 15 minutes (or less) of inactivity.</t>
        </r>
      </text>
    </comment>
    <comment ref="O34" authorId="0" shapeId="0" xr:uid="{00000000-0006-0000-0400-000038000000}">
      <text>
        <r>
          <rPr>
            <sz val="11"/>
            <rFont val="Calibri"/>
          </rPr>
          <t>Samsung Android must be configured to disable authentication mechanisms providing user access to protected data other than a Password Authentication Factor: Face recognition.</t>
        </r>
      </text>
    </comment>
    <comment ref="P34" authorId="0" shapeId="0" xr:uid="{00000000-0006-0000-0400-000039000000}">
      <text>
        <r>
          <rPr>
            <sz val="11"/>
            <rFont val="Calibri"/>
          </rPr>
          <t>Samsung Android must be configured to enable a screen-lock policy that will lock the display after a period of inactivity - Disable trust agents.</t>
        </r>
      </text>
    </comment>
    <comment ref="Q34" authorId="0" shapeId="0" xr:uid="{00000000-0006-0000-0400-00003A000000}">
      <text>
        <r>
          <rPr>
            <sz val="11"/>
            <rFont val="Calibri"/>
          </rPr>
          <t>Samsung Android</t>
        </r>
        <r>
          <rPr>
            <sz val="11"/>
            <color rgb="FF000000"/>
            <rFont val="Calibri"/>
          </rPr>
          <t>'</t>
        </r>
        <r>
          <rPr>
            <sz val="11"/>
            <color rgb="FF000000"/>
            <rFont val="Calibri"/>
          </rPr>
          <t>s Work profile must be configured to enable Common Criteria (CC) mode.</t>
        </r>
      </text>
    </comment>
    <comment ref="J37" authorId="0" shapeId="0" xr:uid="{00000000-0006-0000-0400-00003B000000}">
      <text>
        <r>
          <rPr>
            <sz val="11"/>
            <rFont val="Calibri"/>
          </rPr>
          <t>Samsung Android must be configured to not display the following (Work Environment) notifications when the device is locked: All notifications.</t>
        </r>
      </text>
    </comment>
    <comment ref="K37" authorId="0" shapeId="0" xr:uid="{00000000-0006-0000-0400-00003C000000}">
      <text>
        <r>
          <rPr>
            <sz val="11"/>
            <rFont val="Calibri"/>
          </rPr>
          <t>The Samsung Android device must be configured to perform the following management function: Disable Phone Hub.</t>
        </r>
      </text>
    </comment>
    <comment ref="L37" authorId="0" shapeId="0" xr:uid="{00000000-0006-0000-0400-00003D000000}">
      <text>
        <r>
          <rPr>
            <sz val="11"/>
            <rFont val="Calibri"/>
          </rPr>
          <t>Samsung Android must be configured to not display the following (Work Environment) notifications when the device is locked: All notifications.</t>
        </r>
      </text>
    </comment>
    <comment ref="M37" authorId="0" shapeId="0" xr:uid="{00000000-0006-0000-0400-00003E000000}">
      <text>
        <r>
          <rPr>
            <sz val="11"/>
            <rFont val="Calibri"/>
          </rPr>
          <t>The Samsung Android device must be provisioned as a fully managed device and configured to create a work profile.</t>
        </r>
      </text>
    </comment>
    <comment ref="N37" authorId="0" shapeId="0" xr:uid="{00000000-0006-0000-0400-00003F000000}">
      <text>
        <r>
          <rPr>
            <sz val="11"/>
            <rFont val="Calibri"/>
          </rPr>
          <t>The Samsung Android device must be configured to perform the following management function: Disable Phone Hub.</t>
        </r>
      </text>
    </comment>
    <comment ref="J38" authorId="0" shapeId="0" xr:uid="{00000000-0006-0000-0400-000040000000}">
      <text>
        <r>
          <rPr>
            <sz val="11"/>
            <rFont val="Calibri"/>
          </rPr>
          <t>Samsung Android must be configured to display the DOD advisory warning message at startup or each time the user unlocks the device.</t>
        </r>
      </text>
    </comment>
    <comment ref="K38" authorId="0" shapeId="0" xr:uid="{00000000-0006-0000-0400-000041000000}">
      <text>
        <r>
          <rPr>
            <sz val="11"/>
            <rFont val="Calibri"/>
          </rPr>
          <t>Samsung Android must be configured to not allow passwords that include more than four repeating or sequential characters.</t>
        </r>
      </text>
    </comment>
    <comment ref="L38" authorId="0" shapeId="0" xr:uid="{00000000-0006-0000-0400-000042000000}">
      <text>
        <r>
          <rPr>
            <sz val="11"/>
            <rFont val="Calibri"/>
          </rPr>
          <t>Samsung Android must be configured to enforce a minimum password length of six characters.</t>
        </r>
      </text>
    </comment>
    <comment ref="M38" authorId="0" shapeId="0" xr:uid="{00000000-0006-0000-0400-000043000000}">
      <text>
        <r>
          <rPr>
            <sz val="11"/>
            <rFont val="Calibri"/>
          </rPr>
          <t>Samsung Android must be configured to display the DOD advisory warning message at startup or each time the user unlocks the device.</t>
        </r>
      </text>
    </comment>
    <comment ref="N38" authorId="0" shapeId="0" xr:uid="{00000000-0006-0000-0400-000044000000}">
      <text>
        <r>
          <rPr>
            <sz val="11"/>
            <rFont val="Calibri"/>
          </rPr>
          <t>Samsung Android must be configured to not allow passwords that include more than four repeating or sequential characters.</t>
        </r>
      </text>
    </comment>
    <comment ref="O38" authorId="0" shapeId="0" xr:uid="{00000000-0006-0000-0400-000045000000}">
      <text>
        <r>
          <rPr>
            <sz val="11"/>
            <rFont val="Calibri"/>
          </rPr>
          <t>Samsung Android must be configured to enforce a minimum password length of six characters.</t>
        </r>
      </text>
    </comment>
    <comment ref="J39" authorId="0" shapeId="0" xr:uid="{00000000-0006-0000-0400-000046000000}">
      <text>
        <r>
          <rPr>
            <sz val="11"/>
            <rFont val="Calibri"/>
          </rPr>
          <t>Samsung Android must be configured to disable developer modes.</t>
        </r>
      </text>
    </comment>
    <comment ref="K39" authorId="0" shapeId="0" xr:uid="{00000000-0006-0000-0400-000047000000}">
      <text>
        <r>
          <rPr>
            <sz val="11"/>
            <rFont val="Calibri"/>
          </rPr>
          <t>Samsung Android must be configured to enable authentication of personal hotspot connections to the device using a preshared key.
- Disallow config tethering.</t>
        </r>
      </text>
    </comment>
    <comment ref="L39" authorId="0" shapeId="0" xr:uid="{00000000-0006-0000-0400-000048000000}">
      <text>
        <r>
          <rPr>
            <sz val="11"/>
            <rFont val="Calibri"/>
          </rPr>
          <t>Samsung Android must be configured to disable developer modes.</t>
        </r>
      </text>
    </comment>
    <comment ref="M39" authorId="0" shapeId="0" xr:uid="{00000000-0006-0000-0400-000049000000}">
      <text>
        <r>
          <rPr>
            <sz val="11"/>
            <rFont val="Calibri"/>
          </rPr>
          <t>Samsung Android must be configured to enable authentication of personal hotspot connections to the device using a pre-shared key.</t>
        </r>
      </text>
    </comment>
    <comment ref="N39" authorId="0" shapeId="0" xr:uid="{00000000-0006-0000-0400-00004A000000}">
      <text>
        <r>
          <rPr>
            <sz val="11"/>
            <rFont val="Calibri"/>
          </rPr>
          <t>Samsung Android 14 must disable screen capture.</t>
        </r>
      </text>
    </comment>
    <comment ref="O39" authorId="0" shapeId="0" xr:uid="{00000000-0006-0000-0400-00004B000000}">
      <text>
        <r>
          <rPr>
            <sz val="11"/>
            <rFont val="Calibri"/>
          </rPr>
          <t>Samsung Android 14 must implement the management setting: disable Camera.</t>
        </r>
      </text>
    </comment>
    <comment ref="P39" authorId="0" shapeId="0" xr:uid="{00000000-0006-0000-0400-00004C000000}">
      <text>
        <r>
          <rPr>
            <sz val="11"/>
            <rFont val="Calibri"/>
          </rPr>
          <t>Samsung Android 14 must disable screen capture.</t>
        </r>
      </text>
    </comment>
    <comment ref="Q39" authorId="0" shapeId="0" xr:uid="{00000000-0006-0000-0400-00004D000000}">
      <text>
        <r>
          <rPr>
            <sz val="11"/>
            <rFont val="Calibri"/>
          </rPr>
          <t>Samsung Android 14 must implement the management setting: disable Camera.</t>
        </r>
      </text>
    </comment>
    <comment ref="R39" authorId="0" shapeId="0" xr:uid="{00000000-0006-0000-0400-00004E000000}">
      <text>
        <r>
          <rPr>
            <sz val="11"/>
            <rFont val="Calibri"/>
          </rPr>
          <t>Samsung Android  must implement the management setting: disable the Bluetooth radio.</t>
        </r>
      </text>
    </comment>
    <comment ref="S39" authorId="0" shapeId="0" xr:uid="{00000000-0006-0000-0400-00004F000000}">
      <text>
        <r>
          <rPr>
            <sz val="11"/>
            <rFont val="Calibri"/>
          </rPr>
          <t>Samsung Android  must implement the management setting: disable the Bluetooth radio.</t>
        </r>
      </text>
    </comment>
    <comment ref="J41" authorId="0" shapeId="0" xr:uid="{00000000-0006-0000-0400-000050000000}">
      <text>
        <r>
          <rPr>
            <sz val="11"/>
            <rFont val="Calibri"/>
          </rPr>
          <t>Samsung Android must be configured to not allow more than 10 consecutive failed authentication attempts.</t>
        </r>
      </text>
    </comment>
    <comment ref="K41" authorId="0" shapeId="0" xr:uid="{00000000-0006-0000-0400-000051000000}">
      <text>
        <r>
          <rPr>
            <sz val="11"/>
            <rFont val="Calibri"/>
          </rPr>
          <t>Samsung Android must be configured to lock the display after 15 minutes (or less) of inactivity.</t>
        </r>
      </text>
    </comment>
    <comment ref="L41" authorId="0" shapeId="0" xr:uid="{00000000-0006-0000-0400-000052000000}">
      <text>
        <r>
          <rPr>
            <sz val="11"/>
            <rFont val="Calibri"/>
          </rPr>
          <t>Samsung Android must be configured to enable a screen-lock policy that will lock the display after a period of inactivity - Disable trust agents.</t>
        </r>
      </text>
    </comment>
    <comment ref="M41" authorId="0" shapeId="0" xr:uid="{00000000-0006-0000-0400-000053000000}">
      <text>
        <r>
          <rPr>
            <sz val="11"/>
            <rFont val="Calibri"/>
          </rPr>
          <t>Samsung Android must be configured to not allow more than 10 consecutive failed authentication attempts.</t>
        </r>
      </text>
    </comment>
    <comment ref="N41" authorId="0" shapeId="0" xr:uid="{00000000-0006-0000-0400-000054000000}">
      <text>
        <r>
          <rPr>
            <sz val="11"/>
            <rFont val="Calibri"/>
          </rPr>
          <t>Samsung Android must be configured to lock the display after 15 minutes (or less) of inactivity.</t>
        </r>
      </text>
    </comment>
    <comment ref="O41" authorId="0" shapeId="0" xr:uid="{00000000-0006-0000-0400-000055000000}">
      <text>
        <r>
          <rPr>
            <sz val="11"/>
            <rFont val="Calibri"/>
          </rPr>
          <t>Samsung Android must be configured to enable a screen-lock policy that will lock the display after a period of inactivity - Disable trust agents.</t>
        </r>
      </text>
    </comment>
    <comment ref="J46" authorId="0" shapeId="0" xr:uid="{00000000-0006-0000-0400-000056000000}">
      <text>
        <r>
          <rPr>
            <sz val="11"/>
            <rFont val="Calibri"/>
          </rPr>
          <t>Samsung Android must be configured to display the DOD advisory warning message at startup or each time the user unlocks the device.</t>
        </r>
      </text>
    </comment>
    <comment ref="K46" authorId="0" shapeId="0" xr:uid="{00000000-0006-0000-0400-000057000000}">
      <text>
        <r>
          <rPr>
            <sz val="11"/>
            <rFont val="Calibri"/>
          </rPr>
          <t>Samsung Android must be configured to not allow passwords that include more than four repeating or sequential characters.</t>
        </r>
      </text>
    </comment>
    <comment ref="L46" authorId="0" shapeId="0" xr:uid="{00000000-0006-0000-0400-000058000000}">
      <text>
        <r>
          <rPr>
            <sz val="11"/>
            <rFont val="Calibri"/>
          </rPr>
          <t>Samsung Android must be configured to enforce a minimum password length of six characters.</t>
        </r>
      </text>
    </comment>
    <comment ref="M46" authorId="0" shapeId="0" xr:uid="{00000000-0006-0000-0400-000059000000}">
      <text>
        <r>
          <rPr>
            <sz val="11"/>
            <rFont val="Calibri"/>
          </rPr>
          <t>Samsung Android must be configured to not allow more than 10 consecutive failed authentication attempts.</t>
        </r>
      </text>
    </comment>
    <comment ref="N46" authorId="0" shapeId="0" xr:uid="{00000000-0006-0000-0400-00005A000000}">
      <text>
        <r>
          <rPr>
            <sz val="11"/>
            <rFont val="Calibri"/>
          </rPr>
          <t>Samsung Android must be configured to display the DOD advisory warning message at startup or each time the user unlocks the device.</t>
        </r>
      </text>
    </comment>
    <comment ref="O46" authorId="0" shapeId="0" xr:uid="{00000000-0006-0000-0400-00005B000000}">
      <text>
        <r>
          <rPr>
            <sz val="11"/>
            <rFont val="Calibri"/>
          </rPr>
          <t>Samsung Android must be configured to not allow passwords that include more than four repeating or sequential characters.</t>
        </r>
      </text>
    </comment>
    <comment ref="P46" authorId="0" shapeId="0" xr:uid="{00000000-0006-0000-0400-00005C000000}">
      <text>
        <r>
          <rPr>
            <sz val="11"/>
            <rFont val="Calibri"/>
          </rPr>
          <t>Samsung Android must be configured to enforce a minimum password length of six characters.</t>
        </r>
      </text>
    </comment>
    <comment ref="Q46" authorId="0" shapeId="0" xr:uid="{00000000-0006-0000-0400-00005D000000}">
      <text>
        <r>
          <rPr>
            <sz val="11"/>
            <rFont val="Calibri"/>
          </rPr>
          <t>Samsung Android must be configured to not allow more than 10 consecutive failed authentication attempts.</t>
        </r>
      </text>
    </comment>
    <comment ref="J54" authorId="0" shapeId="0" xr:uid="{00000000-0006-0000-0400-00005E000000}">
      <text>
        <r>
          <rPr>
            <sz val="11"/>
            <rFont val="Calibri"/>
          </rPr>
          <t>Samsung Android must be configured to disable authentication mechanisms providing user access to protected data other than a Password Authentication Factor: Face recognition.</t>
        </r>
      </text>
    </comment>
    <comment ref="K54" authorId="0" shapeId="0" xr:uid="{00000000-0006-0000-0400-00005F000000}">
      <text>
        <r>
          <rPr>
            <sz val="11"/>
            <rFont val="Calibri"/>
          </rPr>
          <t>Samsung Android must be configured to enable Common Criteria (CC) mode.</t>
        </r>
      </text>
    </comment>
    <comment ref="L54" authorId="0" shapeId="0" xr:uid="{00000000-0006-0000-0400-000060000000}">
      <text>
        <r>
          <rPr>
            <sz val="11"/>
            <rFont val="Calibri"/>
          </rPr>
          <t>Samsung Android must be configured to disable authentication mechanisms providing user access to protected data other than a Password Authentication Factor: Face recognition.</t>
        </r>
      </text>
    </comment>
    <comment ref="M54" authorId="0" shapeId="0" xr:uid="{00000000-0006-0000-0400-000061000000}">
      <text>
        <r>
          <rPr>
            <sz val="11"/>
            <rFont val="Calibri"/>
          </rPr>
          <t>Samsung Android</t>
        </r>
        <r>
          <rPr>
            <sz val="11"/>
            <color rgb="FF000000"/>
            <rFont val="Calibri"/>
          </rPr>
          <t>'</t>
        </r>
        <r>
          <rPr>
            <sz val="11"/>
            <color rgb="FF000000"/>
            <rFont val="Calibri"/>
          </rPr>
          <t>s Work profile must be configured to enable Common Criteria (CC) mode.</t>
        </r>
      </text>
    </comment>
    <comment ref="J63" authorId="0" shapeId="0" xr:uid="{00000000-0006-0000-0400-000062000000}">
      <text>
        <r>
          <rPr>
            <sz val="11"/>
            <rFont val="Calibri"/>
          </rPr>
          <t>The Samsung Android device must have the latest available Samsung Android operating system (OS) installed.</t>
        </r>
      </text>
    </comment>
    <comment ref="K63" authorId="0" shapeId="0" xr:uid="{00000000-0006-0000-0400-000063000000}">
      <text>
        <r>
          <rPr>
            <sz val="11"/>
            <rFont val="Calibri"/>
          </rPr>
          <t>The Samsung Android device must have the latest available Samsung Android operating system (OS) installed.</t>
        </r>
      </text>
    </comment>
    <comment ref="J64" authorId="0" shapeId="0" xr:uid="{00000000-0006-0000-0400-000064000000}">
      <text>
        <r>
          <rPr>
            <sz val="11"/>
            <rFont val="Calibri"/>
          </rPr>
          <t>The Samsung Android device must have the latest available Samsung Android operating system (OS) installed.</t>
        </r>
      </text>
    </comment>
    <comment ref="K64" authorId="0" shapeId="0" xr:uid="{00000000-0006-0000-0400-000065000000}">
      <text>
        <r>
          <rPr>
            <sz val="11"/>
            <rFont val="Calibri"/>
          </rPr>
          <t>The Samsung Android device must have the latest available Samsung Android operating system (OS) installed.</t>
        </r>
      </text>
    </comment>
    <comment ref="J70" authorId="0" shapeId="0" xr:uid="{00000000-0006-0000-0400-000066000000}">
      <text>
        <r>
          <rPr>
            <sz val="11"/>
            <rFont val="Calibri"/>
          </rPr>
          <t>Samsung Android must be configured to enable audit logging.</t>
        </r>
      </text>
    </comment>
    <comment ref="K70" authorId="0" shapeId="0" xr:uid="{00000000-0006-0000-0400-000067000000}">
      <text>
        <r>
          <rPr>
            <sz val="11"/>
            <rFont val="Calibri"/>
          </rPr>
          <t>Samsung Android</t>
        </r>
        <r>
          <rPr>
            <sz val="11"/>
            <color rgb="FF000000"/>
            <rFont val="Calibri"/>
          </rPr>
          <t>'</t>
        </r>
        <r>
          <rPr>
            <sz val="11"/>
            <color rgb="FF000000"/>
            <rFont val="Calibri"/>
          </rPr>
          <t>s Work profile must be configured to enable audit logging.</t>
        </r>
      </text>
    </comment>
    <comment ref="J73" authorId="0" shapeId="0" xr:uid="{00000000-0006-0000-0400-000068000000}">
      <text>
        <r>
          <rPr>
            <sz val="11"/>
            <rFont val="Calibri"/>
          </rPr>
          <t>Samsung Android must be configured to enable audit logging.</t>
        </r>
      </text>
    </comment>
    <comment ref="K73" authorId="0" shapeId="0" xr:uid="{00000000-0006-0000-0400-000069000000}">
      <text>
        <r>
          <rPr>
            <sz val="11"/>
            <rFont val="Calibri"/>
          </rPr>
          <t>Samsung Android</t>
        </r>
        <r>
          <rPr>
            <sz val="11"/>
            <color rgb="FF000000"/>
            <rFont val="Calibri"/>
          </rPr>
          <t>'</t>
        </r>
        <r>
          <rPr>
            <sz val="11"/>
            <color rgb="FF000000"/>
            <rFont val="Calibri"/>
          </rPr>
          <t>s Work profile must be configured to enable audit logging.</t>
        </r>
      </text>
    </comment>
    <comment ref="J83" authorId="0" shapeId="0" xr:uid="{00000000-0006-0000-0400-00006A000000}">
      <text>
        <r>
          <rPr>
            <sz val="11"/>
            <rFont val="Calibri"/>
          </rPr>
          <t>The Samsung Android device work profile must be configured to disable automatic completion of work space internet browser text input.</t>
        </r>
      </text>
    </comment>
    <comment ref="K83" authorId="0" shapeId="0" xr:uid="{00000000-0006-0000-0400-00006B000000}">
      <text>
        <r>
          <rPr>
            <sz val="11"/>
            <rFont val="Calibri"/>
          </rPr>
          <t>The Samsung Android device work profile must be configured to disable the autofill services.</t>
        </r>
      </text>
    </comment>
    <comment ref="J84" authorId="0" shapeId="0" xr:uid="{00000000-0006-0000-0400-00006C000000}">
      <text>
        <r>
          <rPr>
            <sz val="11"/>
            <rFont val="Calibri"/>
          </rPr>
          <t>The Samsung Android device work profile must be configured to disable automatic completion of work space internet browser text input.</t>
        </r>
      </text>
    </comment>
    <comment ref="K84" authorId="0" shapeId="0" xr:uid="{00000000-0006-0000-0400-00006D000000}">
      <text>
        <r>
          <rPr>
            <sz val="11"/>
            <rFont val="Calibri"/>
          </rPr>
          <t>The Samsung Android device work profile must be configured to disable the autofill services.</t>
        </r>
      </text>
    </comment>
    <comment ref="J92" authorId="0" shapeId="0" xr:uid="{00000000-0006-0000-0400-00006E000000}">
      <text>
        <r>
          <rPr>
            <sz val="11"/>
            <rFont val="Calibri"/>
          </rPr>
          <t>Samsung Android must be configured to disable USB mass storage mode.</t>
        </r>
      </text>
    </comment>
    <comment ref="K92" authorId="0" shapeId="0" xr:uid="{00000000-0006-0000-0400-00006F000000}">
      <text>
        <r>
          <rPr>
            <sz val="11"/>
            <rFont val="Calibri"/>
          </rPr>
          <t>The Samsung Android device must be configured to disable all data signaling over [assignment: list of externally accessible hardware ports (for example, USB)].</t>
        </r>
      </text>
    </comment>
    <comment ref="L92" authorId="0" shapeId="0" xr:uid="{00000000-0006-0000-0400-000070000000}">
      <text>
        <r>
          <rPr>
            <sz val="11"/>
            <rFont val="Calibri"/>
          </rPr>
          <t>Samsung Android must be configured to disable USB mass storage mode.</t>
        </r>
      </text>
    </comment>
    <comment ref="M92" authorId="0" shapeId="0" xr:uid="{00000000-0006-0000-0400-000071000000}">
      <text>
        <r>
          <rPr>
            <sz val="11"/>
            <rFont val="Calibri"/>
          </rPr>
          <t>The Samsung Android device must be configured to disable all data signaling over [assignment: list of externally accessible hardware ports (for example, USB)].</t>
        </r>
      </text>
    </comment>
    <comment ref="J98" authorId="0" shapeId="0" xr:uid="{00000000-0006-0000-0400-000072000000}">
      <text>
        <r>
          <rPr>
            <sz val="11"/>
            <rFont val="Calibri"/>
          </rPr>
          <t>Samsung Android must be configured to not allow backup of all applications and configuration data to remote systems.
- Disable Backup Services.</t>
        </r>
      </text>
    </comment>
    <comment ref="K98" authorId="0" shapeId="0" xr:uid="{00000000-0006-0000-0400-000073000000}">
      <text>
        <r>
          <rPr>
            <sz val="11"/>
            <rFont val="Calibri"/>
          </rPr>
          <t>Samsung Android must be configured to not allow backup of all applications and configuration data to locally connected systems.</t>
        </r>
      </text>
    </comment>
    <comment ref="L98" authorId="0" shapeId="0" xr:uid="{00000000-0006-0000-0400-000074000000}">
      <text>
        <r>
          <rPr>
            <sz val="11"/>
            <rFont val="Calibri"/>
          </rPr>
          <t>Samsung Android must be configured to not allow backup of all applications, configuration data to remote systems.- Disable Data Sync Framework.</t>
        </r>
      </text>
    </comment>
    <comment ref="M98" authorId="0" shapeId="0" xr:uid="{00000000-0006-0000-0400-000075000000}">
      <text>
        <r>
          <rPr>
            <sz val="11"/>
            <rFont val="Calibri"/>
          </rPr>
          <t>Samsung Android must be configured to not allow backup of all applications and configuration data to locally connected systems.</t>
        </r>
      </text>
    </comment>
    <comment ref="N98" authorId="0" shapeId="0" xr:uid="{00000000-0006-0000-0400-000076000000}">
      <text>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Disable Data Sync Framework.</t>
        </r>
      </text>
    </comment>
    <comment ref="J99" authorId="0" shapeId="0" xr:uid="{00000000-0006-0000-0400-000077000000}">
      <text>
        <r>
          <rPr>
            <sz val="11"/>
            <rFont val="Calibri"/>
          </rPr>
          <t>Samsung Android must be configured to not allow backup of all applications and configuration data to remote systems.
- Disable Backup Services.</t>
        </r>
      </text>
    </comment>
    <comment ref="K99" authorId="0" shapeId="0" xr:uid="{00000000-0006-0000-0400-000078000000}">
      <text>
        <r>
          <rPr>
            <sz val="11"/>
            <rFont val="Calibri"/>
          </rPr>
          <t>Samsung Android must be configured to not allow backup of all applications and configuration data to locally connected systems.</t>
        </r>
      </text>
    </comment>
    <comment ref="L99" authorId="0" shapeId="0" xr:uid="{00000000-0006-0000-0400-000079000000}">
      <text>
        <r>
          <rPr>
            <sz val="11"/>
            <rFont val="Calibri"/>
          </rPr>
          <t>Samsung Android must be configured to not allow backup of all applications, configuration data to remote systems.- Disable Data Sync Framework.</t>
        </r>
      </text>
    </comment>
    <comment ref="M99" authorId="0" shapeId="0" xr:uid="{00000000-0006-0000-0400-00007A000000}">
      <text>
        <r>
          <rPr>
            <sz val="11"/>
            <rFont val="Calibri"/>
          </rPr>
          <t>Samsung Android must be configured to not allow backup of all applications and configuration data to locally connected systems.</t>
        </r>
      </text>
    </comment>
    <comment ref="N99" authorId="0" shapeId="0" xr:uid="{00000000-0006-0000-0400-00007B000000}">
      <text>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Disable Data Sync Framework.</t>
        </r>
      </text>
    </comment>
    <comment ref="J109" authorId="0" shapeId="0" xr:uid="{00000000-0006-0000-0400-00007C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K109" authorId="0" shapeId="0" xr:uid="{00000000-0006-0000-0400-00007F000000}">
      <text>
        <r>
          <rPr>
            <sz val="11"/>
            <rFont val="Calibri"/>
          </rPr>
          <t>Samsung Android must be configured to enforce an application installation policy by specifying an application allowlist that restricts applications by the following characteristics: Names.</t>
        </r>
      </text>
    </comment>
    <comment ref="L109" authorId="0" shapeId="0" xr:uid="{00000000-0006-0000-0400-000080000000}">
      <text>
        <r>
          <rPr>
            <sz val="11"/>
            <rFont val="Calibri"/>
          </rPr>
          <t>The Samsung Android device work profile must be configured to enforce the system application disable list.</t>
        </r>
      </text>
    </comment>
    <comment ref="M109" authorId="0" shapeId="0" xr:uid="{00000000-0006-0000-0400-000081000000}">
      <text>
        <r>
          <rPr>
            <sz val="11"/>
            <rFont val="Calibri"/>
          </rPr>
          <t>Samsung Android must be configured to disable ad hoc wireless client-to-client connection capability.</t>
        </r>
      </text>
    </comment>
    <comment ref="N109" authorId="0" shapeId="0" xr:uid="{00000000-0006-0000-0400-000082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O109" authorId="0" shapeId="0" xr:uid="{00000000-0006-0000-0400-000083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P109" authorId="0" shapeId="0" xr:uid="{00000000-0006-0000-0400-000084000000}">
      <text>
        <r>
          <rPr>
            <sz val="11"/>
            <rFont val="Calibri"/>
          </rPr>
          <t>The Samsung Android device work profile must be configured to enforce the system application disable list.</t>
        </r>
      </text>
    </comment>
    <comment ref="Q109" authorId="0" shapeId="0" xr:uid="{00000000-0006-0000-0400-000085000000}">
      <text>
        <r>
          <rPr>
            <sz val="11"/>
            <rFont val="Calibri"/>
          </rPr>
          <t>Samsung Android must be configured to disable ad hoc wireless client-to-client connection capability.</t>
        </r>
      </text>
    </comment>
    <comment ref="R109" authorId="0" shapeId="0" xr:uid="{00000000-0006-0000-0400-000086000000}">
      <text>
        <r>
          <rPr>
            <sz val="11"/>
            <rFont val="Calibri"/>
          </rPr>
          <t>Samsung Android 14 must disable wireless printing.</t>
        </r>
      </text>
    </comment>
    <comment ref="S109" authorId="0" shapeId="0" xr:uid="{00000000-0006-0000-0400-000087000000}">
      <text>
        <r>
          <rPr>
            <sz val="11"/>
            <rFont val="Calibri"/>
          </rPr>
          <t>Samsung Android 14 must disable wireless printing.</t>
        </r>
      </text>
    </comment>
    <comment ref="T109" authorId="0" shapeId="0" xr:uid="{00000000-0006-0000-0400-00007D000000}">
      <text>
        <r>
          <rPr>
            <sz val="11"/>
            <rFont val="Calibri"/>
          </rPr>
          <t>The Samsung Android device must be configured to disable Wi-Fi Aware for Work Profile apps.</t>
        </r>
      </text>
    </comment>
    <comment ref="U109" authorId="0" shapeId="0" xr:uid="{00000000-0006-0000-0400-00007E000000}">
      <text>
        <r>
          <rPr>
            <sz val="11"/>
            <rFont val="Calibri"/>
          </rPr>
          <t>The Samsung Android device must be configured to disable Wi-Fi Aware for Work Profile apps.</t>
        </r>
      </text>
    </comment>
    <comment ref="J110" authorId="0" shapeId="0" xr:uid="{00000000-0006-0000-0400-000088000000}">
      <text>
        <r>
          <rPr>
            <sz val="11"/>
            <rFont val="Calibri"/>
          </rPr>
          <t>Samsung Android must be configured to enable authentication of personal hotspot connections to the device using a preshared key.
- Disallow config tethering.</t>
        </r>
      </text>
    </comment>
    <comment ref="K110" authorId="0" shapeId="0" xr:uid="{00000000-0006-0000-0400-00008D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L110" authorId="0" shapeId="0" xr:uid="{00000000-0006-0000-0400-00008E000000}">
      <text>
        <r>
          <rPr>
            <sz val="11"/>
            <rFont val="Calibri"/>
          </rPr>
          <t>Samsung Android must be configured to enforce an application installation policy by specifying an application allowlist that restricts applications by the following characteristics: Names.</t>
        </r>
      </text>
    </comment>
    <comment ref="M110" authorId="0" shapeId="0" xr:uid="{00000000-0006-0000-0400-00008F000000}">
      <text>
        <r>
          <rPr>
            <sz val="11"/>
            <rFont val="Calibri"/>
          </rPr>
          <t>The Samsung Android device work profile must be configured to enforce the system application disable list.</t>
        </r>
      </text>
    </comment>
    <comment ref="N110" authorId="0" shapeId="0" xr:uid="{00000000-0006-0000-0400-000090000000}">
      <text>
        <r>
          <rPr>
            <sz val="11"/>
            <rFont val="Calibri"/>
          </rPr>
          <t>Samsung Android must be configured to disable ad hoc wireless client-to-client connection capability.</t>
        </r>
      </text>
    </comment>
    <comment ref="O110" authorId="0" shapeId="0" xr:uid="{00000000-0006-0000-0400-000091000000}">
      <text>
        <r>
          <rPr>
            <sz val="11"/>
            <rFont val="Calibri"/>
          </rPr>
          <t>Samsung Android must be configured to enable authentication of personal hotspot connections to the device using a pre-shared key.</t>
        </r>
      </text>
    </comment>
    <comment ref="P110" authorId="0" shapeId="0" xr:uid="{00000000-0006-0000-0400-000092000000}">
      <text>
        <r>
          <rPr>
            <sz val="11"/>
            <rFont val="Calibri"/>
          </rPr>
          <t>Samsung Android must be configured to disallow configuration of the device</t>
        </r>
        <r>
          <rPr>
            <sz val="11"/>
            <color rgb="FF000000"/>
            <rFont val="Calibri"/>
          </rPr>
          <t>'</t>
        </r>
        <r>
          <rPr>
            <sz val="11"/>
            <color rgb="FF000000"/>
            <rFont val="Calibri"/>
          </rPr>
          <t>s date and time.</t>
        </r>
      </text>
    </comment>
    <comment ref="Q110" authorId="0" shapeId="0" xr:uid="{00000000-0006-0000-0400-000093000000}">
      <text>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text>
    </comment>
    <comment ref="R110" authorId="0" shapeId="0" xr:uid="{00000000-0006-0000-0400-000094000000}">
      <text>
        <r>
          <rPr>
            <sz val="11"/>
            <rFont val="Calibri"/>
          </rPr>
          <t>The Samsung Android device work profile must be configured to enforce the system application disable list.</t>
        </r>
      </text>
    </comment>
    <comment ref="S110" authorId="0" shapeId="0" xr:uid="{00000000-0006-0000-0400-000095000000}">
      <text>
        <r>
          <rPr>
            <sz val="11"/>
            <rFont val="Calibri"/>
          </rPr>
          <t>Samsung Android must be configured to disable ad hoc wireless client-to-client connection capability.</t>
        </r>
      </text>
    </comment>
    <comment ref="T110" authorId="0" shapeId="0" xr:uid="{00000000-0006-0000-0400-000096000000}">
      <text>
        <r>
          <rPr>
            <sz val="11"/>
            <rFont val="Calibri"/>
          </rPr>
          <t>Samsung Android 14 must disable wireless printing.</t>
        </r>
      </text>
    </comment>
    <comment ref="U110" authorId="0" shapeId="0" xr:uid="{00000000-0006-0000-0400-000097000000}">
      <text>
        <r>
          <rPr>
            <sz val="11"/>
            <rFont val="Calibri"/>
          </rPr>
          <t>Samsung Android 14 must disable wireless printing.</t>
        </r>
      </text>
    </comment>
    <comment ref="V110" authorId="0" shapeId="0" xr:uid="{00000000-0006-0000-0400-000089000000}">
      <text>
        <r>
          <rPr>
            <sz val="11"/>
            <rFont val="Calibri"/>
          </rPr>
          <t>The Samsung Android device must be configured to disable Wi-Fi Aware for Work Profile apps.</t>
        </r>
      </text>
    </comment>
    <comment ref="W110" authorId="0" shapeId="0" xr:uid="{00000000-0006-0000-0400-00008A000000}">
      <text>
        <r>
          <rPr>
            <sz val="11"/>
            <rFont val="Calibri"/>
          </rPr>
          <t>The Samsung Android device must be configured to disable Wi-Fi Aware for Work Profile apps.</t>
        </r>
      </text>
    </comment>
    <comment ref="X110" authorId="0" shapeId="0" xr:uid="{00000000-0006-0000-0400-00008B000000}">
      <text>
        <r>
          <rPr>
            <sz val="11"/>
            <rFont val="Calibri"/>
          </rPr>
          <t>Samsung Android  must implement the management setting: disable the Bluetooth radio.</t>
        </r>
      </text>
    </comment>
    <comment ref="Y110" authorId="0" shapeId="0" xr:uid="{00000000-0006-0000-0400-00008C000000}">
      <text>
        <r>
          <rPr>
            <sz val="11"/>
            <rFont val="Calibri"/>
          </rPr>
          <t>Samsung Android  must implement the management setting: disable the Bluetooth radio.</t>
        </r>
      </text>
    </comment>
    <comment ref="J117" authorId="0" shapeId="0" xr:uid="{00000000-0006-0000-0400-000098000000}">
      <text>
        <r>
          <rPr>
            <sz val="11"/>
            <rFont val="Calibri"/>
          </rPr>
          <t>Samsung Android must have the DOD root and intermediate PKI certificates installed.</t>
        </r>
      </text>
    </comment>
    <comment ref="K117" authorId="0" shapeId="0" xr:uid="{00000000-0006-0000-0400-000099000000}">
      <text>
        <r>
          <rPr>
            <sz val="11"/>
            <rFont val="Calibri"/>
          </rPr>
          <t>Samsung Android must allow only the Administrator (management tool) to perform the following management function: Install/remove DOD root and intermediate PKI certificates.</t>
        </r>
      </text>
    </comment>
    <comment ref="L117" authorId="0" shapeId="0" xr:uid="{00000000-0006-0000-0400-00009A000000}">
      <text>
        <r>
          <rPr>
            <sz val="11"/>
            <rFont val="Calibri"/>
          </rPr>
          <t>Samsung Android must not accept the certificate when it cannot establish a connection to determine the validity of a certificate.</t>
        </r>
      </text>
    </comment>
    <comment ref="M117" authorId="0" shapeId="0" xr:uid="{00000000-0006-0000-0400-00009B000000}">
      <text>
        <r>
          <rPr>
            <sz val="11"/>
            <rFont val="Calibri"/>
          </rPr>
          <t>The Samsung Android device must be configured to enforce that Wi-Fi Sharing is disabled.</t>
        </r>
      </text>
    </comment>
    <comment ref="N117" authorId="0" shapeId="0" xr:uid="{00000000-0006-0000-0400-00009C000000}">
      <text>
        <r>
          <rPr>
            <sz val="11"/>
            <rFont val="Calibri"/>
          </rPr>
          <t>Samsung Android</t>
        </r>
        <r>
          <rPr>
            <sz val="11"/>
            <color rgb="FF000000"/>
            <rFont val="Calibri"/>
          </rPr>
          <t>'</t>
        </r>
        <r>
          <rPr>
            <sz val="11"/>
            <color rgb="FF000000"/>
            <rFont val="Calibri"/>
          </rPr>
          <t>s Work profile must have the DOD root and intermediate PKI certificates installed.</t>
        </r>
      </text>
    </comment>
    <comment ref="O117" authorId="0" shapeId="0" xr:uid="{00000000-0006-0000-0400-00009D000000}">
      <text>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text>
    </comment>
    <comment ref="P117" authorId="0" shapeId="0" xr:uid="{00000000-0006-0000-0400-00009E000000}">
      <text>
        <r>
          <rPr>
            <sz val="11"/>
            <rFont val="Calibri"/>
          </rPr>
          <t>Samsung Android must not accept the certificate when it cannot establish a connection to determine the validity of a certificate.</t>
        </r>
      </text>
    </comment>
    <comment ref="Q117" authorId="0" shapeId="0" xr:uid="{00000000-0006-0000-0400-00009F000000}">
      <text>
        <r>
          <rPr>
            <sz val="11"/>
            <rFont val="Calibri"/>
          </rPr>
          <t>The Samsung Android device must be configured to enforce that Wi-Fi Sharing is disabled.</t>
        </r>
      </text>
    </comment>
    <comment ref="J125" authorId="0" shapeId="0" xr:uid="{00000000-0006-0000-0400-0000A0000000}">
      <text>
        <r>
          <rPr>
            <sz val="11"/>
            <rFont val="Calibri"/>
          </rPr>
          <t>Samsung Android device users must complete required training.</t>
        </r>
      </text>
    </comment>
    <comment ref="K125" authorId="0" shapeId="0" xr:uid="{00000000-0006-0000-0400-0000A1000000}">
      <text>
        <r>
          <rPr>
            <sz val="11"/>
            <rFont val="Calibri"/>
          </rPr>
          <t>Samsung Android device users must complete required training.</t>
        </r>
      </text>
    </comment>
    <comment ref="J126" authorId="0" shapeId="0" xr:uid="{00000000-0006-0000-0400-0000A2000000}">
      <text>
        <r>
          <rPr>
            <sz val="11"/>
            <rFont val="Calibri"/>
          </rPr>
          <t>Samsung Android device users must complete required training.</t>
        </r>
      </text>
    </comment>
    <comment ref="K126" authorId="0" shapeId="0" xr:uid="{00000000-0006-0000-0400-0000A3000000}">
      <text>
        <r>
          <rPr>
            <sz val="11"/>
            <rFont val="Calibri"/>
          </rPr>
          <t>Samsung Android device users must complete required training.</t>
        </r>
      </text>
    </comment>
  </commentList>
</comments>
</file>

<file path=xl/sharedStrings.xml><?xml version="1.0" encoding="utf-8"?>
<sst xmlns="http://schemas.openxmlformats.org/spreadsheetml/2006/main" count="3099" uniqueCount="1306">
  <si>
    <t>Id</t>
  </si>
  <si>
    <t>Title</t>
  </si>
  <si>
    <t>Severity</t>
  </si>
  <si>
    <t>Component</t>
  </si>
  <si>
    <t>MoSCoW</t>
  </si>
  <si>
    <t>OpsImpact</t>
  </si>
  <si>
    <t>Phase</t>
  </si>
  <si>
    <t>ImplStatus</t>
  </si>
  <si>
    <t>Notes</t>
  </si>
  <si>
    <t>Remediation</t>
  </si>
  <si>
    <t>Description</t>
  </si>
  <si>
    <t>Audit</t>
  </si>
  <si>
    <t>Status</t>
  </si>
  <si>
    <t>LogID</t>
  </si>
  <si>
    <t>V-258626</t>
  </si>
  <si>
    <r>
      <rPr>
        <sz val="11"/>
        <rFont val="Calibri"/>
      </rPr>
      <t>Samsung Android must be enrolled as a COBO device.</t>
    </r>
  </si>
  <si>
    <t>CAT II (Medium)</t>
  </si>
  <si>
    <t>COBO</t>
  </si>
  <si>
    <t>Unassigned</t>
  </si>
  <si>
    <t>Unassessed</t>
  </si>
  <si>
    <t>Pending</t>
  </si>
  <si>
    <t/>
  </si>
  <si>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"Fully managed".</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</si>
  <si>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device is the designated application group for the COBO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</si>
  <si>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the default enrollment is set as "Fully managed".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Device admin apps.</t>
    </r>
    <r>
      <rPr>
        <sz val="11"/>
        <color rgb="FF000000"/>
        <rFont val="Calibri"/>
      </rPr>
      <t xml:space="preserve">
</t>
    </r>
    <r>
      <rPr>
        <sz val="11"/>
        <color rgb="FF000000"/>
        <rFont val="Calibri"/>
      </rPr>
      <t>2. Verify the management tool Agent is listed.</t>
    </r>
    <r>
      <rPr>
        <sz val="11"/>
        <color rgb="FF000000"/>
        <rFont val="Calibri"/>
      </rPr>
      <t xml:space="preserve">
</t>
    </r>
    <r>
      <rPr>
        <sz val="11"/>
        <color rgb="FF000000"/>
        <rFont val="Calibri"/>
      </rPr>
      <t>If on the management tool the default enrollment is not set as "Fully managed" or the management tool Agent is not listed, this is a finding.</t>
    </r>
  </si>
  <si>
    <t>V-258627</t>
  </si>
  <si>
    <r>
      <rPr>
        <sz val="11"/>
        <rFont val="Calibri"/>
      </rPr>
      <t>Samsung Android must be configured to display the DOD advisory warning message at startup or each time the user unlocks the device.</t>
    </r>
  </si>
  <si>
    <t>CAT III (Low)</t>
  </si>
  <si>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Method #1: Place the DOD warning banner in the user agreement signed by each Samsung Android device user (preferred method).</t>
    </r>
    <r>
      <rPr>
        <sz val="11"/>
        <color rgb="FF000000"/>
        <rFont val="Calibri"/>
      </rPr>
      <t xml:space="preserve">
</t>
    </r>
    <r>
      <rPr>
        <sz val="11"/>
        <color rgb="FF000000"/>
        <rFont val="Calibri"/>
      </rPr>
      <t>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set "Lock Screen Message" to the DOD-mandated warning banner text.</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</si>
  <si>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Refer to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</si>
  <si>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r>
      <rPr>
        <sz val="11"/>
        <color rgb="FF000000"/>
        <rFont val="Calibri"/>
      </rPr>
      <t>Confirm if Method #1 or #2 is used at the Samsung device site and follow the appropriate procedure.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Validation procedure for Method #1: Place the DOD warning banner in the user agreement signed by each Samsung Android device user (preferred method).</t>
    </r>
    <r>
      <rPr>
        <sz val="11"/>
        <color rgb="FF000000"/>
        <rFont val="Calibri"/>
      </rPr>
      <t xml:space="preserve">
</t>
    </r>
    <r>
      <rPr>
        <sz val="11"/>
        <color rgb="FF000000"/>
        <rFont val="Calibri"/>
      </rPr>
      <t>Review the signed user agreements for several Samsung Android device users and verify the agreement includes the required DOD warning banner text.</t>
    </r>
    <r>
      <rPr>
        <sz val="11"/>
        <color rgb="FF000000"/>
        <rFont val="Calibri"/>
      </rPr>
      <t xml:space="preserve">
</t>
    </r>
    <r>
      <rPr>
        <sz val="11"/>
        <color rgb="FF000000"/>
        <rFont val="Calibri"/>
      </rPr>
      <t>Validation procedure for 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verify "Lock Screen Message" is set to the DOD-mandated warning banner text.</t>
    </r>
    <r>
      <rPr>
        <sz val="11"/>
        <color rgb="FF000000"/>
        <rFont val="Calibri"/>
      </rPr>
      <t xml:space="preserve">
</t>
    </r>
    <r>
      <rPr>
        <sz val="11"/>
        <color rgb="FF000000"/>
        <rFont val="Calibri"/>
      </rPr>
      <t>On the Samsung Android device, verify the required DOD warning banner text is displayed on the Lock screen.</t>
    </r>
    <r>
      <rPr>
        <sz val="11"/>
        <color rgb="FF000000"/>
        <rFont val="Calibri"/>
      </rPr>
      <t xml:space="preserve">
</t>
    </r>
    <r>
      <rPr>
        <sz val="11"/>
        <color rgb="FF000000"/>
        <rFont val="Calibri"/>
      </rPr>
      <t>If the warning text has not been placed in the signed user agreement, or if on the management tool "Lock Screen Message" is not set to the DOD-mandated warning banner text, or on the Samsung Android device the required DOD warning banner text is not displayed on the Lock screen, this is a finding.</t>
    </r>
  </si>
  <si>
    <t>V-258628</t>
  </si>
  <si>
    <r>
      <rPr>
        <sz val="11"/>
        <rFont val="Calibri"/>
      </rPr>
      <t>Samsung Android must be configured to not allow passwords that include more than four repeating or sequential characters.</t>
    </r>
  </si>
  <si>
    <r>
      <rPr>
        <sz val="11"/>
        <color rgb="FF000000"/>
        <rFont val="Calibri"/>
      </rPr>
      <t>Configure the Samsung Android devices to disallow passwords containing more than four repeating or sequential characters.</t>
    </r>
    <r>
      <rPr>
        <sz val="11"/>
        <color rgb="FF000000"/>
        <rFont val="Calibri"/>
      </rPr>
      <t xml:space="preserve">
</t>
    </r>
    <r>
      <rPr>
        <sz val="11"/>
        <color rgb="FF000000"/>
        <rFont val="Calibri"/>
      </rPr>
      <t>On the management tool, in the device password policies, set "minimum password quality" to "Numeric(Complex)" or better.</t>
    </r>
    <r>
      <rPr>
        <sz val="11"/>
        <color rgb="FF000000"/>
        <rFont val="Calibri"/>
      </rPr>
      <t xml:space="preserve">
</t>
    </r>
    <r>
      <rPr>
        <sz val="11"/>
        <color rgb="FF000000"/>
        <rFont val="Calibri"/>
      </rPr>
      <t>If the management tool does not support "Numeric(Complex)" but does support "Numeric", Knox Platform for Enterprise (KPE) can be used to achieve STIG compliance. In this case, configure this policy with value "Numeric" and use an additional KPE policy (innately by the management tool or via Knox Service Plugin [KSP] "Maximum Numeric Sequence Length" with a value of "4".</t>
    </r>
  </si>
  <si>
    <r>
      <rPr>
        <sz val="11"/>
        <color rgb="FF000000"/>
        <rFont val="Calibri"/>
      </rPr>
      <t>Password strength is a measure of the effectiveness of a password in resisting guessing and brute force attacks. Passwords that contain repeating or sequential characters are significantly easier to guess than those that do not. Therefore, disallowing repeating or sequential characters increases password strength and decreases risk.</t>
    </r>
    <r>
      <rPr>
        <sz val="11"/>
        <color rgb="FF000000"/>
        <rFont val="Calibri"/>
      </rPr>
      <t xml:space="preserve">
</t>
    </r>
    <r>
      <rPr>
        <sz val="11"/>
        <color rgb="FF000000"/>
        <rFont val="Calibri"/>
      </rPr>
      <t>SFR ID: FMT_SMF_EXT.1.1 #1b</t>
    </r>
  </si>
  <si>
    <r>
      <rPr>
        <sz val="11"/>
        <color rgb="FF000000"/>
        <rFont val="Calibri"/>
      </rPr>
      <t>Review the configuration to determine if the Samsung Android devices are disallowing passwords containing more than four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quality" is set to "Numeric(Complex)" or better.</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 xml:space="preserve">1. Open Settings &gt;&gt; Lock screen &gt;&gt; Screen lock type. </t>
    </r>
    <r>
      <rPr>
        <sz val="11"/>
        <color rgb="FF000000"/>
        <rFont val="Calibri"/>
      </rPr>
      <t xml:space="preserve">
</t>
    </r>
    <r>
      <rPr>
        <sz val="11"/>
        <color rgb="FF000000"/>
        <rFont val="Calibri"/>
      </rPr>
      <t xml:space="preserve">2. Authenticate using current method.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PINs with more than four repeating or sequential numbers are not accepted.</t>
    </r>
    <r>
      <rPr>
        <sz val="11"/>
        <color rgb="FF000000"/>
        <rFont val="Calibri"/>
      </rPr>
      <t xml:space="preserve">
</t>
    </r>
    <r>
      <rPr>
        <sz val="11"/>
        <color rgb="FF000000"/>
        <rFont val="Calibri"/>
      </rPr>
      <t>If on the management tool "minimum password quality" is not set to "Numeric(Complex)" or better, or on the Samsung Android device a password with more than four repeating or sequential numbers is accepted, this is a finding.</t>
    </r>
  </si>
  <si>
    <t>V-258630</t>
  </si>
  <si>
    <r>
      <rPr>
        <sz val="11"/>
        <rFont val="Calibri"/>
      </rPr>
      <t>Samsung Android must be configured to enforce a minimum password length of six characters.</t>
    </r>
  </si>
  <si>
    <r>
      <rPr>
        <sz val="11"/>
        <color rgb="FF000000"/>
        <rFont val="Calibri"/>
      </rPr>
      <t>Configure the Samsung Android devices to enforce a minimum password length of six characters.</t>
    </r>
    <r>
      <rPr>
        <sz val="11"/>
        <color rgb="FF000000"/>
        <rFont val="Calibri"/>
      </rPr>
      <t xml:space="preserve">
</t>
    </r>
    <r>
      <rPr>
        <sz val="11"/>
        <color rgb="FF000000"/>
        <rFont val="Calibri"/>
      </rPr>
      <t>On the management tool, in the device password policies, set "minimum password length" to "6".</t>
    </r>
  </si>
  <si>
    <r>
      <rPr>
        <sz val="11"/>
        <color rgb="FF000000"/>
        <rFont val="Calibri"/>
      </rPr>
      <t>Password strength is a measure of the effectiveness of a password in resisting guessing and brute force attacks. The ability to crack a password is a function of how many attempts an adversary is permitted, how quickly an adversary can complete each attempt, and the size of the password space. The longer the minimum length of the password is, the larger the password space. Having a too-short minimum password length significantly reduces password strength, increasing the chance of password compromise and resulting device and data compromise.</t>
    </r>
    <r>
      <rPr>
        <sz val="11"/>
        <color rgb="FF000000"/>
        <rFont val="Calibri"/>
      </rPr>
      <t xml:space="preserve">
</t>
    </r>
    <r>
      <rPr>
        <sz val="11"/>
        <color rgb="FF000000"/>
        <rFont val="Calibri"/>
      </rPr>
      <t>SFR ID: FMT_SMF_EXT.1.1 #1a</t>
    </r>
  </si>
  <si>
    <r>
      <rPr>
        <sz val="11"/>
        <color rgb="FF000000"/>
        <rFont val="Calibri"/>
      </rPr>
      <t>Review the configuration to determine if the Samsung Android devices are enforcing a minimum password length of six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length" is set to "6".</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Tap "PIN".</t>
    </r>
    <r>
      <rPr>
        <sz val="11"/>
        <color rgb="FF000000"/>
        <rFont val="Calibri"/>
      </rPr>
      <t xml:space="preserve">
</t>
    </r>
    <r>
      <rPr>
        <sz val="11"/>
        <color rgb="FF000000"/>
        <rFont val="Calibri"/>
      </rPr>
      <t>4. Verify the text "PIN must contain at least", followed by a value of at least "6 digits", appears above the PIN entry.</t>
    </r>
    <r>
      <rPr>
        <sz val="11"/>
        <color rgb="FF000000"/>
        <rFont val="Calibri"/>
      </rPr>
      <t xml:space="preserve">
</t>
    </r>
    <r>
      <rPr>
        <sz val="11"/>
        <color rgb="FF000000"/>
        <rFont val="Calibri"/>
      </rPr>
      <t>If on the management tool "minimum password length" is not set to "6", or on the Samsung Android device the text "PIN must contain at least" is followed by a value of less than "6 digits", this is a finding.</t>
    </r>
  </si>
  <si>
    <t>V-258631</t>
  </si>
  <si>
    <r>
      <rPr>
        <sz val="11"/>
        <rFont val="Calibri"/>
      </rPr>
      <t>Samsung Android must be configured to not allow more than 10 consecutive failed authentication attempts.</t>
    </r>
  </si>
  <si>
    <r>
      <rPr>
        <sz val="11"/>
        <color rgb="FF000000"/>
        <rFont val="Calibri"/>
      </rPr>
      <t>Configure the Samsung Android devices to allow only 10 or fewer consecutive failed authentication attempts.</t>
    </r>
    <r>
      <rPr>
        <sz val="11"/>
        <color rgb="FF000000"/>
        <rFont val="Calibri"/>
      </rPr>
      <t xml:space="preserve">
</t>
    </r>
    <r>
      <rPr>
        <sz val="11"/>
        <color rgb="FF000000"/>
        <rFont val="Calibri"/>
      </rPr>
      <t>On the management tool, in the device password policies, set "max password failures for local wipe" to "10" or fewer attempts.</t>
    </r>
    <r>
      <rPr>
        <sz val="11"/>
        <color rgb="FF000000"/>
        <rFont val="Calibri"/>
      </rPr>
      <t xml:space="preserve">
</t>
    </r>
    <r>
      <rPr>
        <sz val="11"/>
        <color rgb="FF000000"/>
        <rFont val="Calibri"/>
      </rPr>
      <t>A device password must be set for "max password failures for local wipe" to become active.</t>
    </r>
  </si>
  <si>
    <r>
      <rPr>
        <sz val="11"/>
        <color rgb="FF000000"/>
        <rFont val="Calibri"/>
      </rPr>
      <t>The more attempts an adversary has to guess a password, the more likely the adversary will enter the correct password and gain access to resources on the device. Setting a limit on the number of attempts mitigates this risk. Setting the limit at 10 or fewer attempts gives authorized users the ability to make a few mistakes when entering the password but still provides adequate protection against dictionary or brute force attacks on the password.</t>
    </r>
    <r>
      <rPr>
        <sz val="11"/>
        <color rgb="FF000000"/>
        <rFont val="Calibri"/>
      </rPr>
      <t xml:space="preserve">
</t>
    </r>
    <r>
      <rPr>
        <sz val="11"/>
        <color rgb="FF000000"/>
        <rFont val="Calibri"/>
      </rPr>
      <t>SFR ID: FMT_SMF_EXT.1.1 #2c, FIA_AFL_EXT.1.5</t>
    </r>
  </si>
  <si>
    <r>
      <rPr>
        <sz val="11"/>
        <color rgb="FF000000"/>
        <rFont val="Calibri"/>
      </rPr>
      <t>Review the configuration to determine if the Samsung Android devices are allowing only 10 or fewer consecutive failed authentication attempts.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password failures for local wipe" is set to "10" or fewer attempts.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Verify "Auto factory reset" is grayed out and cannot be configured.</t>
    </r>
    <r>
      <rPr>
        <sz val="11"/>
        <color rgb="FF000000"/>
        <rFont val="Calibri"/>
      </rPr>
      <t xml:space="preserve">
</t>
    </r>
    <r>
      <rPr>
        <sz val="11"/>
        <color rgb="FF000000"/>
        <rFont val="Calibri"/>
      </rPr>
      <t>Note: When "Auto factory reset" is grayed out, this indicates the Administrator (MDM) is in control of the setting to wipe the device after 10 or fewer consecutive failed authentication attempts.</t>
    </r>
    <r>
      <rPr>
        <sz val="11"/>
        <color rgb="FF000000"/>
        <rFont val="Calibri"/>
      </rPr>
      <t xml:space="preserve">
</t>
    </r>
    <r>
      <rPr>
        <sz val="11"/>
        <color rgb="FF000000"/>
        <rFont val="Calibri"/>
      </rPr>
      <t>If on the management tool "max password failures for local wipe" is not set to "10" or fewer attempts, or on the Samsung Android device the "Auto factory reset" menu can be configured, this is a finding.</t>
    </r>
  </si>
  <si>
    <t>V-258632</t>
  </si>
  <si>
    <r>
      <rPr>
        <sz val="11"/>
        <rFont val="Calibri"/>
      </rPr>
      <t>Samsung Android must be configured to lock the display after 15 minutes (or less) of inactivity.</t>
    </r>
  </si>
  <si>
    <r>
      <rPr>
        <sz val="11"/>
        <color rgb="FF000000"/>
        <rFont val="Calibri"/>
      </rPr>
      <t>Configure the Samsung Android devices to lock the device display after 15 minutes (or less) of inactivity.</t>
    </r>
    <r>
      <rPr>
        <sz val="11"/>
        <color rgb="FF000000"/>
        <rFont val="Calibri"/>
      </rPr>
      <t xml:space="preserve">
</t>
    </r>
    <r>
      <rPr>
        <sz val="11"/>
        <color rgb="FF000000"/>
        <rFont val="Calibri"/>
      </rPr>
      <t>On the management tool, in the device password policies, set "max time to screen lock" to "15 minutes" or less.</t>
    </r>
    <r>
      <rPr>
        <sz val="11"/>
        <color rgb="FF000000"/>
        <rFont val="Calibri"/>
      </rPr>
      <t xml:space="preserve">
</t>
    </r>
    <r>
      <rPr>
        <sz val="11"/>
        <color rgb="FF000000"/>
        <rFont val="Calibri"/>
      </rPr>
      <t>A device password must be set for "max time to screen lock" to become active.</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</si>
  <si>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#2b</t>
    </r>
  </si>
  <si>
    <r>
      <rPr>
        <sz val="11"/>
        <color rgb="FF000000"/>
        <rFont val="Calibri"/>
      </rPr>
      <t>Review the configuration to determine if the Samsung Android devices are locking the device display after 15 minutes (or less) of inactivity.</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time to screen lock" is set to "15 minutes" or less.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Tap "Auto lock when screen turns off".</t>
    </r>
    <r>
      <rPr>
        <sz val="11"/>
        <color rgb="FF000000"/>
        <rFont val="Calibri"/>
      </rPr>
      <t xml:space="preserve">
</t>
    </r>
    <r>
      <rPr>
        <sz val="11"/>
        <color rgb="FF000000"/>
        <rFont val="Calibri"/>
      </rPr>
      <t>5. Verify the listed timeout values are 15 minutes or less.</t>
    </r>
    <r>
      <rPr>
        <sz val="11"/>
        <color rgb="FF000000"/>
        <rFont val="Calibri"/>
      </rPr>
      <t xml:space="preserve">
</t>
    </r>
    <r>
      <rPr>
        <sz val="11"/>
        <color rgb="FF000000"/>
        <rFont val="Calibri"/>
      </rPr>
      <t>If on the management tool "max time to screen lock" is not set to "15 minutes" or less, or on the Samsung Android device "Secure lock settings" is not present and the listed Screen timeout values include durations of more than 15 minutes, this is a finding.</t>
    </r>
  </si>
  <si>
    <t>V-258633</t>
  </si>
  <si>
    <r>
      <rPr>
        <sz val="11"/>
        <rFont val="Calibri"/>
      </rPr>
      <t>Samsung Android must be configured to disable authentication mechanisms providing user access to protected data other than a Password Authentication Factor: Face recognition.</t>
    </r>
  </si>
  <si>
    <r>
      <rPr>
        <sz val="11"/>
        <color rgb="FF000000"/>
        <rFont val="Calibri"/>
      </rPr>
      <t>Configure the Samsung Android devices to disable face recognition.</t>
    </r>
    <r>
      <rPr>
        <sz val="11"/>
        <color rgb="FF000000"/>
        <rFont val="Calibri"/>
      </rPr>
      <t xml:space="preserve">
</t>
    </r>
    <r>
      <rPr>
        <sz val="11"/>
        <color rgb="FF000000"/>
        <rFont val="Calibri"/>
      </rPr>
      <t>On the management tool, in the device restrictions, set "Face recognition" to "Disable".</t>
    </r>
  </si>
  <si>
    <r>
      <rPr>
        <sz val="11"/>
        <color rgb="FF000000"/>
        <rFont val="Calibri"/>
      </rPr>
      <t>The biometric factor can be used to authenticate the user to unlock the mobile device. Unapproved/evaluated biometric mechanisms could allow unauthorized users to have access to DOD sensitive data if compromised. By not permitting the use of unapproved/evaluated biometric authentication mechanisms, this risk is mitigated.</t>
    </r>
    <r>
      <rPr>
        <sz val="11"/>
        <color rgb="FF000000"/>
        <rFont val="Calibri"/>
      </rPr>
      <t xml:space="preserve">
</t>
    </r>
    <r>
      <rPr>
        <sz val="11"/>
        <color rgb="FF000000"/>
        <rFont val="Calibri"/>
      </rPr>
      <t>SFR ID: FMT_SMF_EXT.1.1 #22, FIA_UAU.5.1</t>
    </r>
  </si>
  <si>
    <r>
      <rPr>
        <sz val="11"/>
        <color rgb="FF000000"/>
        <rFont val="Calibri"/>
      </rPr>
      <t>Review the configuration to determine if the Samsung Android devices are disabling face recognition.</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"Face recognition" is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Verify "Face" is disabled and cannot be enabled.</t>
    </r>
    <r>
      <rPr>
        <sz val="11"/>
        <color rgb="FF000000"/>
        <rFont val="Calibri"/>
      </rPr>
      <t xml:space="preserve">
</t>
    </r>
    <r>
      <rPr>
        <sz val="11"/>
        <color rgb="FF000000"/>
        <rFont val="Calibri"/>
      </rPr>
      <t>If on the management tool "Face recognition" is not set to "Disable", or on the Samsung Android device "Face" can be enabled, this is a finding.</t>
    </r>
  </si>
  <si>
    <t>V-258634</t>
  </si>
  <si>
    <r>
      <rPr>
        <sz val="11"/>
        <rFont val="Calibri"/>
      </rPr>
      <t>Samsung Android must be configured to enable a screen-lock policy that will lock the display after a period of inactivity - Disable trust agents.</t>
    </r>
  </si>
  <si>
    <r>
      <rPr>
        <sz val="11"/>
        <color rgb="FF000000"/>
        <rFont val="Calibri"/>
      </rPr>
      <t>Configure the Samsung Android devices to disable Trust Agents.</t>
    </r>
    <r>
      <rPr>
        <sz val="11"/>
        <color rgb="FF000000"/>
        <rFont val="Calibri"/>
      </rPr>
      <t xml:space="preserve">
</t>
    </r>
    <r>
      <rPr>
        <sz val="11"/>
        <color rgb="FF000000"/>
        <rFont val="Calibri"/>
      </rPr>
      <t>On the management tool, in the device restrictions, set "Trust Agents" to "Disable".</t>
    </r>
  </si>
  <si>
    <r>
      <rPr>
        <sz val="11"/>
        <color rgb="FF000000"/>
        <rFont val="Calibri"/>
      </rPr>
      <t>The screen lock timeout must be set to a value that helps protect the device from unauthorized access. Having a too-long timeout would increase the window of opportunity for adversaries who gain physical access to the mobile device through loss, theft, etc. Such devices are much more likely to be in an unlocked state when acquired by an adversary, thus granting immediate access to the data on the mobile device. The maximum timeout period of 15 minutes has been selected to balance functionality and security; shorter timeout periods may be appropriate depending on the risks posed to the mobile device.</t>
    </r>
    <r>
      <rPr>
        <sz val="11"/>
        <color rgb="FF000000"/>
        <rFont val="Calibri"/>
      </rPr>
      <t xml:space="preserve">
</t>
    </r>
    <r>
      <rPr>
        <sz val="11"/>
        <color rgb="FF000000"/>
        <rFont val="Calibri"/>
      </rPr>
      <t>SFR ID: FMT_SMF_EXT.1.1 #2a</t>
    </r>
  </si>
  <si>
    <r>
      <rPr>
        <sz val="11"/>
        <color rgb="FF000000"/>
        <rFont val="Calibri"/>
      </rPr>
      <t>Review the configuration to determine if the Samsung Android devices are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"Trust Agents" are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Trust agents.</t>
    </r>
    <r>
      <rPr>
        <sz val="11"/>
        <color rgb="FF000000"/>
        <rFont val="Calibri"/>
      </rPr>
      <t xml:space="preserve">
</t>
    </r>
    <r>
      <rPr>
        <sz val="11"/>
        <color rgb="FF000000"/>
        <rFont val="Calibri"/>
      </rPr>
      <t>2. Verify all listed Trust Agents are disabled and cannot be enabled. If a Trust Agent is not disabled in the list, verify for that Trust Agent, all of its listed Trustlets are disabled and cannot be enabled.</t>
    </r>
    <r>
      <rPr>
        <sz val="11"/>
        <color rgb="FF000000"/>
        <rFont val="Calibri"/>
      </rPr>
      <t xml:space="preserve">
</t>
    </r>
    <r>
      <rPr>
        <sz val="11"/>
        <color rgb="FF000000"/>
        <rFont val="Calibri"/>
      </rPr>
      <t>If on the management tool "Trust Agents" are not set to "Disable", or on the Samsung Android device a "Trust Agent" or "Trustlet"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KNOX-14-110190.</t>
    </r>
    <r>
      <rPr>
        <sz val="11"/>
        <color rgb="FF000000"/>
        <rFont val="Calibri"/>
      </rPr>
      <t xml:space="preserve">
</t>
    </r>
    <r>
      <rPr>
        <sz val="11"/>
        <color rgb="FF000000"/>
        <rFont val="Calibri"/>
      </rPr>
      <t>Exception: Trust Agents may be used if the Authorizing Official (AO) allows a screen lock timeout after four hours (or more) of inactivity. This may be applicable to tactical use case.</t>
    </r>
  </si>
  <si>
    <t>V-258635</t>
  </si>
  <si>
    <r>
      <rPr>
        <sz val="11"/>
        <rFont val="Calibri"/>
      </rPr>
      <t>Samsung Android must be configured to not allow backup of all applications and configuration data to remote systems. - Disable Backup Services.</t>
    </r>
  </si>
  <si>
    <r>
      <rPr>
        <sz val="11"/>
        <color rgb="FF000000"/>
        <rFont val="Calibri"/>
      </rPr>
      <t>Configure the Samsung Android devices to disable backup to remote systems (including commercial clouds).</t>
    </r>
    <r>
      <rPr>
        <sz val="11"/>
        <color rgb="FF000000"/>
        <rFont val="Calibri"/>
      </rPr>
      <t xml:space="preserve">
</t>
    </r>
    <r>
      <rPr>
        <sz val="11"/>
        <color rgb="FF000000"/>
        <rFont val="Calibri"/>
      </rPr>
      <t>On the management tool, in the device restrictions, set "Backup service" to "Disable".</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</si>
  <si>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vulnerable to breach. Disallowing remote backup mitigates this risk.</t>
    </r>
    <r>
      <rPr>
        <sz val="11"/>
        <color rgb="FF000000"/>
        <rFont val="Calibri"/>
      </rPr>
      <t xml:space="preserve">
</t>
    </r>
    <r>
      <rPr>
        <sz val="11"/>
        <color rgb="FF000000"/>
        <rFont val="Calibri"/>
      </rPr>
      <t>SFR ID: FMT_SMF_EXT.1.1 #40</t>
    </r>
  </si>
  <si>
    <r>
      <rPr>
        <sz val="11"/>
        <color rgb="FF000000"/>
        <rFont val="Calibri"/>
      </rPr>
      <t>Review the configuration to determine if the Samsung Android devices are disabling backup to remote systems (including commercial clouds).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"Backup service" is set to "Disable".</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Accounts and backup.</t>
    </r>
    <r>
      <rPr>
        <sz val="11"/>
        <color rgb="FF000000"/>
        <rFont val="Calibri"/>
      </rPr>
      <t xml:space="preserve">
</t>
    </r>
    <r>
      <rPr>
        <sz val="11"/>
        <color rgb="FF000000"/>
        <rFont val="Calibri"/>
      </rPr>
      <t>2. Verify any backup service listed cannot be configured to back up data.</t>
    </r>
    <r>
      <rPr>
        <sz val="11"/>
        <color rgb="FF000000"/>
        <rFont val="Calibri"/>
      </rPr>
      <t xml:space="preserve">
</t>
    </r>
    <r>
      <rPr>
        <sz val="11"/>
        <color rgb="FF000000"/>
        <rFont val="Calibri"/>
      </rPr>
      <t>If on the management tool "Backup service" is not set to "Disable", or on the Samsung Android device a listed backup service can be configured to back up data, this is a finding.</t>
    </r>
  </si>
  <si>
    <t>V-258636</t>
  </si>
  <si>
    <r>
      <rPr>
        <sz val="11"/>
        <rFont val="Calibri"/>
      </rPr>
      <t>Samsung Android must be configured to disable developer modes.</t>
    </r>
  </si>
  <si>
    <r>
      <rPr>
        <sz val="11"/>
        <color rgb="FF000000"/>
        <rFont val="Calibri"/>
      </rPr>
      <t>Configure the Samsung Android devices to disable developer modes.</t>
    </r>
    <r>
      <rPr>
        <sz val="11"/>
        <color rgb="FF000000"/>
        <rFont val="Calibri"/>
      </rPr>
      <t xml:space="preserve">
</t>
    </r>
    <r>
      <rPr>
        <sz val="11"/>
        <color rgb="FF000000"/>
        <rFont val="Calibri"/>
      </rPr>
      <t>On the management tool, in the device restrictions, set "Debugging Features" to "Disallow".</t>
    </r>
  </si>
  <si>
    <r>
      <rPr>
        <sz val="11"/>
        <color rgb="FF000000"/>
        <rFont val="Calibri"/>
      </rPr>
      <t>Developer modes expose features of the MOS that are not available during standard operation. An adversary may leverage a vulnerability inherent in a developer mode to compromise the confidentiality, integrity, and availability of DOD sensitive information. Disabling developer modes mitigates this risk.</t>
    </r>
    <r>
      <rPr>
        <sz val="11"/>
        <color rgb="FF000000"/>
        <rFont val="Calibri"/>
      </rPr>
      <t xml:space="preserve">
</t>
    </r>
    <r>
      <rPr>
        <sz val="11"/>
        <color rgb="FF000000"/>
        <rFont val="Calibri"/>
      </rPr>
      <t>SFR ID: FMT_SMF_EXT.1.1 #26</t>
    </r>
  </si>
  <si>
    <r>
      <rPr>
        <sz val="11"/>
        <color rgb="FF000000"/>
        <rFont val="Calibri"/>
      </rPr>
      <t>Review the configure to determine if the Samsung Android devices are disabling developer modes.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"Debugging Features"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About phone &gt;&gt; Software information.</t>
    </r>
    <r>
      <rPr>
        <sz val="11"/>
        <color rgb="FF000000"/>
        <rFont val="Calibri"/>
      </rPr>
      <t xml:space="preserve">
</t>
    </r>
    <r>
      <rPr>
        <sz val="11"/>
        <color rgb="FF000000"/>
        <rFont val="Calibri"/>
      </rPr>
      <t>2. Tap on the Build Number to try to enable Developer Options and validate that action is blocked.</t>
    </r>
    <r>
      <rPr>
        <sz val="11"/>
        <color rgb="FF000000"/>
        <rFont val="Calibri"/>
      </rPr>
      <t xml:space="preserve">
</t>
    </r>
    <r>
      <rPr>
        <sz val="11"/>
        <color rgb="FF000000"/>
        <rFont val="Calibri"/>
      </rPr>
      <t>If on the management tool "Debugging Features" is not set to "Disallow" or on the Samsung Android device "Developer options" action is not blocked, this is a finding.</t>
    </r>
  </si>
  <si>
    <t>V-258637</t>
  </si>
  <si>
    <r>
      <rPr>
        <sz val="11"/>
        <rFont val="Calibri"/>
      </rPr>
      <t>Samsung Android must be configured to disable all Bluetooth profiles except for HSP (Headset Profile), HFP (Hands-Free Profile), SPP (Serial Port Profile), A2DP (Advanced Audio Distribution Profile), AVRCP (Audio/Video Remote Control Profile), and PBAP (Phone Book Access Profile).</t>
    </r>
  </si>
  <si>
    <r>
      <rPr>
        <sz val="11"/>
        <color rgb="FF000000"/>
        <rFont val="Calibri"/>
      </rPr>
      <t>Configure the Samsung Android devices to disable Bluetooth, or if the AO has approved the use of Bluetooth (for example, for hands-free use), train users to only pair devices that support HSP, HFP, SPP, A2DP, AVRCP, and PBAP profiles.</t>
    </r>
    <r>
      <rPr>
        <sz val="11"/>
        <color rgb="FF000000"/>
        <rFont val="Calibri"/>
      </rPr>
      <t xml:space="preserve">
</t>
    </r>
    <r>
      <rPr>
        <sz val="11"/>
        <color rgb="FF000000"/>
        <rFont val="Calibri"/>
      </rPr>
      <t>On the management tool, in the device restrictions section, set "Bluetooth" to the AO-approved selection: "Allow" if the AO has approved the use of Bluetooth or "Disallow" if the AO has not approved its use.</t>
    </r>
    <r>
      <rPr>
        <sz val="11"/>
        <color rgb="FF000000"/>
        <rFont val="Calibri"/>
      </rPr>
      <t xml:space="preserve">
</t>
    </r>
    <r>
      <rPr>
        <sz val="11"/>
        <color rgb="FF000000"/>
        <rFont val="Calibri"/>
      </rPr>
      <t>The user training requirement is satisfied in requirement KNOX-14-110300.</t>
    </r>
  </si>
  <si>
    <r>
      <rPr>
        <sz val="11"/>
        <color rgb="FF000000"/>
        <rFont val="Calibri"/>
      </rPr>
      <t>Some Bluetooth profiles provide the capability for remote transfer of sensitive DOD data without encryption or otherwise do not meet DOD IT security policies and therefore must be disabled.</t>
    </r>
    <r>
      <rPr>
        <sz val="11"/>
        <color rgb="FF000000"/>
        <rFont val="Calibri"/>
      </rPr>
      <t xml:space="preserve">
</t>
    </r>
    <r>
      <rPr>
        <sz val="11"/>
        <color rgb="FF000000"/>
        <rFont val="Calibri"/>
      </rPr>
      <t>SFR ID: FMT_SMF_EXT.1.1/BLUETOOTH BT-8</t>
    </r>
  </si>
  <si>
    <r>
      <rPr>
        <sz val="11"/>
        <color rgb="FF000000"/>
        <rFont val="Calibri"/>
      </rPr>
      <t>Review the Samsung documentation and inspect the configuration to verify the Samsung Android devices are paired only with devices that support HSP, HFP, SPP, A2DP, AVRCP, and PBAP Bluetooth profiles.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section, verify "Bluetooth" is set to the AO-approved selection: "Allow" if the AO has approved the use of Bluetooth or "Disallow" if the AO has not approved its use.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Connections &gt;&gt; Bluetooth.</t>
    </r>
    <r>
      <rPr>
        <sz val="11"/>
        <color rgb="FF000000"/>
        <rFont val="Calibri"/>
      </rPr>
      <t xml:space="preserve">
</t>
    </r>
    <r>
      <rPr>
        <sz val="11"/>
        <color rgb="FF000000"/>
        <rFont val="Calibri"/>
      </rPr>
      <t>2. Verify all listed paired Bluetooth devices use only authorized Bluetooth profiles.</t>
    </r>
    <r>
      <rPr>
        <sz val="11"/>
        <color rgb="FF000000"/>
        <rFont val="Calibri"/>
      </rPr>
      <t xml:space="preserve">
</t>
    </r>
    <r>
      <rPr>
        <sz val="11"/>
        <color rgb="FF000000"/>
        <rFont val="Calibri"/>
      </rPr>
      <t>If on the management tool "Bluetooth" is not set to the AO-approved value, or the Samsung Android device is paired with a device that uses unauthorized Bluetooth profiles, this is a finding.</t>
    </r>
  </si>
  <si>
    <t>V-258638</t>
  </si>
  <si>
    <r>
      <rPr>
        <sz val="11"/>
        <rFont val="Calibri"/>
      </rPr>
      <t>Samsung Android must be configured to enable encryption for data at rest on removable storage media or, alternately, the use of removable storage media must be disabled.</t>
    </r>
  </si>
  <si>
    <t>CAT I (High)</t>
  </si>
  <si>
    <r>
      <rPr>
        <sz val="11"/>
        <color rgb="FF000000"/>
        <rFont val="Calibri"/>
      </rPr>
      <t>Configure the Samsung Android devices to enable data-at-rest protection for removable media, or alternatively, disable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On the management tool, in the device restrictions, set "Mount physical media" to "Disallow".</t>
    </r>
    <r>
      <rPr>
        <sz val="11"/>
        <color rgb="FF000000"/>
        <rFont val="Calibri"/>
      </rPr>
      <t xml:space="preserve">
</t>
    </r>
    <r>
      <rPr>
        <sz val="11"/>
        <color rgb="FF000000"/>
        <rFont val="Calibri"/>
      </rPr>
      <t>This disables the use of all removable storage, e.g., microSD cards, USB thumb drives, etc.</t>
    </r>
    <r>
      <rPr>
        <sz val="11"/>
        <color rgb="FF000000"/>
        <rFont val="Calibri"/>
      </rPr>
      <t xml:space="preserve">
</t>
    </r>
    <r>
      <rPr>
        <sz val="11"/>
        <color rgb="FF000000"/>
        <rFont val="Calibri"/>
      </rPr>
      <t>If the deployment requires the use of microSD cards, Knox Platform for Enterprise (KPE) can be used to allow them in a STIG-approved configuration. In this case, do not configure this policy, and instead replace with KPE policy (innately by the management tool or via Knox Service Plugin [KSP]) "Enforce external storage encryption" with value "enable".</t>
    </r>
  </si>
  <si>
    <r>
      <rPr>
        <sz val="11"/>
        <color rgb="FF000000"/>
        <rFont val="Calibri"/>
      </rPr>
      <t>The MOS must ensure the data being written to the mobile device's removable media is protected from unauthorized access. If data at rest is unencrypted, it is vulnerable to disclosure. Even if the operating system enforces permissions on data access, an adversary can read removable media directly, thereby circumventing operating system controls. Encrypting the data ensures confidentiality is protected even when the operating system is not running.</t>
    </r>
    <r>
      <rPr>
        <sz val="11"/>
        <color rgb="FF000000"/>
        <rFont val="Calibri"/>
      </rPr>
      <t xml:space="preserve">
</t>
    </r>
    <r>
      <rPr>
        <sz val="11"/>
        <color rgb="FF000000"/>
        <rFont val="Calibri"/>
      </rPr>
      <t>SFR ID: FMT_SMF_EXT.1.1 #20, #47d</t>
    </r>
  </si>
  <si>
    <r>
      <rPr>
        <sz val="11"/>
        <color rgb="FF000000"/>
        <rFont val="Calibri"/>
      </rPr>
      <t>Review the configuration to determine if the Samsung Android devices are either enabling data-at-rest protection for removable media or disabling their use.</t>
    </r>
    <r>
      <rPr>
        <sz val="11"/>
        <color rgb="FF000000"/>
        <rFont val="Calibri"/>
      </rPr>
      <t xml:space="preserve">
</t>
    </r>
    <r>
      <rPr>
        <sz val="11"/>
        <color rgb="FF000000"/>
        <rFont val="Calibri"/>
      </rPr>
      <t>This requirement is not applicable for devices that do not support removable storage media.</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"Mount physical media" is set to "Disallow".</t>
    </r>
    <r>
      <rPr>
        <sz val="11"/>
        <color rgb="FF000000"/>
        <rFont val="Calibri"/>
      </rPr>
      <t xml:space="preserve">
</t>
    </r>
    <r>
      <rPr>
        <sz val="11"/>
        <color rgb="FF000000"/>
        <rFont val="Calibri"/>
      </rPr>
      <t>On the Samsung Android device, verify that a microSD card cannot be mounted.</t>
    </r>
    <r>
      <rPr>
        <sz val="11"/>
        <color rgb="FF000000"/>
        <rFont val="Calibri"/>
      </rPr>
      <t xml:space="preserve">
</t>
    </r>
    <r>
      <rPr>
        <sz val="11"/>
        <color rgb="FF000000"/>
        <rFont val="Calibri"/>
      </rPr>
      <t>The device should ignore the inserted SD card and no notifications for the transfer of media files should appear, nor should any files be listed using a file browser, such as Samsung My Files.</t>
    </r>
    <r>
      <rPr>
        <sz val="11"/>
        <color rgb="FF000000"/>
        <rFont val="Calibri"/>
      </rPr>
      <t xml:space="preserve">
</t>
    </r>
    <r>
      <rPr>
        <sz val="11"/>
        <color rgb="FF000000"/>
        <rFont val="Calibri"/>
      </rPr>
      <t>If on the management tool "Mount physical media" is not set to "Disallow", or on the Samsung Android device a microSD card can be mounted, this is a finding.</t>
    </r>
  </si>
  <si>
    <t>V-258639</t>
  </si>
  <si>
    <r>
      <rPr>
        <sz val="11"/>
        <rFont val="Calibri"/>
      </rPr>
      <t>Samsung Android must be configured to disable USB mass storage mode.</t>
    </r>
  </si>
  <si>
    <r>
      <rPr>
        <sz val="11"/>
        <color rgb="FF000000"/>
        <rFont val="Calibri"/>
      </rPr>
      <t>Configure the Samsung Android devices to disable USB mass storage mode.</t>
    </r>
    <r>
      <rPr>
        <sz val="11"/>
        <color rgb="FF000000"/>
        <rFont val="Calibri"/>
      </rPr>
      <t xml:space="preserve">
</t>
    </r>
    <r>
      <rPr>
        <sz val="11"/>
        <color rgb="FF000000"/>
        <rFont val="Calibri"/>
      </rPr>
      <t>On the management tool, in the device restrictions, set "USB file transfer" to "Disallow".</t>
    </r>
    <r>
      <rPr>
        <sz val="11"/>
        <color rgb="FF000000"/>
        <rFont val="Calibri"/>
      </rPr>
      <t xml:space="preserve">
</t>
    </r>
    <r>
      <rPr>
        <sz val="11"/>
        <color rgb="FF000000"/>
        <rFont val="Calibri"/>
      </rPr>
      <t>DeX drag and drop file transfer capabilities will be prohibited, but all other DeX capabilities remain usable.</t>
    </r>
  </si>
  <si>
    <r>
      <rPr>
        <sz val="11"/>
        <color rgb="FF000000"/>
        <rFont val="Calibri"/>
      </rPr>
      <t>USB mass storage mode enables the transfer of data and software from one device to another. This software can include malware. When USB mass storage is enabled on a mobile device, it becomes a potential vector for malware and unauthorized data exfiltration. Prohibiting USB mass storage mode mitigates this risk.</t>
    </r>
    <r>
      <rPr>
        <sz val="11"/>
        <color rgb="FF000000"/>
        <rFont val="Calibri"/>
      </rPr>
      <t xml:space="preserve">
</t>
    </r>
    <r>
      <rPr>
        <sz val="11"/>
        <color rgb="FF000000"/>
        <rFont val="Calibri"/>
      </rPr>
      <t>SFR ID: FMT_SMF_EXT.1.1 #39</t>
    </r>
  </si>
  <si>
    <r>
      <rPr>
        <sz val="11"/>
        <color rgb="FF000000"/>
        <rFont val="Calibri"/>
      </rPr>
      <t>Review the configuration to determine if the Samsung Android devices are disabling USB mass storage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"USB file transfer" has been set to "Disallow".</t>
    </r>
    <r>
      <rPr>
        <sz val="11"/>
        <color rgb="FF000000"/>
        <rFont val="Calibri"/>
      </rPr>
      <t xml:space="preserve">
</t>
    </r>
    <r>
      <rPr>
        <sz val="11"/>
        <color rgb="FF000000"/>
        <rFont val="Calibri"/>
      </rPr>
      <t>On the Samsung Android device, from the "USB for file transfer" notification, verify a "File Transfer" is not an option.</t>
    </r>
    <r>
      <rPr>
        <sz val="11"/>
        <color rgb="FF000000"/>
        <rFont val="Calibri"/>
      </rPr>
      <t xml:space="preserve">
</t>
    </r>
    <r>
      <rPr>
        <sz val="11"/>
        <color rgb="FF000000"/>
        <rFont val="Calibri"/>
      </rPr>
      <t>If on the management tool "USB file transfer" is not set to "Disallow", or on the Samsung Android device a "File Transfer" is an option, this is a finding.</t>
    </r>
  </si>
  <si>
    <t>V-258640</t>
  </si>
  <si>
    <r>
      <rPr>
        <sz val="11"/>
        <rFont val="Calibri"/>
      </rPr>
      <t>Samsung Android must be configured to not allow backup of all applications and configuration data to locally connected systems.</t>
    </r>
  </si>
  <si>
    <r>
      <rPr>
        <sz val="11"/>
        <color rgb="FF000000"/>
        <rFont val="Calibri"/>
      </rPr>
      <t>Ensure USB file transfer has been disallowed (refer to requirement KNOX-14-110140).</t>
    </r>
  </si>
  <si>
    <r>
      <rPr>
        <sz val="11"/>
        <color rgb="FF000000"/>
        <rFont val="Calibri"/>
      </rPr>
      <t>Data on mobile devices is protected by numerous mechanisms, including user authentication, access control, and cryptography. When the data is backed up to an external system (either locally connected or cloud based), many if not all of these mechanisms are no longer present. This leaves the backed-up data vulnerable to attack. Disabling backup to external systems mitigates this risk.</t>
    </r>
    <r>
      <rPr>
        <sz val="11"/>
        <color rgb="FF000000"/>
        <rFont val="Calibri"/>
      </rPr>
      <t xml:space="preserve">
</t>
    </r>
    <r>
      <rPr>
        <sz val="11"/>
        <color rgb="FF000000"/>
        <rFont val="Calibri"/>
      </rPr>
      <t>SFR ID: FMT_SMF_EXT.1.1 #40</t>
    </r>
  </si>
  <si>
    <r>
      <rPr>
        <sz val="11"/>
        <color rgb="FF000000"/>
        <rFont val="Calibri"/>
      </rPr>
      <t>Verify requirement KNOX-14-110140 (disallow USB file transfer) has been implemented.</t>
    </r>
    <r>
      <rPr>
        <sz val="11"/>
        <color rgb="FF000000"/>
        <rFont val="Calibri"/>
      </rPr>
      <t xml:space="preserve">
</t>
    </r>
    <r>
      <rPr>
        <sz val="11"/>
        <color rgb="FF000000"/>
        <rFont val="Calibri"/>
      </rPr>
      <t>If disallow USB file transfer has not been implemented, this is a finding.</t>
    </r>
  </si>
  <si>
    <t>V-258641</t>
  </si>
  <si>
    <r>
      <rPr>
        <sz val="11"/>
        <rFont val="Calibri"/>
      </rPr>
      <t>Samsung Android must be configured to enable authentication of personal hotspot connections to the device using a preshared key. - Disallow config tethering.</t>
    </r>
  </si>
  <si>
    <r>
      <rPr>
        <sz val="11"/>
        <color rgb="FF000000"/>
        <rFont val="Calibri"/>
      </rPr>
      <t>Configure the Samsung Android devices to enable authentication of personal hotspot connections to the device using a preshared key.</t>
    </r>
    <r>
      <rPr>
        <sz val="11"/>
        <color rgb="FF000000"/>
        <rFont val="Calibri"/>
      </rPr>
      <t xml:space="preserve">
</t>
    </r>
    <r>
      <rPr>
        <sz val="11"/>
        <color rgb="FF000000"/>
        <rFont val="Calibri"/>
      </rPr>
      <t>On the management tool, in the device restrictions, set "Configure tethering" to "Disallow".</t>
    </r>
    <r>
      <rPr>
        <sz val="11"/>
        <color rgb="FF000000"/>
        <rFont val="Calibri"/>
      </rPr>
      <t xml:space="preserve">
</t>
    </r>
    <r>
      <rPr>
        <sz val="11"/>
        <color rgb="FF000000"/>
        <rFont val="Calibri"/>
      </rPr>
      <t>If the deployment requires the use of Mobile Hotspot and Tethering, Knox Platform for Enterprise (KPE) policy can be used to allow its use in a STIG-approved configuration. In this case, do not configure this policy and instead replace with KPE policy (innately by the management tool or via Knox Service Plugin [KSP]) "Allow open Wi-Fi connection" with value "Disable" and add Training Topic "Don't use Wi-Fi Sharing". (Refer to Supplemental document for additional information.)</t>
    </r>
  </si>
  <si>
    <r>
      <rPr>
        <sz val="11"/>
        <color rgb="FF000000"/>
        <rFont val="Calibri"/>
      </rPr>
      <t>If no authentication is required to establish personal hotspot connections (Wi-Fi and Bluetooth), an adversary may be able to use that device to perform attacks on other devices or networks without detection. A sophisticated adversary may also be able to exploit unknown system vulnerabilities to access information and computing resources on the device. Requiring authentication to establish personal hotspot connections mitigates this risk.</t>
    </r>
    <r>
      <rPr>
        <sz val="11"/>
        <color rgb="FF000000"/>
        <rFont val="Calibri"/>
      </rPr>
      <t xml:space="preserve">
</t>
    </r>
    <r>
      <rPr>
        <sz val="11"/>
        <color rgb="FF000000"/>
        <rFont val="Calibri"/>
      </rPr>
      <t>Application note: If hotspot functionality is permitted, it must be authenticated via a preshared key. There is no requirement to enable hotspot functionality, and it is recommended this functionality be disabled by default.</t>
    </r>
    <r>
      <rPr>
        <sz val="11"/>
        <color rgb="FF000000"/>
        <rFont val="Calibri"/>
      </rPr>
      <t xml:space="preserve">
</t>
    </r>
    <r>
      <rPr>
        <sz val="11"/>
        <color rgb="FF000000"/>
        <rFont val="Calibri"/>
      </rPr>
      <t>SFR ID: FMT_SMF_EXT.1.1 #41</t>
    </r>
  </si>
  <si>
    <r>
      <rPr>
        <sz val="11"/>
        <color rgb="FF000000"/>
        <rFont val="Calibri"/>
      </rPr>
      <t xml:space="preserve">Review the configuration to determine if the Samsung Android devices are enabling authentication of personal hotspot connections to the device using a preshared key. </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"Configure tethering"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Connections.</t>
    </r>
    <r>
      <rPr>
        <sz val="11"/>
        <color rgb="FF000000"/>
        <rFont val="Calibri"/>
      </rPr>
      <t xml:space="preserve">
</t>
    </r>
    <r>
      <rPr>
        <sz val="11"/>
        <color rgb="FF000000"/>
        <rFont val="Calibri"/>
      </rPr>
      <t>2. Verify "Mobile Hotspot and Tethering" is grayed out.</t>
    </r>
    <r>
      <rPr>
        <sz val="11"/>
        <color rgb="FF000000"/>
        <rFont val="Calibri"/>
      </rPr>
      <t xml:space="preserve">
</t>
    </r>
    <r>
      <rPr>
        <sz val="11"/>
        <color rgb="FF000000"/>
        <rFont val="Calibri"/>
      </rPr>
      <t>If on the management tool "Configure tethering" is not set to "Disallow", or on the Samsung Android device "Mobile Hotspot and Tethering" is not grayed out, this is a finding.</t>
    </r>
  </si>
  <si>
    <t>V-258642</t>
  </si>
  <si>
    <r>
      <rPr>
        <sz val="11"/>
        <rFont val="Calibri"/>
      </rPr>
      <t>Samsung Android must be configured to disallow configuration of the device</t>
    </r>
    <r>
      <rPr>
        <sz val="11"/>
        <color rgb="FF000000"/>
        <rFont val="Calibri"/>
      </rPr>
      <t>'</t>
    </r>
    <r>
      <rPr>
        <sz val="11"/>
        <color rgb="FF000000"/>
        <rFont val="Calibri"/>
      </rPr>
      <t>s date and time.</t>
    </r>
  </si>
  <si>
    <r>
      <rPr>
        <sz val="11"/>
        <color rgb="FF000000"/>
        <rFont val="Calibri"/>
      </rPr>
      <t>Configure the Samsung Android devices to disallow users from changing the date and time.</t>
    </r>
    <r>
      <rPr>
        <sz val="11"/>
        <color rgb="FF000000"/>
        <rFont val="Calibri"/>
      </rPr>
      <t xml:space="preserve">
</t>
    </r>
    <r>
      <rPr>
        <sz val="11"/>
        <color rgb="FF000000"/>
        <rFont val="Calibri"/>
      </rPr>
      <t>On the management tool, in the device restrictions, set "Configure Date/Time" to "Disallow".</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</si>
  <si>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Periodically synchronizing internal clocks with an authoritative time source is necessary to correctly correlate the timing of events that occur across the enterprise. The three authoritative time sources for Samsung Android are an authoritative time server that is synchronized with redundant United States Naval Observatory (USNO) time servers as designated for the appropriate DOD network (NIPRNet or SIPRNet), the Global Positioning System (GPS), or the wireless carrier.</t>
    </r>
    <r>
      <rPr>
        <sz val="11"/>
        <color rgb="FF000000"/>
        <rFont val="Calibri"/>
      </rPr>
      <t xml:space="preserve">
</t>
    </r>
    <r>
      <rPr>
        <sz val="11"/>
        <color rgb="FF000000"/>
        <rFont val="Calibri"/>
      </rPr>
      <t>Time stamps generated by the audit system in Samsung Android must include both date and time. The time may be expressed in Coordinated Universal Time (UTC), a modern continuation of Greenwich Mean Time (GMT), or local time with an offset from UTC.</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</si>
  <si>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disallow users from changing the date and time.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"Configure Date/Time"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General management &gt;&gt; Date and time.</t>
    </r>
    <r>
      <rPr>
        <sz val="11"/>
        <color rgb="FF000000"/>
        <rFont val="Calibri"/>
      </rPr>
      <t xml:space="preserve">
</t>
    </r>
    <r>
      <rPr>
        <sz val="11"/>
        <color rgb="FF000000"/>
        <rFont val="Calibri"/>
      </rPr>
      <t>2. Verify "Automatic data and time" is on and the user cannot disable it.</t>
    </r>
    <r>
      <rPr>
        <sz val="11"/>
        <color rgb="FF000000"/>
        <rFont val="Calibri"/>
      </rPr>
      <t xml:space="preserve">
</t>
    </r>
    <r>
      <rPr>
        <sz val="11"/>
        <color rgb="FF000000"/>
        <rFont val="Calibri"/>
      </rPr>
      <t>If on the management tool "Configure Date/Time" is not set to "Disallow", or on the Samsung Android device "Automatic date and time" is not set or the user can disable it, this is a finding.</t>
    </r>
  </si>
  <si>
    <t>V-258643</t>
  </si>
  <si>
    <r>
      <rPr>
        <sz val="11"/>
        <rFont val="Calibri"/>
      </rPr>
      <t>Samsung Android must have the DOD root and intermediate PKI certificates installed.</t>
    </r>
  </si>
  <si>
    <r>
      <rPr>
        <sz val="11"/>
        <color rgb="FF000000"/>
        <rFont val="Calibri"/>
      </rPr>
      <t>Install the DOD root and intermediate PKI certificates into the Samsung Android devices.</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install the DOD root and intermediate PKI certificates.</t>
    </r>
  </si>
  <si>
    <r>
      <rPr>
        <sz val="11"/>
        <color rgb="FF000000"/>
        <rFont val="Calibri"/>
      </rPr>
      <t>DOD root and intermediate PKI certificates are used to verify the authenticity of PKI certificates of users and web services. If the root and intermediate certificates are not available, an adversary could falsely sign a certificate in such a way that it could not be detected. Providing access to the DOD root and intermediate PKI certificates greatly diminishes the risk of this attack.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</si>
  <si>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have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device policy management, verify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User tab, verify the DOD root and intermediate PKI certificates are listed in the device.</t>
    </r>
    <r>
      <rPr>
        <sz val="11"/>
        <color rgb="FF000000"/>
        <rFont val="Calibri"/>
      </rPr>
      <t xml:space="preserve">
</t>
    </r>
    <r>
      <rPr>
        <sz val="11"/>
        <color rgb="FF000000"/>
        <rFont val="Calibri"/>
      </rPr>
      <t>If on the management tool the DOD root and intermediate PKI certificates are not listed in the device, or on the Samsung Android device the DOD root and intermediate PKI certificates are not listed in the device, this is a finding.</t>
    </r>
  </si>
  <si>
    <t>V-258644</t>
  </si>
  <si>
    <r>
      <rPr>
        <sz val="11"/>
        <rFont val="Calibri"/>
      </rPr>
      <t>Samsung Android must be configured to enforce an application installation policy by specifying an application allowlist that restricts applications by the following characteristics: Names.</t>
    </r>
  </si>
  <si>
    <r>
      <rPr>
        <sz val="11"/>
        <color rgb="FF000000"/>
        <rFont val="Calibri"/>
      </rPr>
      <t>Configure Samsung Android devices to allow users to install only applications that have been approved by the AO.</t>
    </r>
    <r>
      <rPr>
        <sz val="11"/>
        <color rgb="FF000000"/>
        <rFont val="Calibri"/>
      </rPr>
      <t xml:space="preserve">
</t>
    </r>
    <r>
      <rPr>
        <sz val="11"/>
        <color rgb="FF000000"/>
        <rFont val="Calibri"/>
      </rPr>
      <t>In addition to any local policy, the AO must not approve applications that have certain prohibited characteristics. These are covered in KNOX-14-110200.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</si>
  <si>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 xml:space="preserve">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 </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t>
    </r>
    <r>
      <rPr>
        <sz val="11"/>
        <color rgb="FF000000"/>
        <rFont val="Calibri"/>
      </rPr>
      <t xml:space="preserve">
</t>
    </r>
    <r>
      <rPr>
        <sz val="11"/>
        <color rgb="FF000000"/>
        <rFont val="Calibri"/>
      </rPr>
      <t>The application allowlist, in addition to controlling the installation of applications on the MD, must control user access/execution of all core applications (included in the OS by the OS vendor) and preinstalled applications (provided by the MD vendor and wireless carrier), or the MD must provide an alternate method of restricting user access/execution to core and preinstalled applications.</t>
    </r>
    <r>
      <rPr>
        <sz val="11"/>
        <color rgb="FF000000"/>
        <rFont val="Calibri"/>
      </rPr>
      <t xml:space="preserve">
</t>
    </r>
    <r>
      <rPr>
        <sz val="11"/>
        <color rgb="FF000000"/>
        <rFont val="Calibri"/>
      </rPr>
      <t>SFR ID: FMT_SMF_EXT.1.1 #8b</t>
    </r>
  </si>
  <si>
    <r>
      <rPr>
        <sz val="11"/>
        <color rgb="FF000000"/>
        <rFont val="Calibri"/>
      </rPr>
      <t>Review the configuration to determine if the Samsung Android devices are allowing users to install only applications that have been approved by the Authorizing Official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</si>
  <si>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V-258645</t>
  </si>
  <si>
    <r>
      <rPr>
        <sz val="11"/>
        <rFont val="Calibri"/>
      </rPr>
      <t>Samsung Android must be configured to not allow installation of applications with the following characteristics: - Backs up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</si>
  <si>
    <r>
      <rPr>
        <sz val="11"/>
        <color rgb="FF000000"/>
        <rFont val="Calibri"/>
      </rPr>
      <t>The authorizing official (AO) must not approve applications with the following characteristics for installation by users on the device:</t>
    </r>
    <r>
      <rPr>
        <sz val="11"/>
        <color rgb="FF000000"/>
        <rFont val="Calibri"/>
      </rPr>
      <t xml:space="preserve">
</t>
    </r>
    <r>
      <rPr>
        <sz val="11"/>
        <color rgb="FF000000"/>
        <rFont val="Calibri"/>
      </rPr>
      <t>- Backs up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xml:space="preserve">- Allows synchronization of data or applications between devices associated with user; </t>
    </r>
    <r>
      <rPr>
        <sz val="11"/>
        <color rgb="FF000000"/>
        <rFont val="Calibri"/>
      </rPr>
      <t xml:space="preserve">
</t>
    </r>
    <r>
      <rPr>
        <sz val="11"/>
        <color rgb="FF000000"/>
        <rFont val="Calibri"/>
      </rPr>
      <t>- Payment processing;</t>
    </r>
    <r>
      <rPr>
        <sz val="11"/>
        <color rgb="FF000000"/>
        <rFont val="Calibri"/>
      </rPr>
      <t xml:space="preserve">
</t>
    </r>
    <r>
      <rPr>
        <sz val="11"/>
        <color rgb="FF000000"/>
        <rFont val="Calibri"/>
      </rPr>
      <t>- Allows unencrypted (or encrypted but not FIPS 140-2/140-3 validated) data sharing with other MDs or printers;</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Implement managed Google Play (refer to requirement KNOX-14-110190).</t>
    </r>
  </si>
  <si>
    <r>
      <rPr>
        <sz val="11"/>
        <color rgb="FF000000"/>
        <rFont val="Calibri"/>
      </rPr>
      <t>Requiring all authorized applications to be in an application allowlist prevents the execution of any applications (e.g., unauthorized, malicious) that are not part of the allowlist. Failure to configure an application allowlist properly could allow unauthorized and malicious applications to be downloaded, installed, and executed on the mobile device, causing a compromise of DOD data accessible by these applications. Applications with the listed characteristics have features that can cause the compromise of sensitive DOD data or have features with no known application in the DOD environment.</t>
    </r>
    <r>
      <rPr>
        <sz val="11"/>
        <color rgb="FF000000"/>
        <rFont val="Calibri"/>
      </rPr>
      <t xml:space="preserve">
</t>
    </r>
    <r>
      <rPr>
        <sz val="11"/>
        <color rgb="FF000000"/>
        <rFont val="Calibri"/>
      </rPr>
      <t>Application note: The application allowlist, in addition to controlling the installation of applications on the MD, must control user access/execution of all core and preinstalled applications, or the MD must provide an alternate method of restricting user access/execution to core and preinstalled applications.</t>
    </r>
    <r>
      <rPr>
        <sz val="11"/>
        <color rgb="FF000000"/>
        <rFont val="Calibri"/>
      </rPr>
      <t xml:space="preserve">
</t>
    </r>
    <r>
      <rPr>
        <sz val="11"/>
        <color rgb="FF000000"/>
        <rFont val="Calibri"/>
      </rPr>
      <t>Core application: Any application integrated into the OS by the OS or MD vendors.</t>
    </r>
    <r>
      <rPr>
        <sz val="11"/>
        <color rgb="FF000000"/>
        <rFont val="Calibri"/>
      </rPr>
      <t xml:space="preserve">
</t>
    </r>
    <r>
      <rPr>
        <sz val="11"/>
        <color rgb="FF000000"/>
        <rFont val="Calibri"/>
      </rPr>
      <t>Preinstalled application: Additional noncore applications included in the OS build by the OS vendor, MD vendor, or wireless carrier.</t>
    </r>
    <r>
      <rPr>
        <sz val="11"/>
        <color rgb="FF000000"/>
        <rFont val="Calibri"/>
      </rPr>
      <t xml:space="preserve">
</t>
    </r>
    <r>
      <rPr>
        <sz val="11"/>
        <color rgb="FF000000"/>
        <rFont val="Calibri"/>
      </rPr>
      <t>SFR ID: FMT_SMF_EXT.1.1 #8b</t>
    </r>
  </si>
  <si>
    <r>
      <rPr>
        <sz val="11"/>
        <color rgb="FF000000"/>
        <rFont val="Calibri"/>
      </rPr>
      <t>Verify that requirement KNOX-14-110190 (managed Google Play) has been implemented.</t>
    </r>
    <r>
      <rPr>
        <sz val="11"/>
        <color rgb="FF000000"/>
        <rFont val="Calibri"/>
      </rPr>
      <t xml:space="preserve">
</t>
    </r>
    <r>
      <rPr>
        <sz val="11"/>
        <color rgb="FF000000"/>
        <rFont val="Calibri"/>
      </rPr>
      <t>If managed Google Play has not been implemented, this is a finding.</t>
    </r>
  </si>
  <si>
    <t>V-258646</t>
  </si>
  <si>
    <r>
      <rPr>
        <sz val="11"/>
        <rFont val="Calibri"/>
      </rPr>
      <t>Samsung Android must be configured to not display the following (Work Environment) notifications when the device is locked: All notifications.</t>
    </r>
  </si>
  <si>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device restrictions section, set "Unredacted Notifications" to "Disallow".</t>
    </r>
  </si>
  <si>
    <r>
      <rPr>
        <sz val="11"/>
        <color rgb="FF000000"/>
        <rFont val="Calibri"/>
      </rPr>
      <t>Many mobile devices display notifications on the lock screen so that users can obtain relevant information in a timely manner without having to frequently unlock the phone to determine if there are new notifications. However, in many cases, these notifications can contain sensitive information. When they are available on the lock screen, an adversary can see them merely by being in close physical proximity to the device. Configuring the MOS to not send notifications to the lock screen mitigates this risk.</t>
    </r>
    <r>
      <rPr>
        <sz val="11"/>
        <color rgb="FF000000"/>
        <rFont val="Calibri"/>
      </rPr>
      <t xml:space="preserve">
</t>
    </r>
    <r>
      <rPr>
        <sz val="11"/>
        <color rgb="FF000000"/>
        <rFont val="Calibri"/>
      </rPr>
      <t>SFR ID: FMT_SMF_EXT.1.1 #18</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</si>
  <si>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device restrictions section, verify "Unredacted Notifications"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Notifications.</t>
    </r>
    <r>
      <rPr>
        <sz val="11"/>
        <color rgb="FF000000"/>
        <rFont val="Calibri"/>
      </rPr>
      <t xml:space="preserve">
</t>
    </r>
    <r>
      <rPr>
        <sz val="11"/>
        <color rgb="FF000000"/>
        <rFont val="Calibri"/>
      </rPr>
      <t>2. Verify "Lock screen notifications" menu is disabled.</t>
    </r>
    <r>
      <rPr>
        <sz val="11"/>
        <color rgb="FF000000"/>
        <rFont val="Calibri"/>
      </rPr>
      <t xml:space="preserve">
</t>
    </r>
    <r>
      <rPr>
        <sz val="11"/>
        <color rgb="FF000000"/>
        <rFont val="Calibri"/>
      </rPr>
      <t>If on the management tool "Unredacted Notifications" is not set to "Disallow", or on the Samsung Android device "Notifications" menu is not disabled, this is a finding.</t>
    </r>
  </si>
  <si>
    <t>V-258647</t>
  </si>
  <si>
    <r>
      <rPr>
        <sz val="11"/>
        <rFont val="Calibri"/>
      </rPr>
      <t>Samsung Android must be configured to enable audit logging.</t>
    </r>
  </si>
  <si>
    <r>
      <rPr>
        <sz val="11"/>
        <color rgb="FF000000"/>
        <rFont val="Calibri"/>
      </rPr>
      <t>Configure the Samsung Android devices to enable audit logging.</t>
    </r>
    <r>
      <rPr>
        <sz val="11"/>
        <color rgb="FF000000"/>
        <rFont val="Calibri"/>
      </rPr>
      <t xml:space="preserve">
</t>
    </r>
    <r>
      <rPr>
        <sz val="11"/>
        <color rgb="FF000000"/>
        <rFont val="Calibri"/>
      </rPr>
      <t>On the management tool, in the device restrictions section, set "Security logging" to "Enable".</t>
    </r>
  </si>
  <si>
    <r>
      <rPr>
        <sz val="11"/>
        <color rgb="FF000000"/>
        <rFont val="Calibri"/>
      </rPr>
      <t>Audit logs enable monitoring of security-relevant events and subsequent forensics when breaches occur. They help identify attacks so that breaches can either be prevented or limited in their scope. They facilitate analysis to improve performance and security.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</si>
  <si>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device restrictions, verify "Security logging" is set to "Enable".</t>
    </r>
    <r>
      <rPr>
        <sz val="11"/>
        <color rgb="FF000000"/>
        <rFont val="Calibri"/>
      </rPr>
      <t xml:space="preserve">
</t>
    </r>
    <r>
      <rPr>
        <sz val="11"/>
        <color rgb="FF000000"/>
        <rFont val="Calibri"/>
      </rPr>
      <t>If on the management tool "Security logging" is not set to "Enable", this is a finding.</t>
    </r>
  </si>
  <si>
    <t>V-258648</t>
  </si>
  <si>
    <r>
      <rPr>
        <sz val="11"/>
        <rFont val="Calibri"/>
      </rPr>
      <t>Samsung Android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</si>
  <si>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device restrictions, set "Modify accounts" to "Disallow".</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</si>
  <si>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allowlisted accounts mitigates this vulnerability.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</si>
  <si>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Verify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</si>
  <si>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V-258649</t>
  </si>
  <si>
    <r>
      <rPr>
        <sz val="11"/>
        <rFont val="Calibri"/>
      </rPr>
      <t>Samsung Android must be configured to not allow backup of all applications, configuration data to remote systems.- Disable Data Sync Framework.</t>
    </r>
  </si>
  <si>
    <r>
      <rPr>
        <sz val="11"/>
        <color rgb="FF000000"/>
        <rFont val="Calibri"/>
      </rPr>
      <t>Disallow modify accounts (refer to requirement KNOX-14-110230).</t>
    </r>
  </si>
  <si>
    <r>
      <rPr>
        <sz val="11"/>
        <color rgb="FF000000"/>
        <rFont val="Calibri"/>
      </rPr>
      <t>Backups to remote systems (including cloud backup) can leave data vulnerable to breach on the external systems, which often offer less protection than the MOS. Where the remote backup involves a cloud-based solution, the backup capability is often used to synchronize data across multiple devices. In this case, DOD devices may synchronize DOD sensitive information to a user's personal device or other unauthorized computers that are vulnerable to breach. The Data Sync Framework allows apps to synchronize data between the mobile device and other web-based services. This uses accounts for services the user has added to the mobile device. Preventing the user from adding accounts to the device mitigates this risk.</t>
    </r>
    <r>
      <rPr>
        <sz val="11"/>
        <color rgb="FF000000"/>
        <rFont val="Calibri"/>
      </rPr>
      <t xml:space="preserve">
</t>
    </r>
    <r>
      <rPr>
        <sz val="11"/>
        <color rgb="FF000000"/>
        <rFont val="Calibri"/>
      </rPr>
      <t>For COBO/COPE (work profile), data cannot be backed up remotely via Backup Services. Work (profile) data could be backed up by adding an account to an app that supports the data sync framework; however, this is mitigated by preventing the addition of any accounts to the Work profile.</t>
    </r>
    <r>
      <rPr>
        <sz val="11"/>
        <color rgb="FF000000"/>
        <rFont val="Calibri"/>
      </rPr>
      <t xml:space="preserve">
</t>
    </r>
    <r>
      <rPr>
        <sz val="11"/>
        <color rgb="FF000000"/>
        <rFont val="Calibri"/>
      </rPr>
      <t>SFR ID: FMT_SMF_EXT.1.1 #40</t>
    </r>
  </si>
  <si>
    <r>
      <rPr>
        <sz val="11"/>
        <color rgb="FF000000"/>
        <rFont val="Calibri"/>
      </rPr>
      <t>Verify requirement KNOX-14-110230 (disallow modify accounts) has been implemented.</t>
    </r>
    <r>
      <rPr>
        <sz val="11"/>
        <color rgb="FF000000"/>
        <rFont val="Calibri"/>
      </rPr>
      <t xml:space="preserve">
</t>
    </r>
    <r>
      <rPr>
        <sz val="11"/>
        <color rgb="FF000000"/>
        <rFont val="Calibri"/>
      </rPr>
      <t>If disallowing modify accounts has not been implemented, this is a finding.</t>
    </r>
  </si>
  <si>
    <t>V-258650</t>
  </si>
  <si>
    <r>
      <rPr>
        <sz val="11"/>
        <rFont val="Calibri"/>
      </rPr>
      <t>Samsung Android must allow only the Administrator (management tool) to perform the following management function: Install/remove DOD root and intermediate PKI certificates.</t>
    </r>
  </si>
  <si>
    <r>
      <rPr>
        <sz val="11"/>
        <color rgb="FF000000"/>
        <rFont val="Calibri"/>
      </rPr>
      <t>Configure the Samsung Android devices to prevent users from removing DOD root and intermediate PKI certificates.</t>
    </r>
    <r>
      <rPr>
        <sz val="11"/>
        <color rgb="FF000000"/>
        <rFont val="Calibri"/>
      </rPr>
      <t xml:space="preserve">
</t>
    </r>
    <r>
      <rPr>
        <sz val="11"/>
        <color rgb="FF000000"/>
        <rFont val="Calibri"/>
      </rPr>
      <t>On the management tool, in the device restrictions, set "Configure credentials" to "Disallow".</t>
    </r>
  </si>
  <si>
    <r>
      <rPr>
        <sz val="11"/>
        <color rgb="FF000000"/>
        <rFont val="Calibri"/>
      </rPr>
      <t>DOD root and intermediate PKI certificates are used to verify the authenticity of PKI certificates of users and web services. If the user is allowed to remove root and intermediate certificates, the user could allow an adversary to falsely sign a certificate in such a way that it could not be detected. Restricting the ability to remove DOD root and intermediate PKI certificates to the Administrator mitigates this risk.</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</si>
  <si>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System tab, verify no listed certificate in the device can be untrusted.</t>
    </r>
    <r>
      <rPr>
        <sz val="11"/>
        <color rgb="FF000000"/>
        <rFont val="Calibri"/>
      </rPr>
      <t xml:space="preserve">
</t>
    </r>
    <r>
      <rPr>
        <sz val="11"/>
        <color rgb="FF000000"/>
        <rFont val="Calibri"/>
      </rPr>
      <t>3. In the User tab, verify no listed certificate in the device can be removed.</t>
    </r>
    <r>
      <rPr>
        <sz val="11"/>
        <color rgb="FF000000"/>
        <rFont val="Calibri"/>
      </rPr>
      <t xml:space="preserve">
</t>
    </r>
    <r>
      <rPr>
        <sz val="11"/>
        <color rgb="FF000000"/>
        <rFont val="Calibri"/>
      </rPr>
      <t>If on the management tool in the device restrictions "Configure credentials" is not set to "Disallow", or on the Samsung Android device a certificate can be untrusted or removed, this is a finding.</t>
    </r>
  </si>
  <si>
    <t>V-258651</t>
  </si>
  <si>
    <r>
      <rPr>
        <sz val="11"/>
        <rFont val="Calibri"/>
      </rPr>
      <t>Samsung Android must be configured to enforce an application installation policy by specifying one or more authorized application repositories, including DOD-approved commercial app repository, management tool server, or mobile application store.</t>
    </r>
  </si>
  <si>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On the management tool, in the device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</si>
  <si>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Forcing all applications to be installed from authorized application repositories can prevent unauthorized and malicious applications from being installed and executed on mobile devices. Allowing such installations and executions could cause a compromise of DOD data accessible by these unauthorized/malicious applications.</t>
    </r>
    <r>
      <rPr>
        <sz val="11"/>
        <color rgb="FF000000"/>
        <rFont val="Calibri"/>
      </rPr>
      <t xml:space="preserve">
</t>
    </r>
    <r>
      <rPr>
        <sz val="11"/>
        <color rgb="FF000000"/>
        <rFont val="Calibri"/>
      </rPr>
      <t>SFR ID: FMT_SMF_EXT.1.1 #8a</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</si>
  <si>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Security and privacy &gt;&gt; More security settings &gt;&gt; Install unknown apps.</t>
    </r>
    <r>
      <rPr>
        <sz val="11"/>
        <color rgb="FF000000"/>
        <rFont val="Calibri"/>
      </rPr>
      <t xml:space="preserve">
</t>
    </r>
    <r>
      <rPr>
        <sz val="11"/>
        <color rgb="FF000000"/>
        <rFont val="Calibri"/>
      </rPr>
      <t>2. Verify each app listed has the status "Disabled" under the app name or that no apps are listed.</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</si>
  <si>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V-258652</t>
  </si>
  <si>
    <r>
      <rPr>
        <sz val="11"/>
        <rFont val="Calibri"/>
      </rPr>
      <t>Samsung Android must be configured to enable Common Criteria (CC) mode.</t>
    </r>
  </si>
  <si>
    <r>
      <rPr>
        <sz val="11"/>
        <color rgb="FF000000"/>
        <rFont val="Calibri"/>
      </rPr>
      <t>Configure the Samsung Android devices to enable CC mode.</t>
    </r>
    <r>
      <rPr>
        <sz val="11"/>
        <color rgb="FF000000"/>
        <rFont val="Calibri"/>
      </rPr>
      <t xml:space="preserve">
</t>
    </r>
    <r>
      <rPr>
        <sz val="11"/>
        <color rgb="FF000000"/>
        <rFont val="Calibri"/>
      </rPr>
      <t>On the management tool, in the device restrictions, set "Common Criteria mode" to "Enable".</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</si>
  <si>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When enforcing Android Enterprise (AE) CC mode on a Samsung Android device, additional Samsung-specific security features are also enabled.</t>
    </r>
    <r>
      <rPr>
        <sz val="11"/>
        <color rgb="FF000000"/>
        <rFont val="Calibri"/>
      </rPr>
      <t xml:space="preserve">
</t>
    </r>
    <r>
      <rPr>
        <sz val="11"/>
        <color rgb="FF000000"/>
        <rFont val="Calibri"/>
      </rPr>
      <t>CC mode implements the following behavioral/functional changes to meet MDFPP requirements:</t>
    </r>
    <r>
      <rPr>
        <sz val="11"/>
        <color rgb="FF000000"/>
        <rFont val="Calibri"/>
      </rPr>
      <t xml:space="preserve">
</t>
    </r>
    <r>
      <rPr>
        <sz val="11"/>
        <color rgb="FF000000"/>
        <rFont val="Calibri"/>
      </rPr>
      <t>- How the Bluetooth and Wi-Fi keys are stored using different types of encryption.</t>
    </r>
    <r>
      <rPr>
        <sz val="11"/>
        <color rgb="FF000000"/>
        <rFont val="Calibri"/>
      </rPr>
      <t xml:space="preserve">
</t>
    </r>
    <r>
      <rPr>
        <sz val="11"/>
        <color rgb="FF000000"/>
        <rFont val="Calibri"/>
      </rPr>
      <t>- Download mode is disabled and all updates will occur via Firmware Over the Air (FOTA) only.</t>
    </r>
    <r>
      <rPr>
        <sz val="11"/>
        <color rgb="FF000000"/>
        <rFont val="Calibri"/>
      </rPr>
      <t xml:space="preserve">
</t>
    </r>
    <r>
      <rPr>
        <sz val="11"/>
        <color rgb="FF000000"/>
        <rFont val="Calibri"/>
      </rPr>
      <t>In addition, CC mode adds new restrictions not to meet MDFPP requirements but to offer better security above what is required:</t>
    </r>
    <r>
      <rPr>
        <sz val="11"/>
        <color rgb="FF000000"/>
        <rFont val="Calibri"/>
      </rPr>
      <t xml:space="preserve">
</t>
    </r>
    <r>
      <rPr>
        <sz val="11"/>
        <color rgb="FF000000"/>
        <rFont val="Calibri"/>
      </rPr>
      <t>- Force password information following FOTA update for consistency.</t>
    </r>
    <r>
      <rPr>
        <sz val="11"/>
        <color rgb="FF000000"/>
        <rFont val="Calibri"/>
      </rPr>
      <t xml:space="preserve">
</t>
    </r>
    <r>
      <rPr>
        <sz val="11"/>
        <color rgb="FF000000"/>
        <rFont val="Calibri"/>
      </rPr>
      <t>- Disable Remote unlock by FindMyMobile.</t>
    </r>
    <r>
      <rPr>
        <sz val="11"/>
        <color rgb="FF000000"/>
        <rFont val="Calibri"/>
      </rPr>
      <t xml:space="preserve">
</t>
    </r>
    <r>
      <rPr>
        <sz val="11"/>
        <color rgb="FF000000"/>
        <rFont val="Calibri"/>
      </rPr>
      <t>- Restrict biometric attempts to 10.</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</si>
  <si>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enabling CC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"Common Criteria mode" is set to "Enable".</t>
    </r>
    <r>
      <rPr>
        <sz val="11"/>
        <color rgb="FF000000"/>
        <rFont val="Calibri"/>
      </rPr>
      <t xml:space="preserve">
</t>
    </r>
    <r>
      <rPr>
        <sz val="11"/>
        <color rgb="FF000000"/>
        <rFont val="Calibri"/>
      </rPr>
      <t>On the Samsung Android device, put the device into "Download mode" (press and hold down the Home + Power + Volume Down buttons at the same time) and verify the text "Blocked by CC Mode" is displayed on the screen.</t>
    </r>
    <r>
      <rPr>
        <sz val="11"/>
        <color rgb="FF000000"/>
        <rFont val="Calibri"/>
      </rPr>
      <t xml:space="preserve">
</t>
    </r>
    <r>
      <rPr>
        <sz val="11"/>
        <color rgb="FF000000"/>
        <rFont val="Calibri"/>
      </rPr>
      <t>If on the management tool "Common Criteria mode" is not set to "Enable", or on the Samsung Android device the text "Blocked by CC Mode" is not displayed in "Download mode", this is a finding.</t>
    </r>
  </si>
  <si>
    <t>V-258653</t>
  </si>
  <si>
    <r>
      <rPr>
        <sz val="11"/>
        <rFont val="Calibri"/>
      </rPr>
      <t>Samsung Android must not accept the certificate when it cannot establish a connection to determine the validity of a certificate.</t>
    </r>
  </si>
  <si>
    <r>
      <rPr>
        <sz val="11"/>
        <color rgb="FF000000"/>
        <rFont val="Calibri"/>
      </rPr>
      <t>Implement "Common Criteria mode" (refer to requirement KNOX-14-110280).</t>
    </r>
  </si>
  <si>
    <r>
      <rPr>
        <sz val="11"/>
        <color rgb="FF000000"/>
        <rFont val="Calibri"/>
      </rPr>
      <t>Certificate-based security controls depend on the ability of the system to verify the validity of a certificate. If the MOS were to accept an invalid certificate, it could take unauthorized actions, resulting in unanticipated outcomes. At the same time, if the MOS were to disable functionality when it could not determine the validity of the certificate, this could result in a denial of service. Therefore, the ability to provide exceptions is appropriate to balance the tradeoff between security and functionality. Always accepting certificates when they cannot be determined to be valid is the most extreme exception policy and is not appropriate in the DOD context. Involving an Administrator or user in the exception decision mitigates this risk to some degree.</t>
    </r>
    <r>
      <rPr>
        <sz val="11"/>
        <color rgb="FF000000"/>
        <rFont val="Calibri"/>
      </rPr>
      <t xml:space="preserve">
</t>
    </r>
    <r>
      <rPr>
        <sz val="11"/>
        <color rgb="FF000000"/>
        <rFont val="Calibri"/>
      </rPr>
      <t>SFR ID: FIA_X509_EXT_2.2</t>
    </r>
  </si>
  <si>
    <r>
      <rPr>
        <sz val="11"/>
        <color rgb="FF000000"/>
        <rFont val="Calibri"/>
      </rPr>
      <t>Verify requirement KNOX-14-110280 (Common Criteria mode) has been implemented.</t>
    </r>
    <r>
      <rPr>
        <sz val="11"/>
        <color rgb="FF000000"/>
        <rFont val="Calibri"/>
      </rPr>
      <t xml:space="preserve">
</t>
    </r>
    <r>
      <rPr>
        <sz val="11"/>
        <color rgb="FF000000"/>
        <rFont val="Calibri"/>
      </rPr>
      <t>If "Common Criteria mode" has not been implemented, this is a finding.</t>
    </r>
  </si>
  <si>
    <t>V-258654</t>
  </si>
  <si>
    <r>
      <rPr>
        <sz val="11"/>
        <rFont val="Calibri"/>
      </rPr>
      <t>Samsung Android device users must complete required training.</t>
    </r>
  </si>
  <si>
    <r>
      <rPr>
        <sz val="11"/>
        <color rgb="FF000000"/>
        <rFont val="Calibri"/>
      </rPr>
      <t>Have all Samsung device users complete training on the following topics. Users should acknowledge they have reviewed training via a signed User Agreement or similar written record.</t>
    </r>
    <r>
      <rPr>
        <sz val="11"/>
        <color rgb="FF000000"/>
        <rFont val="Calibri"/>
      </rPr>
      <t xml:space="preserve">
</t>
    </r>
    <r>
      <rPr>
        <sz val="11"/>
        <color rgb="FF000000"/>
        <rFont val="Calibri"/>
      </rPr>
      <t>Training topics:</t>
    </r>
    <r>
      <rPr>
        <sz val="11"/>
        <color rgb="FF000000"/>
        <rFont val="Calibri"/>
      </rPr>
      <t xml:space="preserve">
</t>
    </r>
    <r>
      <rPr>
        <sz val="11"/>
        <color rgb="FF000000"/>
        <rFont val="Calibri"/>
      </rPr>
      <t>- Operational security concerns introduced by unmanaged applications/unmanaged personal space, including applications using global positioning system (GPS) tracking.</t>
    </r>
    <r>
      <rPr>
        <sz val="11"/>
        <color rgb="FF000000"/>
        <rFont val="Calibri"/>
      </rPr>
      <t xml:space="preserve">
</t>
    </r>
    <r>
      <rPr>
        <sz val="11"/>
        <color rgb="FF000000"/>
        <rFont val="Calibri"/>
      </rPr>
      <t>- Need to ensure no DOD data is saved to the personal space or transmitted from a personal app (for example, from personal email).</t>
    </r>
    <r>
      <rPr>
        <sz val="11"/>
        <color rgb="FF000000"/>
        <rFont val="Calibri"/>
      </rPr>
      <t xml:space="preserve">
</t>
    </r>
    <r>
      <rPr>
        <sz val="11"/>
        <color rgb="FF000000"/>
        <rFont val="Calibri"/>
      </rPr>
      <t xml:space="preserve">- If the Purebred key management app is used, users are responsible for maintaining positive control of their credentialed device at all times. The DOD PKI certificate policy requires subscribers to maintain positive control of the devices that contain private keys and report any loss of control so that the credentials can be revoked. Upon device retirement, turn-in, or reassignment, ensure a factory data reset is performed prior to device handoff. Follow mobility service provider decommissioning procedures as applicable. </t>
    </r>
    <r>
      <rPr>
        <sz val="11"/>
        <color rgb="FF000000"/>
        <rFont val="Calibri"/>
      </rPr>
      <t xml:space="preserve">
</t>
    </r>
    <r>
      <rPr>
        <sz val="11"/>
        <color rgb="FF000000"/>
        <rFont val="Calibri"/>
      </rPr>
      <t>- How to configure the following UBE controls (users must configure the control) on the Samsung device:</t>
    </r>
    <r>
      <rPr>
        <sz val="11"/>
        <color rgb="FF000000"/>
        <rFont val="Calibri"/>
      </rPr>
      <t xml:space="preserve">
</t>
    </r>
    <r>
      <rPr>
        <sz val="11"/>
        <color rgb="FF000000"/>
        <rFont val="Calibri"/>
      </rPr>
      <t>1. Secure use of Calendar Alarm.</t>
    </r>
    <r>
      <rPr>
        <sz val="11"/>
        <color rgb="FF000000"/>
        <rFont val="Calibri"/>
      </rPr>
      <t xml:space="preserve">
</t>
    </r>
    <r>
      <rPr>
        <sz val="11"/>
        <color rgb="FF000000"/>
        <rFont val="Calibri"/>
      </rPr>
      <t>2. Local screen mirroring and MirrorLink procedures (authorized/not authorized for use).</t>
    </r>
    <r>
      <rPr>
        <sz val="11"/>
        <color rgb="FF000000"/>
        <rFont val="Calibri"/>
      </rPr>
      <t xml:space="preserve">
</t>
    </r>
    <r>
      <rPr>
        <sz val="11"/>
        <color rgb="FF000000"/>
        <rFont val="Calibri"/>
      </rPr>
      <t>3. Do not connect Samsung devices (via either DeX Station or dongle) to any DOD network via Ethernet connection.</t>
    </r>
    <r>
      <rPr>
        <sz val="11"/>
        <color rgb="FF000000"/>
        <rFont val="Calibri"/>
      </rPr>
      <t xml:space="preserve">
</t>
    </r>
    <r>
      <rPr>
        <sz val="11"/>
        <color rgb="FF000000"/>
        <rFont val="Calibri"/>
      </rPr>
      <t>4. Do not upload DOD contacts via smart call and caller ID services.</t>
    </r>
    <r>
      <rPr>
        <sz val="11"/>
        <color rgb="FF000000"/>
        <rFont val="Calibri"/>
      </rPr>
      <t xml:space="preserve">
</t>
    </r>
    <r>
      <rPr>
        <sz val="11"/>
        <color rgb="FF000000"/>
        <rFont val="Calibri"/>
      </rPr>
      <t>5. Disable Wi-Fi Sharing.</t>
    </r>
    <r>
      <rPr>
        <sz val="11"/>
        <color rgb="FF000000"/>
        <rFont val="Calibri"/>
      </rPr>
      <t xml:space="preserve">
</t>
    </r>
    <r>
      <rPr>
        <sz val="11"/>
        <color rgb="FF000000"/>
        <rFont val="Calibri"/>
      </rPr>
      <t>6. Do not configure a DOD network (work) VPN profile on any third-party VPN client installed in the personal space.</t>
    </r>
    <r>
      <rPr>
        <sz val="11"/>
        <color rgb="FF000000"/>
        <rFont val="Calibri"/>
      </rPr>
      <t xml:space="preserve">
</t>
    </r>
    <r>
      <rPr>
        <sz val="11"/>
        <color rgb="FF000000"/>
        <rFont val="Calibri"/>
      </rPr>
      <t>7. Use default Wi-Fi hotspot password: 15-character complex Wi-Fi hotspot preshared password ("WPA2/WPA3-personal").</t>
    </r>
    <r>
      <rPr>
        <sz val="11"/>
        <color rgb="FF000000"/>
        <rFont val="Calibri"/>
      </rPr>
      <t xml:space="preserve">
</t>
    </r>
    <r>
      <rPr>
        <sz val="11"/>
        <color rgb="FF000000"/>
        <rFont val="Calibri"/>
      </rPr>
      <t>- AO guidance on acceptable use and restrictions, if any, on downloading and installing personal apps and data (music, photos, etc.) in the Samsung device personal space.</t>
    </r>
  </si>
  <si>
    <r>
      <rPr>
        <sz val="11"/>
        <color rgb="FF000000"/>
        <rFont val="Calibri"/>
      </rPr>
      <t>The security posture of Samsung devices requires the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Samsung mobile device may become compromised, and DOD sensitive data may become compromised.</t>
    </r>
    <r>
      <rPr>
        <sz val="11"/>
        <color rgb="FF000000"/>
        <rFont val="Calibri"/>
      </rPr>
      <t xml:space="preserve">
</t>
    </r>
    <r>
      <rPr>
        <sz val="11"/>
        <color rgb="FF000000"/>
        <rFont val="Calibri"/>
      </rPr>
      <t>SFR ID: FMT_MOF_EXT.1.2 #47</t>
    </r>
  </si>
  <si>
    <r>
      <rPr>
        <sz val="11"/>
        <color rgb="FF000000"/>
        <rFont val="Calibri"/>
      </rPr>
      <t xml:space="preserve">Review a sample of site User Agreements for Samsung device users or similar training records and training course content. </t>
    </r>
    <r>
      <rPr>
        <sz val="11"/>
        <color rgb="FF000000"/>
        <rFont val="Calibri"/>
      </rPr>
      <t xml:space="preserve">
</t>
    </r>
    <r>
      <rPr>
        <sz val="11"/>
        <color rgb="FF000000"/>
        <rFont val="Calibri"/>
      </rPr>
      <t>Verify Samsung device users have completed required training. The intent is that required training is renewed on a periodic basis in a time period determined by the AO.</t>
    </r>
    <r>
      <rPr>
        <sz val="11"/>
        <color rgb="FF000000"/>
        <rFont val="Calibri"/>
      </rPr>
      <t xml:space="preserve">
</t>
    </r>
    <r>
      <rPr>
        <sz val="11"/>
        <color rgb="FF000000"/>
        <rFont val="Calibri"/>
      </rPr>
      <t>If any Samsung device user has not completed required training, this is a finding.</t>
    </r>
  </si>
  <si>
    <t>V-258655</t>
  </si>
  <si>
    <r>
      <rPr>
        <sz val="11"/>
        <rFont val="Calibri"/>
      </rPr>
      <t>The Samsung Android device must have the latest available Samsung Android operating system (OS) installed.</t>
    </r>
  </si>
  <si>
    <r>
      <rPr>
        <sz val="11"/>
        <color rgb="FF000000"/>
        <rFont val="Calibri"/>
      </rPr>
      <t xml:space="preserve">Install the latest released version of Samsung Android OS on all managed Samsung devices. </t>
    </r>
    <r>
      <rPr>
        <sz val="11"/>
        <color rgb="FF000000"/>
        <rFont val="Calibri"/>
      </rPr>
      <t xml:space="preserve">
</t>
    </r>
    <r>
      <rPr>
        <sz val="11"/>
        <color rgb="FF000000"/>
        <rFont val="Calibri"/>
      </rPr>
      <t>Note: In most cases, OS updates are released by the wireless carrier (for example, Sprint, T-Mobile, Verizon Wireless, and ATT).</t>
    </r>
  </si>
  <si>
    <r>
      <rPr>
        <sz val="11"/>
        <color rgb="FF000000"/>
        <rFont val="Calibri"/>
      </rPr>
      <t>Required security features are not available in earlier OS versions. In addition, earlier versions may have known vulnerabilities.</t>
    </r>
    <r>
      <rPr>
        <sz val="11"/>
        <color rgb="FF000000"/>
        <rFont val="Calibri"/>
      </rPr>
      <t xml:space="preserve">
</t>
    </r>
    <r>
      <rPr>
        <sz val="11"/>
        <color rgb="FF000000"/>
        <rFont val="Calibri"/>
      </rPr>
      <t>SFR ID: FMT_MOF_EXT.1.2 #47</t>
    </r>
  </si>
  <si>
    <r>
      <rPr>
        <sz val="11"/>
        <color rgb="FF000000"/>
        <rFont val="Calibri"/>
      </rPr>
      <t>Review the configuration to confirm the Samsung Android devices have the most recently released version of Samsung Android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Refer to the notes below to determine the latest available OS version.</t>
    </r>
    <r>
      <rPr>
        <sz val="11"/>
        <color rgb="FF000000"/>
        <rFont val="Calibri"/>
      </rPr>
      <t xml:space="preserve">
</t>
    </r>
    <r>
      <rPr>
        <sz val="11"/>
        <color rgb="FF000000"/>
        <rFont val="Calibri"/>
      </rPr>
      <t>On the Samsung Android device, to determine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</si>
  <si>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t>V-258656</t>
  </si>
  <si>
    <r>
      <rPr>
        <sz val="11"/>
        <rFont val="Calibri"/>
      </rPr>
      <t>The Samsung Android device must be configured to enable Certificate Revocation List (CRL) status checking.</t>
    </r>
  </si>
  <si>
    <r>
      <rPr>
        <sz val="11"/>
        <color rgb="FF000000"/>
        <rFont val="Calibri"/>
      </rPr>
      <t>Configure the Samsung Android devices to enable CRL revocation checks for all applications. These revocation checks must be enabled using the Knox KPE APIs.</t>
    </r>
    <r>
      <rPr>
        <sz val="11"/>
        <color rgb="FF000000"/>
        <rFont val="Calibri"/>
      </rPr>
      <t xml:space="preserve">
</t>
    </r>
    <r>
      <rPr>
        <sz val="11"/>
        <color rgb="FF000000"/>
        <rFont val="Calibri"/>
      </rPr>
      <t>On the management tool, in the Certificate Policy restrictions, enable "Revocation Checks" for "All Applications".</t>
    </r>
  </si>
  <si>
    <r>
      <rPr>
        <sz val="11"/>
        <color rgb="FF000000"/>
        <rFont val="Calibri"/>
      </rPr>
      <t>A CRL allows a certificate issuer to revoke a certificate for any reason, including improperly issued certificates and compromise of the private keys. Checking the revocation status of the certificate mitigates the risk associated with using a compromised certificate. For this reason, users must not be able to disable this configuration.</t>
    </r>
    <r>
      <rPr>
        <sz val="11"/>
        <color rgb="FF000000"/>
        <rFont val="Calibri"/>
      </rPr>
      <t xml:space="preserve">
</t>
    </r>
    <r>
      <rPr>
        <sz val="11"/>
        <color rgb="FF000000"/>
        <rFont val="Calibri"/>
      </rPr>
      <t>SFR ID: FMT_MOF_EXT.1.2 #47</t>
    </r>
  </si>
  <si>
    <r>
      <rPr>
        <sz val="11"/>
        <color rgb="FF000000"/>
        <rFont val="Calibri"/>
      </rPr>
      <t>Review the configuration to confirm that revocation checking is enabled. Verify the revocation checklist is set to "All Applications".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"Certificates Policy &gt;&gt; Revocation" section.</t>
    </r>
    <r>
      <rPr>
        <sz val="11"/>
        <color rgb="FF000000"/>
        <rFont val="Calibri"/>
      </rPr>
      <t xml:space="preserve">
</t>
    </r>
    <r>
      <rPr>
        <sz val="11"/>
        <color rgb="FF000000"/>
        <rFont val="Calibri"/>
      </rPr>
      <t>2. Select "Get CRL".</t>
    </r>
    <r>
      <rPr>
        <sz val="11"/>
        <color rgb="FF000000"/>
        <rFont val="Calibri"/>
      </rPr>
      <t xml:space="preserve">
</t>
    </r>
    <r>
      <rPr>
        <sz val="11"/>
        <color rgb="FF000000"/>
        <rFont val="Calibri"/>
      </rPr>
      <t>3. Verify Toast message "Get revocation check: true".</t>
    </r>
    <r>
      <rPr>
        <sz val="11"/>
        <color rgb="FF000000"/>
        <rFont val="Calibri"/>
      </rPr>
      <t xml:space="preserve">
</t>
    </r>
    <r>
      <rPr>
        <sz val="11"/>
        <color rgb="FF000000"/>
        <rFont val="Calibri"/>
      </rPr>
      <t>If on the management tool the revocation check is disabled, this is a finding.</t>
    </r>
  </si>
  <si>
    <t>V-258657</t>
  </si>
  <si>
    <r>
      <rPr>
        <sz val="11"/>
        <rFont val="Calibri"/>
      </rPr>
      <t>The Samsung Android device must be configured to enforce that Wi-Fi Sharing is disabled.</t>
    </r>
  </si>
  <si>
    <r>
      <rPr>
        <sz val="11"/>
        <color rgb="FF000000"/>
        <rFont val="Calibri"/>
      </rPr>
      <t>Implement "Disallow config tethering" (refer to requirement KNOX-14-110160).</t>
    </r>
  </si>
  <si>
    <r>
      <rPr>
        <sz val="11"/>
        <color rgb="FF000000"/>
        <rFont val="Calibri"/>
      </rPr>
      <t xml:space="preserve">Wi-Fi Sharing is an optional configuration of Wi-Fi Tethering/Mobile Hotspot, which allows the device to share its Wi-Fi connection with other wirelessly connected devices instead of its mobile (cellular) connection.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Wi-Fi Sharing grants the "other" device access to a corporate Wi-Fi network and may possibly bypass the network access control mechanisms. This risk can be partially mitigated by requiring the use of a preshared key for personal hotspots.</t>
    </r>
    <r>
      <rPr>
        <sz val="11"/>
        <color rgb="FF000000"/>
        <rFont val="Calibri"/>
      </rPr>
      <t xml:space="preserve">
</t>
    </r>
    <r>
      <rPr>
        <sz val="11"/>
        <color rgb="FF000000"/>
        <rFont val="Calibri"/>
      </rPr>
      <t>SFR ID: FMT_SMF_EXT.1.1 #47</t>
    </r>
  </si>
  <si>
    <r>
      <rPr>
        <sz val="11"/>
        <color rgb="FF000000"/>
        <rFont val="Calibri"/>
      </rPr>
      <t>Verify requirement KNOX-14-110160 ("Disallow config tethering") has been implemented.</t>
    </r>
    <r>
      <rPr>
        <sz val="11"/>
        <color rgb="FF000000"/>
        <rFont val="Calibri"/>
      </rPr>
      <t xml:space="preserve">
</t>
    </r>
    <r>
      <rPr>
        <sz val="11"/>
        <color rgb="FF000000"/>
        <rFont val="Calibri"/>
      </rPr>
      <t>If "Disallow config tethering" has not been implemented, this is a finding.</t>
    </r>
  </si>
  <si>
    <t>V-258658</t>
  </si>
  <si>
    <r>
      <rPr>
        <sz val="11"/>
        <rFont val="Calibri"/>
      </rPr>
      <t>The Samsung Android device work profile must be configured to enforce the system application disable list.</t>
    </r>
  </si>
  <si>
    <r>
      <rPr>
        <sz val="11"/>
        <color rgb="FF000000"/>
        <rFont val="Calibri"/>
      </rPr>
      <t xml:space="preserve">Configure the Samsung Android 14 device to enforce the system application disable list. </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"Hide apps".</t>
    </r>
    <r>
      <rPr>
        <sz val="11"/>
        <color rgb="FF000000"/>
        <rFont val="Calibri"/>
      </rPr>
      <t xml:space="preserve">
</t>
    </r>
    <r>
      <rPr>
        <sz val="11"/>
        <color rgb="FF000000"/>
        <rFont val="Calibri"/>
      </rPr>
      <t>3. Enter names of apps to hide.</t>
    </r>
    <r>
      <rPr>
        <sz val="11"/>
        <color rgb="FF000000"/>
        <rFont val="Calibri"/>
      </rPr>
      <t xml:space="preserve">
</t>
    </r>
    <r>
      <rPr>
        <sz val="11"/>
        <color rgb="FF000000"/>
        <rFont val="Calibri"/>
      </rPr>
      <t>Configure a list of approved Samsung core and preinstalled apps in the core app allowlist.</t>
    </r>
  </si>
  <si>
    <r>
      <rPr>
        <sz val="11"/>
        <color rgb="FF000000"/>
        <rFont val="Calibri"/>
      </rPr>
      <t xml:space="preserve">The system application disable list controls user access to/execution of all core and preinstalled applications.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Core application: Any application integrated into Samsung Android 14 by Samsung.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Preinstalled application: Additional noncore applications included in the Samsung Android 14 build by Samsung or the wireless carrier.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Some system applications can compromise DOD data or upload users' information to non-DOD-approved servers. A user must be blocked from using such applications that exhibit behavior that can result in compromise of DOD data or DOD user information.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site administrator must analyze all preinstalled applications on the device and disable all applications not approved for DOD use by configuring the system application disable list.</t>
    </r>
    <r>
      <rPr>
        <sz val="11"/>
        <color rgb="FF000000"/>
        <rFont val="Calibri"/>
      </rPr>
      <t xml:space="preserve">
</t>
    </r>
    <r>
      <rPr>
        <sz val="11"/>
        <color rgb="FF000000"/>
        <rFont val="Calibri"/>
      </rPr>
      <t>SFR ID: FMT_SMF_EXT.1.1 #47</t>
    </r>
  </si>
  <si>
    <r>
      <rPr>
        <sz val="11"/>
        <color rgb="FF000000"/>
        <rFont val="Calibri"/>
      </rPr>
      <t>Review the configuration to confirm the system application disable list is enforced. This setting is enforced by default. Verify that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"Apps management" section.</t>
    </r>
    <r>
      <rPr>
        <sz val="11"/>
        <color rgb="FF000000"/>
        <rFont val="Calibri"/>
      </rPr>
      <t xml:space="preserve">
</t>
    </r>
    <r>
      <rPr>
        <sz val="11"/>
        <color rgb="FF000000"/>
        <rFont val="Calibri"/>
      </rPr>
      <t>2. Select "Unhide apps".</t>
    </r>
    <r>
      <rPr>
        <sz val="11"/>
        <color rgb="FF000000"/>
        <rFont val="Calibri"/>
      </rPr>
      <t xml:space="preserve">
</t>
    </r>
    <r>
      <rPr>
        <sz val="11"/>
        <color rgb="FF000000"/>
        <rFont val="Calibri"/>
      </rPr>
      <t>3. Verify names of apps are listed.</t>
    </r>
    <r>
      <rPr>
        <sz val="11"/>
        <color rgb="FF000000"/>
        <rFont val="Calibri"/>
      </rPr>
      <t xml:space="preserve">
</t>
    </r>
    <r>
      <rPr>
        <sz val="11"/>
        <color rgb="FF000000"/>
        <rFont val="Calibri"/>
      </rPr>
      <t>If on the management tool the system app allowlist contains unapproved core apps, this is a finding.</t>
    </r>
  </si>
  <si>
    <t>V-258659</t>
  </si>
  <si>
    <r>
      <rPr>
        <sz val="11"/>
        <rFont val="Calibri"/>
      </rPr>
      <t>The Samsung Android device must be configured to disable the use of third-party keyboards.</t>
    </r>
  </si>
  <si>
    <r>
      <rPr>
        <sz val="11"/>
        <color rgb="FF000000"/>
        <rFont val="Calibri"/>
      </rPr>
      <t xml:space="preserve">Configure the Samsung Android 14 device to disallow the use of third-party keyboards.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Select only the approved keyboard.</t>
    </r>
    <r>
      <rPr>
        <sz val="11"/>
        <color rgb="FF000000"/>
        <rFont val="Calibri"/>
      </rPr>
      <t xml:space="preserve">
</t>
    </r>
    <r>
      <rPr>
        <sz val="11"/>
        <color rgb="FF000000"/>
        <rFont val="Calibri"/>
      </rPr>
      <t>Additionally, Administrators can configure application allowlists for Google Play that do not have any third-party keyboards for user installation.</t>
    </r>
  </si>
  <si>
    <r>
      <rPr>
        <sz val="11"/>
        <color rgb="FF000000"/>
        <rFont val="Calibri"/>
      </rPr>
      <t>Many third-party keyboard applications are known to contain malware.</t>
    </r>
    <r>
      <rPr>
        <sz val="11"/>
        <color rgb="FF000000"/>
        <rFont val="Calibri"/>
      </rPr>
      <t xml:space="preserve">
</t>
    </r>
    <r>
      <rPr>
        <sz val="11"/>
        <color rgb="FF000000"/>
        <rFont val="Calibri"/>
      </rPr>
      <t>SFR ID: FMT_SMF_EXT.1.1 #47</t>
    </r>
  </si>
  <si>
    <r>
      <rPr>
        <sz val="11"/>
        <color rgb="FF000000"/>
        <rFont val="Calibri"/>
      </rPr>
      <t xml:space="preserve">Review the managed Samsung Android 14 configuration settings to confirm that no third-party keyboards are enabled.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management tool.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</si>
  <si>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V-258660</t>
  </si>
  <si>
    <r>
      <rPr>
        <sz val="11"/>
        <rFont val="Calibri"/>
      </rPr>
      <t>The Samsung Android device must be configured to disable all data signaling over [assignment: list of externally accessible hardware ports (for example, USB)].</t>
    </r>
  </si>
  <si>
    <r>
      <rPr>
        <sz val="11"/>
        <color rgb="FF000000"/>
        <rFont val="Calibri"/>
      </rPr>
      <t>Configure Samsung Android 14 device to disable the USB port (except for charging the device).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Toggle "Enable USB data signaling" to "OFF".</t>
    </r>
  </si>
  <si>
    <r>
      <rPr>
        <sz val="11"/>
        <color rgb="FF000000"/>
        <rFont val="Calibri"/>
      </rPr>
      <t>If a user is able to configure the security setting, the user could inadvertently or maliciously set it to a value that poses unacceptable risk to DOD information systems. An adversary could exploit vulnerabilities created by the weaker configuration to compromise DOD sensitive information.</t>
    </r>
    <r>
      <rPr>
        <sz val="11"/>
        <color rgb="FF000000"/>
        <rFont val="Calibri"/>
      </rPr>
      <t xml:space="preserve">
</t>
    </r>
    <r>
      <rPr>
        <sz val="11"/>
        <color rgb="FF000000"/>
        <rFont val="Calibri"/>
      </rPr>
      <t>SFR ID: FMT_MOF_EXT.1.2 #24</t>
    </r>
  </si>
  <si>
    <r>
      <rPr>
        <sz val="11"/>
        <color rgb="FF000000"/>
        <rFont val="Calibri"/>
      </rPr>
      <t>Review the device configuration to confirm the USB port is disabled except for charging the device.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Verify "Enable USB data signaling" is toggled to "OFF".</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management tool the USB port is not disabled, this is a finding.</t>
    </r>
  </si>
  <si>
    <t>V-258661</t>
  </si>
  <si>
    <r>
      <rPr>
        <sz val="11"/>
        <rFont val="Calibri"/>
      </rPr>
      <t>The Samsung Android device must be configured to perform the following management function: Disable Phone Hub.</t>
    </r>
  </si>
  <si>
    <r>
      <rPr>
        <sz val="11"/>
        <color rgb="FF000000"/>
        <rFont val="Calibri"/>
      </rPr>
      <t>Configure the Samsung Android 14 device to disable the nearby notification and app streaming policy to disable Phone Hub.</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Set "Nearby notification streaming policy"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Set "Nearby app streaming policy" to "Disabled".</t>
    </r>
  </si>
  <si>
    <r>
      <rPr>
        <sz val="11"/>
        <color rgb="FF000000"/>
        <rFont val="Calibri"/>
      </rPr>
      <t>It may be possible to transfer work profile data on a DOD Android device to an unauthorized Chromebook if the user has the same Google Account set up on the Chromebook. This may result in the exposure of sensitive DOD data.</t>
    </r>
    <r>
      <rPr>
        <sz val="11"/>
        <color rgb="FF000000"/>
        <rFont val="Calibri"/>
      </rPr>
      <t xml:space="preserve">
</t>
    </r>
    <r>
      <rPr>
        <sz val="11"/>
        <color rgb="FF000000"/>
        <rFont val="Calibri"/>
      </rPr>
      <t>SFR ID: FMT_MOF_EXT.1.2 #47</t>
    </r>
  </si>
  <si>
    <r>
      <rPr>
        <sz val="11"/>
        <color rgb="FF000000"/>
        <rFont val="Calibri"/>
      </rPr>
      <t>Review the management tool to confirm Phone Hub has been disabled.</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"Nearby notification streaming policy".</t>
    </r>
    <r>
      <rPr>
        <sz val="11"/>
        <color rgb="FF000000"/>
        <rFont val="Calibri"/>
      </rPr>
      <t xml:space="preserve">
</t>
    </r>
    <r>
      <rPr>
        <sz val="11"/>
        <color rgb="FF000000"/>
        <rFont val="Calibri"/>
      </rPr>
      <t>2. Verify "Nearby notification streaming policy" is set to "Disabled".</t>
    </r>
    <r>
      <rPr>
        <sz val="11"/>
        <color rgb="FF000000"/>
        <rFont val="Calibri"/>
      </rPr>
      <t xml:space="preserve">
</t>
    </r>
    <r>
      <rPr>
        <sz val="11"/>
        <color rgb="FF000000"/>
        <rFont val="Calibri"/>
      </rPr>
      <t>3. Open "Nearby app streaming policy".</t>
    </r>
    <r>
      <rPr>
        <sz val="11"/>
        <color rgb="FF000000"/>
        <rFont val="Calibri"/>
      </rPr>
      <t xml:space="preserve">
</t>
    </r>
    <r>
      <rPr>
        <sz val="11"/>
        <color rgb="FF000000"/>
        <rFont val="Calibri"/>
      </rPr>
      <t>4. Verify "Nearby app streaming policy" is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on the management tool the "Nearby Streaming Policy" is not set to "Disabled", this is a finding.</t>
    </r>
    <r>
      <rPr>
        <sz val="11"/>
        <color rgb="FF000000"/>
        <rFont val="Calibri"/>
      </rPr>
      <t xml:space="preserve">
</t>
    </r>
    <r>
      <rPr>
        <sz val="11"/>
        <color rgb="FF000000"/>
        <rFont val="Calibri"/>
      </rPr>
      <t>Note: From a Chromebook, if a device is connected to the Phone Hub, try to set up the Notifications. It will fail to connect to the device to complete the setup if Phone Hub has been disabled on the DOD Android device.</t>
    </r>
  </si>
  <si>
    <t>V-258662</t>
  </si>
  <si>
    <r>
      <rPr>
        <sz val="11"/>
        <rFont val="Calibri"/>
      </rPr>
      <t>Samsung Android must be configured to disable ad hoc wireless client-to-client connection capability.</t>
    </r>
  </si>
  <si>
    <r>
      <rPr>
        <sz val="11"/>
        <color rgb="FF000000"/>
        <rFont val="Calibri"/>
      </rPr>
      <t>Configure the Samsung Android devices to disallow Wi-Fi Direct.</t>
    </r>
    <r>
      <rPr>
        <sz val="11"/>
        <color rgb="FF000000"/>
        <rFont val="Calibri"/>
      </rPr>
      <t xml:space="preserve">
</t>
    </r>
    <r>
      <rPr>
        <sz val="11"/>
        <color rgb="FF000000"/>
        <rFont val="Calibri"/>
      </rPr>
      <t>On the management tool, in the user restrictions, set "Wi-Fi Direct" to "Disallow".</t>
    </r>
    <r>
      <rPr>
        <sz val="11"/>
        <color rgb="FF000000"/>
        <rFont val="Calibri"/>
      </rPr>
      <t xml:space="preserve">
</t>
    </r>
    <r>
      <rPr>
        <sz val="11"/>
        <color rgb="FF000000"/>
        <rFont val="Calibri"/>
      </rPr>
      <t>Wi-Fi direct connections and pairing between devices will become unavailable.</t>
    </r>
  </si>
  <si>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on the DOD mobile device.</t>
    </r>
    <r>
      <rPr>
        <sz val="11"/>
        <color rgb="FF000000"/>
        <rFont val="Calibri"/>
      </rPr>
      <t xml:space="preserve">
</t>
    </r>
    <r>
      <rPr>
        <sz val="11"/>
        <color rgb="FF000000"/>
        <rFont val="Calibri"/>
      </rPr>
      <t>SFR ID: FMT_SMF_EXT.1.1/WLAN</t>
    </r>
  </si>
  <si>
    <r>
      <rPr>
        <sz val="11"/>
        <color rgb="FF000000"/>
        <rFont val="Calibri"/>
      </rPr>
      <t>Review the configuration to determine if the Samsung Android devices are disallowing Wi-Fi Direct.</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user restrictions, verify "Wi-Fi Direct" has been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Connections &gt;&gt; Wi-Fi.</t>
    </r>
    <r>
      <rPr>
        <sz val="11"/>
        <color rgb="FF000000"/>
        <rFont val="Calibri"/>
      </rPr>
      <t xml:space="preserve">
</t>
    </r>
    <r>
      <rPr>
        <sz val="11"/>
        <color rgb="FF000000"/>
        <rFont val="Calibri"/>
      </rPr>
      <t>2. From the hamburger menu, select Wi-Fi Direct.</t>
    </r>
    <r>
      <rPr>
        <sz val="11"/>
        <color rgb="FF000000"/>
        <rFont val="Calibri"/>
      </rPr>
      <t xml:space="preserve">
</t>
    </r>
    <r>
      <rPr>
        <sz val="11"/>
        <color rgb="FF000000"/>
        <rFont val="Calibri"/>
      </rPr>
      <t>3. Verify no available devices are listed.</t>
    </r>
    <r>
      <rPr>
        <sz val="11"/>
        <color rgb="FF000000"/>
        <rFont val="Calibri"/>
      </rPr>
      <t xml:space="preserve">
</t>
    </r>
    <r>
      <rPr>
        <sz val="11"/>
        <color rgb="FF000000"/>
        <rFont val="Calibri"/>
      </rPr>
      <t>If on the management tool "Wi-Fi Direct" is not set to "Disallow", or on the Samsung Android device a Wi-Fi direct device is listed that can be connected to, this is a finding.</t>
    </r>
  </si>
  <si>
    <t>V-258663</t>
  </si>
  <si>
    <r>
      <rPr>
        <sz val="11"/>
        <rFont val="Calibri"/>
      </rPr>
      <t>Samsung Android must be enrolled as a COPE device.</t>
    </r>
  </si>
  <si>
    <t>COPE</t>
  </si>
  <si>
    <r>
      <rPr>
        <sz val="11"/>
        <color rgb="FF000000"/>
        <rFont val="Calibri"/>
      </rPr>
      <t>Enroll the Samsung Android devices in a DOD-approved use case.</t>
    </r>
    <r>
      <rPr>
        <sz val="11"/>
        <color rgb="FF000000"/>
        <rFont val="Calibri"/>
      </rPr>
      <t xml:space="preserve">
</t>
    </r>
    <r>
      <rPr>
        <sz val="11"/>
        <color rgb="FF000000"/>
        <rFont val="Calibri"/>
      </rPr>
      <t>On the management tool, configure the default enrollment as "Work profile for company-owned devices".</t>
    </r>
    <r>
      <rPr>
        <sz val="11"/>
        <color rgb="FF000000"/>
        <rFont val="Calibri"/>
      </rPr>
      <t xml:space="preserve">
</t>
    </r>
    <r>
      <rPr>
        <sz val="11"/>
        <color rgb="FF000000"/>
        <rFont val="Calibri"/>
      </rPr>
      <t>Refer to the management tool documentation to determine how to configure the device enrollment.</t>
    </r>
  </si>
  <si>
    <r>
      <rPr>
        <sz val="11"/>
        <color rgb="FF000000"/>
        <rFont val="Calibri"/>
      </rPr>
      <t>The Work profile is the designated application group for the COPE use case.</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</si>
  <si>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enrolled in a DOD-approved use case.</t>
    </r>
    <r>
      <rPr>
        <sz val="11"/>
        <color rgb="FF000000"/>
        <rFont val="Calibri"/>
      </rPr>
      <t xml:space="preserve">
</t>
    </r>
    <r>
      <rPr>
        <sz val="11"/>
        <color rgb="FF000000"/>
        <rFont val="Calibri"/>
      </rPr>
      <t xml:space="preserve">This validation procedure is performed on both the management tool Administration Console and the Samsung Android device. </t>
    </r>
    <r>
      <rPr>
        <sz val="11"/>
        <color rgb="FF000000"/>
        <rFont val="Calibri"/>
      </rPr>
      <t xml:space="preserve">
</t>
    </r>
    <r>
      <rPr>
        <sz val="11"/>
        <color rgb="FF000000"/>
        <rFont val="Calibri"/>
      </rPr>
      <t>On the management tool, verify the default enrollment is set to "Work profile for company-owned devices".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Device admin apps.</t>
    </r>
    <r>
      <rPr>
        <sz val="11"/>
        <color rgb="FF000000"/>
        <rFont val="Calibri"/>
      </rPr>
      <t xml:space="preserve">
</t>
    </r>
    <r>
      <rPr>
        <sz val="11"/>
        <color rgb="FF000000"/>
        <rFont val="Calibri"/>
      </rPr>
      <t>2. Verify the management tool Agent is listed.</t>
    </r>
    <r>
      <rPr>
        <sz val="11"/>
        <color rgb="FF000000"/>
        <rFont val="Calibri"/>
      </rPr>
      <t xml:space="preserve">
</t>
    </r>
    <r>
      <rPr>
        <sz val="11"/>
        <color rgb="FF000000"/>
        <rFont val="Calibri"/>
      </rPr>
      <t>3. Go to the app drawer.</t>
    </r>
    <r>
      <rPr>
        <sz val="11"/>
        <color rgb="FF000000"/>
        <rFont val="Calibri"/>
      </rPr>
      <t xml:space="preserve">
</t>
    </r>
    <r>
      <rPr>
        <sz val="11"/>
        <color rgb="FF000000"/>
        <rFont val="Calibri"/>
      </rPr>
      <t>4. Verify a "Personal" and "Work" tab are present.</t>
    </r>
    <r>
      <rPr>
        <sz val="11"/>
        <color rgb="FF000000"/>
        <rFont val="Calibri"/>
      </rPr>
      <t xml:space="preserve">
</t>
    </r>
    <r>
      <rPr>
        <sz val="11"/>
        <color rgb="FF000000"/>
        <rFont val="Calibri"/>
      </rPr>
      <t>If on the management tool the default enrollment is not set as "Work profile for company-owned devices", or on the Samsung Android device the "Personal" and "Work" tabs are not present or the management tool Agent is not listed, this is a finding.</t>
    </r>
  </si>
  <si>
    <t>V-258664</t>
  </si>
  <si>
    <r>
      <rPr>
        <sz val="11"/>
        <color rgb="FF000000"/>
        <rFont val="Calibri"/>
      </rPr>
      <t>Configure the DOD warning banner by either of the following methods (required text is found in the Vulnerability Description):</t>
    </r>
    <r>
      <rPr>
        <sz val="11"/>
        <color rgb="FF000000"/>
        <rFont val="Calibri"/>
      </rPr>
      <t xml:space="preserve">
</t>
    </r>
    <r>
      <rPr>
        <sz val="11"/>
        <color rgb="FF000000"/>
        <rFont val="Calibri"/>
      </rPr>
      <t>Method #1: Place the DOD warning banner in the user agreement signed by each Samsung Android device user (preferred method).</t>
    </r>
    <r>
      <rPr>
        <sz val="11"/>
        <color rgb="FF000000"/>
        <rFont val="Calibri"/>
      </rPr>
      <t xml:space="preserve">
</t>
    </r>
    <r>
      <rPr>
        <sz val="11"/>
        <color rgb="FF000000"/>
        <rFont val="Calibri"/>
      </rPr>
      <t>Method #2: Configure the warning banner text in the Lock screen message on each managed mobile device.</t>
    </r>
    <r>
      <rPr>
        <sz val="11"/>
        <color rgb="FF000000"/>
        <rFont val="Calibri"/>
      </rPr>
      <t xml:space="preserve">
</t>
    </r>
    <r>
      <rPr>
        <sz val="11"/>
        <color rgb="FF000000"/>
        <rFont val="Calibri"/>
      </rPr>
      <t>On the management tool, in the device restrictions section, set "Lock Screen Message" to the DOD-mandated warning banner text.</t>
    </r>
  </si>
  <si>
    <r>
      <rPr>
        <sz val="11"/>
        <color rgb="FF000000"/>
        <rFont val="Calibri"/>
      </rPr>
      <t>Before granting access to the system, the mobile operating system is required to display the DOD-approved system use notification message or banner that provides privacy and security notices consistent with applicable federal laws, Executive Orders, directives, policies, regulations, standards, and guidance. Required banners help ensure that DOD can audit and monitor the activities of mobile device users without legal restriction.</t>
    </r>
    <r>
      <rPr>
        <sz val="11"/>
        <color rgb="FF000000"/>
        <rFont val="Calibri"/>
      </rPr>
      <t xml:space="preserve">
</t>
    </r>
    <r>
      <rPr>
        <sz val="11"/>
        <color rgb="FF000000"/>
        <rFont val="Calibri"/>
      </rPr>
      <t>System use notification messages can be displayed when individuals first access or unlock the mobile device. The banner must be implemented as a "click-through" banner at device unlock (to the extent permitted by the operating system). A "click-through" banner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The approved DOD text must be used exactly as required in the Knowledge Service referenced in DODI 8500.01. For devices accommodating banners of 1300 characters, the banner text is: </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Refer to User Agreement for details.</t>
    </r>
    <r>
      <rPr>
        <sz val="11"/>
        <color rgb="FF000000"/>
        <rFont val="Calibri"/>
      </rPr>
      <t xml:space="preserve">
</t>
    </r>
    <r>
      <rPr>
        <sz val="11"/>
        <color rgb="FF000000"/>
        <rFont val="Calibri"/>
      </rPr>
      <t xml:space="preserve">For devices with severe character limitations, the banner text is: </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The Administrator must configure the banner text exactly as written without any changes.</t>
    </r>
    <r>
      <rPr>
        <sz val="11"/>
        <color rgb="FF000000"/>
        <rFont val="Calibri"/>
      </rPr>
      <t xml:space="preserve">
</t>
    </r>
    <r>
      <rPr>
        <sz val="11"/>
        <color rgb="FF000000"/>
        <rFont val="Calibri"/>
      </rPr>
      <t>SFR ID: FMT_SMF_EXT.1.1 #36</t>
    </r>
  </si>
  <si>
    <t>V-258665</t>
  </si>
  <si>
    <r>
      <rPr>
        <sz val="11"/>
        <color rgb="FF000000"/>
        <rFont val="Calibri"/>
      </rPr>
      <t>Configure the Samsung Android devices to disallow passwords containing more than four repeating or sequential characters.</t>
    </r>
    <r>
      <rPr>
        <sz val="11"/>
        <color rgb="FF000000"/>
        <rFont val="Calibri"/>
      </rPr>
      <t xml:space="preserve">
</t>
    </r>
    <r>
      <rPr>
        <sz val="11"/>
        <color rgb="FF000000"/>
        <rFont val="Calibri"/>
      </rPr>
      <t>On the management tool, in the device password policies, set "minimum password quality" to "Numeric(Complex)" or better.</t>
    </r>
    <r>
      <rPr>
        <sz val="11"/>
        <color rgb="FF000000"/>
        <rFont val="Calibri"/>
      </rPr>
      <t xml:space="preserve">
</t>
    </r>
    <r>
      <rPr>
        <sz val="11"/>
        <color rgb="FF000000"/>
        <rFont val="Calibri"/>
      </rPr>
      <t>If the management tool does not support "Numeric(Complex)" but does support "Numeric", Knox Platform for Enterprise (KPE) can be used to achieve STIG compliance. In this case, configure this policy with value "Numeric" and use an additional KPE policy (innately by the management tool or via KSP) "Maximum Numeric Sequence Length" with value "4".</t>
    </r>
  </si>
  <si>
    <r>
      <rPr>
        <sz val="11"/>
        <color rgb="FF000000"/>
        <rFont val="Calibri"/>
      </rPr>
      <t>Review the configuration to determine if the Samsung Android devices are disallowing passwords containing more than four repeating or sequential characters.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"minimum password quality" is set to "Numeric(Complex)" or better.</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 xml:space="preserve">1. Open Settings &gt;&gt; Lock screen &gt;&gt; Screen lock type. </t>
    </r>
    <r>
      <rPr>
        <sz val="11"/>
        <color rgb="FF000000"/>
        <rFont val="Calibri"/>
      </rPr>
      <t xml:space="preserve">
</t>
    </r>
    <r>
      <rPr>
        <sz val="11"/>
        <color rgb="FF000000"/>
        <rFont val="Calibri"/>
      </rPr>
      <t xml:space="preserve">2. Enter current password. </t>
    </r>
    <r>
      <rPr>
        <sz val="11"/>
        <color rgb="FF000000"/>
        <rFont val="Calibri"/>
      </rPr>
      <t xml:space="preserve">
</t>
    </r>
    <r>
      <rPr>
        <sz val="11"/>
        <color rgb="FF000000"/>
        <rFont val="Calibri"/>
      </rPr>
      <t xml:space="preserve">3. Tap "PIN". </t>
    </r>
    <r>
      <rPr>
        <sz val="11"/>
        <color rgb="FF000000"/>
        <rFont val="Calibri"/>
      </rPr>
      <t xml:space="preserve">
</t>
    </r>
    <r>
      <rPr>
        <sz val="11"/>
        <color rgb="FF000000"/>
        <rFont val="Calibri"/>
      </rPr>
      <t>4. Verify PINs with more than four repeating or sequential numbers are not accepted.</t>
    </r>
    <r>
      <rPr>
        <sz val="11"/>
        <color rgb="FF000000"/>
        <rFont val="Calibri"/>
      </rPr>
      <t xml:space="preserve">
</t>
    </r>
    <r>
      <rPr>
        <sz val="11"/>
        <color rgb="FF000000"/>
        <rFont val="Calibri"/>
      </rPr>
      <t>If on the management tool "minimum password quality" is not set to "Numeric(Complex)" or better, or on the Samsung Android device a password with more than four repeating or sequential numbers is accepted, this is a finding.</t>
    </r>
  </si>
  <si>
    <t>V-258667</t>
  </si>
  <si>
    <t>V-258668</t>
  </si>
  <si>
    <r>
      <rPr>
        <sz val="11"/>
        <color rgb="FF000000"/>
        <rFont val="Calibri"/>
      </rPr>
      <t>Configure the Samsung Android devices to allow only 10 or fewer consecutive failed authentication attempts.</t>
    </r>
    <r>
      <rPr>
        <sz val="11"/>
        <color rgb="FF000000"/>
        <rFont val="Calibri"/>
      </rPr>
      <t xml:space="preserve">
</t>
    </r>
    <r>
      <rPr>
        <sz val="11"/>
        <color rgb="FF000000"/>
        <rFont val="Calibri"/>
      </rPr>
      <t>On the management tool, in the device password policies, set "max password failures for local wipe" to "10" attempts or fewer.</t>
    </r>
    <r>
      <rPr>
        <sz val="11"/>
        <color rgb="FF000000"/>
        <rFont val="Calibri"/>
      </rPr>
      <t xml:space="preserve">
</t>
    </r>
    <r>
      <rPr>
        <sz val="11"/>
        <color rgb="FF000000"/>
        <rFont val="Calibri"/>
      </rPr>
      <t>A device password must be set for "max password failures for local wipe" to become active.</t>
    </r>
  </si>
  <si>
    <r>
      <rPr>
        <sz val="11"/>
        <color rgb="FF000000"/>
        <rFont val="Calibri"/>
      </rPr>
      <t>Review the configuration to determine if the Samsung Android devices are allowing only 10 or fewer consecutive failed authentication attempts.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password policies, verify "max password failures for local wipe" is set to "10" attempts or less.</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t>
    </r>
    <r>
      <rPr>
        <sz val="11"/>
        <color rgb="FF000000"/>
        <rFont val="Calibri"/>
      </rPr>
      <t xml:space="preserve">
</t>
    </r>
    <r>
      <rPr>
        <sz val="11"/>
        <color rgb="FF000000"/>
        <rFont val="Calibri"/>
      </rPr>
      <t>2. Verify "Secure lock settings" is present and tap it.</t>
    </r>
    <r>
      <rPr>
        <sz val="11"/>
        <color rgb="FF000000"/>
        <rFont val="Calibri"/>
      </rPr>
      <t xml:space="preserve">
</t>
    </r>
    <r>
      <rPr>
        <sz val="11"/>
        <color rgb="FF000000"/>
        <rFont val="Calibri"/>
      </rPr>
      <t>3. Enter current password.</t>
    </r>
    <r>
      <rPr>
        <sz val="11"/>
        <color rgb="FF000000"/>
        <rFont val="Calibri"/>
      </rPr>
      <t xml:space="preserve">
</t>
    </r>
    <r>
      <rPr>
        <sz val="11"/>
        <color rgb="FF000000"/>
        <rFont val="Calibri"/>
      </rPr>
      <t>4. Verify "Auto factory reset" is grayed out, and cannot be configured.</t>
    </r>
    <r>
      <rPr>
        <sz val="11"/>
        <color rgb="FF000000"/>
        <rFont val="Calibri"/>
      </rPr>
      <t xml:space="preserve">
</t>
    </r>
    <r>
      <rPr>
        <sz val="11"/>
        <color rgb="FF000000"/>
        <rFont val="Calibri"/>
      </rPr>
      <t>Note: When "Auto factory reset" is grayed out, this indicates the Administrator (MDM) is in control of the setting to wipe the device after 10 or fewer consecutive failed authentication attempts.</t>
    </r>
    <r>
      <rPr>
        <sz val="11"/>
        <color rgb="FF000000"/>
        <rFont val="Calibri"/>
      </rPr>
      <t xml:space="preserve">
</t>
    </r>
    <r>
      <rPr>
        <sz val="11"/>
        <color rgb="FF000000"/>
        <rFont val="Calibri"/>
      </rPr>
      <t>If on the management tool "max password failures for local wipe" is not set to "10" attempts or less, or on the Samsung Android device the "Auto factory reset" menu can be configured, this is a finding.</t>
    </r>
  </si>
  <si>
    <t>V-258669</t>
  </si>
  <si>
    <t>V-258670</t>
  </si>
  <si>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Configure the Samsung Android devices to disable Face Recognition.</t>
    </r>
    <r>
      <rPr>
        <sz val="11"/>
        <color rgb="FF000000"/>
        <rFont val="Calibri"/>
      </rPr>
      <t xml:space="preserve">
</t>
    </r>
    <r>
      <rPr>
        <sz val="11"/>
        <color rgb="FF000000"/>
        <rFont val="Calibri"/>
      </rPr>
      <t>On the management tool, in the device restrictions, set "Face Recognition" to "Disable".</t>
    </r>
  </si>
  <si>
    <r>
      <rPr>
        <sz val="11"/>
        <color rgb="FF000000"/>
        <rFont val="Calibri"/>
      </rPr>
      <t>Note: This requirement is not applicable for specific biometric authentication factors included in the product's Common Criteria evaluation.</t>
    </r>
    <r>
      <rPr>
        <sz val="11"/>
        <color rgb="FF000000"/>
        <rFont val="Calibri"/>
      </rPr>
      <t xml:space="preserve">
</t>
    </r>
    <r>
      <rPr>
        <sz val="11"/>
        <color rgb="FF000000"/>
        <rFont val="Calibri"/>
      </rPr>
      <t>Review the configuration to determine if the Samsung Android devices are disabling Face Recognition.</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"Face recognition" is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Lock screen &gt;&gt; Screen lock type.</t>
    </r>
    <r>
      <rPr>
        <sz val="11"/>
        <color rgb="FF000000"/>
        <rFont val="Calibri"/>
      </rPr>
      <t xml:space="preserve">
</t>
    </r>
    <r>
      <rPr>
        <sz val="11"/>
        <color rgb="FF000000"/>
        <rFont val="Calibri"/>
      </rPr>
      <t>2. Enter current password.</t>
    </r>
    <r>
      <rPr>
        <sz val="11"/>
        <color rgb="FF000000"/>
        <rFont val="Calibri"/>
      </rPr>
      <t xml:space="preserve">
</t>
    </r>
    <r>
      <rPr>
        <sz val="11"/>
        <color rgb="FF000000"/>
        <rFont val="Calibri"/>
      </rPr>
      <t>3. Verify "Face" is disabled and cannot be enabled.</t>
    </r>
    <r>
      <rPr>
        <sz val="11"/>
        <color rgb="FF000000"/>
        <rFont val="Calibri"/>
      </rPr>
      <t xml:space="preserve">
</t>
    </r>
    <r>
      <rPr>
        <sz val="11"/>
        <color rgb="FF000000"/>
        <rFont val="Calibri"/>
      </rPr>
      <t>If on the management tool "Face Recognition" is not set to "Disable", or on the Samsung Android device "Face" can be enabled, this is a finding.</t>
    </r>
  </si>
  <si>
    <t>V-258671</t>
  </si>
  <si>
    <r>
      <rPr>
        <sz val="11"/>
        <color rgb="FF000000"/>
        <rFont val="Calibri"/>
      </rPr>
      <t>Review the configuration to determine if the Samsung Android devices are disabling Trust Agents.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"Trust Agents" are set to "Disable".</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Trust agents.</t>
    </r>
    <r>
      <rPr>
        <sz val="11"/>
        <color rgb="FF000000"/>
        <rFont val="Calibri"/>
      </rPr>
      <t xml:space="preserve">
</t>
    </r>
    <r>
      <rPr>
        <sz val="11"/>
        <color rgb="FF000000"/>
        <rFont val="Calibri"/>
      </rPr>
      <t>2. Verify all listed Trust Agents are disabled and cannot be enabled. If a Trust Agent is not disabled in the list, verify for that Trust Agent, all of its listed Trustlets are disabled and cannot be enabled.</t>
    </r>
    <r>
      <rPr>
        <sz val="11"/>
        <color rgb="FF000000"/>
        <rFont val="Calibri"/>
      </rPr>
      <t xml:space="preserve">
</t>
    </r>
    <r>
      <rPr>
        <sz val="11"/>
        <color rgb="FF000000"/>
        <rFont val="Calibri"/>
      </rPr>
      <t>If on the management tool "Trust Agents" are not set to "Disable", or on the Samsung Android device a "Trust Agent" or "Trustlet" can be enabled, this is a finding.</t>
    </r>
    <r>
      <rPr>
        <sz val="11"/>
        <color rgb="FF000000"/>
        <rFont val="Calibri"/>
      </rPr>
      <t xml:space="preserve">
</t>
    </r>
    <r>
      <rPr>
        <sz val="11"/>
        <color rgb="FF000000"/>
        <rFont val="Calibri"/>
      </rPr>
      <t>Note: If the management tool has been correctly configured but a Trust Agent is still enabled, configure the "List of approved apps listed in managed Google Play" to disable it; refer to KNOX-14-210190.</t>
    </r>
    <r>
      <rPr>
        <sz val="11"/>
        <color rgb="FF000000"/>
        <rFont val="Calibri"/>
      </rPr>
      <t xml:space="preserve">
</t>
    </r>
    <r>
      <rPr>
        <sz val="11"/>
        <color rgb="FF000000"/>
        <rFont val="Calibri"/>
      </rPr>
      <t>Exception: Trust Agents may be used if the Authorizing Official (AO) allows a screen lock timeout after four hours (or more) of inactivity. This may be applicable to tactical use case.</t>
    </r>
  </si>
  <si>
    <t>V-258672</t>
  </si>
  <si>
    <r>
      <rPr>
        <sz val="11"/>
        <color rgb="FF000000"/>
        <rFont val="Calibri"/>
      </rPr>
      <t>Review the configure to determine if the Samsung Android devices are disabling developer modes.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"Debugging Features"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About phone &gt;&gt; Software information.</t>
    </r>
    <r>
      <rPr>
        <sz val="11"/>
        <color rgb="FF000000"/>
        <rFont val="Calibri"/>
      </rPr>
      <t xml:space="preserve">
</t>
    </r>
    <r>
      <rPr>
        <sz val="11"/>
        <color rgb="FF000000"/>
        <rFont val="Calibri"/>
      </rPr>
      <t>2. Tap on the Build Number to try to enable "Developer Options" and validate that action is blocked.</t>
    </r>
    <r>
      <rPr>
        <sz val="11"/>
        <color rgb="FF000000"/>
        <rFont val="Calibri"/>
      </rPr>
      <t xml:space="preserve">
</t>
    </r>
    <r>
      <rPr>
        <sz val="11"/>
        <color rgb="FF000000"/>
        <rFont val="Calibri"/>
      </rPr>
      <t>If on the management tool "Debugging Features" is not set to "Disallow" or on the Samsung Android device "Developer options" action is not blocked, this is a finding.</t>
    </r>
  </si>
  <si>
    <t>V-258673</t>
  </si>
  <si>
    <r>
      <rPr>
        <sz val="11"/>
        <color rgb="FF000000"/>
        <rFont val="Calibri"/>
      </rPr>
      <t>Configure the Samsung Android devices to disable Bluetooth, or if the AO has approved the use of Bluetooth (for example, for hands-free use), train users to only pair devices that support HSP, HFP, SPP, A2DP, AVRCP, and PBAP profiles.</t>
    </r>
    <r>
      <rPr>
        <sz val="11"/>
        <color rgb="FF000000"/>
        <rFont val="Calibri"/>
      </rPr>
      <t xml:space="preserve">
</t>
    </r>
    <r>
      <rPr>
        <sz val="11"/>
        <color rgb="FF000000"/>
        <rFont val="Calibri"/>
      </rPr>
      <t>On the management tool, in the device restrictions section, set "Bluetooth" to the AO-approved selection: "Allow" if the AO has approved the use of Bluetooth or "Disallow" if the AO has not approved its use.</t>
    </r>
    <r>
      <rPr>
        <sz val="11"/>
        <color rgb="FF000000"/>
        <rFont val="Calibri"/>
      </rPr>
      <t xml:space="preserve">
</t>
    </r>
    <r>
      <rPr>
        <sz val="11"/>
        <color rgb="FF000000"/>
        <rFont val="Calibri"/>
      </rPr>
      <t>The user training requirement is satisfied in requirement KNOX-14-210300.</t>
    </r>
  </si>
  <si>
    <t>V-258674</t>
  </si>
  <si>
    <t>V-258675</t>
  </si>
  <si>
    <r>
      <rPr>
        <sz val="11"/>
        <color rgb="FF000000"/>
        <rFont val="Calibri"/>
      </rPr>
      <t>Review the configuration to determine if the Samsung Android devices are disabling USB mass storage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"USB file transfer" has been set to "Disallow".</t>
    </r>
    <r>
      <rPr>
        <sz val="11"/>
        <color rgb="FF000000"/>
        <rFont val="Calibri"/>
      </rPr>
      <t xml:space="preserve">
</t>
    </r>
    <r>
      <rPr>
        <sz val="11"/>
        <color rgb="FF000000"/>
        <rFont val="Calibri"/>
      </rPr>
      <t>On the Samsung Android device, from the "USB for file transfer" notification, verify that a "File Transfer" is not an option.</t>
    </r>
    <r>
      <rPr>
        <sz val="11"/>
        <color rgb="FF000000"/>
        <rFont val="Calibri"/>
      </rPr>
      <t xml:space="preserve">
</t>
    </r>
    <r>
      <rPr>
        <sz val="11"/>
        <color rgb="FF000000"/>
        <rFont val="Calibri"/>
      </rPr>
      <t>If on the management tool "USB file transfer" is not set to "Disallow", or on the Samsung Android device a "File Transfer" is an option, this is a finding.</t>
    </r>
  </si>
  <si>
    <t>V-258676</t>
  </si>
  <si>
    <r>
      <rPr>
        <sz val="11"/>
        <color rgb="FF000000"/>
        <rFont val="Calibri"/>
      </rPr>
      <t>Ensure "USB file transfer" has been disallowed (refer to requirement KNOX-14-210140).</t>
    </r>
  </si>
  <si>
    <r>
      <rPr>
        <sz val="11"/>
        <color rgb="FF000000"/>
        <rFont val="Calibri"/>
      </rPr>
      <t>Verify requirement KNOX-14-210140 (disallow USB file transfer) has been implemented.</t>
    </r>
    <r>
      <rPr>
        <sz val="11"/>
        <color rgb="FF000000"/>
        <rFont val="Calibri"/>
      </rPr>
      <t xml:space="preserve">
</t>
    </r>
    <r>
      <rPr>
        <sz val="11"/>
        <color rgb="FF000000"/>
        <rFont val="Calibri"/>
      </rPr>
      <t>If "Disallow USB file transfer" has not been implemented, this is a finding.</t>
    </r>
  </si>
  <si>
    <t>V-258677</t>
  </si>
  <si>
    <r>
      <rPr>
        <sz val="11"/>
        <rFont val="Calibri"/>
      </rPr>
      <t>Samsung Android must be configured to enable authentication of personal hotspot connections to the device using a pre-shared key.</t>
    </r>
  </si>
  <si>
    <r>
      <rPr>
        <sz val="11"/>
        <color rgb="FF000000"/>
        <rFont val="Calibri"/>
      </rPr>
      <t>Configure the Samsung Android devices to enable authentication of personal hotspot connections to the device using a preshared key.</t>
    </r>
    <r>
      <rPr>
        <sz val="11"/>
        <color rgb="FF000000"/>
        <rFont val="Calibri"/>
      </rPr>
      <t xml:space="preserve">
</t>
    </r>
    <r>
      <rPr>
        <sz val="11"/>
        <color rgb="FF000000"/>
        <rFont val="Calibri"/>
      </rPr>
      <t>On the management tool in the device restrictions, set "Configure tethering" to "Disallow".</t>
    </r>
    <r>
      <rPr>
        <sz val="11"/>
        <color rgb="FF000000"/>
        <rFont val="Calibri"/>
      </rPr>
      <t xml:space="preserve">
</t>
    </r>
    <r>
      <rPr>
        <sz val="11"/>
        <color rgb="FF000000"/>
        <rFont val="Calibri"/>
      </rPr>
      <t>If the deployment requires the use of Mobile Hotspot and Tethering, Knox Platform for Enterprise (KPE) policy can be used to allow them in a STIG-approved configuration. In this case, do not configure this policy and instead replace with KPE policy (innately by the management tool or via Knox Service Plugin [KSP]) "Allow open Wi-Fi connection" with value "Disable" and add Training Topic "Don't use Wi-Fi Sharing" (refer to Supplemental document for additional information).</t>
    </r>
  </si>
  <si>
    <t>V-258678</t>
  </si>
  <si>
    <r>
      <rPr>
        <sz val="11"/>
        <color rgb="FF000000"/>
        <rFont val="Calibri"/>
      </rPr>
      <t>Review the configuration to determine if the Samsung Android devices are disallowing the users from changing the date and time.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device restrictions, verify "Configure Date/Time"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General management &gt;&gt; Date and time.</t>
    </r>
    <r>
      <rPr>
        <sz val="11"/>
        <color rgb="FF000000"/>
        <rFont val="Calibri"/>
      </rPr>
      <t xml:space="preserve">
</t>
    </r>
    <r>
      <rPr>
        <sz val="11"/>
        <color rgb="FF000000"/>
        <rFont val="Calibri"/>
      </rPr>
      <t>2. Verify "Automatic data and time" is on and the user cannot disable it.</t>
    </r>
    <r>
      <rPr>
        <sz val="11"/>
        <color rgb="FF000000"/>
        <rFont val="Calibri"/>
      </rPr>
      <t xml:space="preserve">
</t>
    </r>
    <r>
      <rPr>
        <sz val="11"/>
        <color rgb="FF000000"/>
        <rFont val="Calibri"/>
      </rPr>
      <t>If on the management tool "Configure Date/Time" is not set to "Disallow", or on the Samsung Android device "Automatic date and time" is not set or the user can disable it, this is a finding.</t>
    </r>
  </si>
  <si>
    <t>V-258679</t>
  </si>
  <si>
    <r>
      <rPr>
        <sz val="11"/>
        <rFont val="Calibri"/>
      </rPr>
      <t>Samsung Android</t>
    </r>
    <r>
      <rPr>
        <sz val="11"/>
        <color rgb="FF000000"/>
        <rFont val="Calibri"/>
      </rPr>
      <t>'</t>
    </r>
    <r>
      <rPr>
        <sz val="11"/>
        <color rgb="FF000000"/>
        <rFont val="Calibri"/>
      </rPr>
      <t>s Work profile must have the DOD root and intermediate PKI certificates installed.</t>
    </r>
  </si>
  <si>
    <r>
      <rPr>
        <sz val="11"/>
        <color rgb="FF000000"/>
        <rFont val="Calibri"/>
      </rPr>
      <t>Install the DOD root and intermediate PKI certificates into the Samsung Android devices' Work profile.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install the DOD root and intermediate PKI certificates.</t>
    </r>
  </si>
  <si>
    <r>
      <rPr>
        <sz val="11"/>
        <color rgb="FF000000"/>
        <rFont val="Calibri"/>
      </rPr>
      <t>Review the configuration to determine if the Samsung Android's Work profile has the DOD root and intermediate PKI certificates installed.</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The current DOD root and intermediate PKI certificates may be obtained in self-extracting zip files at https://cyber.mil/pki-pke (for NIPRNet).</t>
    </r>
    <r>
      <rPr>
        <sz val="11"/>
        <color rgb="FF000000"/>
        <rFont val="Calibri"/>
      </rPr>
      <t xml:space="preserve">
</t>
    </r>
    <r>
      <rPr>
        <sz val="11"/>
        <color rgb="FF000000"/>
        <rFont val="Calibri"/>
      </rPr>
      <t>On the management tool, in the Work profile policy management, verify the DOD root and intermediate PKI certificates are installed.</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User tab, verify the DOD root and intermediate PKI certificates are listed in the Work profile.</t>
    </r>
    <r>
      <rPr>
        <sz val="11"/>
        <color rgb="FF000000"/>
        <rFont val="Calibri"/>
      </rPr>
      <t xml:space="preserve">
</t>
    </r>
    <r>
      <rPr>
        <sz val="11"/>
        <color rgb="FF000000"/>
        <rFont val="Calibri"/>
      </rPr>
      <t>If on the management tool the DOD root and intermediate PKI certificates are not listed in the Work profile, or on the Samsung Android device the DOD root and intermediate PKI certificates are not listed in the Work profile, this is a finding.</t>
    </r>
  </si>
  <si>
    <t>V-258680</t>
  </si>
  <si>
    <r>
      <rPr>
        <sz val="11"/>
        <rFont val="Calibri"/>
      </rPr>
      <t>Samsung Android</t>
    </r>
    <r>
      <rPr>
        <sz val="11"/>
        <color rgb="FF000000"/>
        <rFont val="Calibri"/>
      </rPr>
      <t>'</t>
    </r>
    <r>
      <rPr>
        <sz val="11"/>
        <color rgb="FF000000"/>
        <rFont val="Calibri"/>
      </rPr>
      <t>s Work profile must be configured to enforce an application installation policy by specifying an application allowlist that restricts applications by the following characteristics: Names.</t>
    </r>
  </si>
  <si>
    <r>
      <rPr>
        <sz val="11"/>
        <color rgb="FF000000"/>
        <rFont val="Calibri"/>
      </rPr>
      <t>Configure the Work profile on Samsung Android devices to allow users to install only applications that have been approved by the AO.</t>
    </r>
    <r>
      <rPr>
        <sz val="11"/>
        <color rgb="FF000000"/>
        <rFont val="Calibri"/>
      </rPr>
      <t xml:space="preserve">
</t>
    </r>
    <r>
      <rPr>
        <sz val="11"/>
        <color rgb="FF000000"/>
        <rFont val="Calibri"/>
      </rPr>
      <t>In addition to any local policy, the AO must not approve applications that have certain prohibited characteristic; these are covered in KNOX-14-210200.</t>
    </r>
    <r>
      <rPr>
        <sz val="11"/>
        <color rgb="FF000000"/>
        <rFont val="Calibri"/>
      </rPr>
      <t xml:space="preserve">
</t>
    </r>
    <r>
      <rPr>
        <sz val="11"/>
        <color rgb="FF000000"/>
        <rFont val="Calibri"/>
      </rPr>
      <t>On the management tool, in the app catalog for managed Google Play, add each AO-approved app to be available.</t>
    </r>
    <r>
      <rPr>
        <sz val="11"/>
        <color rgb="FF000000"/>
        <rFont val="Calibri"/>
      </rPr>
      <t xml:space="preserve">
</t>
    </r>
    <r>
      <rPr>
        <sz val="11"/>
        <color rgb="FF000000"/>
        <rFont val="Calibri"/>
      </rPr>
      <t>Note: Managed Google Play is an allowed App Store.</t>
    </r>
  </si>
  <si>
    <r>
      <rPr>
        <sz val="11"/>
        <color rgb="FF000000"/>
        <rFont val="Calibri"/>
      </rPr>
      <t>Review the configuration to determine if the Work profile on the Samsung Android device is allowing users to install only applications that have been approved by the Authorizing Official (AO).</t>
    </r>
    <r>
      <rPr>
        <sz val="11"/>
        <color rgb="FF000000"/>
        <rFont val="Calibri"/>
      </rPr>
      <t xml:space="preserve">
</t>
    </r>
    <r>
      <rPr>
        <sz val="11"/>
        <color rgb="FF000000"/>
        <rFont val="Calibri"/>
      </rPr>
      <t>This validation procedure is performed only on the management tool.</t>
    </r>
    <r>
      <rPr>
        <sz val="11"/>
        <color rgb="FF000000"/>
        <rFont val="Calibri"/>
      </rPr>
      <t xml:space="preserve">
</t>
    </r>
    <r>
      <rPr>
        <sz val="11"/>
        <color rgb="FF000000"/>
        <rFont val="Calibri"/>
      </rPr>
      <t>On the management tool, in the app catalog for managed Google Play, verify that only AO-approved apps are available.</t>
    </r>
    <r>
      <rPr>
        <sz val="11"/>
        <color rgb="FF000000"/>
        <rFont val="Calibri"/>
      </rPr>
      <t xml:space="preserve">
</t>
    </r>
    <r>
      <rPr>
        <sz val="11"/>
        <color rgb="FF000000"/>
        <rFont val="Calibri"/>
      </rPr>
      <t>If on the management tool the app catalog for managed Google Play includes non-AO-approved apps, this is a finding.</t>
    </r>
  </si>
  <si>
    <t>V-258681</t>
  </si>
  <si>
    <r>
      <rPr>
        <sz val="11"/>
        <rFont val="Calibri"/>
      </rPr>
      <t>Samsung Android</t>
    </r>
    <r>
      <rPr>
        <sz val="11"/>
        <color rgb="FF000000"/>
        <rFont val="Calibri"/>
      </rPr>
      <t>'</t>
    </r>
    <r>
      <rPr>
        <sz val="11"/>
        <color rgb="FF000000"/>
        <rFont val="Calibri"/>
      </rPr>
      <t>s Work profile must be configured to not allow installation of applications with the following characteristics: - Backs up mobile device (MD) data to non-DOD cloud servers (including user and application access to cloud backup services); - Transmits MD diagnostic data to non-DOD servers; - Voice assistant application if available when MD is locked; - Voice dialing application if available when MD is locked; - Allows synchronization of data or applications between devices associated with user; - Payment processing; - Allows unencrypted (or encrypted but not FIPS 140-2/140-3 validated) data sharing with other MDs or printers; - Backs up own data to a remote system; - Renders TV shows and movies.</t>
    </r>
  </si>
  <si>
    <r>
      <rPr>
        <sz val="11"/>
        <color rgb="FF000000"/>
        <rFont val="Calibri"/>
      </rPr>
      <t>The authorizing official (AO) must not approve applications with the following characteristics for installation by users in the Work profile:</t>
    </r>
    <r>
      <rPr>
        <sz val="11"/>
        <color rgb="FF000000"/>
        <rFont val="Calibri"/>
      </rPr>
      <t xml:space="preserve">
</t>
    </r>
    <r>
      <rPr>
        <sz val="11"/>
        <color rgb="FF000000"/>
        <rFont val="Calibri"/>
      </rPr>
      <t>- Backs up mobile device (MD) data to non-DOD cloud servers (including user and application access to cloud backup services);</t>
    </r>
    <r>
      <rPr>
        <sz val="11"/>
        <color rgb="FF000000"/>
        <rFont val="Calibri"/>
      </rPr>
      <t xml:space="preserve">
</t>
    </r>
    <r>
      <rPr>
        <sz val="11"/>
        <color rgb="FF000000"/>
        <rFont val="Calibri"/>
      </rPr>
      <t>- Transmits MD diagnostic data to non-DOD servers;</t>
    </r>
    <r>
      <rPr>
        <sz val="11"/>
        <color rgb="FF000000"/>
        <rFont val="Calibri"/>
      </rPr>
      <t xml:space="preserve">
</t>
    </r>
    <r>
      <rPr>
        <sz val="11"/>
        <color rgb="FF000000"/>
        <rFont val="Calibri"/>
      </rPr>
      <t>- Voice assistant application if available when MD is locked;</t>
    </r>
    <r>
      <rPr>
        <sz val="11"/>
        <color rgb="FF000000"/>
        <rFont val="Calibri"/>
      </rPr>
      <t xml:space="preserve">
</t>
    </r>
    <r>
      <rPr>
        <sz val="11"/>
        <color rgb="FF000000"/>
        <rFont val="Calibri"/>
      </rPr>
      <t>- Voice dialing application if available when MD is locked;</t>
    </r>
    <r>
      <rPr>
        <sz val="11"/>
        <color rgb="FF000000"/>
        <rFont val="Calibri"/>
      </rPr>
      <t xml:space="preserve">
</t>
    </r>
    <r>
      <rPr>
        <sz val="11"/>
        <color rgb="FF000000"/>
        <rFont val="Calibri"/>
      </rPr>
      <t>- Allows synchronization of data or applications between devices associated with user;</t>
    </r>
    <r>
      <rPr>
        <sz val="11"/>
        <color rgb="FF000000"/>
        <rFont val="Calibri"/>
      </rPr>
      <t xml:space="preserve">
</t>
    </r>
    <r>
      <rPr>
        <sz val="11"/>
        <color rgb="FF000000"/>
        <rFont val="Calibri"/>
      </rPr>
      <t>- Payment processing;</t>
    </r>
    <r>
      <rPr>
        <sz val="11"/>
        <color rgb="FF000000"/>
        <rFont val="Calibri"/>
      </rPr>
      <t xml:space="preserve">
</t>
    </r>
    <r>
      <rPr>
        <sz val="11"/>
        <color rgb="FF000000"/>
        <rFont val="Calibri"/>
      </rPr>
      <t>- Allows unencrypted (or encrypted but not FIPS 140-2/140-3 validated) data sharing with other MDs or printers;</t>
    </r>
    <r>
      <rPr>
        <sz val="11"/>
        <color rgb="FF000000"/>
        <rFont val="Calibri"/>
      </rPr>
      <t xml:space="preserve">
</t>
    </r>
    <r>
      <rPr>
        <sz val="11"/>
        <color rgb="FF000000"/>
        <rFont val="Calibri"/>
      </rPr>
      <t>- Backs up own data to a remote system;</t>
    </r>
    <r>
      <rPr>
        <sz val="11"/>
        <color rgb="FF000000"/>
        <rFont val="Calibri"/>
      </rPr>
      <t xml:space="preserve">
</t>
    </r>
    <r>
      <rPr>
        <sz val="11"/>
        <color rgb="FF000000"/>
        <rFont val="Calibri"/>
      </rPr>
      <t>- Renders TV shows and movies.</t>
    </r>
    <r>
      <rPr>
        <sz val="11"/>
        <color rgb="FF000000"/>
        <rFont val="Calibri"/>
      </rPr>
      <t xml:space="preserve">
</t>
    </r>
    <r>
      <rPr>
        <sz val="11"/>
        <color rgb="FF000000"/>
        <rFont val="Calibri"/>
      </rPr>
      <t>Implement managed Google Play (refer to requirement KNOX-14-210190).</t>
    </r>
  </si>
  <si>
    <r>
      <rPr>
        <sz val="11"/>
        <color rgb="FF000000"/>
        <rFont val="Calibri"/>
      </rPr>
      <t>Verify that requirement KNOX-14-210190 (managed Google Play) has been implemented.</t>
    </r>
    <r>
      <rPr>
        <sz val="11"/>
        <color rgb="FF000000"/>
        <rFont val="Calibri"/>
      </rPr>
      <t xml:space="preserve">
</t>
    </r>
    <r>
      <rPr>
        <sz val="11"/>
        <color rgb="FF000000"/>
        <rFont val="Calibri"/>
      </rPr>
      <t>If managed Google Play has not been implemented, this is a finding.</t>
    </r>
  </si>
  <si>
    <t>V-258682</t>
  </si>
  <si>
    <r>
      <rPr>
        <sz val="11"/>
        <color rgb="FF000000"/>
        <rFont val="Calibri"/>
      </rPr>
      <t>Configure the Samsung Android devices to not display (Work Environment) notifications when the device is locked.</t>
    </r>
    <r>
      <rPr>
        <sz val="11"/>
        <color rgb="FF000000"/>
        <rFont val="Calibri"/>
      </rPr>
      <t xml:space="preserve">
</t>
    </r>
    <r>
      <rPr>
        <sz val="11"/>
        <color rgb="FF000000"/>
        <rFont val="Calibri"/>
      </rPr>
      <t>On the management tool, in the Work profile restrictions section, set "Unredacted Notifications" to "Disallow".</t>
    </r>
  </si>
  <si>
    <r>
      <rPr>
        <sz val="11"/>
        <color rgb="FF000000"/>
        <rFont val="Calibri"/>
      </rPr>
      <t>Review the configuration to determine if the Samsung Android devices are not displaying (Work Environment) notifications when the device is locked.</t>
    </r>
    <r>
      <rPr>
        <sz val="11"/>
        <color rgb="FF000000"/>
        <rFont val="Calibri"/>
      </rPr>
      <t xml:space="preserve">
</t>
    </r>
    <r>
      <rPr>
        <sz val="11"/>
        <color rgb="FF000000"/>
        <rFont val="Calibri"/>
      </rPr>
      <t>Notifications of incoming phone calls are acceptable even when the device is locked.</t>
    </r>
    <r>
      <rPr>
        <sz val="11"/>
        <color rgb="FF000000"/>
        <rFont val="Calibri"/>
      </rPr>
      <t xml:space="preserve">
</t>
    </r>
    <r>
      <rPr>
        <sz val="11"/>
        <color rgb="FF000000"/>
        <rFont val="Calibri"/>
      </rPr>
      <t>This validation procedure is performed on both the management tool Administration Console and the Samsung Android device.</t>
    </r>
    <r>
      <rPr>
        <sz val="11"/>
        <color rgb="FF000000"/>
        <rFont val="Calibri"/>
      </rPr>
      <t xml:space="preserve">
</t>
    </r>
    <r>
      <rPr>
        <sz val="11"/>
        <color rgb="FF000000"/>
        <rFont val="Calibri"/>
      </rPr>
      <t>On the management tool, in the Work profile restrictions section, verify "Unredacted Notifications"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Notifications &gt;&gt; Lock screen notifications.</t>
    </r>
    <r>
      <rPr>
        <sz val="11"/>
        <color rgb="FF000000"/>
        <rFont val="Calibri"/>
      </rPr>
      <t xml:space="preserve">
</t>
    </r>
    <r>
      <rPr>
        <sz val="11"/>
        <color rgb="FF000000"/>
        <rFont val="Calibri"/>
      </rPr>
      <t>2. Verify "Sensitive work profile notifications" is disabled.</t>
    </r>
    <r>
      <rPr>
        <sz val="11"/>
        <color rgb="FF000000"/>
        <rFont val="Calibri"/>
      </rPr>
      <t xml:space="preserve">
</t>
    </r>
    <r>
      <rPr>
        <sz val="11"/>
        <color rgb="FF000000"/>
        <rFont val="Calibri"/>
      </rPr>
      <t>If on the management tool "Unredacted Notifications" is not set to "Disallow", or on the Samsung Android device "Sensitive work profile notifications" is not disabled, this is a finding.</t>
    </r>
  </si>
  <si>
    <t>V-258683</t>
  </si>
  <si>
    <r>
      <rPr>
        <sz val="11"/>
        <rFont val="Calibri"/>
      </rPr>
      <t>Samsung Android</t>
    </r>
    <r>
      <rPr>
        <sz val="11"/>
        <color rgb="FF000000"/>
        <rFont val="Calibri"/>
      </rPr>
      <t>'</t>
    </r>
    <r>
      <rPr>
        <sz val="11"/>
        <color rgb="FF000000"/>
        <rFont val="Calibri"/>
      </rPr>
      <t>s Work profile must be configured to enable audit logging.</t>
    </r>
  </si>
  <si>
    <r>
      <rPr>
        <sz val="11"/>
        <color rgb="FF000000"/>
        <rFont val="Calibri"/>
      </rPr>
      <t>Configure the Samsung Android devices' Work profile to enable audit logging.</t>
    </r>
    <r>
      <rPr>
        <sz val="11"/>
        <color rgb="FF000000"/>
        <rFont val="Calibri"/>
      </rPr>
      <t xml:space="preserve">
</t>
    </r>
    <r>
      <rPr>
        <sz val="11"/>
        <color rgb="FF000000"/>
        <rFont val="Calibri"/>
      </rPr>
      <t>On the management tool, in the Work profile restrictions section, set "Security logging" to "Enable".</t>
    </r>
  </si>
  <si>
    <r>
      <rPr>
        <sz val="11"/>
        <color rgb="FF000000"/>
        <rFont val="Calibri"/>
      </rPr>
      <t>Review the configuration to determine if the Samsung Android devices' Work profile is enabling audit logging.</t>
    </r>
    <r>
      <rPr>
        <sz val="11"/>
        <color rgb="FF000000"/>
        <rFont val="Calibri"/>
      </rPr>
      <t xml:space="preserve">
</t>
    </r>
    <r>
      <rPr>
        <sz val="11"/>
        <color rgb="FF000000"/>
        <rFont val="Calibri"/>
      </rPr>
      <t>This validation procedure is performed on the management tool only.</t>
    </r>
    <r>
      <rPr>
        <sz val="11"/>
        <color rgb="FF000000"/>
        <rFont val="Calibri"/>
      </rPr>
      <t xml:space="preserve">
</t>
    </r>
    <r>
      <rPr>
        <sz val="11"/>
        <color rgb="FF000000"/>
        <rFont val="Calibri"/>
      </rPr>
      <t>On the management tool, in the Work profile restrictions, verify "Security logging" is set to "Enable".</t>
    </r>
    <r>
      <rPr>
        <sz val="11"/>
        <color rgb="FF000000"/>
        <rFont val="Calibri"/>
      </rPr>
      <t xml:space="preserve">
</t>
    </r>
    <r>
      <rPr>
        <sz val="11"/>
        <color rgb="FF000000"/>
        <rFont val="Calibri"/>
      </rPr>
      <t>If on the management tool "Security logging" is not set to "Enable", this is a finding.</t>
    </r>
  </si>
  <si>
    <t>V-258684</t>
  </si>
  <si>
    <r>
      <rPr>
        <sz val="11"/>
        <rFont val="Calibri"/>
      </rPr>
      <t>Samsung Android</t>
    </r>
    <r>
      <rPr>
        <sz val="11"/>
        <color rgb="FF000000"/>
        <rFont val="Calibri"/>
      </rPr>
      <t>'</t>
    </r>
    <r>
      <rPr>
        <sz val="11"/>
        <color rgb="FF000000"/>
        <rFont val="Calibri"/>
      </rPr>
      <t>s Work profile must be configured to prevent users from adding personal email accounts to the work email app.</t>
    </r>
  </si>
  <si>
    <r>
      <rPr>
        <sz val="11"/>
        <color rgb="FF000000"/>
        <rFont val="Calibri"/>
      </rPr>
      <t>Configure the Samsung Android devices to prevent users from adding personal email accounts to the work email app.</t>
    </r>
    <r>
      <rPr>
        <sz val="11"/>
        <color rgb="FF000000"/>
        <rFont val="Calibri"/>
      </rPr>
      <t xml:space="preserve">
</t>
    </r>
    <r>
      <rPr>
        <sz val="11"/>
        <color rgb="FF000000"/>
        <rFont val="Calibri"/>
      </rPr>
      <t>On the management tool, in the Work profile restrictions, set "Modify accounts" to "Disallow".</t>
    </r>
  </si>
  <si>
    <r>
      <rPr>
        <sz val="11"/>
        <color rgb="FF000000"/>
        <rFont val="Calibri"/>
      </rPr>
      <t>If the user is able to add a personal email account (POP3, IMAP, EAS) to the work email app, it could be used to forward sensitive DOD data to unauthorized recipients. Restricting email account addition to the Administrator or to allowlisted accounts mitigates this vulnerability.</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</si>
  <si>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preventing users from adding personal email accounts to the work email app.</t>
    </r>
    <r>
      <rPr>
        <sz val="11"/>
        <color rgb="FF000000"/>
        <rFont val="Calibri"/>
      </rPr>
      <t xml:space="preserve">
</t>
    </r>
    <r>
      <rPr>
        <sz val="11"/>
        <color rgb="FF000000"/>
        <rFont val="Calibri"/>
      </rPr>
      <t>On the management tool, in the device restrictions section, verify "Modify accounts"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Accounts and backup &gt;&gt; Manage accounts.</t>
    </r>
    <r>
      <rPr>
        <sz val="11"/>
        <color rgb="FF000000"/>
        <rFont val="Calibri"/>
      </rPr>
      <t xml:space="preserve">
</t>
    </r>
    <r>
      <rPr>
        <sz val="11"/>
        <color rgb="FF000000"/>
        <rFont val="Calibri"/>
      </rPr>
      <t>2. Navigate to the "Work" tab.</t>
    </r>
    <r>
      <rPr>
        <sz val="11"/>
        <color rgb="FF000000"/>
        <rFont val="Calibri"/>
      </rPr>
      <t xml:space="preserve">
</t>
    </r>
    <r>
      <rPr>
        <sz val="11"/>
        <color rgb="FF000000"/>
        <rFont val="Calibri"/>
      </rPr>
      <t>3. Verify no account can be added.</t>
    </r>
    <r>
      <rPr>
        <sz val="11"/>
        <color rgb="FF000000"/>
        <rFont val="Calibri"/>
      </rPr>
      <t xml:space="preserve">
</t>
    </r>
    <r>
      <rPr>
        <sz val="11"/>
        <color rgb="FF000000"/>
        <rFont val="Calibri"/>
      </rPr>
      <t>If on the management tool "Modify accounts" is not set to "Disallow", or on the Samsung Android device an account can be added, this is a finding.</t>
    </r>
  </si>
  <si>
    <t>V-258685</t>
  </si>
  <si>
    <r>
      <rPr>
        <sz val="11"/>
        <rFont val="Calibri"/>
      </rPr>
      <t>Samsung Android</t>
    </r>
    <r>
      <rPr>
        <sz val="11"/>
        <color rgb="FF000000"/>
        <rFont val="Calibri"/>
      </rPr>
      <t>'</t>
    </r>
    <r>
      <rPr>
        <sz val="11"/>
        <color rgb="FF000000"/>
        <rFont val="Calibri"/>
      </rPr>
      <t>s Work profile must be configured to not allow backup of all applications, configuration data to remote systems.- Disable Data Sync Framework.</t>
    </r>
  </si>
  <si>
    <r>
      <rPr>
        <sz val="11"/>
        <color rgb="FF000000"/>
        <rFont val="Calibri"/>
      </rPr>
      <t>Disallow modify accounts (refer to requirement KNOX-14-210230).</t>
    </r>
  </si>
  <si>
    <r>
      <rPr>
        <sz val="11"/>
        <color rgb="FF000000"/>
        <rFont val="Calibri"/>
      </rPr>
      <t>Verify requirement KNOX-14-210230 (disallow modify accounts) has been implemented.</t>
    </r>
    <r>
      <rPr>
        <sz val="11"/>
        <color rgb="FF000000"/>
        <rFont val="Calibri"/>
      </rPr>
      <t xml:space="preserve">
</t>
    </r>
    <r>
      <rPr>
        <sz val="11"/>
        <color rgb="FF000000"/>
        <rFont val="Calibri"/>
      </rPr>
      <t>If "disallow modify accounts" has not been implemented, this is a finding.</t>
    </r>
  </si>
  <si>
    <t>V-258686</t>
  </si>
  <si>
    <r>
      <rPr>
        <sz val="11"/>
        <rFont val="Calibri"/>
      </rPr>
      <t>Samsung Android</t>
    </r>
    <r>
      <rPr>
        <sz val="11"/>
        <color rgb="FF000000"/>
        <rFont val="Calibri"/>
      </rPr>
      <t>'</t>
    </r>
    <r>
      <rPr>
        <sz val="11"/>
        <color rgb="FF000000"/>
        <rFont val="Calibri"/>
      </rPr>
      <t>s Work profile must be configured to disable exceptions to the access control policy that prevent application processes and groups of application processes from accessing all data stored by other application processes and groups of application processes.</t>
    </r>
  </si>
  <si>
    <r>
      <rPr>
        <sz val="11"/>
        <color rgb="FF000000"/>
        <rFont val="Calibri"/>
      </rPr>
      <t>Configure the Samsung Android devices to enable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On the management tool, in the Work profile restrictions section, set "Cross profile copy/paste" to "Disallow".</t>
    </r>
  </si>
  <si>
    <r>
      <rPr>
        <sz val="11"/>
        <color rgb="FF000000"/>
        <rFont val="Calibri"/>
      </rPr>
      <t>App data sharing gives apps the ability to access the data of other apps for enhanced user functionality. However, sharing also poses a significant risk that unauthorized users or apps will obtain access to DOD sensitive information. To mitigate this risk, there are data sharing restrictions, primarily from sharing data from personal (unmanaged) apps and work (managed) apps. If a user is allowed to make exceptions to the data sharing restriction policy, the user could enable unauthorized sharing of data, leaving it vulnerable to breach. Limiting the granting of exceptions to either the Administrator or common application developer mitigates this risk.</t>
    </r>
    <r>
      <rPr>
        <sz val="11"/>
        <color rgb="FF000000"/>
        <rFont val="Calibri"/>
      </rPr>
      <t xml:space="preserve">
</t>
    </r>
    <r>
      <rPr>
        <sz val="11"/>
        <color rgb="FF000000"/>
        <rFont val="Calibri"/>
      </rPr>
      <t>Copy/paste of data between applications in different application processes or groups of application processes is considered an exception to the access control policy and therefore, the Administrator must be able to enable/disable the feature. Other exceptions include allowing any data or application sharing between process groups.</t>
    </r>
    <r>
      <rPr>
        <sz val="11"/>
        <color rgb="FF000000"/>
        <rFont val="Calibri"/>
      </rPr>
      <t xml:space="preserve">
</t>
    </r>
    <r>
      <rPr>
        <sz val="11"/>
        <color rgb="FF000000"/>
        <rFont val="Calibri"/>
      </rPr>
      <t>SFR ID: FMT_SMF_EXT.1.1 #42, FDP_ACF_EXT.1.2</t>
    </r>
  </si>
  <si>
    <r>
      <rPr>
        <sz val="11"/>
        <color rgb="FF000000"/>
        <rFont val="Calibri"/>
      </rPr>
      <t>Review the Samsung documentation and inspect the configuration to verify the Samsung Android devices are enabling an access control policy that prevents application processes and groups of application processes from accessing all data stored by other application processes and groups of application processes.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set "Cross profile copy/paste"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Using any Work app, copy text to the clipboard.</t>
    </r>
    <r>
      <rPr>
        <sz val="11"/>
        <color rgb="FF000000"/>
        <rFont val="Calibri"/>
      </rPr>
      <t xml:space="preserve">
</t>
    </r>
    <r>
      <rPr>
        <sz val="11"/>
        <color rgb="FF000000"/>
        <rFont val="Calibri"/>
      </rPr>
      <t>2. Using any Personal app, verify the clipboard text cannot be pasted.</t>
    </r>
    <r>
      <rPr>
        <sz val="11"/>
        <color rgb="FF000000"/>
        <rFont val="Calibri"/>
      </rPr>
      <t xml:space="preserve">
</t>
    </r>
    <r>
      <rPr>
        <sz val="11"/>
        <color rgb="FF000000"/>
        <rFont val="Calibri"/>
      </rPr>
      <t>If on the management tool "Cross profile copy/paste" is not set to "Disallow", or on the Samsung Android device the clipboard text can be pasted into a Personal app, this is a finding.</t>
    </r>
  </si>
  <si>
    <t>V-258687</t>
  </si>
  <si>
    <r>
      <rPr>
        <sz val="11"/>
        <rFont val="Calibri"/>
      </rPr>
      <t>Samsung Android</t>
    </r>
    <r>
      <rPr>
        <sz val="11"/>
        <color rgb="FF000000"/>
        <rFont val="Calibri"/>
      </rPr>
      <t>'</t>
    </r>
    <r>
      <rPr>
        <sz val="11"/>
        <color rgb="FF000000"/>
        <rFont val="Calibri"/>
      </rPr>
      <t>s Work profile must allow only the Administrator (management tool) to perform the following management function: Install/remove DOD root and intermediate PKI certificates.</t>
    </r>
  </si>
  <si>
    <r>
      <rPr>
        <sz val="11"/>
        <color rgb="FF000000"/>
        <rFont val="Calibri"/>
      </rPr>
      <t>Configure the Samsung Android devices' Work profile to prevent users from removing DOD root and intermediate PKI certificates.</t>
    </r>
    <r>
      <rPr>
        <sz val="11"/>
        <color rgb="FF000000"/>
        <rFont val="Calibri"/>
      </rPr>
      <t xml:space="preserve">
</t>
    </r>
    <r>
      <rPr>
        <sz val="11"/>
        <color rgb="FF000000"/>
        <rFont val="Calibri"/>
      </rPr>
      <t>On the management tool, in the Work profile restrictions, set "Configure credentials" to "Disallow".</t>
    </r>
  </si>
  <si>
    <r>
      <rPr>
        <sz val="11"/>
        <color rgb="FF000000"/>
        <rFont val="Calibri"/>
      </rPr>
      <t>Review the configuration to determine if the Samsung Android devices' Work profile is preventing users from removing DOD root and intermediate PKI certificates.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"Configure credentials" is set to "Disallow".</t>
    </r>
    <r>
      <rPr>
        <sz val="11"/>
        <color rgb="FF000000"/>
        <rFont val="Calibri"/>
      </rPr>
      <t xml:space="preserve">
</t>
    </r>
    <r>
      <rPr>
        <sz val="11"/>
        <color rgb="FF000000"/>
        <rFont val="Calibri"/>
      </rPr>
      <t xml:space="preserve">On the Samsung Android device: </t>
    </r>
    <r>
      <rPr>
        <sz val="11"/>
        <color rgb="FF000000"/>
        <rFont val="Calibri"/>
      </rPr>
      <t xml:space="preserve">
</t>
    </r>
    <r>
      <rPr>
        <sz val="11"/>
        <color rgb="FF000000"/>
        <rFont val="Calibri"/>
      </rPr>
      <t>1. Open Settings &gt;&gt; Security and privacy &gt;&gt; More security settings &gt;&gt; View security certificates.</t>
    </r>
    <r>
      <rPr>
        <sz val="11"/>
        <color rgb="FF000000"/>
        <rFont val="Calibri"/>
      </rPr>
      <t xml:space="preserve">
</t>
    </r>
    <r>
      <rPr>
        <sz val="11"/>
        <color rgb="FF000000"/>
        <rFont val="Calibri"/>
      </rPr>
      <t>2. In the System tab, verify no listed certificate in the Work profile can be untrusted.</t>
    </r>
    <r>
      <rPr>
        <sz val="11"/>
        <color rgb="FF000000"/>
        <rFont val="Calibri"/>
      </rPr>
      <t xml:space="preserve">
</t>
    </r>
    <r>
      <rPr>
        <sz val="11"/>
        <color rgb="FF000000"/>
        <rFont val="Calibri"/>
      </rPr>
      <t>3. In the User tab, verify no listed certificate in the Work profile can be removed.</t>
    </r>
    <r>
      <rPr>
        <sz val="11"/>
        <color rgb="FF000000"/>
        <rFont val="Calibri"/>
      </rPr>
      <t xml:space="preserve">
</t>
    </r>
    <r>
      <rPr>
        <sz val="11"/>
        <color rgb="FF000000"/>
        <rFont val="Calibri"/>
      </rPr>
      <t>If on the management tool the device "Configure credentials" is not set to "Disallow", or on the Samsung Android device a certificate can be untrusted or removed, this is a finding.</t>
    </r>
  </si>
  <si>
    <t>V-258688</t>
  </si>
  <si>
    <r>
      <rPr>
        <sz val="11"/>
        <color rgb="FF000000"/>
        <rFont val="Calibri"/>
      </rPr>
      <t>Configure the Samsung Android devices to disable unauthorized application repositories.</t>
    </r>
    <r>
      <rPr>
        <sz val="11"/>
        <color rgb="FF000000"/>
        <rFont val="Calibri"/>
      </rPr>
      <t xml:space="preserve">
</t>
    </r>
    <r>
      <rPr>
        <sz val="11"/>
        <color rgb="FF000000"/>
        <rFont val="Calibri"/>
      </rPr>
      <t>On the management tool, in the Work profile restrictions, set "installs from unknown sources globally" to "Disallow".</t>
    </r>
    <r>
      <rPr>
        <sz val="11"/>
        <color rgb="FF000000"/>
        <rFont val="Calibri"/>
      </rPr>
      <t xml:space="preserve">
</t>
    </r>
    <r>
      <rPr>
        <sz val="11"/>
        <color rgb="FF000000"/>
        <rFont val="Calibri"/>
      </rPr>
      <t>Note: Google Play must not be disabled. Disabling Google Play will cause system instability and critical updates will not be received.</t>
    </r>
  </si>
  <si>
    <r>
      <rPr>
        <sz val="11"/>
        <color rgb="FF000000"/>
        <rFont val="Calibri"/>
      </rPr>
      <t>Review the configuration to determine if the Samsung Android devices are disabling unauthorized application repositories.</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"installs from unknown sources globally" is set to "Disallow".</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Settings &gt;&gt; Security and privacy &gt;&gt; More security settings &gt;&gt; Install unknown apps.</t>
    </r>
    <r>
      <rPr>
        <sz val="11"/>
        <color rgb="FF000000"/>
        <rFont val="Calibri"/>
      </rPr>
      <t xml:space="preserve">
</t>
    </r>
    <r>
      <rPr>
        <sz val="11"/>
        <color rgb="FF000000"/>
        <rFont val="Calibri"/>
      </rPr>
      <t>2. In the "Personal" tab, verify that each app listed has the status "Disabled" under the app name or no apps are listed.</t>
    </r>
    <r>
      <rPr>
        <sz val="11"/>
        <color rgb="FF000000"/>
        <rFont val="Calibri"/>
      </rPr>
      <t xml:space="preserve">
</t>
    </r>
    <r>
      <rPr>
        <sz val="11"/>
        <color rgb="FF000000"/>
        <rFont val="Calibri"/>
      </rPr>
      <t>3. In the "Work" tab, verify that each app listed has the status "Disabled" under the app name or no apps are listed.</t>
    </r>
    <r>
      <rPr>
        <sz val="11"/>
        <color rgb="FF000000"/>
        <rFont val="Calibri"/>
      </rPr>
      <t xml:space="preserve">
</t>
    </r>
    <r>
      <rPr>
        <sz val="11"/>
        <color rgb="FF000000"/>
        <rFont val="Calibri"/>
      </rPr>
      <t>If on the management tool "installs from unknown sources globally" is not set to "Disallow", or on the Samsung Android device an app is listed with a status other than "Disabled", this is a finding.</t>
    </r>
  </si>
  <si>
    <t>V-258689</t>
  </si>
  <si>
    <r>
      <rPr>
        <sz val="11"/>
        <rFont val="Calibri"/>
      </rPr>
      <t>Samsung Android</t>
    </r>
    <r>
      <rPr>
        <sz val="11"/>
        <color rgb="FF000000"/>
        <rFont val="Calibri"/>
      </rPr>
      <t>'</t>
    </r>
    <r>
      <rPr>
        <sz val="11"/>
        <color rgb="FF000000"/>
        <rFont val="Calibri"/>
      </rPr>
      <t>s Work profile must be configured to enable Common Criteria (CC) mode.</t>
    </r>
  </si>
  <si>
    <r>
      <rPr>
        <sz val="11"/>
        <color rgb="FF000000"/>
        <rFont val="Calibri"/>
      </rPr>
      <t>Configure the Samsung Android devices to enable CC mode.</t>
    </r>
    <r>
      <rPr>
        <sz val="11"/>
        <color rgb="FF000000"/>
        <rFont val="Calibri"/>
      </rPr>
      <t xml:space="preserve">
</t>
    </r>
    <r>
      <rPr>
        <sz val="11"/>
        <color rgb="FF000000"/>
        <rFont val="Calibri"/>
      </rPr>
      <t>On the management tool, in the Work profile restrictions, set "Common Criteria mode" to "Enable".</t>
    </r>
  </si>
  <si>
    <r>
      <rPr>
        <sz val="11"/>
        <color rgb="FF000000"/>
        <rFont val="Calibri"/>
      </rPr>
      <t>The CC mode feature is a superset of other features and behavioral changes that are mandatory MDFPP requirements. If CC mode is not implemented, the device will not be operating in the NIAP-certified compliant CC mode of operation.</t>
    </r>
    <r>
      <rPr>
        <sz val="11"/>
        <color rgb="FF000000"/>
        <rFont val="Calibri"/>
      </rPr>
      <t xml:space="preserve">
</t>
    </r>
    <r>
      <rPr>
        <sz val="11"/>
        <color rgb="FF000000"/>
        <rFont val="Calibri"/>
      </rPr>
      <t>When enforcing Android Enterprise (AE) CC mode on a Samsung Android device, additional Samsung-specific security features are also enabled.</t>
    </r>
    <r>
      <rPr>
        <sz val="11"/>
        <color rgb="FF000000"/>
        <rFont val="Calibri"/>
      </rPr>
      <t xml:space="preserve">
</t>
    </r>
    <r>
      <rPr>
        <sz val="11"/>
        <color rgb="FF000000"/>
        <rFont val="Calibri"/>
      </rPr>
      <t>CC mode implements the following behavioral/functional changes to meet MDFPP requirements:</t>
    </r>
    <r>
      <rPr>
        <sz val="11"/>
        <color rgb="FF000000"/>
        <rFont val="Calibri"/>
      </rPr>
      <t xml:space="preserve">
</t>
    </r>
    <r>
      <rPr>
        <sz val="11"/>
        <color rgb="FF000000"/>
        <rFont val="Calibri"/>
      </rPr>
      <t>- How the Bluetooth and Wi-Fi keys are stored using different types of encryption.</t>
    </r>
    <r>
      <rPr>
        <sz val="11"/>
        <color rgb="FF000000"/>
        <rFont val="Calibri"/>
      </rPr>
      <t xml:space="preserve">
</t>
    </r>
    <r>
      <rPr>
        <sz val="11"/>
        <color rgb="FF000000"/>
        <rFont val="Calibri"/>
      </rPr>
      <t>- Download mode is disabled and all updates will occur via Firmware Over the Air (FOTA) only.</t>
    </r>
    <r>
      <rPr>
        <sz val="11"/>
        <color rgb="FF000000"/>
        <rFont val="Calibri"/>
      </rPr>
      <t xml:space="preserve">
</t>
    </r>
    <r>
      <rPr>
        <sz val="11"/>
        <color rgb="FF000000"/>
        <rFont val="Calibri"/>
      </rPr>
      <t>In addition, CC mode adds new restrictions not to meet MDFPP requirements but to offer better security above what is required:</t>
    </r>
    <r>
      <rPr>
        <sz val="11"/>
        <color rgb="FF000000"/>
        <rFont val="Calibri"/>
      </rPr>
      <t xml:space="preserve">
</t>
    </r>
    <r>
      <rPr>
        <sz val="11"/>
        <color rgb="FF000000"/>
        <rFont val="Calibri"/>
      </rPr>
      <t>- Force password info following FOTA update for consistency.</t>
    </r>
    <r>
      <rPr>
        <sz val="11"/>
        <color rgb="FF000000"/>
        <rFont val="Calibri"/>
      </rPr>
      <t xml:space="preserve">
</t>
    </r>
    <r>
      <rPr>
        <sz val="11"/>
        <color rgb="FF000000"/>
        <rFont val="Calibri"/>
      </rPr>
      <t>- Disable Remote unlock by FindMyMobile.</t>
    </r>
    <r>
      <rPr>
        <sz val="11"/>
        <color rgb="FF000000"/>
        <rFont val="Calibri"/>
      </rPr>
      <t xml:space="preserve">
</t>
    </r>
    <r>
      <rPr>
        <sz val="11"/>
        <color rgb="FF000000"/>
        <rFont val="Calibri"/>
      </rPr>
      <t>- Restrict biometric attempts to 10.</t>
    </r>
    <r>
      <rPr>
        <sz val="11"/>
        <color rgb="FF000000"/>
        <rFont val="Calibri"/>
      </rPr>
      <t xml:space="preserve">
</t>
    </r>
    <r>
      <rPr>
        <sz val="11"/>
        <color rgb="FF000000"/>
        <rFont val="Calibri"/>
      </rPr>
      <t>SFR ID: FMT_MOF_EXT.1.2 #47</t>
    </r>
  </si>
  <si>
    <r>
      <rPr>
        <sz val="11"/>
        <color rgb="FF000000"/>
        <rFont val="Calibri"/>
      </rPr>
      <t>Review the configuration to determine if the Samsung Android devices are enabling CC mode.</t>
    </r>
    <r>
      <rPr>
        <sz val="11"/>
        <color rgb="FF000000"/>
        <rFont val="Calibri"/>
      </rPr>
      <t xml:space="preserve">
</t>
    </r>
    <r>
      <rPr>
        <sz val="11"/>
        <color rgb="FF000000"/>
        <rFont val="Calibri"/>
      </rPr>
      <t>This validation procedure is performed on both the management tool and the Samsung Android device.</t>
    </r>
    <r>
      <rPr>
        <sz val="11"/>
        <color rgb="FF000000"/>
        <rFont val="Calibri"/>
      </rPr>
      <t xml:space="preserve">
</t>
    </r>
    <r>
      <rPr>
        <sz val="11"/>
        <color rgb="FF000000"/>
        <rFont val="Calibri"/>
      </rPr>
      <t>On the management tool, in the Work profile restrictions, verify "Common Criteria mode" is set to "Enable".</t>
    </r>
    <r>
      <rPr>
        <sz val="11"/>
        <color rgb="FF000000"/>
        <rFont val="Calibri"/>
      </rPr>
      <t xml:space="preserve">
</t>
    </r>
    <r>
      <rPr>
        <sz val="11"/>
        <color rgb="FF000000"/>
        <rFont val="Calibri"/>
      </rPr>
      <t>On the Samsung Android device, put the device into "Download mode" (press and hold down the Home + Power + Volume Down buttons at the same time) and verify the text "Blocked by CC Mode" is displayed on the screen.</t>
    </r>
    <r>
      <rPr>
        <sz val="11"/>
        <color rgb="FF000000"/>
        <rFont val="Calibri"/>
      </rPr>
      <t xml:space="preserve">
</t>
    </r>
    <r>
      <rPr>
        <sz val="11"/>
        <color rgb="FF000000"/>
        <rFont val="Calibri"/>
      </rPr>
      <t>If on the management tool "Common Criteria mode" is not set to "Enable", or on the Samsung Android device the text "Blocked by CC Mode" is not displayed in "Download mode", this is a finding.</t>
    </r>
  </si>
  <si>
    <t>V-258690</t>
  </si>
  <si>
    <r>
      <rPr>
        <sz val="11"/>
        <color rgb="FF000000"/>
        <rFont val="Calibri"/>
      </rPr>
      <t>Implement "Common Criteria mode" (refer to requirement KNOX-14-210280).</t>
    </r>
  </si>
  <si>
    <r>
      <rPr>
        <sz val="11"/>
        <color rgb="FF000000"/>
        <rFont val="Calibri"/>
      </rPr>
      <t>Verify requirement KNOX-14-210280 (Common Criteria mode) has been implemented.</t>
    </r>
    <r>
      <rPr>
        <sz val="11"/>
        <color rgb="FF000000"/>
        <rFont val="Calibri"/>
      </rPr>
      <t xml:space="preserve">
</t>
    </r>
    <r>
      <rPr>
        <sz val="11"/>
        <color rgb="FF000000"/>
        <rFont val="Calibri"/>
      </rPr>
      <t>If "Common Criteria mode" has not been implemented, this is a finding.</t>
    </r>
  </si>
  <si>
    <t>V-258691</t>
  </si>
  <si>
    <r>
      <rPr>
        <sz val="11"/>
        <color rgb="FF000000"/>
        <rFont val="Calibri"/>
      </rPr>
      <t>The security posture of Samsung devices requires the device user to configure several required policy rules on their device. User-Based Enforcement (UBE) is required for these controls. In addition, if the Authorizing Official (AO) has approved the use of an unmanaged personal space, the user must receive training on risks. If a user is not aware of their responsibilities and does not comply with UBE requirements, the security posture of the Samsung mobile device may become compromised, and DOD sensitive data may become compromised.</t>
    </r>
    <r>
      <rPr>
        <sz val="11"/>
        <color rgb="FF000000"/>
        <rFont val="Calibri"/>
      </rPr>
      <t xml:space="preserve">
</t>
    </r>
    <r>
      <rPr>
        <sz val="11"/>
        <color rgb="FF000000"/>
        <rFont val="Calibri"/>
      </rPr>
      <t>SFR ID: FMT_MOF_EXT.1.2 #47</t>
    </r>
  </si>
  <si>
    <t>V-258692</t>
  </si>
  <si>
    <r>
      <rPr>
        <sz val="11"/>
        <color rgb="FF000000"/>
        <rFont val="Calibri"/>
      </rPr>
      <t>Review the configuration to confirm if the Samsung Android devices have the most recently released version of Samsung Android installed.</t>
    </r>
    <r>
      <rPr>
        <sz val="11"/>
        <color rgb="FF000000"/>
        <rFont val="Calibri"/>
      </rPr>
      <t xml:space="preserve">
</t>
    </r>
    <r>
      <rPr>
        <sz val="11"/>
        <color rgb="FF000000"/>
        <rFont val="Calibri"/>
      </rPr>
      <t xml:space="preserve">This procedure is performed on both the management tool and the Samsung Android device. </t>
    </r>
    <r>
      <rPr>
        <sz val="11"/>
        <color rgb="FF000000"/>
        <rFont val="Calibri"/>
      </rPr>
      <t xml:space="preserve">
</t>
    </r>
    <r>
      <rPr>
        <sz val="11"/>
        <color rgb="FF000000"/>
        <rFont val="Calibri"/>
      </rPr>
      <t>In the management tool management console, review the version of Samsung Android installed on a sample of managed devices. This procedure will vary depending on the management tool product. Refer to the notes below to determine the latest available OS version.</t>
    </r>
    <r>
      <rPr>
        <sz val="11"/>
        <color rgb="FF000000"/>
        <rFont val="Calibri"/>
      </rPr>
      <t xml:space="preserve">
</t>
    </r>
    <r>
      <rPr>
        <sz val="11"/>
        <color rgb="FF000000"/>
        <rFont val="Calibri"/>
      </rPr>
      <t>On the Samsung Android device, to determine the installed OS version:</t>
    </r>
    <r>
      <rPr>
        <sz val="11"/>
        <color rgb="FF000000"/>
        <rFont val="Calibri"/>
      </rPr>
      <t xml:space="preserve">
</t>
    </r>
    <r>
      <rPr>
        <sz val="11"/>
        <color rgb="FF000000"/>
        <rFont val="Calibri"/>
      </rPr>
      <t>1. Open Settings.</t>
    </r>
    <r>
      <rPr>
        <sz val="11"/>
        <color rgb="FF000000"/>
        <rFont val="Calibri"/>
      </rPr>
      <t xml:space="preserve">
</t>
    </r>
    <r>
      <rPr>
        <sz val="11"/>
        <color rgb="FF000000"/>
        <rFont val="Calibri"/>
      </rPr>
      <t>2. Tap "About phone".</t>
    </r>
    <r>
      <rPr>
        <sz val="11"/>
        <color rgb="FF000000"/>
        <rFont val="Calibri"/>
      </rPr>
      <t xml:space="preserve">
</t>
    </r>
    <r>
      <rPr>
        <sz val="11"/>
        <color rgb="FF000000"/>
        <rFont val="Calibri"/>
      </rPr>
      <t>3. Tap "Software information".</t>
    </r>
    <r>
      <rPr>
        <sz val="11"/>
        <color rgb="FF000000"/>
        <rFont val="Calibri"/>
      </rPr>
      <t xml:space="preserve">
</t>
    </r>
    <r>
      <rPr>
        <sz val="11"/>
        <color rgb="FF000000"/>
        <rFont val="Calibri"/>
      </rPr>
      <t>If the installed version of Android OS on any reviewed Samsung devices is not the latest released by the wireless carrier, this is a finding.</t>
    </r>
    <r>
      <rPr>
        <sz val="11"/>
        <color rgb="FF000000"/>
        <rFont val="Calibri"/>
      </rPr>
      <t xml:space="preserve">
</t>
    </r>
    <r>
      <rPr>
        <sz val="11"/>
        <color rgb="FF000000"/>
        <rFont val="Calibri"/>
      </rPr>
      <t>Note: Some wireless carriers list the version of the latest Android OS release by mobile device model online:</t>
    </r>
    <r>
      <rPr>
        <sz val="11"/>
        <color rgb="FF000000"/>
        <rFont val="Calibri"/>
      </rPr>
      <t xml:space="preserve">
</t>
    </r>
    <r>
      <rPr>
        <sz val="11"/>
        <color rgb="FF000000"/>
        <rFont val="Calibri"/>
      </rPr>
      <t>ATT: https://www.att.com/devicehowto/dsm.html#!/popular/make/Samsung</t>
    </r>
    <r>
      <rPr>
        <sz val="11"/>
        <color rgb="FF000000"/>
        <rFont val="Calibri"/>
      </rPr>
      <t xml:space="preserve">
</t>
    </r>
    <r>
      <rPr>
        <sz val="11"/>
        <color rgb="FF000000"/>
        <rFont val="Calibri"/>
      </rPr>
      <t>Verizon Wireless: https://www.verizonwireless.com/support/software-updates/</t>
    </r>
    <r>
      <rPr>
        <sz val="11"/>
        <color rgb="FF000000"/>
        <rFont val="Calibri"/>
      </rPr>
      <t xml:space="preserve">
</t>
    </r>
    <r>
      <rPr>
        <sz val="11"/>
        <color rgb="FF000000"/>
        <rFont val="Calibri"/>
      </rPr>
      <t xml:space="preserve">Google Android OS patch website: https://source.android.com/security/bulletin/ </t>
    </r>
    <r>
      <rPr>
        <sz val="11"/>
        <color rgb="FF000000"/>
        <rFont val="Calibri"/>
      </rPr>
      <t xml:space="preserve">
</t>
    </r>
    <r>
      <rPr>
        <sz val="11"/>
        <color rgb="FF000000"/>
        <rFont val="Calibri"/>
      </rPr>
      <t>Samsung Android OS patch website: https://security.samsungmobile.com/securityUpdate.smsb</t>
    </r>
  </si>
  <si>
    <t>V-258693</t>
  </si>
  <si>
    <r>
      <rPr>
        <sz val="11"/>
        <color rgb="FF000000"/>
        <rFont val="Calibri"/>
      </rPr>
      <t>A CRL allows a certificate issuer to revoke a certificate for any reason, including improperly issued certificates and compromise of the private keys. Checking the revocation status of the certificate mitigates the risk associated with using a compromised certificate. For this reason, users must not be able to disable this configuration.</t>
    </r>
    <r>
      <rPr>
        <sz val="11"/>
        <color rgb="FF000000"/>
        <rFont val="Calibri"/>
      </rPr>
      <t xml:space="preserve">
</t>
    </r>
    <r>
      <rPr>
        <sz val="11"/>
        <color rgb="FF000000"/>
        <rFont val="Calibri"/>
      </rPr>
      <t>Samsung Android can control CRL checking but only using Knox APIs. Alternatively, CRL checking is based on app development best practice.</t>
    </r>
    <r>
      <rPr>
        <sz val="11"/>
        <color rgb="FF000000"/>
        <rFont val="Calibri"/>
      </rPr>
      <t xml:space="preserve">
</t>
    </r>
    <r>
      <rPr>
        <sz val="11"/>
        <color rgb="FF000000"/>
        <rFont val="Calibri"/>
      </rPr>
      <t>SFR ID: FMT_MOF_EXT.1.2 #47</t>
    </r>
  </si>
  <si>
    <r>
      <rPr>
        <sz val="11"/>
        <color rgb="FF000000"/>
        <rFont val="Calibri"/>
      </rPr>
      <t>Review the configuration to confirm that revocation checking is enabled. Verify the revocation checklist is set to "All Applications".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Certificates Policy &gt;&gt; Revocation section.</t>
    </r>
    <r>
      <rPr>
        <sz val="11"/>
        <color rgb="FF000000"/>
        <rFont val="Calibri"/>
      </rPr>
      <t xml:space="preserve">
</t>
    </r>
    <r>
      <rPr>
        <sz val="11"/>
        <color rgb="FF000000"/>
        <rFont val="Calibri"/>
      </rPr>
      <t>2. Select "Get CRL".</t>
    </r>
    <r>
      <rPr>
        <sz val="11"/>
        <color rgb="FF000000"/>
        <rFont val="Calibri"/>
      </rPr>
      <t xml:space="preserve">
</t>
    </r>
    <r>
      <rPr>
        <sz val="11"/>
        <color rgb="FF000000"/>
        <rFont val="Calibri"/>
      </rPr>
      <t>3. Verify Toast message "Get revocation check: true".</t>
    </r>
    <r>
      <rPr>
        <sz val="11"/>
        <color rgb="FF000000"/>
        <rFont val="Calibri"/>
      </rPr>
      <t xml:space="preserve">
</t>
    </r>
    <r>
      <rPr>
        <sz val="11"/>
        <color rgb="FF000000"/>
        <rFont val="Calibri"/>
      </rPr>
      <t>If on the management tool the revocation check is disabled, this is a finding.</t>
    </r>
  </si>
  <si>
    <t>V-258694</t>
  </si>
  <si>
    <r>
      <rPr>
        <sz val="11"/>
        <color rgb="FF000000"/>
        <rFont val="Calibri"/>
      </rPr>
      <t>Implement "Disallow config tethering" (refer to requirement KNOX-14-210160).</t>
    </r>
  </si>
  <si>
    <r>
      <rPr>
        <sz val="11"/>
        <color rgb="FF000000"/>
        <rFont val="Calibri"/>
      </rPr>
      <t>Verify requirement KNOX-14-210160 (disallow config tethering) has been implemented.</t>
    </r>
    <r>
      <rPr>
        <sz val="11"/>
        <color rgb="FF000000"/>
        <rFont val="Calibri"/>
      </rPr>
      <t xml:space="preserve">
</t>
    </r>
    <r>
      <rPr>
        <sz val="11"/>
        <color rgb="FF000000"/>
        <rFont val="Calibri"/>
      </rPr>
      <t>If "Disallow config tethering" has not been implemented, this is a finding.</t>
    </r>
  </si>
  <si>
    <t>V-258695</t>
  </si>
  <si>
    <r>
      <rPr>
        <sz val="11"/>
        <color rgb="FF000000"/>
        <rFont val="Calibri"/>
      </rPr>
      <t>Review the configuration to confirm the system application disable list is enforced. This setting is enforced by default. Verify only approved system apps have been placed on the core allowlist.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This procedure is performed on the management tool.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Review the system app allowlist and verify only approved apps are on the list.</t>
    </r>
    <r>
      <rPr>
        <sz val="11"/>
        <color rgb="FF000000"/>
        <rFont val="Calibri"/>
      </rPr>
      <t xml:space="preserve">
</t>
    </r>
    <r>
      <rPr>
        <sz val="11"/>
        <color rgb="FF000000"/>
        <rFont val="Calibri"/>
      </rPr>
      <t>On the management tool, in the Apps management section, select "Unhide apps" and verify the names of the apps listed.</t>
    </r>
    <r>
      <rPr>
        <sz val="11"/>
        <color rgb="FF000000"/>
        <rFont val="Calibri"/>
      </rPr>
      <t xml:space="preserve">
</t>
    </r>
    <r>
      <rPr>
        <sz val="11"/>
        <color rgb="FF000000"/>
        <rFont val="Calibri"/>
      </rPr>
      <t>If on the management tool the system app allowlist contains unapproved core apps, this is a finding.</t>
    </r>
  </si>
  <si>
    <t>V-258696</t>
  </si>
  <si>
    <r>
      <rPr>
        <sz val="11"/>
        <rFont val="Calibri"/>
      </rPr>
      <t>The Samsung Android device must be provisioned as a fully managed device and configured to create a work profile.</t>
    </r>
  </si>
  <si>
    <r>
      <rPr>
        <sz val="11"/>
        <color rgb="FF000000"/>
        <rFont val="Calibri"/>
      </rPr>
      <t>Implement "COPE enrollment" (refer to requirement KNOX-14-210010).</t>
    </r>
  </si>
  <si>
    <r>
      <rPr>
        <sz val="11"/>
        <color rgb="FF000000"/>
        <rFont val="Calibri"/>
      </rPr>
      <t>The Android Enterprise work profile is the designated application group for the COPE use case.</t>
    </r>
    <r>
      <rPr>
        <sz val="11"/>
        <color rgb="FF000000"/>
        <rFont val="Calibri"/>
      </rPr>
      <t xml:space="preserve">
</t>
    </r>
    <r>
      <rPr>
        <sz val="11"/>
        <color rgb="FF000000"/>
        <rFont val="Calibri"/>
      </rPr>
      <t>SFR ID: FMT_SMF_EXT.1.1 #47</t>
    </r>
  </si>
  <si>
    <r>
      <rPr>
        <sz val="11"/>
        <color rgb="FF000000"/>
        <rFont val="Calibri"/>
      </rPr>
      <t>Verify requirement KNOX-14-210010 (COPE enrollment) has been implemented.</t>
    </r>
    <r>
      <rPr>
        <sz val="11"/>
        <color rgb="FF000000"/>
        <rFont val="Calibri"/>
      </rPr>
      <t xml:space="preserve">
</t>
    </r>
    <r>
      <rPr>
        <sz val="11"/>
        <color rgb="FF000000"/>
        <rFont val="Calibri"/>
      </rPr>
      <t>If "COPE enrollment" has not been implemented, this is a finding."</t>
    </r>
  </si>
  <si>
    <t>V-258697</t>
  </si>
  <si>
    <r>
      <rPr>
        <sz val="11"/>
        <rFont val="Calibri"/>
      </rPr>
      <t>The Samsung Android device work profile must be configured to disable automatic completion of work space internet browser text input.</t>
    </r>
  </si>
  <si>
    <r>
      <rPr>
        <sz val="11"/>
        <color rgb="FF000000"/>
        <rFont val="Calibri"/>
      </rPr>
      <t>Configure the Samsung Android 14 device to disable the autofill functionality.</t>
    </r>
    <r>
      <rPr>
        <sz val="11"/>
        <color rgb="FF000000"/>
        <rFont val="Calibri"/>
      </rPr>
      <t xml:space="preserve">
</t>
    </r>
    <r>
      <rPr>
        <sz val="11"/>
        <color rgb="FF000000"/>
        <rFont val="Calibri"/>
      </rPr>
      <t>The required configuration is the default configuration when the device is enrolled. If the device configuration is changed, use the following procedure to bring the device back into compliance: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the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Ensure "PasswordManagerEnabled" is turned "OFF".</t>
    </r>
    <r>
      <rPr>
        <sz val="11"/>
        <color rgb="FF000000"/>
        <rFont val="Calibri"/>
      </rPr>
      <t xml:space="preserve">
</t>
    </r>
    <r>
      <rPr>
        <sz val="11"/>
        <color rgb="FF000000"/>
        <rFont val="Calibri"/>
      </rPr>
      <t>4. Ensure "AutofillAddressEnabled" is turned "OFF".</t>
    </r>
    <r>
      <rPr>
        <sz val="11"/>
        <color rgb="FF000000"/>
        <rFont val="Calibri"/>
      </rPr>
      <t xml:space="preserve">
</t>
    </r>
    <r>
      <rPr>
        <sz val="11"/>
        <color rgb="FF000000"/>
        <rFont val="Calibri"/>
      </rPr>
      <t>5. Ensure "AutofillCreditCardEnabled" is turned "OFF".</t>
    </r>
  </si>
  <si>
    <r>
      <rPr>
        <sz val="11"/>
        <color rgb="FF000000"/>
        <rFont val="Calibri"/>
      </rPr>
      <t>The autofill functionality in the web browser allows the user to complete a form that contains sensitive information, such as personally identifiable information (PII), without previous knowledge of the information. By allowing the use of autofill functionality, an adversary who learns a user's Android 14 device password, or who otherwise is able to unlock the device, may be able to further breach other systems by relying on the autofill feature to provide information unknown to the adversary. By disabling the autofill functionality, the risk of an adversary gaining further information about the device's user or compromising other systems is significantly mitigated.</t>
    </r>
    <r>
      <rPr>
        <sz val="11"/>
        <color rgb="FF000000"/>
        <rFont val="Calibri"/>
      </rPr>
      <t xml:space="preserve">
</t>
    </r>
    <r>
      <rPr>
        <sz val="11"/>
        <color rgb="FF000000"/>
        <rFont val="Calibri"/>
      </rPr>
      <t>SFR ID: FMT_SMF_EXT.1.1 #47</t>
    </r>
  </si>
  <si>
    <r>
      <rPr>
        <sz val="11"/>
        <color rgb="FF000000"/>
        <rFont val="Calibri"/>
      </rPr>
      <t>Review the work profile Chrome Browser app on the Samsung Android 14 autofill setting.</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"Managed Configurations" section.</t>
    </r>
    <r>
      <rPr>
        <sz val="11"/>
        <color rgb="FF000000"/>
        <rFont val="Calibri"/>
      </rPr>
      <t xml:space="preserve">
</t>
    </r>
    <r>
      <rPr>
        <sz val="11"/>
        <color rgb="FF000000"/>
        <rFont val="Calibri"/>
      </rPr>
      <t>2. Select the Chrome Browser version from the work profile.</t>
    </r>
    <r>
      <rPr>
        <sz val="11"/>
        <color rgb="FF000000"/>
        <rFont val="Calibri"/>
      </rPr>
      <t xml:space="preserve">
</t>
    </r>
    <r>
      <rPr>
        <sz val="11"/>
        <color rgb="FF000000"/>
        <rFont val="Calibri"/>
      </rPr>
      <t>3. Verify "PasswordManagerEnabled" is turned "OFF".</t>
    </r>
    <r>
      <rPr>
        <sz val="11"/>
        <color rgb="FF000000"/>
        <rFont val="Calibri"/>
      </rPr>
      <t xml:space="preserve">
</t>
    </r>
    <r>
      <rPr>
        <sz val="11"/>
        <color rgb="FF000000"/>
        <rFont val="Calibri"/>
      </rPr>
      <t>4. Verify "AutofillAddressEnabled" is turned "OFF".</t>
    </r>
    <r>
      <rPr>
        <sz val="11"/>
        <color rgb="FF000000"/>
        <rFont val="Calibri"/>
      </rPr>
      <t xml:space="preserve">
</t>
    </r>
    <r>
      <rPr>
        <sz val="11"/>
        <color rgb="FF000000"/>
        <rFont val="Calibri"/>
      </rPr>
      <t>5. Verify "AutofillCreditCardEnabled" is turned "OFF".</t>
    </r>
    <r>
      <rPr>
        <sz val="11"/>
        <color rgb="FF000000"/>
        <rFont val="Calibri"/>
      </rPr>
      <t xml:space="preserve">
</t>
    </r>
    <r>
      <rPr>
        <sz val="11"/>
        <color rgb="FF000000"/>
        <rFont val="Calibri"/>
      </rPr>
      <t>If on the management tool any of the browser autofill settings are set to "On" in the Chrome Browser Settings, this is a finding.</t>
    </r>
  </si>
  <si>
    <t>V-258698</t>
  </si>
  <si>
    <r>
      <rPr>
        <sz val="11"/>
        <rFont val="Calibri"/>
      </rPr>
      <t>The Samsung Android device work profile must be configured to disable the autofill services.</t>
    </r>
  </si>
  <si>
    <r>
      <rPr>
        <sz val="11"/>
        <color rgb="FF000000"/>
        <rFont val="Calibri"/>
      </rPr>
      <t>Configure the Samsung Android 14 device to disable the autofill services.</t>
    </r>
    <r>
      <rPr>
        <sz val="11"/>
        <color rgb="FF000000"/>
        <rFont val="Calibri"/>
      </rPr>
      <t xml:space="preserve">
</t>
    </r>
    <r>
      <rPr>
        <sz val="11"/>
        <color rgb="FF000000"/>
        <rFont val="Calibri"/>
      </rPr>
      <t>On the management tool, in the Work profile User restrictions section, set "Disable autofill" to "Enable".</t>
    </r>
  </si>
  <si>
    <r>
      <rPr>
        <sz val="11"/>
        <color rgb="FF000000"/>
        <rFont val="Calibri"/>
      </rPr>
      <t xml:space="preserve">The autofill services allow the user to complete text inputs that could contain sensitive information, such as personally identifiable information (PII), without previous knowledge of the information. By allowing the use of autofill services, an adversary who learns a user's Android 14 device password, or who otherwise is able to unlock the device, may be able to further breach other systems by relying on the autofill services to provide information unknown to the adversary. By disabling the autofill services, the risk of an adversary gaining further information about the device's user or compromising other systems is significantly mitigated.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Examples of apps that offer autofill services include Samsung Pass, Google, Dashlane, LastPass, and 1Password.</t>
    </r>
    <r>
      <rPr>
        <sz val="11"/>
        <color rgb="FF000000"/>
        <rFont val="Calibri"/>
      </rPr>
      <t xml:space="preserve">
</t>
    </r>
    <r>
      <rPr>
        <sz val="11"/>
        <color rgb="FF000000"/>
        <rFont val="Calibri"/>
      </rPr>
      <t>SFR ID: FMT_SMF_EXT.1.1 #47</t>
    </r>
  </si>
  <si>
    <r>
      <rPr>
        <sz val="11"/>
        <color rgb="FF000000"/>
        <rFont val="Calibri"/>
      </rPr>
      <t xml:space="preserve">Review the Samsung Android 14 work profile configuration settings to confirm that autofill services are disabled. </t>
    </r>
    <r>
      <rPr>
        <sz val="11"/>
        <color rgb="FF000000"/>
        <rFont val="Calibri"/>
      </rPr>
      <t xml:space="preserve">
</t>
    </r>
    <r>
      <rPr>
        <sz val="11"/>
        <color rgb="FF000000"/>
        <rFont val="Calibri"/>
      </rPr>
      <t>This validation procedure is performed on the management tool.</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"Set user restrictions".</t>
    </r>
    <r>
      <rPr>
        <sz val="11"/>
        <color rgb="FF000000"/>
        <rFont val="Calibri"/>
      </rPr>
      <t xml:space="preserve">
</t>
    </r>
    <r>
      <rPr>
        <sz val="11"/>
        <color rgb="FF000000"/>
        <rFont val="Calibri"/>
      </rPr>
      <t>2. Verify "Disable autofill" is toggled to "ON".</t>
    </r>
    <r>
      <rPr>
        <sz val="11"/>
        <color rgb="FF000000"/>
        <rFont val="Calibri"/>
      </rPr>
      <t xml:space="preserve">
</t>
    </r>
    <r>
      <rPr>
        <sz val="11"/>
        <color rgb="FF000000"/>
        <rFont val="Calibri"/>
      </rPr>
      <t>If on the management tool the "disallow autofill" is not selected, this is a finding.</t>
    </r>
  </si>
  <si>
    <t>V-258699</t>
  </si>
  <si>
    <r>
      <rPr>
        <sz val="11"/>
        <color rgb="FF000000"/>
        <rFont val="Calibri"/>
      </rPr>
      <t>Review the managed Samsung Android 14 configuration settings to confirm that no third-party keyboards are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management tool.</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1. Open "Input methods".</t>
    </r>
    <r>
      <rPr>
        <sz val="11"/>
        <color rgb="FF000000"/>
        <rFont val="Calibri"/>
      </rPr>
      <t xml:space="preserve">
</t>
    </r>
    <r>
      <rPr>
        <sz val="11"/>
        <color rgb="FF000000"/>
        <rFont val="Calibri"/>
      </rPr>
      <t>2. Tap "Set input methods".</t>
    </r>
    <r>
      <rPr>
        <sz val="11"/>
        <color rgb="FF000000"/>
        <rFont val="Calibri"/>
      </rPr>
      <t xml:space="preserve">
</t>
    </r>
    <r>
      <rPr>
        <sz val="11"/>
        <color rgb="FF000000"/>
        <rFont val="Calibri"/>
      </rPr>
      <t>3. Verify only the approved keyboards are selected.</t>
    </r>
    <r>
      <rPr>
        <sz val="11"/>
        <color rgb="FF000000"/>
        <rFont val="Calibri"/>
      </rPr>
      <t xml:space="preserve">
</t>
    </r>
    <r>
      <rPr>
        <sz val="11"/>
        <color rgb="FF000000"/>
        <rFont val="Calibri"/>
      </rPr>
      <t>If third-party keyboards are allowed, this is a finding.</t>
    </r>
  </si>
  <si>
    <t>V-258700</t>
  </si>
  <si>
    <r>
      <rPr>
        <sz val="11"/>
        <color rgb="FF000000"/>
        <rFont val="Calibri"/>
      </rPr>
      <t>Configure the Samsung Android 14 device to disable the USB port (except for charging the device).</t>
    </r>
    <r>
      <rPr>
        <sz val="11"/>
        <color rgb="FF000000"/>
        <rFont val="Calibri"/>
      </rPr>
      <t xml:space="preserve">
</t>
    </r>
    <r>
      <rPr>
        <sz val="11"/>
        <color rgb="FF000000"/>
        <rFont val="Calibri"/>
      </rPr>
      <t>On the management tool:</t>
    </r>
    <r>
      <rPr>
        <sz val="11"/>
        <color rgb="FF000000"/>
        <rFont val="Calibri"/>
      </rPr>
      <t xml:space="preserve">
</t>
    </r>
    <r>
      <rPr>
        <sz val="11"/>
        <color rgb="FF000000"/>
        <rFont val="Calibri"/>
      </rPr>
      <t>Toggle "Enable USB data signaling" to "OFF".</t>
    </r>
  </si>
  <si>
    <t>V-258701</t>
  </si>
  <si>
    <t>V-258702</t>
  </si>
  <si>
    <r>
      <rPr>
        <sz val="11"/>
        <color rgb="FF000000"/>
        <rFont val="Calibri"/>
      </rPr>
      <t>Ad hoc wireless client-to-client connections allow mobile devices to communicate with each other directly, circumventing network security policies and making the traffic invisible. This could allow the exposure of sensitive DOD data and increase the risk of downloading and installing malware of the DOD mobile device.</t>
    </r>
    <r>
      <rPr>
        <sz val="11"/>
        <color rgb="FF000000"/>
        <rFont val="Calibri"/>
      </rPr>
      <t xml:space="preserve">
</t>
    </r>
    <r>
      <rPr>
        <sz val="11"/>
        <color rgb="FF000000"/>
        <rFont val="Calibri"/>
      </rPr>
      <t>SFR ID: FMT_SMF_EXT.1.1/WLAN</t>
    </r>
  </si>
  <si>
    <t>V-276999</t>
  </si>
  <si>
    <r>
      <rPr>
        <sz val="11"/>
        <rFont val="Calibri"/>
      </rPr>
      <t>Samsung Android 14 must disable the ability of the user to wipe the device.</t>
    </r>
  </si>
  <si>
    <r>
      <rPr>
        <sz val="11"/>
        <color rgb="FF000000"/>
        <rFont val="Calibri"/>
      </rPr>
      <t>Configure the Samsung Android 14 device to disable the ability of the user to wipe the Android device. Enable the admin to inject a recovery account on the device so they can unlock FRP.</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Disallow factory reset:</t>
    </r>
    <r>
      <rPr>
        <sz val="11"/>
        <color rgb="FF000000"/>
        <rFont val="Calibri"/>
      </rPr>
      <t xml:space="preserve">
</t>
    </r>
    <r>
      <rPr>
        <sz val="11"/>
        <color rgb="FF000000"/>
        <rFont val="Calibri"/>
      </rPr>
      <t xml:space="preserve">COBO and COPE: </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Factory Reset".</t>
    </r>
    <r>
      <rPr>
        <sz val="11"/>
        <color rgb="FF000000"/>
        <rFont val="Calibri"/>
      </rPr>
      <t xml:space="preserve">
</t>
    </r>
    <r>
      <rPr>
        <sz val="11"/>
        <color rgb="FF000000"/>
        <rFont val="Calibri"/>
      </rPr>
      <t>Set factory reset protection policy:</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Select Device owner management &gt;&gt; Set factory reset protection.</t>
    </r>
    <r>
      <rPr>
        <sz val="11"/>
        <color rgb="FF000000"/>
        <rFont val="Calibri"/>
      </rPr>
      <t xml:space="preserve">
</t>
    </r>
    <r>
      <rPr>
        <sz val="11"/>
        <color rgb="FF000000"/>
        <rFont val="Calibri"/>
      </rPr>
      <t>2. From the "Accounts" section, go to Add Account &gt;&gt; Enter recovery account and press "Ok".</t>
    </r>
    <r>
      <rPr>
        <sz val="11"/>
        <color rgb="FF000000"/>
        <rFont val="Calibri"/>
      </rPr>
      <t xml:space="preserve">
</t>
    </r>
    <r>
      <rPr>
        <sz val="11"/>
        <color rgb="FF000000"/>
        <rFont val="Calibri"/>
      </rPr>
      <t>3. From the "Enabled" section, select "Enabled" to enable factory reset protection policy.</t>
    </r>
    <r>
      <rPr>
        <sz val="11"/>
        <color rgb="FF000000"/>
        <rFont val="Calibri"/>
      </rPr>
      <t xml:space="preserve">
</t>
    </r>
    <r>
      <rPr>
        <sz val="11"/>
        <color rgb="FF000000"/>
        <rFont val="Calibri"/>
      </rPr>
      <t>4. Press "Save" to confirm all changes.</t>
    </r>
    <r>
      <rPr>
        <sz val="11"/>
        <color rgb="FF000000"/>
        <rFont val="Calibri"/>
      </rPr>
      <t xml:space="preserve">
</t>
    </r>
    <r>
      <rPr>
        <sz val="11"/>
        <color rgb="FF000000"/>
        <rFont val="Calibri"/>
      </rPr>
      <t>API: addUserRestriction, DISALLOW_FACTORY_RESET and setFactoryResetProtectionPolicy</t>
    </r>
  </si>
  <si>
    <r>
      <rPr>
        <sz val="11"/>
        <color rgb="FF000000"/>
        <rFont val="Calibri"/>
      </rPr>
      <t>This feature must be disabled to comply with DOD electronic records retention requirements for mobile devices. Otherwise, mobile device users could wipe the device, which would violate DOD policy.</t>
    </r>
    <r>
      <rPr>
        <sz val="11"/>
        <color rgb="FF000000"/>
        <rFont val="Calibri"/>
      </rPr>
      <t xml:space="preserve">
</t>
    </r>
    <r>
      <rPr>
        <sz val="11"/>
        <color rgb="FF000000"/>
        <rFont val="Calibri"/>
      </rPr>
      <t>SFR ID: FMT_MOF_EXT.1.2 #47</t>
    </r>
  </si>
  <si>
    <r>
      <rPr>
        <sz val="11"/>
        <color rgb="FF000000"/>
        <rFont val="Calibri"/>
      </rPr>
      <t>Review configuration settings to confirm that the user is unable to perform a factory reset and the admin has the ability to inject a recovery account on the device to unlock Factory Reset Protection (FRP).</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Factory Reset" is enabled.</t>
    </r>
    <r>
      <rPr>
        <sz val="11"/>
        <color rgb="FF000000"/>
        <rFont val="Calibri"/>
      </rPr>
      <t xml:space="preserve">
</t>
    </r>
    <r>
      <rPr>
        <sz val="11"/>
        <color rgb="FF000000"/>
        <rFont val="Calibri"/>
      </rPr>
      <t>Verify factory reset protection policy configuration.</t>
    </r>
    <r>
      <rPr>
        <sz val="11"/>
        <color rgb="FF000000"/>
        <rFont val="Calibri"/>
      </rPr>
      <t xml:space="preserve">
</t>
    </r>
    <r>
      <rPr>
        <sz val="11"/>
        <color rgb="FF000000"/>
        <rFont val="Calibri"/>
      </rPr>
      <t>1. From the Android Enterprise policy management, go to the Factory Reset Protection section.</t>
    </r>
    <r>
      <rPr>
        <sz val="11"/>
        <color rgb="FF000000"/>
        <rFont val="Calibri"/>
      </rPr>
      <t xml:space="preserve">
</t>
    </r>
    <r>
      <rPr>
        <sz val="11"/>
        <color rgb="FF000000"/>
        <rFont val="Calibri"/>
      </rPr>
      <t>3. Verify that "Factory Reset Protection" is set to "Allow/Enabled".</t>
    </r>
    <r>
      <rPr>
        <sz val="11"/>
        <color rgb="FF000000"/>
        <rFont val="Calibri"/>
      </rPr>
      <t xml:space="preserve">
</t>
    </r>
    <r>
      <rPr>
        <sz val="11"/>
        <color rgb="FF000000"/>
        <rFont val="Calibri"/>
      </rPr>
      <t>4. Verify that the correct Google Account ID(s) is/are listed as allowed to unlock the FRP.</t>
    </r>
    <r>
      <rPr>
        <sz val="11"/>
        <color rgb="FF000000"/>
        <rFont val="Calibri"/>
      </rPr>
      <t xml:space="preserve">
</t>
    </r>
    <r>
      <rPr>
        <sz val="11"/>
        <color rgb="FF000000"/>
        <rFont val="Calibri"/>
      </rPr>
      <t>On the managed Samsung Android 14 device, 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General management &gt;&gt; Reset.</t>
    </r>
    <r>
      <rPr>
        <sz val="11"/>
        <color rgb="FF000000"/>
        <rFont val="Calibri"/>
      </rPr>
      <t xml:space="preserve">
</t>
    </r>
    <r>
      <rPr>
        <sz val="11"/>
        <color rgb="FF000000"/>
        <rFont val="Calibri"/>
      </rPr>
      <t>2. Tap the "Factory data reset" option.</t>
    </r>
    <r>
      <rPr>
        <sz val="11"/>
        <color rgb="FF000000"/>
        <rFont val="Calibri"/>
      </rPr>
      <t xml:space="preserve">
</t>
    </r>
    <r>
      <rPr>
        <sz val="11"/>
        <color rgb="FF000000"/>
        <rFont val="Calibri"/>
      </rPr>
      <t>3. Verify that the "Action not allowed" pop-up appears and the factory data reset does not proceed.</t>
    </r>
    <r>
      <rPr>
        <sz val="11"/>
        <color rgb="FF000000"/>
        <rFont val="Calibri"/>
      </rPr>
      <t xml:space="preserve">
</t>
    </r>
    <r>
      <rPr>
        <sz val="11"/>
        <color rgb="FF000000"/>
        <rFont val="Calibri"/>
      </rPr>
      <t>If the Android device user is able to perform a factory reset or the admin cannot unlock the Android phone after an FRP event, this is a finding.</t>
    </r>
  </si>
  <si>
    <t>V-277000</t>
  </si>
  <si>
    <r>
      <rPr>
        <sz val="11"/>
        <rFont val="Calibri"/>
      </rPr>
      <t>Samsung Android 14 must disable the use of assistants (including Samsung Assistant) unless required to meet Section 508 compliance requirements.</t>
    </r>
  </si>
  <si>
    <r>
      <rPr>
        <sz val="11"/>
        <color rgb="FF000000"/>
        <rFont val="Calibri"/>
      </rPr>
      <t>Configure the Samsung Android 14 device to disable the use of all assistants.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assist content".</t>
    </r>
    <r>
      <rPr>
        <sz val="11"/>
        <color rgb="FF000000"/>
        <rFont val="Calibri"/>
      </rPr>
      <t xml:space="preserve">
</t>
    </r>
    <r>
      <rPr>
        <sz val="11"/>
        <color rgb="FF000000"/>
        <rFont val="Calibri"/>
      </rPr>
      <t>3. Do not allowlist the Gemini App in the Managed Samsung Play Store.</t>
    </r>
    <r>
      <rPr>
        <sz val="11"/>
        <color rgb="FF000000"/>
        <rFont val="Calibri"/>
      </rPr>
      <t xml:space="preserve">
</t>
    </r>
    <r>
      <rPr>
        <sz val="11"/>
        <color rgb="FF000000"/>
        <rFont val="Calibri"/>
      </rPr>
      <t>Note: This control also disables Gemini from being invoked if it was previously installed.</t>
    </r>
    <r>
      <rPr>
        <sz val="11"/>
        <color rgb="FF000000"/>
        <rFont val="Calibri"/>
      </rPr>
      <t xml:space="preserve">
</t>
    </r>
    <r>
      <rPr>
        <sz val="11"/>
        <color rgb="FF000000"/>
        <rFont val="Calibri"/>
      </rPr>
      <t>API: addUserRestriction, DISALLOW_ASSIST_CONTENT</t>
    </r>
  </si>
  <si>
    <r>
      <rPr>
        <sz val="11"/>
        <color rgb="FF000000"/>
        <rFont val="Calibri"/>
      </rPr>
      <t>The use of assistants could expose sensitive DOD data to cloud-based servers during the processing of assistant requests.</t>
    </r>
    <r>
      <rPr>
        <sz val="11"/>
        <color rgb="FF000000"/>
        <rFont val="Calibri"/>
      </rPr>
      <t xml:space="preserve">
</t>
    </r>
    <r>
      <rPr>
        <sz val="11"/>
        <color rgb="FF000000"/>
        <rFont val="Calibri"/>
      </rPr>
      <t>SFR ID: FMT_MOF_EXT.1.2 #47</t>
    </r>
  </si>
  <si>
    <r>
      <rPr>
        <sz val="11"/>
        <color rgb="FF000000"/>
        <rFont val="Calibri"/>
      </rPr>
      <t>Review configuration settings to confirm that the use of assistants has been disabled.</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assist content" is enabled.</t>
    </r>
    <r>
      <rPr>
        <sz val="11"/>
        <color rgb="FF000000"/>
        <rFont val="Calibri"/>
      </rPr>
      <t xml:space="preserve">
</t>
    </r>
    <r>
      <rPr>
        <sz val="11"/>
        <color rgb="FF000000"/>
        <rFont val="Calibri"/>
      </rPr>
      <t>3. Verify that the Gemini App in the Managed Samsung Play Store has not been added to the allowlist.</t>
    </r>
    <r>
      <rPr>
        <sz val="11"/>
        <color rgb="FF000000"/>
        <rFont val="Calibri"/>
      </rPr>
      <t xml:space="preserve">
</t>
    </r>
    <r>
      <rPr>
        <sz val="11"/>
        <color rgb="FF000000"/>
        <rFont val="Calibri"/>
      </rPr>
      <t xml:space="preserve">On the managed Samsung Android 14 device: </t>
    </r>
    <r>
      <rPr>
        <sz val="11"/>
        <color rgb="FF000000"/>
        <rFont val="Calibri"/>
      </rPr>
      <t xml:space="preserve">
</t>
    </r>
    <r>
      <rPr>
        <sz val="11"/>
        <color rgb="FF000000"/>
        <rFont val="Calibri"/>
      </rPr>
      <t>1. Try to invoke the Google Assistant and note that it will not execute.</t>
    </r>
    <r>
      <rPr>
        <sz val="11"/>
        <color rgb="FF000000"/>
        <rFont val="Calibri"/>
      </rPr>
      <t xml:space="preserve">
</t>
    </r>
    <r>
      <rPr>
        <sz val="11"/>
        <color rgb="FF000000"/>
        <rFont val="Calibri"/>
      </rPr>
      <t>2. Verify that the Gemini app is not installed and is not listed in the Managed Samsung Play Store.</t>
    </r>
    <r>
      <rPr>
        <sz val="11"/>
        <color rgb="FF000000"/>
        <rFont val="Calibri"/>
      </rPr>
      <t xml:space="preserve">
</t>
    </r>
    <r>
      <rPr>
        <sz val="11"/>
        <color rgb="FF000000"/>
        <rFont val="Calibri"/>
      </rPr>
      <t>If the use of assistants has not been disabled, this is a finding.</t>
    </r>
    <r>
      <rPr>
        <sz val="11"/>
        <color rgb="FF000000"/>
        <rFont val="Calibri"/>
      </rPr>
      <t xml:space="preserve">
</t>
    </r>
    <r>
      <rPr>
        <sz val="11"/>
        <color rgb="FF000000"/>
        <rFont val="Calibri"/>
      </rPr>
      <t>Note: This control also disables Gemini from being invoked if it was previously installed.</t>
    </r>
  </si>
  <si>
    <t>V-277001</t>
  </si>
  <si>
    <r>
      <rPr>
        <sz val="11"/>
        <rFont val="Calibri"/>
      </rPr>
      <t>Samsung Android 14 must disable wireless printing.</t>
    </r>
  </si>
  <si>
    <r>
      <rPr>
        <sz val="11"/>
        <color rgb="FF000000"/>
        <rFont val="Calibri"/>
      </rPr>
      <t>Configure Samsung Android 14 device to disable wireless printing.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printing".</t>
    </r>
    <r>
      <rPr>
        <sz val="11"/>
        <color rgb="FF000000"/>
        <rFont val="Calibri"/>
      </rPr>
      <t xml:space="preserve">
</t>
    </r>
    <r>
      <rPr>
        <sz val="11"/>
        <color rgb="FF000000"/>
        <rFont val="Calibri"/>
      </rPr>
      <t>API: addUserRestriction, DISALLOW_PRINTING</t>
    </r>
  </si>
  <si>
    <r>
      <rPr>
        <sz val="11"/>
        <color rgb="FF000000"/>
        <rFont val="Calibri"/>
      </rPr>
      <t>Wireless printing allows the printing of sensitive DOD documents to non-DOD controlled printers, which may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</si>
  <si>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wireless printing has been disabled.</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printing" is enabled.</t>
    </r>
    <r>
      <rPr>
        <sz val="11"/>
        <color rgb="FF000000"/>
        <rFont val="Calibri"/>
      </rPr>
      <t xml:space="preserve">
</t>
    </r>
    <r>
      <rPr>
        <sz val="11"/>
        <color rgb="FF000000"/>
        <rFont val="Calibri"/>
      </rPr>
      <t xml:space="preserve">On the managed Samsung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a document or image from the file app and try to print.</t>
    </r>
    <r>
      <rPr>
        <sz val="11"/>
        <color rgb="FF000000"/>
        <rFont val="Calibri"/>
      </rPr>
      <t xml:space="preserve">
</t>
    </r>
    <r>
      <rPr>
        <sz val="11"/>
        <color rgb="FF000000"/>
        <rFont val="Calibri"/>
      </rPr>
      <t>2. Verify that the printer cannot print.</t>
    </r>
    <r>
      <rPr>
        <sz val="11"/>
        <color rgb="FF000000"/>
        <rFont val="Calibri"/>
      </rPr>
      <t xml:space="preserve">
</t>
    </r>
    <r>
      <rPr>
        <sz val="11"/>
        <color rgb="FF000000"/>
        <rFont val="Calibri"/>
      </rPr>
      <t>If wireless printing has not been disabled, this is a finding.</t>
    </r>
  </si>
  <si>
    <t>V-277002</t>
  </si>
  <si>
    <r>
      <rPr>
        <sz val="11"/>
        <rFont val="Calibri"/>
      </rPr>
      <t>Samsung Android 14 must disable screen capture.</t>
    </r>
  </si>
  <si>
    <r>
      <rPr>
        <sz val="11"/>
        <color rgb="FF000000"/>
        <rFont val="Calibri"/>
      </rPr>
      <t>Configure Samsung Android 14 to disable screen capture.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&gt;&gt; Screen Capture &gt;&gt; Audio section.</t>
    </r>
    <r>
      <rPr>
        <sz val="11"/>
        <color rgb="FF000000"/>
        <rFont val="Calibri"/>
      </rPr>
      <t xml:space="preserve">
</t>
    </r>
    <r>
      <rPr>
        <sz val="11"/>
        <color rgb="FF000000"/>
        <rFont val="Calibri"/>
      </rPr>
      <t>2. Enable the "Disable Screen Capture" setting.</t>
    </r>
    <r>
      <rPr>
        <sz val="11"/>
        <color rgb="FF000000"/>
        <rFont val="Calibri"/>
      </rPr>
      <t xml:space="preserve">
</t>
    </r>
    <r>
      <rPr>
        <sz val="11"/>
        <color rgb="FF000000"/>
        <rFont val="Calibri"/>
      </rPr>
      <t>API: setScreenCaptureDisabled</t>
    </r>
  </si>
  <si>
    <r>
      <rPr>
        <sz val="11"/>
        <color rgb="FF000000"/>
        <rFont val="Calibri"/>
      </rPr>
      <t>The feature screen capture could lead to the exposure of sensitive DOD information.</t>
    </r>
    <r>
      <rPr>
        <sz val="11"/>
        <color rgb="FF000000"/>
        <rFont val="Calibri"/>
      </rPr>
      <t xml:space="preserve">
</t>
    </r>
    <r>
      <rPr>
        <sz val="11"/>
        <color rgb="FF000000"/>
        <rFont val="Calibri"/>
      </rPr>
      <t>SFR ID: FMT_MOF_EXT.1.2 #47</t>
    </r>
  </si>
  <si>
    <r>
      <rPr>
        <sz val="11"/>
        <color rgb="FF000000"/>
        <rFont val="Calibri"/>
      </rPr>
      <t>Review configuration settings to confirm that screen capture has been disabled.</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&gt;&gt; Screen Capture &gt;&gt; Audio section.</t>
    </r>
    <r>
      <rPr>
        <sz val="11"/>
        <color rgb="FF000000"/>
        <rFont val="Calibri"/>
      </rPr>
      <t xml:space="preserve">
</t>
    </r>
    <r>
      <rPr>
        <sz val="11"/>
        <color rgb="FF000000"/>
        <rFont val="Calibri"/>
      </rPr>
      <t>2. Verify that "Disable Screen Capture" setting is enabled.</t>
    </r>
    <r>
      <rPr>
        <sz val="11"/>
        <color rgb="FF000000"/>
        <rFont val="Calibri"/>
      </rPr>
      <t xml:space="preserve">
</t>
    </r>
    <r>
      <rPr>
        <sz val="11"/>
        <color rgb="FF000000"/>
        <rFont val="Calibri"/>
      </rPr>
      <t xml:space="preserve">On the managed Samsung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Press the power button and the volume down button at the same time. Verify the message "Taking screenshots is blocked by your admin".</t>
    </r>
    <r>
      <rPr>
        <sz val="11"/>
        <color rgb="FF000000"/>
        <rFont val="Calibri"/>
      </rPr>
      <t xml:space="preserve">
</t>
    </r>
    <r>
      <rPr>
        <sz val="11"/>
        <color rgb="FF000000"/>
        <rFont val="Calibri"/>
      </rPr>
      <t>If screen capture has not been disabled, this is a finding.</t>
    </r>
  </si>
  <si>
    <t>V-277003</t>
  </si>
  <si>
    <r>
      <rPr>
        <sz val="11"/>
        <rFont val="Calibri"/>
      </rPr>
      <t>Samsung Android 14 devices must have a Mobile Threat Detection (MTD) app installed.</t>
    </r>
  </si>
  <si>
    <r>
      <rPr>
        <sz val="11"/>
        <color rgb="FF000000"/>
        <rFont val="Calibri"/>
      </rPr>
      <t>Install an MTD app on managed Samsung Android devices.</t>
    </r>
  </si>
  <si>
    <r>
      <rPr>
        <sz val="11"/>
        <color rgb="FF000000"/>
        <rFont val="Calibri"/>
      </rPr>
      <t>DOD mobile devices are in constant risk of cyber threats. MTD apps mitigate these risks by providing real-time threat detection, malware prevention, and vulnerability analysis.</t>
    </r>
    <r>
      <rPr>
        <sz val="11"/>
        <color rgb="FF000000"/>
        <rFont val="Calibri"/>
      </rPr>
      <t xml:space="preserve">
</t>
    </r>
    <r>
      <rPr>
        <sz val="11"/>
        <color rgb="FF000000"/>
        <rFont val="Calibri"/>
      </rPr>
      <t>SFR ID: FMT_MOF_EXT.1.2 #47</t>
    </r>
  </si>
  <si>
    <r>
      <rPr>
        <sz val="11"/>
        <color rgb="FF000000"/>
        <rFont val="Calibri"/>
      </rPr>
      <t>Confirm that an MTD app is installed on managed Samsung Android devices.</t>
    </r>
    <r>
      <rPr>
        <sz val="11"/>
        <color rgb="FF000000"/>
        <rFont val="Calibri"/>
      </rPr>
      <t xml:space="preserve">
</t>
    </r>
    <r>
      <rPr>
        <sz val="11"/>
        <color rgb="FF000000"/>
        <rFont val="Calibri"/>
      </rPr>
      <t>This check procedure is performed on both the device management tool and the Samsung Android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</si>
  <si>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t>V-277004</t>
  </si>
  <si>
    <r>
      <rPr>
        <sz val="11"/>
        <rFont val="Calibri"/>
      </rPr>
      <t>Samsung Android 14 must implement the management setting: disable Camera.</t>
    </r>
  </si>
  <si>
    <r>
      <rPr>
        <sz val="11"/>
        <color rgb="FF000000"/>
        <rFont val="Calibri"/>
      </rPr>
      <t>If the AO has not approved the use of Samsung device camera, configure Samsung Android 14 to disable the device camera.</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Select "Disable camera".</t>
    </r>
    <r>
      <rPr>
        <sz val="11"/>
        <color rgb="FF000000"/>
        <rFont val="Calibri"/>
      </rPr>
      <t xml:space="preserve">
</t>
    </r>
    <r>
      <rPr>
        <sz val="11"/>
        <color rgb="FF000000"/>
        <rFont val="Calibri"/>
      </rPr>
      <t>API: disableCamera</t>
    </r>
  </si>
  <si>
    <r>
      <rPr>
        <sz val="11"/>
        <color rgb="FF000000"/>
        <rFont val="Calibri"/>
      </rPr>
      <t>Authorizing official (AO) approval is required before the mobile device camera can be enabled for a specific user or group of users, based on a risk assessment of the operational environment. Camera use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</si>
  <si>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Determine if the site AO has approved the use of device cameras. Look for a document showing approval for a specific user or group of users. If not approved, review configuration settings to confirm that "Allow Camera" is disabled. If approved, this requirement is not applicable. Review configuration settings to confirm that the device camera has been disabled.</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the "disable camera" setting is disabled.</t>
    </r>
    <r>
      <rPr>
        <sz val="11"/>
        <color rgb="FF000000"/>
        <rFont val="Calibri"/>
      </rPr>
      <t xml:space="preserve">
</t>
    </r>
    <r>
      <rPr>
        <sz val="11"/>
        <color rgb="FF000000"/>
        <rFont val="Calibri"/>
      </rPr>
      <t xml:space="preserve">On the managed Samsung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</si>
  <si>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V-277005</t>
  </si>
  <si>
    <r>
      <rPr>
        <sz val="11"/>
        <color rgb="FF000000"/>
        <rFont val="Calibri"/>
      </rPr>
      <t>Configure the Samsung Android 14 device to disable the ability of the user to wipe the Android device. Enable the admin to inject a recovery account on the device so they can unlock FRP.</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Disallow factory reset:</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Factory Reset".</t>
    </r>
    <r>
      <rPr>
        <sz val="11"/>
        <color rgb="FF000000"/>
        <rFont val="Calibri"/>
      </rPr>
      <t xml:space="preserve">
</t>
    </r>
    <r>
      <rPr>
        <sz val="11"/>
        <color rgb="FF000000"/>
        <rFont val="Calibri"/>
      </rPr>
      <t>Set factory reset protection policy:</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1. Select Device owner management &gt;&gt; Set factory reset protection.</t>
    </r>
    <r>
      <rPr>
        <sz val="11"/>
        <color rgb="FF000000"/>
        <rFont val="Calibri"/>
      </rPr>
      <t xml:space="preserve">
</t>
    </r>
    <r>
      <rPr>
        <sz val="11"/>
        <color rgb="FF000000"/>
        <rFont val="Calibri"/>
      </rPr>
      <t>2. From the "Accounts" section, go to Add Account &gt;&gt; Enter recovery account and press "Ok".</t>
    </r>
    <r>
      <rPr>
        <sz val="11"/>
        <color rgb="FF000000"/>
        <rFont val="Calibri"/>
      </rPr>
      <t xml:space="preserve">
</t>
    </r>
    <r>
      <rPr>
        <sz val="11"/>
        <color rgb="FF000000"/>
        <rFont val="Calibri"/>
      </rPr>
      <t>3. From the "Enabled" section, select "Enabled" to enable factory reset protection policy.</t>
    </r>
    <r>
      <rPr>
        <sz val="11"/>
        <color rgb="FF000000"/>
        <rFont val="Calibri"/>
      </rPr>
      <t xml:space="preserve">
</t>
    </r>
    <r>
      <rPr>
        <sz val="11"/>
        <color rgb="FF000000"/>
        <rFont val="Calibri"/>
      </rPr>
      <t>4. Press "Save" to confirm all changes.</t>
    </r>
    <r>
      <rPr>
        <sz val="11"/>
        <color rgb="FF000000"/>
        <rFont val="Calibri"/>
      </rPr>
      <t xml:space="preserve">
</t>
    </r>
    <r>
      <rPr>
        <sz val="11"/>
        <color rgb="FF000000"/>
        <rFont val="Calibri"/>
      </rPr>
      <t>API: addUserRestriction, DISALLOW_FACTORY_RESET and setFactoryResetProtectionPolicy</t>
    </r>
  </si>
  <si>
    <r>
      <rPr>
        <sz val="11"/>
        <color rgb="FF000000"/>
        <rFont val="Calibri"/>
      </rPr>
      <t>Review configuration settings to confirm that the user is unable to perform a factory reset and the admin has the ability to inject a recovery account on the device to unlock Factory Reset Protection (FRP).</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Verify that "Disallow Factory Reset" is enabled.</t>
    </r>
    <r>
      <rPr>
        <sz val="11"/>
        <color rgb="FF000000"/>
        <rFont val="Calibri"/>
      </rPr>
      <t xml:space="preserve">
</t>
    </r>
    <r>
      <rPr>
        <sz val="11"/>
        <color rgb="FF000000"/>
        <rFont val="Calibri"/>
      </rPr>
      <t>Verify factory reset protection policy configuration:</t>
    </r>
    <r>
      <rPr>
        <sz val="11"/>
        <color rgb="FF000000"/>
        <rFont val="Calibri"/>
      </rPr>
      <t xml:space="preserve">
</t>
    </r>
    <r>
      <rPr>
        <sz val="11"/>
        <color rgb="FF000000"/>
        <rFont val="Calibri"/>
      </rPr>
      <t>1. From the Android Enterprise policy management, go to the Factory Reset Protection section.</t>
    </r>
    <r>
      <rPr>
        <sz val="11"/>
        <color rgb="FF000000"/>
        <rFont val="Calibri"/>
      </rPr>
      <t xml:space="preserve">
</t>
    </r>
    <r>
      <rPr>
        <sz val="11"/>
        <color rgb="FF000000"/>
        <rFont val="Calibri"/>
      </rPr>
      <t>2. Verify that "Factory Reset Protection" is set to "Allow/Enabled".</t>
    </r>
    <r>
      <rPr>
        <sz val="11"/>
        <color rgb="FF000000"/>
        <rFont val="Calibri"/>
      </rPr>
      <t xml:space="preserve">
</t>
    </r>
    <r>
      <rPr>
        <sz val="11"/>
        <color rgb="FF000000"/>
        <rFont val="Calibri"/>
      </rPr>
      <t>3. Verify that the correct Google Account ID(s) is/are listed as allowed to unlock the FRP.</t>
    </r>
    <r>
      <rPr>
        <sz val="11"/>
        <color rgb="FF000000"/>
        <rFont val="Calibri"/>
      </rPr>
      <t xml:space="preserve">
</t>
    </r>
    <r>
      <rPr>
        <sz val="11"/>
        <color rgb="FF000000"/>
        <rFont val="Calibri"/>
      </rPr>
      <t>On the managed Samsung Android 14 device, verify factory reset configuration:</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Settings &gt;&gt; General management &gt;&gt; Reset.</t>
    </r>
    <r>
      <rPr>
        <sz val="11"/>
        <color rgb="FF000000"/>
        <rFont val="Calibri"/>
      </rPr>
      <t xml:space="preserve">
</t>
    </r>
    <r>
      <rPr>
        <sz val="11"/>
        <color rgb="FF000000"/>
        <rFont val="Calibri"/>
      </rPr>
      <t>2. Tap the "Factory data reset" option.</t>
    </r>
    <r>
      <rPr>
        <sz val="11"/>
        <color rgb="FF000000"/>
        <rFont val="Calibri"/>
      </rPr>
      <t xml:space="preserve">
</t>
    </r>
    <r>
      <rPr>
        <sz val="11"/>
        <color rgb="FF000000"/>
        <rFont val="Calibri"/>
      </rPr>
      <t>3. Verify that the "Action not allowed" pop-up appears and the factory data reset does not proceed.</t>
    </r>
    <r>
      <rPr>
        <sz val="11"/>
        <color rgb="FF000000"/>
        <rFont val="Calibri"/>
      </rPr>
      <t xml:space="preserve">
</t>
    </r>
    <r>
      <rPr>
        <sz val="11"/>
        <color rgb="FF000000"/>
        <rFont val="Calibri"/>
      </rPr>
      <t>If the Android device user is able to perform a factory reset or the admin cannot unlock the Android phone after an FRP event, this is a finding.</t>
    </r>
  </si>
  <si>
    <t>V-277006</t>
  </si>
  <si>
    <r>
      <rPr>
        <sz val="11"/>
        <color rgb="FF000000"/>
        <rFont val="Calibri"/>
      </rPr>
      <t>Configure the Samsung Android 14 device to disable the use of all assistants.</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assist content".</t>
    </r>
    <r>
      <rPr>
        <sz val="11"/>
        <color rgb="FF000000"/>
        <rFont val="Calibri"/>
      </rPr>
      <t xml:space="preserve">
</t>
    </r>
    <r>
      <rPr>
        <sz val="11"/>
        <color rgb="FF000000"/>
        <rFont val="Calibri"/>
      </rPr>
      <t>3. Do not allowlist the Gemini App in the Managed Samsung Play Store.</t>
    </r>
    <r>
      <rPr>
        <sz val="11"/>
        <color rgb="FF000000"/>
        <rFont val="Calibri"/>
      </rPr>
      <t xml:space="preserve">
</t>
    </r>
    <r>
      <rPr>
        <sz val="11"/>
        <color rgb="FF000000"/>
        <rFont val="Calibri"/>
      </rPr>
      <t>Note: This control also disables Gemini from being invoked if it was previously installed.</t>
    </r>
    <r>
      <rPr>
        <sz val="11"/>
        <color rgb="FF000000"/>
        <rFont val="Calibri"/>
      </rPr>
      <t xml:space="preserve">
</t>
    </r>
    <r>
      <rPr>
        <sz val="11"/>
        <color rgb="FF000000"/>
        <rFont val="Calibri"/>
      </rPr>
      <t>API: addUserRestriction, DISALLOW_ASSIST_CONTENT</t>
    </r>
  </si>
  <si>
    <t>V-277007</t>
  </si>
  <si>
    <r>
      <rPr>
        <sz val="11"/>
        <color rgb="FF000000"/>
        <rFont val="Calibri"/>
      </rPr>
      <t>Configure the Samsung Android 14 device to disable wireless printing.</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user restrictions.</t>
    </r>
    <r>
      <rPr>
        <sz val="11"/>
        <color rgb="FF000000"/>
        <rFont val="Calibri"/>
      </rPr>
      <t xml:space="preserve">
</t>
    </r>
    <r>
      <rPr>
        <sz val="11"/>
        <color rgb="FF000000"/>
        <rFont val="Calibri"/>
      </rPr>
      <t>2. Enable "Disallow printing".</t>
    </r>
    <r>
      <rPr>
        <sz val="11"/>
        <color rgb="FF000000"/>
        <rFont val="Calibri"/>
      </rPr>
      <t xml:space="preserve">
</t>
    </r>
    <r>
      <rPr>
        <sz val="11"/>
        <color rgb="FF000000"/>
        <rFont val="Calibri"/>
      </rPr>
      <t>API: addUserRestriction, DISALLOW_PRINTING</t>
    </r>
  </si>
  <si>
    <t>V-277008</t>
  </si>
  <si>
    <r>
      <rPr>
        <sz val="11"/>
        <color rgb="FF000000"/>
        <rFont val="Calibri"/>
      </rPr>
      <t>Review configuration settings to confirm screen capture has been disabled.</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 &gt;&gt; Screen Capture &gt;&gt; Audio section.</t>
    </r>
    <r>
      <rPr>
        <sz val="11"/>
        <color rgb="FF000000"/>
        <rFont val="Calibri"/>
      </rPr>
      <t xml:space="preserve">
</t>
    </r>
    <r>
      <rPr>
        <sz val="11"/>
        <color rgb="FF000000"/>
        <rFont val="Calibri"/>
      </rPr>
      <t>2. Verify that "Disable Screen Capture" setting is enabled.</t>
    </r>
    <r>
      <rPr>
        <sz val="11"/>
        <color rgb="FF000000"/>
        <rFont val="Calibri"/>
      </rPr>
      <t xml:space="preserve">
</t>
    </r>
    <r>
      <rPr>
        <sz val="11"/>
        <color rgb="FF000000"/>
        <rFont val="Calibri"/>
      </rPr>
      <t xml:space="preserve">On the managed Samsung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Press the power button and the volume down button at the same time. Verify the message "Taking screenshots is blocked by your admin".</t>
    </r>
    <r>
      <rPr>
        <sz val="11"/>
        <color rgb="FF000000"/>
        <rFont val="Calibri"/>
      </rPr>
      <t xml:space="preserve">
</t>
    </r>
    <r>
      <rPr>
        <sz val="11"/>
        <color rgb="FF000000"/>
        <rFont val="Calibri"/>
      </rPr>
      <t>If screen capture has not been disabled, this is a finding.</t>
    </r>
  </si>
  <si>
    <t>V-277009</t>
  </si>
  <si>
    <r>
      <rPr>
        <sz val="11"/>
        <color rgb="FF000000"/>
        <rFont val="Calibri"/>
      </rPr>
      <t>Confirm an MTD app is installed on managed Samsung Android devices.</t>
    </r>
    <r>
      <rPr>
        <sz val="11"/>
        <color rgb="FF000000"/>
        <rFont val="Calibri"/>
      </rPr>
      <t xml:space="preserve">
</t>
    </r>
    <r>
      <rPr>
        <sz val="11"/>
        <color rgb="FF000000"/>
        <rFont val="Calibri"/>
      </rPr>
      <t>This check procedure is performed on both the device management tool and the Samsung Android device.</t>
    </r>
    <r>
      <rPr>
        <sz val="11"/>
        <color rgb="FF000000"/>
        <rFont val="Calibri"/>
      </rPr>
      <t xml:space="preserve">
</t>
    </r>
    <r>
      <rPr>
        <sz val="11"/>
        <color rgb="FF000000"/>
        <rFont val="Calibri"/>
      </rPr>
      <t>In the MDM console, verify that an MTD app is listed as a managed app being deployed to site managed devices.</t>
    </r>
    <r>
      <rPr>
        <sz val="11"/>
        <color rgb="FF000000"/>
        <rFont val="Calibri"/>
      </rPr>
      <t xml:space="preserve">
</t>
    </r>
    <r>
      <rPr>
        <sz val="11"/>
        <color rgb="FF000000"/>
        <rFont val="Calibri"/>
      </rPr>
      <t>On the Samsung Android device:</t>
    </r>
    <r>
      <rPr>
        <sz val="11"/>
        <color rgb="FF000000"/>
        <rFont val="Calibri"/>
      </rPr>
      <t xml:space="preserve">
</t>
    </r>
    <r>
      <rPr>
        <sz val="11"/>
        <color rgb="FF000000"/>
        <rFont val="Calibri"/>
      </rPr>
      <t>1. Open the Settings app.</t>
    </r>
    <r>
      <rPr>
        <sz val="11"/>
        <color rgb="FF000000"/>
        <rFont val="Calibri"/>
      </rPr>
      <t xml:space="preserve">
</t>
    </r>
    <r>
      <rPr>
        <sz val="11"/>
        <color rgb="FF000000"/>
        <rFont val="Calibri"/>
      </rPr>
      <t>2. Tap "Apps" and then "See all apps".</t>
    </r>
    <r>
      <rPr>
        <sz val="11"/>
        <color rgb="FF000000"/>
        <rFont val="Calibri"/>
      </rPr>
      <t xml:space="preserve">
</t>
    </r>
    <r>
      <rPr>
        <sz val="11"/>
        <color rgb="FF000000"/>
        <rFont val="Calibri"/>
      </rPr>
      <t>3. Verify that an MTD app is listed.</t>
    </r>
    <r>
      <rPr>
        <sz val="11"/>
        <color rgb="FF000000"/>
        <rFont val="Calibri"/>
      </rPr>
      <t xml:space="preserve">
</t>
    </r>
    <r>
      <rPr>
        <sz val="11"/>
        <color rgb="FF000000"/>
        <rFont val="Calibri"/>
      </rPr>
      <t>If an MTD app is not installed on the device, this is a finding.</t>
    </r>
  </si>
  <si>
    <t>V-277010</t>
  </si>
  <si>
    <r>
      <rPr>
        <sz val="11"/>
        <color rgb="FF000000"/>
        <rFont val="Calibri"/>
      </rPr>
      <t>Determine if the site AO has approved the use of device cameras. Look for a document showing approval for a specific user or group of users. If not approved, review configuration settings to confirm "Allow Camera" is disabled. If approved, this requirement is not applicable. Review configuration settings to confirm that the device camera has been disabled.</t>
    </r>
    <r>
      <rPr>
        <sz val="11"/>
        <color rgb="FF000000"/>
        <rFont val="Calibri"/>
      </rPr>
      <t xml:space="preserve">
</t>
    </r>
    <r>
      <rPr>
        <sz val="11"/>
        <color rgb="FF000000"/>
        <rFont val="Calibri"/>
      </rPr>
      <t>This check procedure is performed on the device management tool and the Samsung Android 14 device.</t>
    </r>
    <r>
      <rPr>
        <sz val="11"/>
        <color rgb="FF000000"/>
        <rFont val="Calibri"/>
      </rPr>
      <t xml:space="preserve">
</t>
    </r>
    <r>
      <rPr>
        <sz val="11"/>
        <color rgb="FF000000"/>
        <rFont val="Calibri"/>
      </rPr>
      <t>On the MDM console:</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1. Open "Camera".</t>
    </r>
    <r>
      <rPr>
        <sz val="11"/>
        <color rgb="FF000000"/>
        <rFont val="Calibri"/>
      </rPr>
      <t xml:space="preserve">
</t>
    </r>
    <r>
      <rPr>
        <sz val="11"/>
        <color rgb="FF000000"/>
        <rFont val="Calibri"/>
      </rPr>
      <t>2. Verify that "disable camera" setting is disabled.</t>
    </r>
    <r>
      <rPr>
        <sz val="11"/>
        <color rgb="FF000000"/>
        <rFont val="Calibri"/>
      </rPr>
      <t xml:space="preserve">
</t>
    </r>
    <r>
      <rPr>
        <sz val="11"/>
        <color rgb="FF000000"/>
        <rFont val="Calibri"/>
      </rPr>
      <t xml:space="preserve">On the managed Samsung Android 14 device: </t>
    </r>
    <r>
      <rPr>
        <sz val="11"/>
        <color rgb="FF000000"/>
        <rFont val="Calibri"/>
      </rPr>
      <t xml:space="preserve">
</t>
    </r>
    <r>
      <rPr>
        <sz val="11"/>
        <color rgb="FF000000"/>
        <rFont val="Calibri"/>
      </rPr>
      <t>COBO and COPE:</t>
    </r>
    <r>
      <rPr>
        <sz val="11"/>
        <color rgb="FF000000"/>
        <rFont val="Calibri"/>
      </rPr>
      <t xml:space="preserve">
</t>
    </r>
    <r>
      <rPr>
        <sz val="11"/>
        <color rgb="FF000000"/>
        <rFont val="Calibri"/>
      </rPr>
      <t>Verify that the camera cannot be used on the mobile device.</t>
    </r>
    <r>
      <rPr>
        <sz val="11"/>
        <color rgb="FF000000"/>
        <rFont val="Calibri"/>
      </rPr>
      <t xml:space="preserve">
</t>
    </r>
    <r>
      <rPr>
        <sz val="11"/>
        <color rgb="FF000000"/>
        <rFont val="Calibri"/>
      </rPr>
      <t>If the device camera has not been disabled, this is a finding.</t>
    </r>
  </si>
  <si>
    <t>V-278369</t>
  </si>
  <si>
    <r>
      <rPr>
        <sz val="11"/>
        <rFont val="Calibri"/>
      </rPr>
      <t>The Samsung Android device must be configured to disable Wi-Fi Aware for Work Profile apps.</t>
    </r>
  </si>
  <si>
    <r>
      <rPr>
        <sz val="11"/>
        <color rgb="FF000000"/>
        <rFont val="Calibri"/>
      </rPr>
      <t>Configure the Samsung Android device to disable Wi-Fi Aware for all Work Profile apps.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On the EMM console:</t>
    </r>
    <r>
      <rPr>
        <sz val="11"/>
        <color rgb="FF000000"/>
        <rFont val="Calibri"/>
      </rPr>
      <t xml:space="preserve">
</t>
    </r>
    <r>
      <rPr>
        <sz val="11"/>
        <color rgb="FF000000"/>
        <rFont val="Calibri"/>
      </rPr>
      <t>For each Work Profile app, configure the NEARBY_WIFI_DEVICE permission to "deny" to block the use of Wi-Fi Aware if the app supports this feature. If the app does not support Wi-Fi Aware, a NEARBY_WIFI_DEVICE permission may not be available.</t>
    </r>
  </si>
  <si>
    <r>
      <rPr>
        <sz val="11"/>
        <color rgb="FF000000"/>
        <rFont val="Calibri"/>
      </rPr>
      <t>Wi-Fi Aware allows direct connections between nearby devices for fast data transfer, video streaming, and multiplayer gaming. It allows full peer-to-peer device discovery and communication where two or more devices are publishing and/or subscribing to the same known service name. There is risk that sensitive DOD information could be transferred from a DOD mobile device to a non-DOD device or from Work Profile apps on a DOD device to Personal Profile apps on a non-DOD device.</t>
    </r>
    <r>
      <rPr>
        <sz val="11"/>
        <color rgb="FF000000"/>
        <rFont val="Calibri"/>
      </rPr>
      <t xml:space="preserve">
</t>
    </r>
    <r>
      <rPr>
        <sz val="11"/>
        <color rgb="FF000000"/>
        <rFont val="Calibri"/>
      </rPr>
      <t>SFR ID: FMT_MOF_EXT.1.2 #47</t>
    </r>
  </si>
  <si>
    <r>
      <rPr>
        <sz val="11"/>
        <color rgb="FF000000"/>
        <rFont val="Calibri"/>
      </rPr>
      <t xml:space="preserve">Review device configuration settings to confirm Wi-Fi Aware is disabled for each work profile app. </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This procedure is performed on the EMM console.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each Work Profile app, verify the app is configured to deny the NEARBY_WIFI_DEVICE permission. Note: Not all apps will support Wi-Fi Aware and have the NEARBY_WIFI_DEVICE permission.</t>
    </r>
    <r>
      <rPr>
        <sz val="11"/>
        <color rgb="FF000000"/>
        <rFont val="Calibri"/>
      </rPr>
      <t xml:space="preserve">
</t>
    </r>
    <r>
      <rPr>
        <sz val="11"/>
        <color rgb="FF000000"/>
        <rFont val="Calibri"/>
      </rPr>
      <t>If on the EMM console the NEARBY_WIFI_DEVICE permission is not set to "deny" for all Work Profile apps that support Wi-Fi Aware, this is a finding.</t>
    </r>
  </si>
  <si>
    <t>V-278370</t>
  </si>
  <si>
    <t>V-278373</t>
  </si>
  <si>
    <r>
      <rPr>
        <sz val="11"/>
        <rFont val="Calibri"/>
      </rPr>
      <t>Samsung Android must implement the management setting: disable the Bluetooth radio.</t>
    </r>
  </si>
  <si>
    <r>
      <rPr>
        <sz val="11"/>
        <color rgb="FF000000"/>
        <rFont val="Calibri"/>
      </rPr>
      <t xml:space="preserve">If the AO has not approved the use of the Samsung device Bluetooth radio, install a configuration profile to disable Bluetooth use. </t>
    </r>
    <r>
      <rPr>
        <sz val="11"/>
        <color rgb="FF000000"/>
        <rFont val="Calibri"/>
      </rPr>
      <t xml:space="preserve">
</t>
    </r>
    <r>
      <rPr>
        <sz val="11"/>
        <color rgb="FF000000"/>
        <rFont val="Calibri"/>
      </rPr>
      <t xml:space="preserve">On the MDM console: </t>
    </r>
    <r>
      <rPr>
        <sz val="11"/>
        <color rgb="FF000000"/>
        <rFont val="Calibri"/>
      </rPr>
      <t xml:space="preserve">
</t>
    </r>
    <r>
      <rPr>
        <sz val="11"/>
        <color rgb="FF000000"/>
        <rFont val="Calibri"/>
      </rPr>
      <t>In the configuration profile for the device, disable Bluetooth (enable "DISALLOW_BLUETOOTH").</t>
    </r>
  </si>
  <si>
    <r>
      <rPr>
        <sz val="11"/>
        <color rgb="FF000000"/>
        <rFont val="Calibri"/>
      </rPr>
      <t>Authorizing official (AO) approval is required before the Samsung device Bluetooth radio can be enabled. All AO approvals must be documented and based on critical mission need. Use of Bluetooth may lead to the exposure of sensitive DOD information in some operational environments.</t>
    </r>
    <r>
      <rPr>
        <sz val="11"/>
        <color rgb="FF000000"/>
        <rFont val="Calibri"/>
      </rPr>
      <t xml:space="preserve">
</t>
    </r>
    <r>
      <rPr>
        <sz val="11"/>
        <color rgb="FF000000"/>
        <rFont val="Calibri"/>
      </rPr>
      <t>SFR ID: FMT_MOF_EXT.1.2 #47</t>
    </r>
  </si>
  <si>
    <r>
      <rPr>
        <sz val="11"/>
        <color rgb="FF000000"/>
        <rFont val="Calibri"/>
      </rPr>
      <t xml:space="preserve">Determine if the site AO has approved the use of Samsung device Bluetooth radios. Look for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Samsung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Samsung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Bluetooth is disabled ("DISALLOW_BLUETOOTH" enabled) in the configuration profile.</t>
    </r>
    <r>
      <rPr>
        <sz val="11"/>
        <color rgb="FF000000"/>
        <rFont val="Calibri"/>
      </rPr>
      <t xml:space="preserve">
</t>
    </r>
    <r>
      <rPr>
        <sz val="11"/>
        <color rgb="FF000000"/>
        <rFont val="Calibri"/>
      </rPr>
      <t>On the managed Samsung device verify the Bluetooth radio is disabled and cannot be enabled:</t>
    </r>
    <r>
      <rPr>
        <sz val="11"/>
        <color rgb="FF000000"/>
        <rFont val="Calibri"/>
      </rPr>
      <t xml:space="preserve">
</t>
    </r>
    <r>
      <rPr>
        <sz val="11"/>
        <color rgb="FF000000"/>
        <rFont val="Calibri"/>
      </rPr>
      <t>Settings &gt;&gt; Connected devices &gt; Connection preferences &gt;&gt; Bluetooth</t>
    </r>
    <r>
      <rPr>
        <sz val="11"/>
        <color rgb="FF000000"/>
        <rFont val="Calibri"/>
      </rPr>
      <t xml:space="preserve">
</t>
    </r>
    <r>
      <rPr>
        <sz val="11"/>
        <color rgb="FF000000"/>
        <rFont val="Calibri"/>
      </rPr>
      <t>If Bluetooth has not been disabled in the device's MDM configuration profile or if Bluetooth can be enabled on the Samsung device, this is a finding.</t>
    </r>
  </si>
  <si>
    <t>V-278375</t>
  </si>
  <si>
    <r>
      <rPr>
        <sz val="11"/>
        <color rgb="FF000000"/>
        <rFont val="Calibri"/>
      </rPr>
      <t xml:space="preserve">Determine if the site AO has approved the use of Samsung device Bluetooth radios. Look for a document showing AO approval. All AO approvals must be documented and based on critical mission need. </t>
    </r>
    <r>
      <rPr>
        <sz val="11"/>
        <color rgb="FF000000"/>
        <rFont val="Calibri"/>
      </rPr>
      <t xml:space="preserve">
</t>
    </r>
    <r>
      <rPr>
        <sz val="11"/>
        <color rgb="FF000000"/>
        <rFont val="Calibri"/>
      </rPr>
      <t>If not approved, review configuration settings on the MDM server to confirm Bluetooth has been disabled, and on the Samsung device, verify Bluetooth cannot be enabled. If approved, this requirement is not applicable.</t>
    </r>
    <r>
      <rPr>
        <sz val="11"/>
        <color rgb="FF000000"/>
        <rFont val="Calibri"/>
      </rPr>
      <t xml:space="preserve">
</t>
    </r>
    <r>
      <rPr>
        <sz val="11"/>
        <color rgb="FF000000"/>
        <rFont val="Calibri"/>
      </rPr>
      <t>This check procedure is performed on both the device management tool and managed Samsung device.</t>
    </r>
    <r>
      <rPr>
        <sz val="11"/>
        <color rgb="FF000000"/>
        <rFont val="Calibri"/>
      </rPr>
      <t xml:space="preserve">
</t>
    </r>
    <r>
      <rPr>
        <sz val="11"/>
        <color rgb="FF000000"/>
        <rFont val="Calibri"/>
      </rPr>
      <t>Note: If an organization has multiple configuration profiles, the Check procedure must be performed on the relevant configuration profiles applicable to the scope of the review.</t>
    </r>
    <r>
      <rPr>
        <sz val="11"/>
        <color rgb="FF000000"/>
        <rFont val="Calibri"/>
      </rPr>
      <t xml:space="preserve">
</t>
    </r>
    <r>
      <rPr>
        <sz val="11"/>
        <color rgb="FF000000"/>
        <rFont val="Calibri"/>
      </rPr>
      <t>In the management tool, verify Bluetooth is disabled ("DISALLOW_BLUETOOTH" enabled) in the configuration profile.</t>
    </r>
    <r>
      <rPr>
        <sz val="11"/>
        <color rgb="FF000000"/>
        <rFont val="Calibri"/>
      </rPr>
      <t xml:space="preserve">
</t>
    </r>
    <r>
      <rPr>
        <sz val="11"/>
        <color rgb="FF000000"/>
        <rFont val="Calibri"/>
      </rPr>
      <t>On the managed Samsung device, verify the Bluetooth radio is disabled and cannot be enabled:</t>
    </r>
    <r>
      <rPr>
        <sz val="11"/>
        <color rgb="FF000000"/>
        <rFont val="Calibri"/>
      </rPr>
      <t xml:space="preserve">
</t>
    </r>
    <r>
      <rPr>
        <sz val="11"/>
        <color rgb="FF000000"/>
        <rFont val="Calibri"/>
      </rPr>
      <t>Settings &gt;&gt; Connected devices &gt;&gt; Connection preferences &gt;&gt; Bluetooth</t>
    </r>
    <r>
      <rPr>
        <sz val="11"/>
        <color rgb="FF000000"/>
        <rFont val="Calibri"/>
      </rPr>
      <t xml:space="preserve">
</t>
    </r>
    <r>
      <rPr>
        <sz val="11"/>
        <color rgb="FF000000"/>
        <rFont val="Calibri"/>
      </rPr>
      <t>If Bluetooth has not been disabled in the device's MDM configuration profile or if Bluetooth can be enabled on the Samsung device,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</si>
  <si>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</si>
  <si>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</si>
  <si>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</si>
  <si>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</si>
  <si>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</si>
  <si>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</si>
  <si>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</si>
  <si>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</si>
  <si>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</si>
  <si>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</si>
  <si>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</si>
  <si>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</si>
  <si>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</si>
  <si>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</si>
  <si>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</si>
  <si>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</si>
  <si>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</si>
  <si>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</si>
  <si>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</si>
  <si>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</si>
  <si>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</si>
  <si>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</si>
  <si>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</si>
  <si>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</si>
  <si>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</si>
  <si>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</si>
  <si>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</si>
  <si>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</si>
  <si>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</si>
  <si>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Samsung Android OS 14 with Knox 3.x Security Technical Implementation Guide Y25M10</t>
  </si>
  <si>
    <t>Developed By:</t>
  </si>
  <si>
    <t>Samsung and Defense Information Systems Agency (DISA) for the US DoD</t>
  </si>
  <si>
    <t>Release Information:</t>
  </si>
  <si>
    <r>
      <rPr>
        <b/>
        <sz val="11"/>
        <color rgb="FF000000"/>
        <rFont val="Calibri"/>
      </rPr>
      <t>Version:</t>
    </r>
    <r>
      <rPr>
        <sz val="11"/>
        <color rgb="FF000000"/>
        <rFont val="Calibri"/>
      </rPr>
      <t xml:space="preserve"> Y25M10    </t>
    </r>
    <r>
      <rPr>
        <b/>
        <sz val="11"/>
        <color rgb="FF000000"/>
        <rFont val="Calibri"/>
      </rPr>
      <t>Date:</t>
    </r>
    <r>
      <rPr>
        <sz val="11"/>
        <color rgb="FF000000"/>
        <rFont val="Calibri"/>
      </rPr>
      <t xml:space="preserve"> 01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91</t>
    </r>
  </si>
  <si>
    <t>Download Url:</t>
  </si>
  <si>
    <t>https://www.cyber.mil/stigs</t>
  </si>
  <si>
    <t>Guide Overview:</t>
  </si>
  <si>
    <r>
      <rPr>
        <sz val="11"/>
        <color rgb="FF000000"/>
        <rFont val="Calibri"/>
      </rPr>
      <t>The Samsung Android OS 14 with Knox 3.x Security Technical Implementation Guide (STIG) provides the technical security policies, requirements, and implementation details for applying security concepts to Samsung Android 14 with Knox devices.</t>
    </r>
    <r>
      <rPr>
        <sz val="11"/>
        <color rgb="FF000000"/>
        <rFont val="Calibri"/>
      </rPr>
      <t xml:space="preserve">
</t>
    </r>
    <r>
      <rPr>
        <sz val="11"/>
        <color rgb="FF000000"/>
        <rFont val="Calibri"/>
      </rPr>
      <t>This STIG only supports the Android Enterprise (AE) deployment, not the previous Legacy deployment that used Device Admin (DA). Also, AE security policies are sufficient to cover the baseline STIG requirements. Knox policies can augment the deployment to provide additional features and, in some cases, may even replace AE policies where they cannot be used due to management tool limitations.</t>
    </r>
    <r>
      <rPr>
        <sz val="11"/>
        <color rgb="FF000000"/>
        <rFont val="Calibri"/>
      </rPr>
      <t xml:space="preserve">
</t>
    </r>
    <r>
      <rPr>
        <sz val="11"/>
        <color rgb="FF000000"/>
        <rFont val="Calibri"/>
      </rPr>
      <t>The scope of this STIG covers only the Corporate Owned Personally Enabled (COPE) and Corporate Owned Business Only (COBO) 1 use cases. Bring Your Own Device (BYOD) and Choose Your Own Device (CYOD)2 use cases are not included.</t>
    </r>
    <r>
      <rPr>
        <sz val="11"/>
        <color rgb="FF000000"/>
        <rFont val="Calibri"/>
      </rPr>
      <t xml:space="preserve">
</t>
    </r>
    <r>
      <rPr>
        <sz val="11"/>
        <color rgb="FF000000"/>
        <rFont val="Calibri"/>
      </rPr>
      <t>The configuration requirements and controls implemented by this STIG allow unrestricted user activity in downloading and installing personal apps and data (music, photos, etc.) with Authorizing Official (AO) approval and within any restrictions imposed by the AO for the COPE use case. Refer to the STIG Supplemental document (Section 6.2, Configuration of the Personal Space), for more information. This STIG assumes that if a DOD Wi-Fi network allows a Samsung mobile device to connect to the network, the Wi-Fi network complies with the Network Infrastructure STIG; for example, wireless access points and bridges must not be connected directly to the enclave network.</t>
    </r>
    <r>
      <rPr>
        <sz val="11"/>
        <color rgb="FF000000"/>
        <rFont val="Calibri"/>
      </rPr>
      <t xml:space="preserve">
</t>
    </r>
    <r>
      <rPr>
        <sz val="11"/>
        <color rgb="FF000000"/>
        <rFont val="Calibri"/>
      </rPr>
      <t>With AO approval, this STIG allows fingerprint biometric authentication for device unlock and work profile/workspace unlock. The fingerprint biometric method has successfully passed a Common Criteria evaluation using the Protection Profile for Mobile Device Fundamentals (MDF) v3.2 for the previous version of the Samsung platform (Android 13) and will be reviewed again during the Samsung Android 14 Common Criteria evaluation. Other Samsung-supported biometric methods are not approved, including facial recognition and trust agents.</t>
    </r>
    <r>
      <rPr>
        <sz val="11"/>
        <color rgb="FF000000"/>
        <rFont val="Calibri"/>
      </rPr>
      <t xml:space="preserve">
</t>
    </r>
    <r>
      <rPr>
        <sz val="11"/>
        <color rgb="FF000000"/>
        <rFont val="Calibri"/>
      </rPr>
      <t>Knox Mobile Enrollment (KME) enables large-scale Samsung Android device deployments so organizations can mobilize their employees with ease. KME allows DOD mobile service providers to deploy corporate-owned devices in bulk without having to set up each device manually. It is recommended that DOD mobile service providers consider deploying all Samsung devices via KME to improve enterprise management, control, and enrollment of DOD-owned Samsung devices. Refer to the STIG Supplemental document (Section 3.10, Knox Mobile Enrollment) for more information. Samsung Android devices are also compatible with the AE zero-touch service, which offers similar functionality to Samsung’s KME.</t>
    </r>
    <r>
      <rPr>
        <sz val="11"/>
        <color rgb="FF000000"/>
        <rFont val="Calibri"/>
      </rPr>
      <t xml:space="preserve">
</t>
    </r>
    <r>
      <rPr>
        <sz val="11"/>
        <color rgb="FF000000"/>
        <rFont val="Calibri"/>
      </rPr>
      <t>1 Work data/apps only; no personal data/apps. 2 Similar to BYOD; only a select number of personal devices are allowed. UNCLASSIFIED Samsung Android OS 14 with Knox 3.x STIG Overview DISA 01 October 2025 Developed by Samsung and DISA for the DOD</t>
    </r>
    <r>
      <rPr>
        <sz val="11"/>
        <color rgb="FF000000"/>
        <rFont val="Calibri"/>
      </rPr>
      <t xml:space="preserve">
</t>
    </r>
    <r>
      <rPr>
        <sz val="11"/>
        <color rgb="FF000000"/>
        <rFont val="Calibri"/>
      </rPr>
      <t>2 UNCLASSIFIED</t>
    </r>
  </si>
  <si>
    <t>Components:</t>
  </si>
  <si>
    <r>
      <rPr>
        <i/>
        <sz val="11"/>
        <color rgb="FF000000"/>
        <rFont val="Calibri"/>
      </rPr>
      <t>Title:</t>
    </r>
    <r>
      <rPr>
        <sz val="11"/>
        <color rgb="FF000000"/>
        <rFont val="Calibri"/>
      </rPr>
      <t xml:space="preserve"> Samsung Android OS 14 with Knox 3.x COBO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44</t>
    </r>
  </si>
  <si>
    <r>
      <rPr>
        <i/>
        <sz val="11"/>
        <color rgb="FF000000"/>
        <rFont val="Calibri"/>
      </rPr>
      <t>Title:</t>
    </r>
    <r>
      <rPr>
        <sz val="11"/>
        <color rgb="FF000000"/>
        <rFont val="Calibri"/>
      </rPr>
      <t xml:space="preserve"> Samsung Android OS 14 with Knox 3.x COPE Security Technical Implementation Guide</t>
    </r>
    <r>
      <rPr>
        <sz val="11"/>
        <color rgb="FF000000"/>
        <rFont val="Calibri"/>
      </rPr>
      <t xml:space="preserve">
</t>
    </r>
    <r>
      <rPr>
        <i/>
        <sz val="11"/>
        <color rgb="FF000000"/>
        <rFont val="Calibri"/>
      </rPr>
      <t>Version:</t>
    </r>
    <r>
      <rPr>
        <sz val="11"/>
        <color rgb="FF000000"/>
        <rFont val="Calibri"/>
      </rPr>
      <t xml:space="preserve"> V2R3     </t>
    </r>
    <r>
      <rPr>
        <i/>
        <sz val="11"/>
        <color rgb="FF000000"/>
        <rFont val="Calibri"/>
      </rPr>
      <t>Date:</t>
    </r>
    <r>
      <rPr>
        <sz val="11"/>
        <color rgb="FF000000"/>
        <rFont val="Calibri"/>
      </rPr>
      <t xml:space="preserve"> 01 October 2025     </t>
    </r>
    <r>
      <rPr>
        <i/>
        <sz val="11"/>
        <color rgb="FF000000"/>
        <rFont val="Calibri"/>
      </rPr>
      <t>Recommendation Count:</t>
    </r>
    <r>
      <rPr>
        <sz val="11"/>
        <color rgb="FF000000"/>
        <rFont val="Calibri"/>
      </rPr>
      <t xml:space="preserve"> 47</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</si>
  <si>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</si>
  <si>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</si>
  <si>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</si>
  <si>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</si>
  <si>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</si>
  <si>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</si>
  <si>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</si>
  <si>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</si>
  <si>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</si>
  <si>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</si>
  <si>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</si>
  <si>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</si>
  <si>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</si>
  <si>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</si>
  <si>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</si>
  <si>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</si>
  <si>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</si>
  <si>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</si>
  <si>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</si>
  <si>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</si>
  <si>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</si>
  <si>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</si>
  <si>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</si>
  <si>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</si>
  <si>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</si>
  <si>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</si>
  <si>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Samsung Android OS 14 with Knox 3.x Security Technical Implementation Guide Y25M10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</si>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</sst>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32">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42">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FFBF-409D-A003-4F751E3E837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FFBF-409D-A003-4F751E3E837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91</c:v>
                </c:pt>
              </c:numCache>
            </c:numRef>
          </c:val>
          <c:extLst>
            <c:ext xmlns:c16="http://schemas.microsoft.com/office/drawing/2014/chart" uri="{C3380CC4-5D6E-409C-BE32-E72D297353CC}">
              <c16:uniqueId val="{00000002-FFBF-409D-A003-4F751E3E837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06D-4D93-8D57-5FFA78E4CCF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06D-4D93-8D57-5FFA78E4CCF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COBO</c:v>
                </c:pt>
                <c:pt idx="1">
                  <c:v>COPE</c:v>
                </c:pt>
              </c:strCache>
            </c:strRef>
          </c:cat>
          <c:val>
            <c:numRef>
              <c:f>Dashboard!$E$29:$E$30</c:f>
              <c:numCache>
                <c:formatCode>General</c:formatCode>
                <c:ptCount val="2"/>
                <c:pt idx="0">
                  <c:v>44</c:v>
                </c:pt>
                <c:pt idx="1">
                  <c:v>47</c:v>
                </c:pt>
              </c:numCache>
            </c:numRef>
          </c:val>
          <c:extLst>
            <c:ext xmlns:c16="http://schemas.microsoft.com/office/drawing/2014/chart" uri="{C3380CC4-5D6E-409C-BE32-E72D297353CC}">
              <c16:uniqueId val="{00000002-506D-4D93-8D57-5FFA78E4CCF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2D7-4FF7-9963-35C8CBBB0B4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2D7-4FF7-9963-35C8CBBB0B4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91</c:v>
                </c:pt>
              </c:numCache>
            </c:numRef>
          </c:val>
          <c:extLst>
            <c:ext xmlns:c16="http://schemas.microsoft.com/office/drawing/2014/chart" uri="{C3380CC4-5D6E-409C-BE32-E72D297353CC}">
              <c16:uniqueId val="{00000002-82D7-4FF7-9963-35C8CBBB0B4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6E07-487A-A1BE-70A8DF684DF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6E07-487A-A1BE-70A8DF684DF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4</c:v>
                </c:pt>
                <c:pt idx="1">
                  <c:v>69</c:v>
                </c:pt>
                <c:pt idx="2">
                  <c:v>18</c:v>
                </c:pt>
              </c:numCache>
            </c:numRef>
          </c:val>
          <c:extLst>
            <c:ext xmlns:c16="http://schemas.microsoft.com/office/drawing/2014/chart" uri="{C3380CC4-5D6E-409C-BE32-E72D297353CC}">
              <c16:uniqueId val="{00000002-6E07-487A-A1BE-70A8DF684DF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163-4690-9B69-B7AFEFDDD86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163-4690-9B69-B7AFEFDDD86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91</c:v>
                </c:pt>
              </c:numCache>
            </c:numRef>
          </c:val>
          <c:extLst>
            <c:ext xmlns:c16="http://schemas.microsoft.com/office/drawing/2014/chart" uri="{C3380CC4-5D6E-409C-BE32-E72D297353CC}">
              <c16:uniqueId val="{00000002-2163-4690-9B69-B7AFEFDDD86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ECA4-4B21-B0B3-E754C6B9AF2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ECA4-4B21-B0B3-E754C6B9AF2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91</c:v>
                </c:pt>
              </c:numCache>
            </c:numRef>
          </c:val>
          <c:extLst>
            <c:ext xmlns:c16="http://schemas.microsoft.com/office/drawing/2014/chart" uri="{C3380CC4-5D6E-409C-BE32-E72D297353CC}">
              <c16:uniqueId val="{00000002-ECA4-4B21-B0B3-E754C6B9AF2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86B8-4A9E-B08B-A2F6F31BAD8F}"/>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86B8-4A9E-B08B-A2F6F31BAD8F}"/>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86B8-4A9E-B08B-A2F6F31BAD8F}"/>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86B8-4A9E-B08B-A2F6F31BAD8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AE1-4E22-A15D-F427D2F5EA8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adbjy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wnb5mt">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rdduv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uhk2i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wi3sy2">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v1zxd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4ryvbk">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la2mz3">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92">
  <autoFilter ref="A1:N92"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9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378</v>
      </c>
    </row>
    <row r="3" spans="2:3" ht="15" customHeight="1" x14ac:dyDescent="0.35"/>
    <row r="4" spans="2:3" ht="58" x14ac:dyDescent="0.35">
      <c r="B4" s="20" t="s">
        <v>379</v>
      </c>
      <c r="C4" s="21" t="s">
        <v>380</v>
      </c>
    </row>
    <row r="5" spans="2:3" x14ac:dyDescent="0.35">
      <c r="C5" s="21" t="s">
        <v>381</v>
      </c>
    </row>
    <row r="6" spans="2:3" x14ac:dyDescent="0.35">
      <c r="C6" s="18" t="s">
        <v>382</v>
      </c>
    </row>
    <row r="7" spans="2:3" ht="10" customHeight="1" x14ac:dyDescent="0.35"/>
    <row r="8" spans="2:3" ht="232" x14ac:dyDescent="0.35">
      <c r="B8" s="22" t="s">
        <v>383</v>
      </c>
      <c r="C8" s="21" t="s">
        <v>384</v>
      </c>
    </row>
    <row r="9" spans="2:3" ht="10" customHeight="1" x14ac:dyDescent="0.35"/>
    <row r="10" spans="2:3" ht="35" customHeight="1" x14ac:dyDescent="0.35">
      <c r="B10" s="22" t="s">
        <v>385</v>
      </c>
      <c r="C10" s="21" t="s">
        <v>386</v>
      </c>
    </row>
    <row r="11" spans="2:3" ht="75" customHeight="1" x14ac:dyDescent="0.35">
      <c r="B11" s="18" t="s">
        <v>21</v>
      </c>
      <c r="C11" s="21" t="s">
        <v>387</v>
      </c>
    </row>
    <row r="12" spans="2:3" ht="47" customHeight="1" x14ac:dyDescent="0.35">
      <c r="B12" s="18" t="s">
        <v>21</v>
      </c>
      <c r="C12" s="21" t="s">
        <v>388</v>
      </c>
    </row>
    <row r="13" spans="2:3" ht="35" customHeight="1" x14ac:dyDescent="0.35">
      <c r="B13" s="18" t="s">
        <v>21</v>
      </c>
      <c r="C13" s="21" t="s">
        <v>389</v>
      </c>
    </row>
    <row r="14" spans="2:3" ht="32" customHeight="1" x14ac:dyDescent="0.35">
      <c r="B14" s="18" t="s">
        <v>21</v>
      </c>
      <c r="C14" s="21" t="s">
        <v>390</v>
      </c>
    </row>
    <row r="15" spans="2:3" ht="30" customHeight="1" x14ac:dyDescent="0.35">
      <c r="B15" s="18" t="s">
        <v>21</v>
      </c>
      <c r="C15" s="21" t="s">
        <v>391</v>
      </c>
    </row>
    <row r="16" spans="2:3" ht="10" customHeight="1" x14ac:dyDescent="0.35"/>
    <row r="17" spans="1:3" ht="145" customHeight="1" x14ac:dyDescent="0.35">
      <c r="B17" s="22" t="s">
        <v>392</v>
      </c>
      <c r="C17" s="21" t="s">
        <v>393</v>
      </c>
    </row>
    <row r="18" spans="1:3" ht="10" customHeight="1" x14ac:dyDescent="0.35"/>
    <row r="19" spans="1:3" ht="3" customHeight="1" x14ac:dyDescent="0.35">
      <c r="B19" s="23"/>
      <c r="C19" s="23"/>
    </row>
    <row r="20" spans="1:3" ht="12" customHeight="1" x14ac:dyDescent="0.35"/>
    <row r="21" spans="1:3" ht="35" customHeight="1" x14ac:dyDescent="0.35">
      <c r="A21" s="25"/>
      <c r="B21" s="26" t="s">
        <v>394</v>
      </c>
      <c r="C21" s="27" t="s">
        <v>395</v>
      </c>
    </row>
    <row r="22" spans="1:3" ht="18" customHeight="1" x14ac:dyDescent="0.35">
      <c r="A22" s="25"/>
      <c r="B22" s="25" t="s">
        <v>21</v>
      </c>
      <c r="C22" s="27" t="s">
        <v>396</v>
      </c>
    </row>
    <row r="23" spans="1:3" ht="18" customHeight="1" x14ac:dyDescent="0.35">
      <c r="A23" s="25"/>
      <c r="B23" s="25" t="s">
        <v>21</v>
      </c>
      <c r="C23" s="27" t="s">
        <v>397</v>
      </c>
    </row>
    <row r="24" spans="1:3" ht="18" customHeight="1" x14ac:dyDescent="0.35">
      <c r="A24" s="25"/>
      <c r="B24" s="25" t="s">
        <v>21</v>
      </c>
      <c r="C24" s="27" t="s">
        <v>398</v>
      </c>
    </row>
    <row r="25" spans="1:3" ht="18" customHeight="1" x14ac:dyDescent="0.35">
      <c r="A25" s="25"/>
      <c r="B25" s="25" t="s">
        <v>21</v>
      </c>
      <c r="C25" s="27" t="s">
        <v>399</v>
      </c>
    </row>
    <row r="26" spans="1:3" ht="18" customHeight="1" x14ac:dyDescent="0.35">
      <c r="A26" s="25"/>
      <c r="B26" s="25" t="s">
        <v>21</v>
      </c>
      <c r="C26" s="27" t="s">
        <v>400</v>
      </c>
    </row>
    <row r="27" spans="1:3" ht="18" customHeight="1" x14ac:dyDescent="0.35">
      <c r="A27" s="25"/>
      <c r="B27" s="25" t="s">
        <v>21</v>
      </c>
      <c r="C27" s="27" t="s">
        <v>401</v>
      </c>
    </row>
    <row r="28" spans="1:3" ht="18" customHeight="1" x14ac:dyDescent="0.35">
      <c r="A28" s="25"/>
      <c r="B28" s="25" t="s">
        <v>21</v>
      </c>
      <c r="C28" s="27" t="s">
        <v>402</v>
      </c>
    </row>
    <row r="29" spans="1:3" ht="18" customHeight="1" x14ac:dyDescent="0.35">
      <c r="A29" s="25"/>
      <c r="B29" s="25" t="s">
        <v>21</v>
      </c>
      <c r="C29" s="27" t="s">
        <v>403</v>
      </c>
    </row>
    <row r="30" spans="1:3" ht="44" customHeight="1" x14ac:dyDescent="0.35">
      <c r="A30" s="25"/>
      <c r="B30" s="25" t="s">
        <v>21</v>
      </c>
      <c r="C30" s="28" t="s">
        <v>404</v>
      </c>
    </row>
    <row r="31" spans="1:3" ht="10" customHeight="1" x14ac:dyDescent="0.35"/>
    <row r="32" spans="1:3" ht="3" customHeight="1" x14ac:dyDescent="0.35">
      <c r="B32" s="23"/>
      <c r="C32" s="23"/>
    </row>
    <row r="33" spans="2:3" ht="12" customHeight="1" x14ac:dyDescent="0.35"/>
    <row r="34" spans="2:3" ht="24" customHeight="1" x14ac:dyDescent="0.35">
      <c r="B34" s="29" t="s">
        <v>405</v>
      </c>
      <c r="C34" s="30" t="s">
        <v>406</v>
      </c>
    </row>
    <row r="35" spans="2:3" ht="18.5" x14ac:dyDescent="0.35">
      <c r="B35" s="29" t="s">
        <v>407</v>
      </c>
      <c r="C35" s="31" t="s">
        <v>408</v>
      </c>
    </row>
    <row r="36" spans="2:3" ht="27" customHeight="1" x14ac:dyDescent="0.35">
      <c r="B36" s="32" t="s">
        <v>409</v>
      </c>
      <c r="C36" s="24" t="s">
        <v>410</v>
      </c>
    </row>
    <row r="37" spans="2:3" x14ac:dyDescent="0.35">
      <c r="B37" s="29" t="s">
        <v>411</v>
      </c>
      <c r="C37" s="33" t="s">
        <v>412</v>
      </c>
    </row>
    <row r="38" spans="2:3" ht="10" customHeight="1" x14ac:dyDescent="0.35"/>
    <row r="39" spans="2:3" ht="220" customHeight="1" x14ac:dyDescent="0.35">
      <c r="B39" s="29" t="s">
        <v>413</v>
      </c>
      <c r="C39" s="34" t="s">
        <v>414</v>
      </c>
    </row>
    <row r="40" spans="2:3" ht="10" customHeight="1" x14ac:dyDescent="0.35"/>
    <row r="41" spans="2:3" ht="20" customHeight="1" x14ac:dyDescent="0.35">
      <c r="B41" s="29" t="s">
        <v>415</v>
      </c>
      <c r="C41" s="35" t="s">
        <v>17</v>
      </c>
    </row>
    <row r="42" spans="2:3" ht="29" x14ac:dyDescent="0.35">
      <c r="C42" s="21" t="s">
        <v>416</v>
      </c>
    </row>
    <row r="43" spans="2:3" ht="10" customHeight="1" x14ac:dyDescent="0.35"/>
    <row r="44" spans="2:3" ht="20" customHeight="1" x14ac:dyDescent="0.35">
      <c r="C44" s="35" t="s">
        <v>204</v>
      </c>
    </row>
    <row r="45" spans="2:3" ht="29" x14ac:dyDescent="0.35">
      <c r="C45" s="21" t="s">
        <v>417</v>
      </c>
    </row>
    <row r="46" spans="2:3" ht="10" customHeight="1" x14ac:dyDescent="0.35"/>
    <row r="47" spans="2:3" ht="43.5" x14ac:dyDescent="0.35">
      <c r="B47" s="29" t="s">
        <v>418</v>
      </c>
      <c r="C47" s="21" t="s">
        <v>419</v>
      </c>
    </row>
    <row r="48" spans="2:3" ht="10" customHeight="1" x14ac:dyDescent="0.35"/>
    <row r="49" spans="2:3" ht="15.5" x14ac:dyDescent="0.35">
      <c r="C49" s="36" t="s">
        <v>78</v>
      </c>
    </row>
    <row r="50" spans="2:3" ht="29" x14ac:dyDescent="0.35">
      <c r="C50" s="21" t="s">
        <v>420</v>
      </c>
    </row>
    <row r="51" spans="2:3" ht="10" customHeight="1" x14ac:dyDescent="0.35"/>
    <row r="52" spans="2:3" ht="15.5" x14ac:dyDescent="0.35">
      <c r="C52" s="37" t="s">
        <v>16</v>
      </c>
    </row>
    <row r="53" spans="2:3" ht="29" x14ac:dyDescent="0.35">
      <c r="C53" s="21" t="s">
        <v>421</v>
      </c>
    </row>
    <row r="54" spans="2:3" ht="10" customHeight="1" x14ac:dyDescent="0.35"/>
    <row r="55" spans="2:3" ht="15.5" x14ac:dyDescent="0.35">
      <c r="C55" s="38" t="s">
        <v>27</v>
      </c>
    </row>
    <row r="56" spans="2:3" ht="29" x14ac:dyDescent="0.35">
      <c r="C56" s="21" t="s">
        <v>422</v>
      </c>
    </row>
    <row r="57" spans="2:3" ht="10" customHeight="1" x14ac:dyDescent="0.35"/>
    <row r="58" spans="2:3" ht="3" customHeight="1" x14ac:dyDescent="0.35">
      <c r="B58" s="23"/>
      <c r="C58" s="23"/>
    </row>
    <row r="59" spans="2:3" ht="12" customHeight="1" x14ac:dyDescent="0.35"/>
    <row r="60" spans="2:3" ht="130.5" x14ac:dyDescent="0.35">
      <c r="B60" s="20" t="s">
        <v>423</v>
      </c>
      <c r="C60" s="21" t="s">
        <v>424</v>
      </c>
    </row>
    <row r="61" spans="2:3" ht="6" customHeight="1" x14ac:dyDescent="0.35"/>
    <row r="62" spans="2:3" ht="217.5" x14ac:dyDescent="0.35">
      <c r="C62" s="21" t="s">
        <v>425</v>
      </c>
    </row>
    <row r="63" spans="2:3" ht="6" customHeight="1" x14ac:dyDescent="0.35"/>
    <row r="64" spans="2:3" ht="43.5" x14ac:dyDescent="0.35">
      <c r="C64" s="21" t="s">
        <v>426</v>
      </c>
    </row>
    <row r="65" spans="2:3" ht="10" customHeight="1" x14ac:dyDescent="0.35"/>
    <row r="66" spans="2:3" ht="3" customHeight="1" x14ac:dyDescent="0.35">
      <c r="B66" s="23"/>
      <c r="C66" s="23"/>
    </row>
    <row r="67" spans="2:3" ht="12" customHeight="1" x14ac:dyDescent="0.35"/>
    <row r="68" spans="2:3" ht="145" x14ac:dyDescent="0.35">
      <c r="B68" s="20" t="s">
        <v>427</v>
      </c>
      <c r="C68" s="21" t="s">
        <v>428</v>
      </c>
    </row>
    <row r="69" spans="2:3" ht="6" customHeight="1" x14ac:dyDescent="0.35"/>
    <row r="70" spans="2:3" ht="203" x14ac:dyDescent="0.35">
      <c r="C70" s="21" t="s">
        <v>429</v>
      </c>
    </row>
    <row r="71" spans="2:3" ht="6" customHeight="1" x14ac:dyDescent="0.35"/>
    <row r="72" spans="2:3" ht="43.5" x14ac:dyDescent="0.35">
      <c r="C72" s="21" t="s">
        <v>430</v>
      </c>
    </row>
    <row r="73" spans="2:3" ht="10" customHeight="1" x14ac:dyDescent="0.35"/>
    <row r="74" spans="2:3" ht="3" customHeight="1" x14ac:dyDescent="0.35">
      <c r="B74" s="23"/>
      <c r="C74" s="23"/>
    </row>
    <row r="75" spans="2:3" ht="12" customHeight="1" x14ac:dyDescent="0.35"/>
    <row r="76" spans="2:3" ht="101.5" x14ac:dyDescent="0.35">
      <c r="B76" s="20" t="s">
        <v>431</v>
      </c>
      <c r="C76" s="21" t="s">
        <v>432</v>
      </c>
    </row>
    <row r="77" spans="2:3" ht="6" customHeight="1" x14ac:dyDescent="0.35"/>
    <row r="78" spans="2:3" ht="145" x14ac:dyDescent="0.35">
      <c r="C78" s="21" t="s">
        <v>433</v>
      </c>
    </row>
    <row r="79" spans="2:3" ht="6" customHeight="1" x14ac:dyDescent="0.35"/>
    <row r="80" spans="2:3" ht="43.5" x14ac:dyDescent="0.35">
      <c r="C80" s="21" t="s">
        <v>434</v>
      </c>
    </row>
    <row r="81" spans="2:3" ht="10" customHeight="1" x14ac:dyDescent="0.35"/>
    <row r="82" spans="2:3" ht="3" customHeight="1" x14ac:dyDescent="0.35">
      <c r="B82" s="23"/>
      <c r="C82" s="23"/>
    </row>
    <row r="83" spans="2:3" ht="12" customHeight="1" x14ac:dyDescent="0.35"/>
    <row r="84" spans="2:3" ht="26" customHeight="1" x14ac:dyDescent="0.35">
      <c r="B84" s="39" t="s">
        <v>435</v>
      </c>
    </row>
    <row r="85" spans="2:3" ht="8" customHeight="1" x14ac:dyDescent="0.35"/>
    <row r="86" spans="2:3" ht="20" customHeight="1" x14ac:dyDescent="0.35">
      <c r="B86" s="29" t="s">
        <v>436</v>
      </c>
      <c r="C86" s="40" t="s">
        <v>437</v>
      </c>
    </row>
    <row r="87" spans="2:3" ht="116" x14ac:dyDescent="0.35">
      <c r="C87" s="21" t="s">
        <v>438</v>
      </c>
    </row>
    <row r="88" spans="2:3" ht="10" customHeight="1" x14ac:dyDescent="0.35"/>
    <row r="91" spans="2:3" ht="32" customHeight="1" x14ac:dyDescent="0.35">
      <c r="B91" s="109" t="s">
        <v>377</v>
      </c>
      <c r="C91" s="109"/>
    </row>
  </sheetData>
  <sheetProtection password="90EA" sheet="1"/>
  <mergeCells count="1">
    <mergeCell ref="B91:C91"/>
  </mergeCells>
  <hyperlinks>
    <hyperlink ref="C5" r:id="rId1" xr:uid="{00000000-0004-0000-0000-000000000000}"/>
    <hyperlink ref="C6" r:id="rId2" xr:uid="{00000000-0004-0000-0000-000001000000}"/>
    <hyperlink ref="C37" r:id="rId3" xr:uid="{00000000-0004-0000-0000-000002000000}"/>
    <hyperlink ref="B91"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10" t="s">
        <v>439</v>
      </c>
      <c r="C2" s="111"/>
      <c r="D2" s="111"/>
      <c r="E2" s="111"/>
      <c r="F2" s="111"/>
      <c r="G2" s="111"/>
      <c r="H2" s="111"/>
      <c r="I2" s="111"/>
    </row>
    <row r="4" spans="2:15" ht="18.5" x14ac:dyDescent="0.45">
      <c r="B4" s="42" t="s">
        <v>440</v>
      </c>
    </row>
    <row r="5" spans="2:15" x14ac:dyDescent="0.35">
      <c r="B5" s="44" t="s">
        <v>21</v>
      </c>
      <c r="C5" s="44" t="s">
        <v>441</v>
      </c>
      <c r="D5" s="44" t="s">
        <v>442</v>
      </c>
      <c r="F5" s="112" t="s">
        <v>443</v>
      </c>
      <c r="G5" s="112"/>
      <c r="H5" s="112"/>
      <c r="I5" s="113" t="s">
        <v>444</v>
      </c>
      <c r="J5" s="113"/>
      <c r="K5" s="113"/>
      <c r="L5" s="113"/>
      <c r="M5" s="113"/>
      <c r="N5" s="113"/>
      <c r="O5" s="113"/>
    </row>
    <row r="6" spans="2:15" x14ac:dyDescent="0.35">
      <c r="B6" s="50" t="s">
        <v>445</v>
      </c>
      <c r="C6" s="51">
        <v>91</v>
      </c>
      <c r="D6" s="52" t="s">
        <v>21</v>
      </c>
      <c r="F6" s="112" t="s">
        <v>446</v>
      </c>
      <c r="G6" s="112"/>
      <c r="H6" s="112"/>
      <c r="I6" s="114" t="s">
        <v>447</v>
      </c>
      <c r="J6" s="114"/>
      <c r="K6" s="114"/>
      <c r="L6" s="114"/>
      <c r="M6" s="114"/>
      <c r="N6" s="114"/>
      <c r="O6" s="114"/>
    </row>
    <row r="7" spans="2:15" x14ac:dyDescent="0.35">
      <c r="B7" s="53" t="s">
        <v>448</v>
      </c>
      <c r="C7" s="54">
        <f>C6-C8-C9</f>
        <v>91</v>
      </c>
      <c r="D7" s="55">
        <f>IF(C6&gt;0,C7/C6,0)</f>
        <v>1</v>
      </c>
      <c r="F7" s="112" t="s">
        <v>449</v>
      </c>
      <c r="G7" s="112"/>
      <c r="H7" s="112"/>
      <c r="I7" s="114" t="s">
        <v>447</v>
      </c>
      <c r="J7" s="114"/>
      <c r="K7" s="114"/>
      <c r="L7" s="114"/>
      <c r="M7" s="114"/>
      <c r="N7" s="114"/>
      <c r="O7" s="114"/>
    </row>
    <row r="8" spans="2:15" x14ac:dyDescent="0.35">
      <c r="B8" s="46" t="s">
        <v>450</v>
      </c>
      <c r="C8" s="47">
        <f>COUNTIF('Recommendations'!H:H,"Risk Accepted")</f>
        <v>0</v>
      </c>
      <c r="D8" s="48">
        <f>IF(C6&gt;0,C8/C6,0)</f>
        <v>0</v>
      </c>
      <c r="F8" s="112" t="s">
        <v>451</v>
      </c>
      <c r="G8" s="112"/>
      <c r="H8" s="112"/>
      <c r="I8" s="114" t="s">
        <v>447</v>
      </c>
      <c r="J8" s="114"/>
      <c r="K8" s="114"/>
      <c r="L8" s="114"/>
      <c r="M8" s="114"/>
      <c r="N8" s="114"/>
      <c r="O8" s="114"/>
    </row>
    <row r="9" spans="2:15" x14ac:dyDescent="0.35">
      <c r="B9" s="46" t="s">
        <v>452</v>
      </c>
      <c r="C9" s="47">
        <f>COUNTIF('Recommendations'!H:H,"N/A")</f>
        <v>0</v>
      </c>
      <c r="D9" s="48">
        <f>IF(C6&gt;0,C9/C6,0)</f>
        <v>0</v>
      </c>
      <c r="F9" s="112" t="s">
        <v>453</v>
      </c>
      <c r="G9" s="112"/>
      <c r="H9" s="112"/>
      <c r="I9" s="114" t="s">
        <v>447</v>
      </c>
      <c r="J9" s="114"/>
      <c r="K9" s="114"/>
      <c r="L9" s="114"/>
      <c r="M9" s="114"/>
      <c r="N9" s="114"/>
      <c r="O9" s="114"/>
    </row>
    <row r="12" spans="2:15" ht="18.5" x14ac:dyDescent="0.45">
      <c r="B12" s="42" t="s">
        <v>454</v>
      </c>
    </row>
    <row r="14" spans="2:15" x14ac:dyDescent="0.35">
      <c r="B14" s="56" t="s">
        <v>455</v>
      </c>
    </row>
    <row r="15" spans="2:15" x14ac:dyDescent="0.35">
      <c r="B15" s="44" t="s">
        <v>21</v>
      </c>
      <c r="C15" s="44" t="s">
        <v>456</v>
      </c>
      <c r="D15" s="44" t="s">
        <v>457</v>
      </c>
      <c r="E15" s="44" t="s">
        <v>458</v>
      </c>
      <c r="F15" s="44" t="s">
        <v>459</v>
      </c>
    </row>
    <row r="16" spans="2:15" x14ac:dyDescent="0.35">
      <c r="B16" s="46" t="s">
        <v>460</v>
      </c>
      <c r="C16" s="47">
        <f>COUNTIF('Recommendations'!M:M,"Resolved")</f>
        <v>0</v>
      </c>
      <c r="D16" s="47">
        <f>COUNTIF('Recommendations'!M:M,"Testing")</f>
        <v>0</v>
      </c>
      <c r="E16" s="47">
        <f>COUNTIF('Recommendations'!M:M,"Outstanding")</f>
        <v>91</v>
      </c>
      <c r="F16" s="47">
        <f>SUM(C16:E16)</f>
        <v>91</v>
      </c>
    </row>
    <row r="18" spans="2:6" x14ac:dyDescent="0.35">
      <c r="B18" s="56" t="s">
        <v>461</v>
      </c>
    </row>
    <row r="19" spans="2:6" x14ac:dyDescent="0.35">
      <c r="B19" s="57" t="s">
        <v>21</v>
      </c>
      <c r="C19" s="57" t="s">
        <v>456</v>
      </c>
      <c r="D19" s="57" t="s">
        <v>457</v>
      </c>
      <c r="E19" s="57" t="s">
        <v>458</v>
      </c>
      <c r="F19" s="57" t="s">
        <v>21</v>
      </c>
    </row>
    <row r="20" spans="2:6" x14ac:dyDescent="0.35">
      <c r="B20" s="46" t="s">
        <v>460</v>
      </c>
      <c r="C20" s="48">
        <f>IF(F16&gt;0, C16/F16, 0)</f>
        <v>0</v>
      </c>
      <c r="D20" s="48">
        <f>IF(F16&gt;0, D16/F16, 0)</f>
        <v>0</v>
      </c>
      <c r="E20" s="48">
        <f>IF(F16&gt;0, E16/F16, 0)</f>
        <v>1</v>
      </c>
      <c r="F20" s="49" t="s">
        <v>21</v>
      </c>
    </row>
    <row r="25" spans="2:6" ht="18.5" x14ac:dyDescent="0.45">
      <c r="B25" s="42" t="s">
        <v>462</v>
      </c>
    </row>
    <row r="27" spans="2:6" x14ac:dyDescent="0.35">
      <c r="B27" s="56" t="s">
        <v>455</v>
      </c>
    </row>
    <row r="28" spans="2:6" x14ac:dyDescent="0.35">
      <c r="B28" s="44" t="s">
        <v>3</v>
      </c>
      <c r="C28" s="44" t="s">
        <v>456</v>
      </c>
      <c r="D28" s="44" t="s">
        <v>457</v>
      </c>
      <c r="E28" s="44" t="s">
        <v>458</v>
      </c>
      <c r="F28" s="44" t="s">
        <v>459</v>
      </c>
    </row>
    <row r="29" spans="2:6" x14ac:dyDescent="0.35">
      <c r="B29" s="46" t="s">
        <v>17</v>
      </c>
      <c r="C29" s="47">
        <f>COUNTIFS('Recommendations'!D:D,"COBO",'Recommendations'!M:M,"=Resolved")</f>
        <v>0</v>
      </c>
      <c r="D29" s="47">
        <f>COUNTIFS('Recommendations'!D:D,"=COBO",'Recommendations'!M:M,"=Testing")</f>
        <v>0</v>
      </c>
      <c r="E29" s="47">
        <f>COUNTIFS('Recommendations'!D:D,"=COBO",'Recommendations'!M:M,"=Outstanding")</f>
        <v>44</v>
      </c>
      <c r="F29" s="47">
        <f>SUM(C29:E29)</f>
        <v>44</v>
      </c>
    </row>
    <row r="30" spans="2:6" x14ac:dyDescent="0.35">
      <c r="B30" s="46" t="s">
        <v>204</v>
      </c>
      <c r="C30" s="47">
        <f>COUNTIFS('Recommendations'!D:D,"COPE",'Recommendations'!M:M,"=Resolved")</f>
        <v>0</v>
      </c>
      <c r="D30" s="47">
        <f>COUNTIFS('Recommendations'!D:D,"=COPE",'Recommendations'!M:M,"=Testing")</f>
        <v>0</v>
      </c>
      <c r="E30" s="47">
        <f>COUNTIFS('Recommendations'!D:D,"=COPE",'Recommendations'!M:M,"=Outstanding")</f>
        <v>47</v>
      </c>
      <c r="F30" s="47">
        <f>SUM(C30:E30)</f>
        <v>47</v>
      </c>
    </row>
    <row r="32" spans="2:6" x14ac:dyDescent="0.35">
      <c r="B32" s="56" t="s">
        <v>461</v>
      </c>
    </row>
    <row r="33" spans="2:6" x14ac:dyDescent="0.35">
      <c r="B33" s="57" t="s">
        <v>3</v>
      </c>
      <c r="C33" s="57" t="s">
        <v>456</v>
      </c>
      <c r="D33" s="57" t="s">
        <v>457</v>
      </c>
      <c r="E33" s="57" t="s">
        <v>458</v>
      </c>
      <c r="F33" s="57" t="s">
        <v>21</v>
      </c>
    </row>
    <row r="34" spans="2:6" x14ac:dyDescent="0.35">
      <c r="B34" s="46" t="s">
        <v>17</v>
      </c>
      <c r="C34" s="48">
        <f>IF(F29&gt;0, C29/F29, 0)</f>
        <v>0</v>
      </c>
      <c r="D34" s="48">
        <f>IF(F29&gt;0, D29/F29, 0)</f>
        <v>0</v>
      </c>
      <c r="E34" s="48">
        <f>IF(F29&gt;0, E29/F29, 0)</f>
        <v>1</v>
      </c>
      <c r="F34" s="49" t="s">
        <v>21</v>
      </c>
    </row>
    <row r="35" spans="2:6" x14ac:dyDescent="0.35">
      <c r="B35" s="46" t="s">
        <v>204</v>
      </c>
      <c r="C35" s="48">
        <f>IF(F30&gt;0, C30/F30, 0)</f>
        <v>0</v>
      </c>
      <c r="D35" s="48">
        <f>IF(F30&gt;0, D30/F30, 0)</f>
        <v>0</v>
      </c>
      <c r="E35" s="48">
        <f>IF(F30&gt;0, E30/F30, 0)</f>
        <v>1</v>
      </c>
      <c r="F35" s="49" t="s">
        <v>21</v>
      </c>
    </row>
    <row r="40" spans="2:6" ht="18.5" x14ac:dyDescent="0.45">
      <c r="B40" s="42" t="s">
        <v>463</v>
      </c>
    </row>
    <row r="42" spans="2:6" x14ac:dyDescent="0.35">
      <c r="B42" s="56" t="s">
        <v>455</v>
      </c>
    </row>
    <row r="43" spans="2:6" x14ac:dyDescent="0.35">
      <c r="B43" s="44" t="s">
        <v>6</v>
      </c>
      <c r="C43" s="44" t="s">
        <v>456</v>
      </c>
      <c r="D43" s="44" t="s">
        <v>457</v>
      </c>
      <c r="E43" s="44" t="s">
        <v>458</v>
      </c>
      <c r="F43" s="44" t="s">
        <v>459</v>
      </c>
    </row>
    <row r="44" spans="2:6" x14ac:dyDescent="0.35">
      <c r="B44" s="46" t="s">
        <v>464</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465</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466</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467</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468</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91</v>
      </c>
      <c r="F49" s="47">
        <f t="shared" si="0"/>
        <v>91</v>
      </c>
    </row>
    <row r="51" spans="2:6" x14ac:dyDescent="0.35">
      <c r="B51" s="56" t="s">
        <v>461</v>
      </c>
    </row>
    <row r="52" spans="2:6" x14ac:dyDescent="0.35">
      <c r="B52" s="57" t="s">
        <v>6</v>
      </c>
      <c r="C52" s="57" t="s">
        <v>456</v>
      </c>
      <c r="D52" s="57" t="s">
        <v>457</v>
      </c>
      <c r="E52" s="57" t="s">
        <v>458</v>
      </c>
      <c r="F52" s="57" t="s">
        <v>21</v>
      </c>
    </row>
    <row r="53" spans="2:6" x14ac:dyDescent="0.35">
      <c r="B53" s="46" t="s">
        <v>464</v>
      </c>
      <c r="C53" s="48">
        <f t="shared" ref="C53:C58" si="1">IF(F44&gt;0, C44/F44, 0)</f>
        <v>0</v>
      </c>
      <c r="D53" s="48">
        <f t="shared" ref="D53:D58" si="2">IF(F44&gt;0, D44/F44, 0)</f>
        <v>0</v>
      </c>
      <c r="E53" s="48">
        <f t="shared" ref="E53:E58" si="3">IF(F44&gt;0, E44/F44, 0)</f>
        <v>0</v>
      </c>
      <c r="F53" s="49" t="s">
        <v>21</v>
      </c>
    </row>
    <row r="54" spans="2:6" x14ac:dyDescent="0.35">
      <c r="B54" s="46" t="s">
        <v>465</v>
      </c>
      <c r="C54" s="48">
        <f t="shared" si="1"/>
        <v>0</v>
      </c>
      <c r="D54" s="48">
        <f t="shared" si="2"/>
        <v>0</v>
      </c>
      <c r="E54" s="48">
        <f t="shared" si="3"/>
        <v>0</v>
      </c>
      <c r="F54" s="49" t="s">
        <v>21</v>
      </c>
    </row>
    <row r="55" spans="2:6" x14ac:dyDescent="0.35">
      <c r="B55" s="46" t="s">
        <v>466</v>
      </c>
      <c r="C55" s="48">
        <f t="shared" si="1"/>
        <v>0</v>
      </c>
      <c r="D55" s="48">
        <f t="shared" si="2"/>
        <v>0</v>
      </c>
      <c r="E55" s="48">
        <f t="shared" si="3"/>
        <v>0</v>
      </c>
      <c r="F55" s="49" t="s">
        <v>21</v>
      </c>
    </row>
    <row r="56" spans="2:6" x14ac:dyDescent="0.35">
      <c r="B56" s="46" t="s">
        <v>467</v>
      </c>
      <c r="C56" s="48">
        <f t="shared" si="1"/>
        <v>0</v>
      </c>
      <c r="D56" s="48">
        <f t="shared" si="2"/>
        <v>0</v>
      </c>
      <c r="E56" s="48">
        <f t="shared" si="3"/>
        <v>0</v>
      </c>
      <c r="F56" s="49" t="s">
        <v>21</v>
      </c>
    </row>
    <row r="57" spans="2:6" x14ac:dyDescent="0.35">
      <c r="B57" s="46" t="s">
        <v>468</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469</v>
      </c>
    </row>
    <row r="65" spans="2:6" x14ac:dyDescent="0.35">
      <c r="B65" s="56" t="s">
        <v>455</v>
      </c>
    </row>
    <row r="66" spans="2:6" x14ac:dyDescent="0.35">
      <c r="B66" s="44" t="s">
        <v>2</v>
      </c>
      <c r="C66" s="44" t="s">
        <v>456</v>
      </c>
      <c r="D66" s="44" t="s">
        <v>457</v>
      </c>
      <c r="E66" s="44" t="s">
        <v>458</v>
      </c>
      <c r="F66" s="44" t="s">
        <v>459</v>
      </c>
    </row>
    <row r="67" spans="2:6" x14ac:dyDescent="0.35">
      <c r="B67" s="46" t="s">
        <v>78</v>
      </c>
      <c r="C67" s="47">
        <f>COUNTIFS('Recommendations'!C:C,"CAT I (High)",'Recommendations'!M:M,"=Resolved")</f>
        <v>0</v>
      </c>
      <c r="D67" s="47">
        <f>COUNTIFS('Recommendations'!C:C,"=CAT I (High)",'Recommendations'!M:M,"=Testing")</f>
        <v>0</v>
      </c>
      <c r="E67" s="47">
        <f>COUNTIFS('Recommendations'!C:C,"=CAT I (High)",'Recommendations'!M:M,"=Outstanding")</f>
        <v>4</v>
      </c>
      <c r="F67" s="47">
        <f>SUM(C67:E67)</f>
        <v>4</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69</v>
      </c>
      <c r="F68" s="47">
        <f>SUM(C68:E68)</f>
        <v>69</v>
      </c>
    </row>
    <row r="69" spans="2:6" x14ac:dyDescent="0.35">
      <c r="B69" s="46" t="s">
        <v>27</v>
      </c>
      <c r="C69" s="47">
        <f>COUNTIFS('Recommendations'!C:C,"CAT III (Low)",'Recommendations'!M:M,"=Resolved")</f>
        <v>0</v>
      </c>
      <c r="D69" s="47">
        <f>COUNTIFS('Recommendations'!C:C,"=CAT III (Low)",'Recommendations'!M:M,"=Testing")</f>
        <v>0</v>
      </c>
      <c r="E69" s="47">
        <f>COUNTIFS('Recommendations'!C:C,"=CAT III (Low)",'Recommendations'!M:M,"=Outstanding")</f>
        <v>18</v>
      </c>
      <c r="F69" s="47">
        <f>SUM(C69:E69)</f>
        <v>18</v>
      </c>
    </row>
    <row r="71" spans="2:6" x14ac:dyDescent="0.35">
      <c r="B71" s="56" t="s">
        <v>461</v>
      </c>
    </row>
    <row r="72" spans="2:6" x14ac:dyDescent="0.35">
      <c r="B72" s="57" t="s">
        <v>2</v>
      </c>
      <c r="C72" s="57" t="s">
        <v>456</v>
      </c>
      <c r="D72" s="57" t="s">
        <v>457</v>
      </c>
      <c r="E72" s="57" t="s">
        <v>458</v>
      </c>
      <c r="F72" s="57" t="s">
        <v>21</v>
      </c>
    </row>
    <row r="73" spans="2:6" x14ac:dyDescent="0.35">
      <c r="B73" s="46" t="s">
        <v>78</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27</v>
      </c>
      <c r="C75" s="48">
        <f>IF(F69&gt;0, C69/F69, 0)</f>
        <v>0</v>
      </c>
      <c r="D75" s="48">
        <f>IF(F69&gt;0, D69/F69, 0)</f>
        <v>0</v>
      </c>
      <c r="E75" s="48">
        <f>IF(F69&gt;0, E69/F69, 0)</f>
        <v>1</v>
      </c>
      <c r="F75" s="49" t="s">
        <v>21</v>
      </c>
    </row>
    <row r="80" spans="2:6" ht="18.5" x14ac:dyDescent="0.45">
      <c r="B80" s="42" t="s">
        <v>470</v>
      </c>
    </row>
    <row r="82" spans="2:6" x14ac:dyDescent="0.35">
      <c r="B82" s="56" t="s">
        <v>455</v>
      </c>
    </row>
    <row r="83" spans="2:6" x14ac:dyDescent="0.35">
      <c r="B83" s="44" t="s">
        <v>4</v>
      </c>
      <c r="C83" s="44" t="s">
        <v>456</v>
      </c>
      <c r="D83" s="44" t="s">
        <v>457</v>
      </c>
      <c r="E83" s="44" t="s">
        <v>458</v>
      </c>
      <c r="F83" s="44" t="s">
        <v>459</v>
      </c>
    </row>
    <row r="84" spans="2:6" x14ac:dyDescent="0.35">
      <c r="B84" s="46" t="s">
        <v>471</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472</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473</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474</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91</v>
      </c>
      <c r="F88" s="47">
        <f>SUM(C88:E88)</f>
        <v>91</v>
      </c>
    </row>
    <row r="90" spans="2:6" x14ac:dyDescent="0.35">
      <c r="B90" s="56" t="s">
        <v>461</v>
      </c>
    </row>
    <row r="91" spans="2:6" x14ac:dyDescent="0.35">
      <c r="B91" s="57" t="s">
        <v>4</v>
      </c>
      <c r="C91" s="57" t="s">
        <v>456</v>
      </c>
      <c r="D91" s="57" t="s">
        <v>457</v>
      </c>
      <c r="E91" s="57" t="s">
        <v>458</v>
      </c>
      <c r="F91" s="57" t="s">
        <v>21</v>
      </c>
    </row>
    <row r="92" spans="2:6" x14ac:dyDescent="0.35">
      <c r="B92" s="46" t="s">
        <v>471</v>
      </c>
      <c r="C92" s="48">
        <f>IF(F84&gt;0, C84/F84, 0)</f>
        <v>0</v>
      </c>
      <c r="D92" s="48">
        <f>IF(F84&gt;0, D84/F84, 0)</f>
        <v>0</v>
      </c>
      <c r="E92" s="48">
        <f>IF(F84&gt;0, E84/F84, 0)</f>
        <v>0</v>
      </c>
      <c r="F92" s="49" t="s">
        <v>21</v>
      </c>
    </row>
    <row r="93" spans="2:6" x14ac:dyDescent="0.35">
      <c r="B93" s="46" t="s">
        <v>472</v>
      </c>
      <c r="C93" s="48">
        <f>IF(F85&gt;0, C85/F85, 0)</f>
        <v>0</v>
      </c>
      <c r="D93" s="48">
        <f>IF(F85&gt;0, D85/F85, 0)</f>
        <v>0</v>
      </c>
      <c r="E93" s="48">
        <f>IF(F85&gt;0, E85/F85, 0)</f>
        <v>0</v>
      </c>
      <c r="F93" s="49" t="s">
        <v>21</v>
      </c>
    </row>
    <row r="94" spans="2:6" x14ac:dyDescent="0.35">
      <c r="B94" s="46" t="s">
        <v>473</v>
      </c>
      <c r="C94" s="48">
        <f>IF(F86&gt;0, C86/F86, 0)</f>
        <v>0</v>
      </c>
      <c r="D94" s="48">
        <f>IF(F86&gt;0, D86/F86, 0)</f>
        <v>0</v>
      </c>
      <c r="E94" s="48">
        <f>IF(F86&gt;0, E86/F86, 0)</f>
        <v>0</v>
      </c>
      <c r="F94" s="49" t="s">
        <v>21</v>
      </c>
    </row>
    <row r="95" spans="2:6" x14ac:dyDescent="0.35">
      <c r="B95" s="46" t="s">
        <v>474</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475</v>
      </c>
    </row>
    <row r="103" spans="2:6" x14ac:dyDescent="0.35">
      <c r="B103" s="56" t="s">
        <v>455</v>
      </c>
    </row>
    <row r="104" spans="2:6" x14ac:dyDescent="0.35">
      <c r="B104" s="44" t="s">
        <v>476</v>
      </c>
      <c r="C104" s="44" t="s">
        <v>456</v>
      </c>
      <c r="D104" s="44" t="s">
        <v>457</v>
      </c>
      <c r="E104" s="44" t="s">
        <v>458</v>
      </c>
      <c r="F104" s="44" t="s">
        <v>459</v>
      </c>
    </row>
    <row r="105" spans="2:6" x14ac:dyDescent="0.35">
      <c r="B105" s="46" t="s">
        <v>477</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478</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479</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91</v>
      </c>
      <c r="F108" s="47">
        <f>SUM(C108:E108)</f>
        <v>91</v>
      </c>
    </row>
    <row r="110" spans="2:6" x14ac:dyDescent="0.35">
      <c r="B110" s="56" t="s">
        <v>461</v>
      </c>
    </row>
    <row r="111" spans="2:6" x14ac:dyDescent="0.35">
      <c r="B111" s="57" t="s">
        <v>476</v>
      </c>
      <c r="C111" s="57" t="s">
        <v>456</v>
      </c>
      <c r="D111" s="57" t="s">
        <v>457</v>
      </c>
      <c r="E111" s="57" t="s">
        <v>458</v>
      </c>
      <c r="F111" s="57" t="s">
        <v>21</v>
      </c>
    </row>
    <row r="112" spans="2:6" x14ac:dyDescent="0.35">
      <c r="B112" s="46" t="s">
        <v>477</v>
      </c>
      <c r="C112" s="48">
        <f>IF(F105&gt;0, C105/F105, 0)</f>
        <v>0</v>
      </c>
      <c r="D112" s="48">
        <f>IF(F105&gt;0, D105/F105, 0)</f>
        <v>0</v>
      </c>
      <c r="E112" s="48">
        <f>IF(F105&gt;0, E105/F105, 0)</f>
        <v>0</v>
      </c>
      <c r="F112" s="49" t="s">
        <v>21</v>
      </c>
    </row>
    <row r="113" spans="2:15" x14ac:dyDescent="0.35">
      <c r="B113" s="46" t="s">
        <v>478</v>
      </c>
      <c r="C113" s="48">
        <f>IF(F106&gt;0, C106/F106, 0)</f>
        <v>0</v>
      </c>
      <c r="D113" s="48">
        <f>IF(F106&gt;0, D106/F106, 0)</f>
        <v>0</v>
      </c>
      <c r="E113" s="48">
        <f>IF(F106&gt;0, E106/F106, 0)</f>
        <v>0</v>
      </c>
      <c r="F113" s="49" t="s">
        <v>21</v>
      </c>
    </row>
    <row r="114" spans="2:15" x14ac:dyDescent="0.35">
      <c r="B114" s="46" t="s">
        <v>479</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480</v>
      </c>
      <c r="J120" s="42" t="s">
        <v>481</v>
      </c>
    </row>
    <row r="121" spans="2:15" x14ac:dyDescent="0.35">
      <c r="B121" s="44" t="s">
        <v>6</v>
      </c>
      <c r="C121" s="115" t="s">
        <v>482</v>
      </c>
      <c r="D121" s="115"/>
      <c r="E121" s="44" t="s">
        <v>448</v>
      </c>
      <c r="F121" s="44" t="s">
        <v>456</v>
      </c>
      <c r="G121" s="115" t="s">
        <v>483</v>
      </c>
      <c r="H121" s="115"/>
      <c r="J121" s="44" t="s">
        <v>6</v>
      </c>
      <c r="K121" s="44" t="s">
        <v>471</v>
      </c>
      <c r="L121" s="44" t="s">
        <v>472</v>
      </c>
      <c r="M121" s="44" t="s">
        <v>473</v>
      </c>
      <c r="N121" s="44" t="s">
        <v>474</v>
      </c>
      <c r="O121" s="44" t="s">
        <v>18</v>
      </c>
    </row>
    <row r="122" spans="2:15" x14ac:dyDescent="0.35">
      <c r="B122" s="50" t="s">
        <v>464</v>
      </c>
      <c r="C122" s="116" t="s">
        <v>21</v>
      </c>
      <c r="D122" s="116"/>
      <c r="E122" s="47">
        <f>COUNTIF('Recommendations'!G:G,"Phase1")-COUNTIFS('Recommendations'!G:G,"Phase1",'Recommendations'!H:H,"Risk Accepted")-COUNTIFS('Recommendations'!G:G,"Phase1",'Recommendations'!H:H,"N/A")</f>
        <v>0</v>
      </c>
      <c r="F122" s="47">
        <f>COUNTIFS('Recommendations'!G:G,"Phase1",'Recommendations'!M:M,"Resolved")</f>
        <v>0</v>
      </c>
      <c r="G122" s="117">
        <f t="shared" ref="G122:G127" si="4">IF(E122&gt;0,F122/E122,0)</f>
        <v>0</v>
      </c>
      <c r="H122" s="117"/>
      <c r="J122" s="50" t="s">
        <v>464</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465</v>
      </c>
      <c r="C123" s="116" t="s">
        <v>21</v>
      </c>
      <c r="D123" s="116"/>
      <c r="E123" s="47">
        <f>COUNTIF('Recommendations'!G:G,"Phase2")-COUNTIFS('Recommendations'!G:G,"Phase2",'Recommendations'!H:H,"Risk Accepted")-COUNTIFS('Recommendations'!G:G,"Phase2",'Recommendations'!H:H,"N/A")</f>
        <v>0</v>
      </c>
      <c r="F123" s="47">
        <f>COUNTIFS('Recommendations'!G:G,"Phase2",'Recommendations'!M:M,"Resolved")</f>
        <v>0</v>
      </c>
      <c r="G123" s="117">
        <f t="shared" si="4"/>
        <v>0</v>
      </c>
      <c r="H123" s="117"/>
      <c r="J123" s="50" t="s">
        <v>465</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466</v>
      </c>
      <c r="C124" s="116" t="s">
        <v>21</v>
      </c>
      <c r="D124" s="116"/>
      <c r="E124" s="47">
        <f>COUNTIF('Recommendations'!G:G,"Phase3")-COUNTIFS('Recommendations'!G:G,"Phase3",'Recommendations'!H:H,"Risk Accepted")-COUNTIFS('Recommendations'!G:G,"Phase3",'Recommendations'!H:H,"N/A")</f>
        <v>0</v>
      </c>
      <c r="F124" s="47">
        <f>COUNTIFS('Recommendations'!G:G,"Phase3",'Recommendations'!M:M,"Resolved")</f>
        <v>0</v>
      </c>
      <c r="G124" s="117">
        <f t="shared" si="4"/>
        <v>0</v>
      </c>
      <c r="H124" s="117"/>
      <c r="J124" s="50" t="s">
        <v>466</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467</v>
      </c>
      <c r="C125" s="116" t="s">
        <v>21</v>
      </c>
      <c r="D125" s="116"/>
      <c r="E125" s="47">
        <f>COUNTIF('Recommendations'!G:G,"Phase4")-COUNTIFS('Recommendations'!G:G,"Phase4",'Recommendations'!H:H,"Risk Accepted")-COUNTIFS('Recommendations'!G:G,"Phase4",'Recommendations'!H:H,"N/A")</f>
        <v>0</v>
      </c>
      <c r="F125" s="47">
        <f>COUNTIFS('Recommendations'!G:G,"Phase4",'Recommendations'!M:M,"Resolved")</f>
        <v>0</v>
      </c>
      <c r="G125" s="117">
        <f t="shared" si="4"/>
        <v>0</v>
      </c>
      <c r="H125" s="117"/>
      <c r="J125" s="50" t="s">
        <v>467</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468</v>
      </c>
      <c r="C126" s="116" t="s">
        <v>21</v>
      </c>
      <c r="D126" s="116"/>
      <c r="E126" s="47">
        <f>COUNTIF('Recommendations'!G:G,"Phase5")-COUNTIFS('Recommendations'!G:G,"Phase5",'Recommendations'!H:H,"Risk Accepted")-COUNTIFS('Recommendations'!G:G,"Phase5",'Recommendations'!H:H,"N/A")</f>
        <v>0</v>
      </c>
      <c r="F126" s="47">
        <f>COUNTIFS('Recommendations'!G:G,"Phase5",'Recommendations'!M:M,"Resolved")</f>
        <v>0</v>
      </c>
      <c r="G126" s="117">
        <f t="shared" si="4"/>
        <v>0</v>
      </c>
      <c r="H126" s="117"/>
      <c r="J126" s="50" t="s">
        <v>468</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116" t="s">
        <v>21</v>
      </c>
      <c r="D127" s="116"/>
      <c r="E127" s="47">
        <f>COUNTIF('Recommendations'!G:G,"Pending")-COUNTIFS('Recommendations'!G:G,"Pending",'Recommendations'!H:H,"Risk Accepted")-COUNTIFS('Recommendations'!G:G,"Pending",'Recommendations'!H:H,"N/A")</f>
        <v>91</v>
      </c>
      <c r="F127" s="47">
        <f>COUNTIFS('Recommendations'!G:G,"Pending",'Recommendations'!M:M,"Resolved")</f>
        <v>0</v>
      </c>
      <c r="G127" s="117">
        <f t="shared" si="4"/>
        <v>0</v>
      </c>
      <c r="H127" s="117"/>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91</v>
      </c>
    </row>
    <row r="134" spans="2:24" ht="21" x14ac:dyDescent="0.5">
      <c r="B134" s="42" t="s">
        <v>484</v>
      </c>
      <c r="P134" s="59" t="s">
        <v>485</v>
      </c>
    </row>
    <row r="136" spans="2:24" ht="60" customHeight="1" x14ac:dyDescent="0.35">
      <c r="B136" s="118" t="s">
        <v>486</v>
      </c>
      <c r="C136" s="111"/>
      <c r="D136" s="111"/>
      <c r="E136" s="111"/>
      <c r="F136" s="111"/>
      <c r="P136" s="118" t="s">
        <v>487</v>
      </c>
      <c r="Q136" s="111"/>
      <c r="R136" s="111"/>
      <c r="S136" s="111"/>
      <c r="T136" s="111"/>
      <c r="U136" s="111"/>
      <c r="V136" s="111"/>
      <c r="W136" s="111"/>
    </row>
    <row r="138" spans="2:24" ht="30" customHeight="1" x14ac:dyDescent="0.35">
      <c r="P138" s="60" t="s">
        <v>488</v>
      </c>
      <c r="Q138" s="61">
        <f>C16</f>
        <v>0</v>
      </c>
      <c r="R138" s="62"/>
      <c r="S138" s="61">
        <f>C84</f>
        <v>0</v>
      </c>
      <c r="T138" s="62"/>
      <c r="U138" s="61">
        <f>C85</f>
        <v>0</v>
      </c>
      <c r="V138" s="62"/>
      <c r="W138" s="61">
        <f>C86</f>
        <v>0</v>
      </c>
      <c r="X138" s="62"/>
    </row>
    <row r="139" spans="2:24" ht="35" customHeight="1" x14ac:dyDescent="0.35">
      <c r="P139" s="63" t="s">
        <v>489</v>
      </c>
      <c r="Q139" s="63" t="s">
        <v>490</v>
      </c>
      <c r="R139" s="63" t="s">
        <v>491</v>
      </c>
      <c r="S139" s="63" t="s">
        <v>492</v>
      </c>
      <c r="T139" s="63" t="s">
        <v>493</v>
      </c>
      <c r="U139" s="63" t="s">
        <v>494</v>
      </c>
      <c r="V139" s="63" t="s">
        <v>495</v>
      </c>
      <c r="W139" s="63" t="s">
        <v>496</v>
      </c>
      <c r="X139" s="63" t="s">
        <v>497</v>
      </c>
    </row>
    <row r="140" spans="2:24" x14ac:dyDescent="0.35">
      <c r="O140" s="64" t="s">
        <v>498</v>
      </c>
      <c r="P140" s="65" t="s">
        <v>499</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500</v>
      </c>
      <c r="P175" s="59" t="s">
        <v>501</v>
      </c>
    </row>
    <row r="177" spans="2:22" ht="45" customHeight="1" x14ac:dyDescent="0.35">
      <c r="B177" s="118" t="s">
        <v>502</v>
      </c>
      <c r="C177" s="111"/>
      <c r="D177" s="111"/>
      <c r="E177" s="111"/>
      <c r="F177" s="111"/>
      <c r="P177" s="118" t="s">
        <v>503</v>
      </c>
      <c r="Q177" s="111"/>
      <c r="R177" s="111"/>
      <c r="S177" s="111"/>
      <c r="T177" s="111"/>
      <c r="U177" s="111"/>
    </row>
    <row r="178" spans="2:22" ht="35" customHeight="1" x14ac:dyDescent="0.35">
      <c r="P178" s="115" t="s">
        <v>504</v>
      </c>
      <c r="Q178" s="115"/>
      <c r="R178" s="115" t="s">
        <v>505</v>
      </c>
      <c r="S178" s="115"/>
      <c r="T178" s="115"/>
    </row>
    <row r="179" spans="2:22" ht="30" customHeight="1" x14ac:dyDescent="0.35">
      <c r="P179" s="119">
        <v>0</v>
      </c>
      <c r="Q179" s="120"/>
      <c r="R179" s="121" t="s">
        <v>506</v>
      </c>
      <c r="S179" s="122"/>
      <c r="T179" s="122"/>
    </row>
    <row r="182" spans="2:22" ht="25" customHeight="1" x14ac:dyDescent="0.35">
      <c r="P182" s="68" t="s">
        <v>489</v>
      </c>
      <c r="Q182" s="68" t="s">
        <v>507</v>
      </c>
      <c r="R182" s="68" t="s">
        <v>508</v>
      </c>
      <c r="S182" s="123" t="s">
        <v>8</v>
      </c>
      <c r="T182" s="123"/>
      <c r="U182" s="123"/>
      <c r="V182" s="111"/>
    </row>
    <row r="183" spans="2:22" ht="20" customHeight="1" x14ac:dyDescent="0.35">
      <c r="P183" s="70"/>
      <c r="Q183" s="71"/>
      <c r="R183" s="72" t="str">
        <f>IF(AND(NOT(ISBLANK(Q183)), Dashboard!$P179&gt;0), Q183/Dashboard!$P179, "")</f>
        <v/>
      </c>
      <c r="S183" s="124"/>
      <c r="T183" s="125"/>
      <c r="U183" s="125"/>
      <c r="V183" s="125"/>
    </row>
    <row r="184" spans="2:22" ht="20" customHeight="1" x14ac:dyDescent="0.35">
      <c r="P184" s="70"/>
      <c r="Q184" s="71"/>
      <c r="R184" s="72" t="str">
        <f>IF(AND(NOT(ISBLANK(Q184)), Dashboard!$P179&gt;0), Q184/Dashboard!$P179, "")</f>
        <v/>
      </c>
      <c r="S184" s="124"/>
      <c r="T184" s="125"/>
      <c r="U184" s="125"/>
      <c r="V184" s="125"/>
    </row>
    <row r="185" spans="2:22" ht="20" customHeight="1" x14ac:dyDescent="0.35">
      <c r="P185" s="70"/>
      <c r="Q185" s="71"/>
      <c r="R185" s="72" t="str">
        <f>IF(AND(NOT(ISBLANK(Q185)), Dashboard!$P179&gt;0), Q185/Dashboard!$P179, "")</f>
        <v/>
      </c>
      <c r="S185" s="124"/>
      <c r="T185" s="125"/>
      <c r="U185" s="125"/>
      <c r="V185" s="125"/>
    </row>
    <row r="186" spans="2:22" ht="20" customHeight="1" x14ac:dyDescent="0.35">
      <c r="P186" s="70"/>
      <c r="Q186" s="71"/>
      <c r="R186" s="72" t="str">
        <f>IF(AND(NOT(ISBLANK(Q186)), Dashboard!$P179&gt;0), Q186/Dashboard!$P179, "")</f>
        <v/>
      </c>
      <c r="S186" s="124"/>
      <c r="T186" s="125"/>
      <c r="U186" s="125"/>
      <c r="V186" s="125"/>
    </row>
    <row r="187" spans="2:22" ht="20" customHeight="1" x14ac:dyDescent="0.35">
      <c r="P187" s="70"/>
      <c r="Q187" s="71"/>
      <c r="R187" s="72" t="str">
        <f>IF(AND(NOT(ISBLANK(Q187)), Dashboard!$P179&gt;0), Q187/Dashboard!$P179, "")</f>
        <v/>
      </c>
      <c r="S187" s="124"/>
      <c r="T187" s="125"/>
      <c r="U187" s="125"/>
      <c r="V187" s="125"/>
    </row>
    <row r="188" spans="2:22" ht="20" customHeight="1" x14ac:dyDescent="0.35">
      <c r="P188" s="70"/>
      <c r="Q188" s="71"/>
      <c r="R188" s="72" t="str">
        <f>IF(AND(NOT(ISBLANK(Q188)), Dashboard!$P179&gt;0), Q188/Dashboard!$P179, "")</f>
        <v/>
      </c>
      <c r="S188" s="124"/>
      <c r="T188" s="125"/>
      <c r="U188" s="125"/>
      <c r="V188" s="125"/>
    </row>
    <row r="189" spans="2:22" ht="20" customHeight="1" x14ac:dyDescent="0.35">
      <c r="P189" s="70"/>
      <c r="Q189" s="71"/>
      <c r="R189" s="72" t="str">
        <f>IF(AND(NOT(ISBLANK(Q189)), Dashboard!$P179&gt;0), Q189/Dashboard!$P179, "")</f>
        <v/>
      </c>
      <c r="S189" s="124"/>
      <c r="T189" s="125"/>
      <c r="U189" s="125"/>
      <c r="V189" s="125"/>
    </row>
    <row r="190" spans="2:22" ht="20" customHeight="1" x14ac:dyDescent="0.35">
      <c r="P190" s="70"/>
      <c r="Q190" s="71"/>
      <c r="R190" s="72" t="str">
        <f>IF(AND(NOT(ISBLANK(Q190)), Dashboard!$P179&gt;0), Q190/Dashboard!$P179, "")</f>
        <v/>
      </c>
      <c r="S190" s="124"/>
      <c r="T190" s="125"/>
      <c r="U190" s="125"/>
      <c r="V190" s="125"/>
    </row>
    <row r="191" spans="2:22" ht="20" customHeight="1" x14ac:dyDescent="0.35">
      <c r="P191" s="70"/>
      <c r="Q191" s="71"/>
      <c r="R191" s="72" t="str">
        <f>IF(AND(NOT(ISBLANK(Q191)), Dashboard!$P179&gt;0), Q191/Dashboard!$P179, "")</f>
        <v/>
      </c>
      <c r="S191" s="124"/>
      <c r="T191" s="125"/>
      <c r="U191" s="125"/>
      <c r="V191" s="125"/>
    </row>
    <row r="192" spans="2:22" ht="20" customHeight="1" x14ac:dyDescent="0.35">
      <c r="P192" s="70"/>
      <c r="Q192" s="71"/>
      <c r="R192" s="72" t="str">
        <f>IF(AND(NOT(ISBLANK(Q192)), Dashboard!$P179&gt;0), Q192/Dashboard!$P179, "")</f>
        <v/>
      </c>
      <c r="S192" s="124"/>
      <c r="T192" s="125"/>
      <c r="U192" s="125"/>
      <c r="V192" s="125"/>
    </row>
    <row r="193" spans="2:22" ht="20" customHeight="1" x14ac:dyDescent="0.35">
      <c r="P193" s="70"/>
      <c r="Q193" s="71"/>
      <c r="R193" s="72" t="str">
        <f>IF(AND(NOT(ISBLANK(Q193)), Dashboard!$P179&gt;0), Q193/Dashboard!$P179, "")</f>
        <v/>
      </c>
      <c r="S193" s="124"/>
      <c r="T193" s="125"/>
      <c r="U193" s="125"/>
      <c r="V193" s="125"/>
    </row>
    <row r="194" spans="2:22" ht="20" customHeight="1" x14ac:dyDescent="0.35">
      <c r="P194" s="70"/>
      <c r="Q194" s="71"/>
      <c r="R194" s="72" t="str">
        <f>IF(AND(NOT(ISBLANK(Q194)), Dashboard!$P179&gt;0), Q194/Dashboard!$P179, "")</f>
        <v/>
      </c>
      <c r="S194" s="124"/>
      <c r="T194" s="125"/>
      <c r="U194" s="125"/>
      <c r="V194" s="125"/>
    </row>
    <row r="195" spans="2:22" ht="20" customHeight="1" x14ac:dyDescent="0.35">
      <c r="P195" s="70"/>
      <c r="Q195" s="71"/>
      <c r="R195" s="72" t="str">
        <f>IF(AND(NOT(ISBLANK(Q195)), Dashboard!$P179&gt;0), Q195/Dashboard!$P179, "")</f>
        <v/>
      </c>
      <c r="S195" s="124"/>
      <c r="T195" s="125"/>
      <c r="U195" s="125"/>
      <c r="V195" s="125"/>
    </row>
    <row r="196" spans="2:22" ht="20" customHeight="1" x14ac:dyDescent="0.35">
      <c r="P196" s="70"/>
      <c r="Q196" s="71"/>
      <c r="R196" s="72" t="str">
        <f>IF(AND(NOT(ISBLANK(Q196)), Dashboard!$P179&gt;0), Q196/Dashboard!$P179, "")</f>
        <v/>
      </c>
      <c r="S196" s="124"/>
      <c r="T196" s="125"/>
      <c r="U196" s="125"/>
      <c r="V196" s="125"/>
    </row>
    <row r="197" spans="2:22" ht="20" customHeight="1" x14ac:dyDescent="0.35">
      <c r="P197" s="70"/>
      <c r="Q197" s="71"/>
      <c r="R197" s="72" t="str">
        <f>IF(AND(NOT(ISBLANK(Q197)), Dashboard!$P179&gt;0), Q197/Dashboard!$P179, "")</f>
        <v/>
      </c>
      <c r="S197" s="124"/>
      <c r="T197" s="125"/>
      <c r="U197" s="125"/>
      <c r="V197" s="125"/>
    </row>
    <row r="198" spans="2:22" ht="20" customHeight="1" x14ac:dyDescent="0.35">
      <c r="P198" s="70"/>
      <c r="Q198" s="71"/>
      <c r="R198" s="72" t="str">
        <f>IF(AND(NOT(ISBLANK(Q198)), Dashboard!$P179&gt;0), Q198/Dashboard!$P179, "")</f>
        <v/>
      </c>
      <c r="S198" s="124"/>
      <c r="T198" s="125"/>
      <c r="U198" s="125"/>
      <c r="V198" s="125"/>
    </row>
    <row r="199" spans="2:22" ht="20" customHeight="1" x14ac:dyDescent="0.35">
      <c r="P199" s="70"/>
      <c r="Q199" s="71"/>
      <c r="R199" s="72" t="str">
        <f>IF(AND(NOT(ISBLANK(Q199)), Dashboard!$P179&gt;0), Q199/Dashboard!$P179, "")</f>
        <v/>
      </c>
      <c r="S199" s="124"/>
      <c r="T199" s="125"/>
      <c r="U199" s="125"/>
      <c r="V199" s="125"/>
    </row>
    <row r="200" spans="2:22" ht="20" customHeight="1" x14ac:dyDescent="0.35">
      <c r="P200" s="70"/>
      <c r="Q200" s="71"/>
      <c r="R200" s="72" t="str">
        <f>IF(AND(NOT(ISBLANK(Q200)), Dashboard!$P179&gt;0), Q200/Dashboard!$P179, "")</f>
        <v/>
      </c>
      <c r="S200" s="124"/>
      <c r="T200" s="125"/>
      <c r="U200" s="125"/>
      <c r="V200" s="125"/>
    </row>
    <row r="201" spans="2:22" ht="20" customHeight="1" x14ac:dyDescent="0.35">
      <c r="P201" s="70"/>
      <c r="Q201" s="71"/>
      <c r="R201" s="72" t="str">
        <f>IF(AND(NOT(ISBLANK(Q201)), Dashboard!$P179&gt;0), Q201/Dashboard!$P179, "")</f>
        <v/>
      </c>
      <c r="S201" s="124"/>
      <c r="T201" s="125"/>
      <c r="U201" s="125"/>
      <c r="V201" s="125"/>
    </row>
    <row r="202" spans="2:22" ht="20" customHeight="1" x14ac:dyDescent="0.35">
      <c r="P202" s="70"/>
      <c r="Q202" s="71"/>
      <c r="R202" s="72" t="str">
        <f>IF(AND(NOT(ISBLANK(Q202)), Dashboard!$P179&gt;0), Q202/Dashboard!$P179, "")</f>
        <v/>
      </c>
      <c r="S202" s="124"/>
      <c r="T202" s="125"/>
      <c r="U202" s="125"/>
      <c r="V202" s="125"/>
    </row>
    <row r="206" spans="2:22" ht="32" customHeight="1" x14ac:dyDescent="0.35">
      <c r="B206" s="109" t="s">
        <v>377</v>
      </c>
      <c r="C206" s="109"/>
      <c r="D206" s="109"/>
      <c r="E206" s="109"/>
      <c r="F206" s="109"/>
      <c r="G206" s="109"/>
      <c r="H206" s="109"/>
      <c r="I206" s="109"/>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41" priority="1" operator="greaterThanOrEqual">
      <formula>0.9</formula>
    </cfRule>
    <cfRule type="cellIs" dxfId="40" priority="2" operator="greaterThanOrEqual">
      <formula>0.5</formula>
    </cfRule>
    <cfRule type="cellIs" dxfId="39" priority="3" operator="lessThan">
      <formula>0.5</formula>
    </cfRule>
  </conditionalFormatting>
  <conditionalFormatting sqref="G122:H127">
    <cfRule type="expression" dxfId="38" priority="4">
      <formula>$G122&gt;=0.8</formula>
    </cfRule>
    <cfRule type="expression" dxfId="37" priority="5">
      <formula>AND($G122&gt;=0.5,$G122&lt;0.8)</formula>
    </cfRule>
    <cfRule type="expression" dxfId="36" priority="6">
      <formula>$G122&lt;0.5</formula>
    </cfRule>
  </conditionalFormatting>
  <conditionalFormatting sqref="K122:K127">
    <cfRule type="cellIs" dxfId="35" priority="7" operator="greaterThan">
      <formula>0</formula>
    </cfRule>
  </conditionalFormatting>
  <conditionalFormatting sqref="L122:L127">
    <cfRule type="cellIs" dxfId="34" priority="8" operator="greaterThan">
      <formula>0</formula>
    </cfRule>
  </conditionalFormatting>
  <conditionalFormatting sqref="M122:M127">
    <cfRule type="cellIs" dxfId="33" priority="9" operator="greaterThan">
      <formula>0</formula>
    </cfRule>
  </conditionalFormatting>
  <conditionalFormatting sqref="N122:N127">
    <cfRule type="cellIs" dxfId="32"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6"/>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92" si="0">IF(OR(H2="Implemented",H2="Compensated"),"Resolved",IF(OR(H2="Risk Accepted",H2="N/A"),"Excluded",IF(H2="Testing","Testing","Outstanding")))</f>
        <v>Outstanding</v>
      </c>
      <c r="N2" s="13" t="s">
        <v>21</v>
      </c>
    </row>
    <row r="3" spans="1:14" ht="60" customHeight="1" x14ac:dyDescent="0.35">
      <c r="A3" s="11" t="s">
        <v>25</v>
      </c>
      <c r="B3" s="1" t="s">
        <v>26</v>
      </c>
      <c r="C3" s="2" t="s">
        <v>27</v>
      </c>
      <c r="D3" s="3" t="s">
        <v>17</v>
      </c>
      <c r="E3" s="4" t="s">
        <v>18</v>
      </c>
      <c r="F3" s="4" t="s">
        <v>19</v>
      </c>
      <c r="G3" s="4" t="s">
        <v>20</v>
      </c>
      <c r="H3" s="4" t="s">
        <v>21</v>
      </c>
      <c r="I3" s="5" t="s">
        <v>21</v>
      </c>
      <c r="J3" s="1" t="s">
        <v>28</v>
      </c>
      <c r="K3" s="1" t="s">
        <v>29</v>
      </c>
      <c r="L3" s="1" t="s">
        <v>30</v>
      </c>
      <c r="M3" s="4" t="str">
        <f t="shared" si="0"/>
        <v>Outstanding</v>
      </c>
      <c r="N3" s="13" t="s">
        <v>21</v>
      </c>
    </row>
    <row r="4" spans="1:14" ht="60" customHeight="1" x14ac:dyDescent="0.35">
      <c r="A4" s="11" t="s">
        <v>31</v>
      </c>
      <c r="B4" s="1" t="s">
        <v>32</v>
      </c>
      <c r="C4" s="2" t="s">
        <v>16</v>
      </c>
      <c r="D4" s="3" t="s">
        <v>17</v>
      </c>
      <c r="E4" s="4" t="s">
        <v>18</v>
      </c>
      <c r="F4" s="4" t="s">
        <v>19</v>
      </c>
      <c r="G4" s="4" t="s">
        <v>20</v>
      </c>
      <c r="H4" s="4" t="s">
        <v>21</v>
      </c>
      <c r="I4" s="5" t="s">
        <v>21</v>
      </c>
      <c r="J4" s="1" t="s">
        <v>33</v>
      </c>
      <c r="K4" s="1" t="s">
        <v>34</v>
      </c>
      <c r="L4" s="1" t="s">
        <v>35</v>
      </c>
      <c r="M4" s="4" t="str">
        <f t="shared" si="0"/>
        <v>Outstanding</v>
      </c>
      <c r="N4" s="13" t="s">
        <v>21</v>
      </c>
    </row>
    <row r="5" spans="1:14" ht="60" customHeight="1" x14ac:dyDescent="0.35">
      <c r="A5" s="11" t="s">
        <v>36</v>
      </c>
      <c r="B5" s="1" t="s">
        <v>37</v>
      </c>
      <c r="C5" s="2" t="s">
        <v>16</v>
      </c>
      <c r="D5" s="3" t="s">
        <v>17</v>
      </c>
      <c r="E5" s="4" t="s">
        <v>18</v>
      </c>
      <c r="F5" s="4" t="s">
        <v>19</v>
      </c>
      <c r="G5" s="4" t="s">
        <v>20</v>
      </c>
      <c r="H5" s="4" t="s">
        <v>21</v>
      </c>
      <c r="I5" s="5" t="s">
        <v>21</v>
      </c>
      <c r="J5" s="1" t="s">
        <v>38</v>
      </c>
      <c r="K5" s="1" t="s">
        <v>39</v>
      </c>
      <c r="L5" s="1" t="s">
        <v>40</v>
      </c>
      <c r="M5" s="4" t="str">
        <f t="shared" si="0"/>
        <v>Outstanding</v>
      </c>
      <c r="N5" s="13" t="s">
        <v>21</v>
      </c>
    </row>
    <row r="6" spans="1:14" ht="60" customHeight="1" x14ac:dyDescent="0.35">
      <c r="A6" s="11" t="s">
        <v>41</v>
      </c>
      <c r="B6" s="1" t="s">
        <v>42</v>
      </c>
      <c r="C6" s="2" t="s">
        <v>16</v>
      </c>
      <c r="D6" s="3" t="s">
        <v>17</v>
      </c>
      <c r="E6" s="4" t="s">
        <v>18</v>
      </c>
      <c r="F6" s="4" t="s">
        <v>19</v>
      </c>
      <c r="G6" s="4" t="s">
        <v>20</v>
      </c>
      <c r="H6" s="4" t="s">
        <v>21</v>
      </c>
      <c r="I6" s="5" t="s">
        <v>21</v>
      </c>
      <c r="J6" s="1" t="s">
        <v>43</v>
      </c>
      <c r="K6" s="1" t="s">
        <v>44</v>
      </c>
      <c r="L6" s="1" t="s">
        <v>45</v>
      </c>
      <c r="M6" s="4" t="str">
        <f t="shared" si="0"/>
        <v>Outstanding</v>
      </c>
      <c r="N6" s="13" t="s">
        <v>21</v>
      </c>
    </row>
    <row r="7" spans="1:14" ht="60" customHeight="1" x14ac:dyDescent="0.35">
      <c r="A7" s="11" t="s">
        <v>46</v>
      </c>
      <c r="B7" s="1" t="s">
        <v>47</v>
      </c>
      <c r="C7" s="2" t="s">
        <v>16</v>
      </c>
      <c r="D7" s="3" t="s">
        <v>17</v>
      </c>
      <c r="E7" s="4" t="s">
        <v>18</v>
      </c>
      <c r="F7" s="4" t="s">
        <v>19</v>
      </c>
      <c r="G7" s="4" t="s">
        <v>20</v>
      </c>
      <c r="H7" s="4" t="s">
        <v>21</v>
      </c>
      <c r="I7" s="5" t="s">
        <v>21</v>
      </c>
      <c r="J7" s="1" t="s">
        <v>48</v>
      </c>
      <c r="K7" s="1" t="s">
        <v>49</v>
      </c>
      <c r="L7" s="1" t="s">
        <v>50</v>
      </c>
      <c r="M7" s="4" t="str">
        <f t="shared" si="0"/>
        <v>Outstanding</v>
      </c>
      <c r="N7" s="13" t="s">
        <v>21</v>
      </c>
    </row>
    <row r="8" spans="1:14" ht="60" customHeight="1" x14ac:dyDescent="0.35">
      <c r="A8" s="11" t="s">
        <v>51</v>
      </c>
      <c r="B8" s="1" t="s">
        <v>52</v>
      </c>
      <c r="C8" s="2" t="s">
        <v>16</v>
      </c>
      <c r="D8" s="3" t="s">
        <v>17</v>
      </c>
      <c r="E8" s="4" t="s">
        <v>18</v>
      </c>
      <c r="F8" s="4" t="s">
        <v>19</v>
      </c>
      <c r="G8" s="4" t="s">
        <v>20</v>
      </c>
      <c r="H8" s="4" t="s">
        <v>21</v>
      </c>
      <c r="I8" s="5" t="s">
        <v>21</v>
      </c>
      <c r="J8" s="1" t="s">
        <v>53</v>
      </c>
      <c r="K8" s="1" t="s">
        <v>54</v>
      </c>
      <c r="L8" s="1" t="s">
        <v>55</v>
      </c>
      <c r="M8" s="4" t="str">
        <f t="shared" si="0"/>
        <v>Outstanding</v>
      </c>
      <c r="N8" s="13" t="s">
        <v>21</v>
      </c>
    </row>
    <row r="9" spans="1:14" ht="60" customHeight="1" x14ac:dyDescent="0.35">
      <c r="A9" s="11" t="s">
        <v>56</v>
      </c>
      <c r="B9" s="1" t="s">
        <v>57</v>
      </c>
      <c r="C9" s="2" t="s">
        <v>16</v>
      </c>
      <c r="D9" s="3" t="s">
        <v>17</v>
      </c>
      <c r="E9" s="4" t="s">
        <v>18</v>
      </c>
      <c r="F9" s="4" t="s">
        <v>19</v>
      </c>
      <c r="G9" s="4" t="s">
        <v>20</v>
      </c>
      <c r="H9" s="4" t="s">
        <v>21</v>
      </c>
      <c r="I9" s="5" t="s">
        <v>21</v>
      </c>
      <c r="J9" s="1" t="s">
        <v>58</v>
      </c>
      <c r="K9" s="1" t="s">
        <v>59</v>
      </c>
      <c r="L9" s="1" t="s">
        <v>60</v>
      </c>
      <c r="M9" s="4" t="str">
        <f t="shared" si="0"/>
        <v>Outstanding</v>
      </c>
      <c r="N9" s="13" t="s">
        <v>21</v>
      </c>
    </row>
    <row r="10" spans="1:14" ht="60" customHeight="1" x14ac:dyDescent="0.35">
      <c r="A10" s="11" t="s">
        <v>61</v>
      </c>
      <c r="B10" s="1" t="s">
        <v>62</v>
      </c>
      <c r="C10" s="2" t="s">
        <v>16</v>
      </c>
      <c r="D10" s="3" t="s">
        <v>17</v>
      </c>
      <c r="E10" s="4" t="s">
        <v>18</v>
      </c>
      <c r="F10" s="4" t="s">
        <v>19</v>
      </c>
      <c r="G10" s="4" t="s">
        <v>20</v>
      </c>
      <c r="H10" s="4" t="s">
        <v>21</v>
      </c>
      <c r="I10" s="5" t="s">
        <v>21</v>
      </c>
      <c r="J10" s="1" t="s">
        <v>63</v>
      </c>
      <c r="K10" s="1" t="s">
        <v>64</v>
      </c>
      <c r="L10" s="1" t="s">
        <v>65</v>
      </c>
      <c r="M10" s="4" t="str">
        <f t="shared" si="0"/>
        <v>Outstanding</v>
      </c>
      <c r="N10" s="13" t="s">
        <v>21</v>
      </c>
    </row>
    <row r="11" spans="1:14" ht="60" customHeight="1" x14ac:dyDescent="0.35">
      <c r="A11" s="11" t="s">
        <v>66</v>
      </c>
      <c r="B11" s="1" t="s">
        <v>67</v>
      </c>
      <c r="C11" s="2" t="s">
        <v>16</v>
      </c>
      <c r="D11" s="3" t="s">
        <v>17</v>
      </c>
      <c r="E11" s="4" t="s">
        <v>18</v>
      </c>
      <c r="F11" s="4" t="s">
        <v>19</v>
      </c>
      <c r="G11" s="4" t="s">
        <v>20</v>
      </c>
      <c r="H11" s="4" t="s">
        <v>21</v>
      </c>
      <c r="I11" s="5" t="s">
        <v>21</v>
      </c>
      <c r="J11" s="1" t="s">
        <v>68</v>
      </c>
      <c r="K11" s="1" t="s">
        <v>69</v>
      </c>
      <c r="L11" s="1" t="s">
        <v>70</v>
      </c>
      <c r="M11" s="4" t="str">
        <f t="shared" si="0"/>
        <v>Outstanding</v>
      </c>
      <c r="N11" s="13" t="s">
        <v>21</v>
      </c>
    </row>
    <row r="12" spans="1:14" ht="60" customHeight="1" x14ac:dyDescent="0.35">
      <c r="A12" s="11" t="s">
        <v>71</v>
      </c>
      <c r="B12" s="1" t="s">
        <v>72</v>
      </c>
      <c r="C12" s="2" t="s">
        <v>27</v>
      </c>
      <c r="D12" s="3" t="s">
        <v>17</v>
      </c>
      <c r="E12" s="4" t="s">
        <v>18</v>
      </c>
      <c r="F12" s="4" t="s">
        <v>19</v>
      </c>
      <c r="G12" s="4" t="s">
        <v>20</v>
      </c>
      <c r="H12" s="4" t="s">
        <v>21</v>
      </c>
      <c r="I12" s="5" t="s">
        <v>21</v>
      </c>
      <c r="J12" s="1" t="s">
        <v>73</v>
      </c>
      <c r="K12" s="1" t="s">
        <v>74</v>
      </c>
      <c r="L12" s="1" t="s">
        <v>75</v>
      </c>
      <c r="M12" s="4" t="str">
        <f t="shared" si="0"/>
        <v>Outstanding</v>
      </c>
      <c r="N12" s="13" t="s">
        <v>21</v>
      </c>
    </row>
    <row r="13" spans="1:14" ht="60" customHeight="1" x14ac:dyDescent="0.35">
      <c r="A13" s="11" t="s">
        <v>76</v>
      </c>
      <c r="B13" s="1" t="s">
        <v>77</v>
      </c>
      <c r="C13" s="2" t="s">
        <v>78</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16</v>
      </c>
      <c r="D14" s="3" t="s">
        <v>17</v>
      </c>
      <c r="E14" s="4" t="s">
        <v>18</v>
      </c>
      <c r="F14" s="4" t="s">
        <v>19</v>
      </c>
      <c r="G14" s="4" t="s">
        <v>20</v>
      </c>
      <c r="H14" s="4" t="s">
        <v>21</v>
      </c>
      <c r="I14" s="5" t="s">
        <v>21</v>
      </c>
      <c r="J14" s="1" t="s">
        <v>84</v>
      </c>
      <c r="K14" s="1" t="s">
        <v>85</v>
      </c>
      <c r="L14" s="1" t="s">
        <v>86</v>
      </c>
      <c r="M14" s="4" t="str">
        <f t="shared" si="0"/>
        <v>Outstanding</v>
      </c>
      <c r="N14" s="13" t="s">
        <v>21</v>
      </c>
    </row>
    <row r="15" spans="1:14" ht="60" customHeight="1" x14ac:dyDescent="0.35">
      <c r="A15" s="11" t="s">
        <v>87</v>
      </c>
      <c r="B15" s="1" t="s">
        <v>88</v>
      </c>
      <c r="C15" s="2" t="s">
        <v>16</v>
      </c>
      <c r="D15" s="3" t="s">
        <v>17</v>
      </c>
      <c r="E15" s="4" t="s">
        <v>18</v>
      </c>
      <c r="F15" s="4" t="s">
        <v>19</v>
      </c>
      <c r="G15" s="4" t="s">
        <v>20</v>
      </c>
      <c r="H15" s="4" t="s">
        <v>21</v>
      </c>
      <c r="I15" s="5" t="s">
        <v>21</v>
      </c>
      <c r="J15" s="1" t="s">
        <v>89</v>
      </c>
      <c r="K15" s="1" t="s">
        <v>90</v>
      </c>
      <c r="L15" s="1" t="s">
        <v>91</v>
      </c>
      <c r="M15" s="4" t="str">
        <f t="shared" si="0"/>
        <v>Outstanding</v>
      </c>
      <c r="N15" s="13" t="s">
        <v>21</v>
      </c>
    </row>
    <row r="16" spans="1:14" ht="60" customHeight="1" x14ac:dyDescent="0.35">
      <c r="A16" s="11" t="s">
        <v>92</v>
      </c>
      <c r="B16" s="1" t="s">
        <v>93</v>
      </c>
      <c r="C16" s="2" t="s">
        <v>16</v>
      </c>
      <c r="D16" s="3" t="s">
        <v>17</v>
      </c>
      <c r="E16" s="4" t="s">
        <v>18</v>
      </c>
      <c r="F16" s="4" t="s">
        <v>19</v>
      </c>
      <c r="G16" s="4" t="s">
        <v>20</v>
      </c>
      <c r="H16" s="4" t="s">
        <v>21</v>
      </c>
      <c r="I16" s="5" t="s">
        <v>21</v>
      </c>
      <c r="J16" s="1" t="s">
        <v>94</v>
      </c>
      <c r="K16" s="1" t="s">
        <v>95</v>
      </c>
      <c r="L16" s="1" t="s">
        <v>96</v>
      </c>
      <c r="M16" s="4" t="str">
        <f t="shared" si="0"/>
        <v>Outstanding</v>
      </c>
      <c r="N16" s="13" t="s">
        <v>21</v>
      </c>
    </row>
    <row r="17" spans="1:14" ht="60" customHeight="1" x14ac:dyDescent="0.35">
      <c r="A17" s="11" t="s">
        <v>97</v>
      </c>
      <c r="B17" s="1" t="s">
        <v>98</v>
      </c>
      <c r="C17" s="2" t="s">
        <v>16</v>
      </c>
      <c r="D17" s="3" t="s">
        <v>17</v>
      </c>
      <c r="E17" s="4" t="s">
        <v>18</v>
      </c>
      <c r="F17" s="4" t="s">
        <v>19</v>
      </c>
      <c r="G17" s="4" t="s">
        <v>20</v>
      </c>
      <c r="H17" s="4" t="s">
        <v>21</v>
      </c>
      <c r="I17" s="5" t="s">
        <v>21</v>
      </c>
      <c r="J17" s="1" t="s">
        <v>99</v>
      </c>
      <c r="K17" s="1" t="s">
        <v>100</v>
      </c>
      <c r="L17" s="1" t="s">
        <v>101</v>
      </c>
      <c r="M17" s="4" t="str">
        <f t="shared" si="0"/>
        <v>Outstanding</v>
      </c>
      <c r="N17" s="13" t="s">
        <v>21</v>
      </c>
    </row>
    <row r="18" spans="1:14" ht="60" customHeight="1" x14ac:dyDescent="0.35">
      <c r="A18" s="11" t="s">
        <v>102</v>
      </c>
      <c r="B18" s="1" t="s">
        <v>103</v>
      </c>
      <c r="C18" s="2" t="s">
        <v>16</v>
      </c>
      <c r="D18" s="3" t="s">
        <v>17</v>
      </c>
      <c r="E18" s="4" t="s">
        <v>18</v>
      </c>
      <c r="F18" s="4" t="s">
        <v>19</v>
      </c>
      <c r="G18" s="4" t="s">
        <v>20</v>
      </c>
      <c r="H18" s="4" t="s">
        <v>21</v>
      </c>
      <c r="I18" s="5" t="s">
        <v>21</v>
      </c>
      <c r="J18" s="1" t="s">
        <v>104</v>
      </c>
      <c r="K18" s="1" t="s">
        <v>105</v>
      </c>
      <c r="L18" s="1" t="s">
        <v>106</v>
      </c>
      <c r="M18" s="4" t="str">
        <f t="shared" si="0"/>
        <v>Outstanding</v>
      </c>
      <c r="N18" s="13" t="s">
        <v>21</v>
      </c>
    </row>
    <row r="19" spans="1:14" ht="60" customHeight="1" x14ac:dyDescent="0.35">
      <c r="A19" s="11" t="s">
        <v>107</v>
      </c>
      <c r="B19" s="1" t="s">
        <v>108</v>
      </c>
      <c r="C19" s="2" t="s">
        <v>16</v>
      </c>
      <c r="D19" s="3" t="s">
        <v>17</v>
      </c>
      <c r="E19" s="4" t="s">
        <v>18</v>
      </c>
      <c r="F19" s="4" t="s">
        <v>19</v>
      </c>
      <c r="G19" s="4" t="s">
        <v>20</v>
      </c>
      <c r="H19" s="4" t="s">
        <v>21</v>
      </c>
      <c r="I19" s="5" t="s">
        <v>21</v>
      </c>
      <c r="J19" s="1" t="s">
        <v>109</v>
      </c>
      <c r="K19" s="1" t="s">
        <v>110</v>
      </c>
      <c r="L19" s="1" t="s">
        <v>111</v>
      </c>
      <c r="M19" s="4" t="str">
        <f t="shared" si="0"/>
        <v>Outstanding</v>
      </c>
      <c r="N19" s="13" t="s">
        <v>21</v>
      </c>
    </row>
    <row r="20" spans="1:14" ht="60" customHeight="1" x14ac:dyDescent="0.35">
      <c r="A20" s="11" t="s">
        <v>112</v>
      </c>
      <c r="B20" s="1" t="s">
        <v>113</v>
      </c>
      <c r="C20" s="2" t="s">
        <v>16</v>
      </c>
      <c r="D20" s="3" t="s">
        <v>17</v>
      </c>
      <c r="E20" s="4" t="s">
        <v>18</v>
      </c>
      <c r="F20" s="4" t="s">
        <v>19</v>
      </c>
      <c r="G20" s="4" t="s">
        <v>20</v>
      </c>
      <c r="H20" s="4" t="s">
        <v>21</v>
      </c>
      <c r="I20" s="5" t="s">
        <v>21</v>
      </c>
      <c r="J20" s="1" t="s">
        <v>114</v>
      </c>
      <c r="K20" s="1" t="s">
        <v>115</v>
      </c>
      <c r="L20" s="1" t="s">
        <v>116</v>
      </c>
      <c r="M20" s="4" t="str">
        <f t="shared" si="0"/>
        <v>Outstanding</v>
      </c>
      <c r="N20" s="13" t="s">
        <v>21</v>
      </c>
    </row>
    <row r="21" spans="1:14" ht="60" customHeight="1" x14ac:dyDescent="0.35">
      <c r="A21" s="11" t="s">
        <v>117</v>
      </c>
      <c r="B21" s="1" t="s">
        <v>118</v>
      </c>
      <c r="C21" s="2" t="s">
        <v>16</v>
      </c>
      <c r="D21" s="3" t="s">
        <v>17</v>
      </c>
      <c r="E21" s="4" t="s">
        <v>18</v>
      </c>
      <c r="F21" s="4" t="s">
        <v>19</v>
      </c>
      <c r="G21" s="4" t="s">
        <v>20</v>
      </c>
      <c r="H21" s="4" t="s">
        <v>21</v>
      </c>
      <c r="I21" s="5" t="s">
        <v>21</v>
      </c>
      <c r="J21" s="1" t="s">
        <v>119</v>
      </c>
      <c r="K21" s="1" t="s">
        <v>120</v>
      </c>
      <c r="L21" s="1" t="s">
        <v>121</v>
      </c>
      <c r="M21" s="4" t="str">
        <f t="shared" si="0"/>
        <v>Outstanding</v>
      </c>
      <c r="N21" s="13" t="s">
        <v>21</v>
      </c>
    </row>
    <row r="22" spans="1:14" ht="60" customHeight="1" x14ac:dyDescent="0.35">
      <c r="A22" s="11" t="s">
        <v>122</v>
      </c>
      <c r="B22" s="1" t="s">
        <v>123</v>
      </c>
      <c r="C22" s="2" t="s">
        <v>16</v>
      </c>
      <c r="D22" s="3" t="s">
        <v>17</v>
      </c>
      <c r="E22" s="4" t="s">
        <v>18</v>
      </c>
      <c r="F22" s="4" t="s">
        <v>19</v>
      </c>
      <c r="G22" s="4" t="s">
        <v>20</v>
      </c>
      <c r="H22" s="4" t="s">
        <v>21</v>
      </c>
      <c r="I22" s="5" t="s">
        <v>21</v>
      </c>
      <c r="J22" s="1" t="s">
        <v>124</v>
      </c>
      <c r="K22" s="1" t="s">
        <v>125</v>
      </c>
      <c r="L22" s="1" t="s">
        <v>126</v>
      </c>
      <c r="M22" s="4" t="str">
        <f t="shared" si="0"/>
        <v>Outstanding</v>
      </c>
      <c r="N22" s="13" t="s">
        <v>21</v>
      </c>
    </row>
    <row r="23" spans="1:14" ht="60" customHeight="1" x14ac:dyDescent="0.35">
      <c r="A23" s="11" t="s">
        <v>127</v>
      </c>
      <c r="B23" s="1" t="s">
        <v>128</v>
      </c>
      <c r="C23" s="2" t="s">
        <v>16</v>
      </c>
      <c r="D23" s="3" t="s">
        <v>17</v>
      </c>
      <c r="E23" s="4" t="s">
        <v>18</v>
      </c>
      <c r="F23" s="4" t="s">
        <v>19</v>
      </c>
      <c r="G23" s="4" t="s">
        <v>20</v>
      </c>
      <c r="H23" s="4" t="s">
        <v>21</v>
      </c>
      <c r="I23" s="5" t="s">
        <v>21</v>
      </c>
      <c r="J23" s="1" t="s">
        <v>129</v>
      </c>
      <c r="K23" s="1" t="s">
        <v>130</v>
      </c>
      <c r="L23" s="1" t="s">
        <v>131</v>
      </c>
      <c r="M23" s="4" t="str">
        <f t="shared" si="0"/>
        <v>Outstanding</v>
      </c>
      <c r="N23" s="13" t="s">
        <v>21</v>
      </c>
    </row>
    <row r="24" spans="1:14" ht="60" customHeight="1" x14ac:dyDescent="0.35">
      <c r="A24" s="11" t="s">
        <v>132</v>
      </c>
      <c r="B24" s="1" t="s">
        <v>133</v>
      </c>
      <c r="C24" s="2" t="s">
        <v>16</v>
      </c>
      <c r="D24" s="3" t="s">
        <v>17</v>
      </c>
      <c r="E24" s="4" t="s">
        <v>18</v>
      </c>
      <c r="F24" s="4" t="s">
        <v>19</v>
      </c>
      <c r="G24" s="4" t="s">
        <v>20</v>
      </c>
      <c r="H24" s="4" t="s">
        <v>21</v>
      </c>
      <c r="I24" s="5" t="s">
        <v>21</v>
      </c>
      <c r="J24" s="1" t="s">
        <v>134</v>
      </c>
      <c r="K24" s="1" t="s">
        <v>135</v>
      </c>
      <c r="L24" s="1" t="s">
        <v>136</v>
      </c>
      <c r="M24" s="4" t="str">
        <f t="shared" si="0"/>
        <v>Outstanding</v>
      </c>
      <c r="N24" s="13" t="s">
        <v>21</v>
      </c>
    </row>
    <row r="25" spans="1:14" ht="60" customHeight="1" x14ac:dyDescent="0.35">
      <c r="A25" s="11" t="s">
        <v>137</v>
      </c>
      <c r="B25" s="1" t="s">
        <v>138</v>
      </c>
      <c r="C25" s="2" t="s">
        <v>16</v>
      </c>
      <c r="D25" s="3" t="s">
        <v>17</v>
      </c>
      <c r="E25" s="4" t="s">
        <v>18</v>
      </c>
      <c r="F25" s="4" t="s">
        <v>19</v>
      </c>
      <c r="G25" s="4" t="s">
        <v>20</v>
      </c>
      <c r="H25" s="4" t="s">
        <v>21</v>
      </c>
      <c r="I25" s="5" t="s">
        <v>21</v>
      </c>
      <c r="J25" s="1" t="s">
        <v>139</v>
      </c>
      <c r="K25" s="1" t="s">
        <v>140</v>
      </c>
      <c r="L25" s="1" t="s">
        <v>141</v>
      </c>
      <c r="M25" s="4" t="str">
        <f t="shared" si="0"/>
        <v>Outstanding</v>
      </c>
      <c r="N25" s="13" t="s">
        <v>21</v>
      </c>
    </row>
    <row r="26" spans="1:14" ht="60" customHeight="1" x14ac:dyDescent="0.35">
      <c r="A26" s="11" t="s">
        <v>142</v>
      </c>
      <c r="B26" s="1" t="s">
        <v>143</v>
      </c>
      <c r="C26" s="2" t="s">
        <v>16</v>
      </c>
      <c r="D26" s="3" t="s">
        <v>17</v>
      </c>
      <c r="E26" s="4" t="s">
        <v>18</v>
      </c>
      <c r="F26" s="4" t="s">
        <v>19</v>
      </c>
      <c r="G26" s="4" t="s">
        <v>20</v>
      </c>
      <c r="H26" s="4" t="s">
        <v>21</v>
      </c>
      <c r="I26" s="5" t="s">
        <v>21</v>
      </c>
      <c r="J26" s="1" t="s">
        <v>144</v>
      </c>
      <c r="K26" s="1" t="s">
        <v>145</v>
      </c>
      <c r="L26" s="1" t="s">
        <v>146</v>
      </c>
      <c r="M26" s="4" t="str">
        <f t="shared" si="0"/>
        <v>Outstanding</v>
      </c>
      <c r="N26" s="13" t="s">
        <v>21</v>
      </c>
    </row>
    <row r="27" spans="1:14" ht="60" customHeight="1" x14ac:dyDescent="0.35">
      <c r="A27" s="11" t="s">
        <v>147</v>
      </c>
      <c r="B27" s="1" t="s">
        <v>148</v>
      </c>
      <c r="C27" s="2" t="s">
        <v>27</v>
      </c>
      <c r="D27" s="3" t="s">
        <v>17</v>
      </c>
      <c r="E27" s="4" t="s">
        <v>18</v>
      </c>
      <c r="F27" s="4" t="s">
        <v>19</v>
      </c>
      <c r="G27" s="4" t="s">
        <v>20</v>
      </c>
      <c r="H27" s="4" t="s">
        <v>21</v>
      </c>
      <c r="I27" s="5" t="s">
        <v>21</v>
      </c>
      <c r="J27" s="1" t="s">
        <v>149</v>
      </c>
      <c r="K27" s="1" t="s">
        <v>150</v>
      </c>
      <c r="L27" s="1" t="s">
        <v>151</v>
      </c>
      <c r="M27" s="4" t="str">
        <f t="shared" si="0"/>
        <v>Outstanding</v>
      </c>
      <c r="N27" s="13" t="s">
        <v>21</v>
      </c>
    </row>
    <row r="28" spans="1:14" ht="60" customHeight="1" x14ac:dyDescent="0.35">
      <c r="A28" s="11" t="s">
        <v>152</v>
      </c>
      <c r="B28" s="1" t="s">
        <v>153</v>
      </c>
      <c r="C28" s="2" t="s">
        <v>27</v>
      </c>
      <c r="D28" s="3" t="s">
        <v>17</v>
      </c>
      <c r="E28" s="4" t="s">
        <v>18</v>
      </c>
      <c r="F28" s="4" t="s">
        <v>19</v>
      </c>
      <c r="G28" s="4" t="s">
        <v>20</v>
      </c>
      <c r="H28" s="4" t="s">
        <v>21</v>
      </c>
      <c r="I28" s="5" t="s">
        <v>21</v>
      </c>
      <c r="J28" s="1" t="s">
        <v>154</v>
      </c>
      <c r="K28" s="1" t="s">
        <v>155</v>
      </c>
      <c r="L28" s="1" t="s">
        <v>156</v>
      </c>
      <c r="M28" s="4" t="str">
        <f t="shared" si="0"/>
        <v>Outstanding</v>
      </c>
      <c r="N28" s="13" t="s">
        <v>21</v>
      </c>
    </row>
    <row r="29" spans="1:14" ht="60" customHeight="1" x14ac:dyDescent="0.35">
      <c r="A29" s="11" t="s">
        <v>157</v>
      </c>
      <c r="B29" s="1" t="s">
        <v>158</v>
      </c>
      <c r="C29" s="2" t="s">
        <v>16</v>
      </c>
      <c r="D29" s="3" t="s">
        <v>17</v>
      </c>
      <c r="E29" s="4" t="s">
        <v>18</v>
      </c>
      <c r="F29" s="4" t="s">
        <v>19</v>
      </c>
      <c r="G29" s="4" t="s">
        <v>20</v>
      </c>
      <c r="H29" s="4" t="s">
        <v>21</v>
      </c>
      <c r="I29" s="5" t="s">
        <v>21</v>
      </c>
      <c r="J29" s="1" t="s">
        <v>159</v>
      </c>
      <c r="K29" s="1" t="s">
        <v>160</v>
      </c>
      <c r="L29" s="1" t="s">
        <v>161</v>
      </c>
      <c r="M29" s="4" t="str">
        <f t="shared" si="0"/>
        <v>Outstanding</v>
      </c>
      <c r="N29" s="13" t="s">
        <v>21</v>
      </c>
    </row>
    <row r="30" spans="1:14" ht="60" customHeight="1" x14ac:dyDescent="0.35">
      <c r="A30" s="11" t="s">
        <v>162</v>
      </c>
      <c r="B30" s="1" t="s">
        <v>163</v>
      </c>
      <c r="C30" s="2" t="s">
        <v>78</v>
      </c>
      <c r="D30" s="3" t="s">
        <v>17</v>
      </c>
      <c r="E30" s="4" t="s">
        <v>18</v>
      </c>
      <c r="F30" s="4" t="s">
        <v>19</v>
      </c>
      <c r="G30" s="4" t="s">
        <v>20</v>
      </c>
      <c r="H30" s="4" t="s">
        <v>21</v>
      </c>
      <c r="I30" s="5" t="s">
        <v>21</v>
      </c>
      <c r="J30" s="1" t="s">
        <v>164</v>
      </c>
      <c r="K30" s="1" t="s">
        <v>165</v>
      </c>
      <c r="L30" s="1" t="s">
        <v>166</v>
      </c>
      <c r="M30" s="4" t="str">
        <f t="shared" si="0"/>
        <v>Outstanding</v>
      </c>
      <c r="N30" s="13" t="s">
        <v>21</v>
      </c>
    </row>
    <row r="31" spans="1:14" ht="60" customHeight="1" x14ac:dyDescent="0.35">
      <c r="A31" s="11" t="s">
        <v>167</v>
      </c>
      <c r="B31" s="1" t="s">
        <v>168</v>
      </c>
      <c r="C31" s="2" t="s">
        <v>16</v>
      </c>
      <c r="D31" s="3" t="s">
        <v>17</v>
      </c>
      <c r="E31" s="4" t="s">
        <v>18</v>
      </c>
      <c r="F31" s="4" t="s">
        <v>19</v>
      </c>
      <c r="G31" s="4" t="s">
        <v>20</v>
      </c>
      <c r="H31" s="4" t="s">
        <v>21</v>
      </c>
      <c r="I31" s="5" t="s">
        <v>21</v>
      </c>
      <c r="J31" s="1" t="s">
        <v>169</v>
      </c>
      <c r="K31" s="1" t="s">
        <v>170</v>
      </c>
      <c r="L31" s="1" t="s">
        <v>171</v>
      </c>
      <c r="M31" s="4" t="str">
        <f t="shared" si="0"/>
        <v>Outstanding</v>
      </c>
      <c r="N31" s="13" t="s">
        <v>21</v>
      </c>
    </row>
    <row r="32" spans="1:14" ht="60" customHeight="1" x14ac:dyDescent="0.35">
      <c r="A32" s="11" t="s">
        <v>172</v>
      </c>
      <c r="B32" s="1" t="s">
        <v>173</v>
      </c>
      <c r="C32" s="2" t="s">
        <v>16</v>
      </c>
      <c r="D32" s="3" t="s">
        <v>17</v>
      </c>
      <c r="E32" s="4" t="s">
        <v>18</v>
      </c>
      <c r="F32" s="4" t="s">
        <v>19</v>
      </c>
      <c r="G32" s="4" t="s">
        <v>20</v>
      </c>
      <c r="H32" s="4" t="s">
        <v>21</v>
      </c>
      <c r="I32" s="5" t="s">
        <v>21</v>
      </c>
      <c r="J32" s="1" t="s">
        <v>174</v>
      </c>
      <c r="K32" s="1" t="s">
        <v>175</v>
      </c>
      <c r="L32" s="1" t="s">
        <v>176</v>
      </c>
      <c r="M32" s="4" t="str">
        <f t="shared" si="0"/>
        <v>Outstanding</v>
      </c>
      <c r="N32" s="13" t="s">
        <v>21</v>
      </c>
    </row>
    <row r="33" spans="1:14" ht="60" customHeight="1" x14ac:dyDescent="0.35">
      <c r="A33" s="11" t="s">
        <v>177</v>
      </c>
      <c r="B33" s="1" t="s">
        <v>178</v>
      </c>
      <c r="C33" s="2" t="s">
        <v>16</v>
      </c>
      <c r="D33" s="3" t="s">
        <v>17</v>
      </c>
      <c r="E33" s="4" t="s">
        <v>18</v>
      </c>
      <c r="F33" s="4" t="s">
        <v>19</v>
      </c>
      <c r="G33" s="4" t="s">
        <v>20</v>
      </c>
      <c r="H33" s="4" t="s">
        <v>21</v>
      </c>
      <c r="I33" s="5" t="s">
        <v>21</v>
      </c>
      <c r="J33" s="1" t="s">
        <v>179</v>
      </c>
      <c r="K33" s="1" t="s">
        <v>180</v>
      </c>
      <c r="L33" s="1" t="s">
        <v>181</v>
      </c>
      <c r="M33" s="4" t="str">
        <f t="shared" si="0"/>
        <v>Outstanding</v>
      </c>
      <c r="N33" s="13" t="s">
        <v>21</v>
      </c>
    </row>
    <row r="34" spans="1:14" ht="60" customHeight="1" x14ac:dyDescent="0.35">
      <c r="A34" s="11" t="s">
        <v>182</v>
      </c>
      <c r="B34" s="1" t="s">
        <v>183</v>
      </c>
      <c r="C34" s="2" t="s">
        <v>27</v>
      </c>
      <c r="D34" s="3" t="s">
        <v>17</v>
      </c>
      <c r="E34" s="4" t="s">
        <v>18</v>
      </c>
      <c r="F34" s="4" t="s">
        <v>19</v>
      </c>
      <c r="G34" s="4" t="s">
        <v>20</v>
      </c>
      <c r="H34" s="4" t="s">
        <v>21</v>
      </c>
      <c r="I34" s="5" t="s">
        <v>21</v>
      </c>
      <c r="J34" s="1" t="s">
        <v>184</v>
      </c>
      <c r="K34" s="1" t="s">
        <v>185</v>
      </c>
      <c r="L34" s="1" t="s">
        <v>186</v>
      </c>
      <c r="M34" s="4" t="str">
        <f t="shared" si="0"/>
        <v>Outstanding</v>
      </c>
      <c r="N34" s="13" t="s">
        <v>21</v>
      </c>
    </row>
    <row r="35" spans="1:14" ht="60" customHeight="1" x14ac:dyDescent="0.35">
      <c r="A35" s="11" t="s">
        <v>187</v>
      </c>
      <c r="B35" s="1" t="s">
        <v>188</v>
      </c>
      <c r="C35" s="2" t="s">
        <v>16</v>
      </c>
      <c r="D35" s="3" t="s">
        <v>17</v>
      </c>
      <c r="E35" s="4" t="s">
        <v>18</v>
      </c>
      <c r="F35" s="4" t="s">
        <v>19</v>
      </c>
      <c r="G35" s="4" t="s">
        <v>20</v>
      </c>
      <c r="H35" s="4" t="s">
        <v>21</v>
      </c>
      <c r="I35" s="5" t="s">
        <v>21</v>
      </c>
      <c r="J35" s="1" t="s">
        <v>189</v>
      </c>
      <c r="K35" s="1" t="s">
        <v>190</v>
      </c>
      <c r="L35" s="1" t="s">
        <v>191</v>
      </c>
      <c r="M35" s="4" t="str">
        <f t="shared" si="0"/>
        <v>Outstanding</v>
      </c>
      <c r="N35" s="13" t="s">
        <v>21</v>
      </c>
    </row>
    <row r="36" spans="1:14" ht="60" customHeight="1" x14ac:dyDescent="0.35">
      <c r="A36" s="11" t="s">
        <v>192</v>
      </c>
      <c r="B36" s="1" t="s">
        <v>193</v>
      </c>
      <c r="C36" s="2" t="s">
        <v>27</v>
      </c>
      <c r="D36" s="3" t="s">
        <v>17</v>
      </c>
      <c r="E36" s="4" t="s">
        <v>18</v>
      </c>
      <c r="F36" s="4" t="s">
        <v>19</v>
      </c>
      <c r="G36" s="4" t="s">
        <v>20</v>
      </c>
      <c r="H36" s="4" t="s">
        <v>21</v>
      </c>
      <c r="I36" s="5" t="s">
        <v>21</v>
      </c>
      <c r="J36" s="1" t="s">
        <v>194</v>
      </c>
      <c r="K36" s="1" t="s">
        <v>195</v>
      </c>
      <c r="L36" s="1" t="s">
        <v>196</v>
      </c>
      <c r="M36" s="4" t="str">
        <f t="shared" si="0"/>
        <v>Outstanding</v>
      </c>
      <c r="N36" s="13" t="s">
        <v>21</v>
      </c>
    </row>
    <row r="37" spans="1:14" ht="60" customHeight="1" x14ac:dyDescent="0.35">
      <c r="A37" s="11" t="s">
        <v>197</v>
      </c>
      <c r="B37" s="1" t="s">
        <v>198</v>
      </c>
      <c r="C37" s="2" t="s">
        <v>16</v>
      </c>
      <c r="D37" s="3" t="s">
        <v>17</v>
      </c>
      <c r="E37" s="4" t="s">
        <v>18</v>
      </c>
      <c r="F37" s="4" t="s">
        <v>19</v>
      </c>
      <c r="G37" s="4" t="s">
        <v>20</v>
      </c>
      <c r="H37" s="4" t="s">
        <v>21</v>
      </c>
      <c r="I37" s="5" t="s">
        <v>21</v>
      </c>
      <c r="J37" s="1" t="s">
        <v>199</v>
      </c>
      <c r="K37" s="1" t="s">
        <v>200</v>
      </c>
      <c r="L37" s="1" t="s">
        <v>201</v>
      </c>
      <c r="M37" s="4" t="str">
        <f t="shared" si="0"/>
        <v>Outstanding</v>
      </c>
      <c r="N37" s="13" t="s">
        <v>21</v>
      </c>
    </row>
    <row r="38" spans="1:14" ht="60" customHeight="1" x14ac:dyDescent="0.35">
      <c r="A38" s="11" t="s">
        <v>202</v>
      </c>
      <c r="B38" s="1" t="s">
        <v>203</v>
      </c>
      <c r="C38" s="2" t="s">
        <v>16</v>
      </c>
      <c r="D38" s="3" t="s">
        <v>204</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26</v>
      </c>
      <c r="C39" s="2" t="s">
        <v>27</v>
      </c>
      <c r="D39" s="3" t="s">
        <v>204</v>
      </c>
      <c r="E39" s="4" t="s">
        <v>18</v>
      </c>
      <c r="F39" s="4" t="s">
        <v>19</v>
      </c>
      <c r="G39" s="4" t="s">
        <v>20</v>
      </c>
      <c r="H39" s="4" t="s">
        <v>21</v>
      </c>
      <c r="I39" s="5" t="s">
        <v>21</v>
      </c>
      <c r="J39" s="1" t="s">
        <v>209</v>
      </c>
      <c r="K39" s="1" t="s">
        <v>210</v>
      </c>
      <c r="L39" s="1" t="s">
        <v>30</v>
      </c>
      <c r="M39" s="4" t="str">
        <f t="shared" si="0"/>
        <v>Outstanding</v>
      </c>
      <c r="N39" s="13" t="s">
        <v>21</v>
      </c>
    </row>
    <row r="40" spans="1:14" ht="60" customHeight="1" x14ac:dyDescent="0.35">
      <c r="A40" s="11" t="s">
        <v>211</v>
      </c>
      <c r="B40" s="1" t="s">
        <v>32</v>
      </c>
      <c r="C40" s="2" t="s">
        <v>16</v>
      </c>
      <c r="D40" s="3" t="s">
        <v>204</v>
      </c>
      <c r="E40" s="4" t="s">
        <v>18</v>
      </c>
      <c r="F40" s="4" t="s">
        <v>19</v>
      </c>
      <c r="G40" s="4" t="s">
        <v>20</v>
      </c>
      <c r="H40" s="4" t="s">
        <v>21</v>
      </c>
      <c r="I40" s="5" t="s">
        <v>21</v>
      </c>
      <c r="J40" s="1" t="s">
        <v>212</v>
      </c>
      <c r="K40" s="1" t="s">
        <v>34</v>
      </c>
      <c r="L40" s="1" t="s">
        <v>213</v>
      </c>
      <c r="M40" s="4" t="str">
        <f t="shared" si="0"/>
        <v>Outstanding</v>
      </c>
      <c r="N40" s="13" t="s">
        <v>21</v>
      </c>
    </row>
    <row r="41" spans="1:14" ht="60" customHeight="1" x14ac:dyDescent="0.35">
      <c r="A41" s="11" t="s">
        <v>214</v>
      </c>
      <c r="B41" s="1" t="s">
        <v>37</v>
      </c>
      <c r="C41" s="2" t="s">
        <v>16</v>
      </c>
      <c r="D41" s="3" t="s">
        <v>204</v>
      </c>
      <c r="E41" s="4" t="s">
        <v>18</v>
      </c>
      <c r="F41" s="4" t="s">
        <v>19</v>
      </c>
      <c r="G41" s="4" t="s">
        <v>20</v>
      </c>
      <c r="H41" s="4" t="s">
        <v>21</v>
      </c>
      <c r="I41" s="5" t="s">
        <v>21</v>
      </c>
      <c r="J41" s="1" t="s">
        <v>38</v>
      </c>
      <c r="K41" s="1" t="s">
        <v>39</v>
      </c>
      <c r="L41" s="1" t="s">
        <v>40</v>
      </c>
      <c r="M41" s="4" t="str">
        <f t="shared" si="0"/>
        <v>Outstanding</v>
      </c>
      <c r="N41" s="13" t="s">
        <v>21</v>
      </c>
    </row>
    <row r="42" spans="1:14" ht="60" customHeight="1" x14ac:dyDescent="0.35">
      <c r="A42" s="11" t="s">
        <v>215</v>
      </c>
      <c r="B42" s="1" t="s">
        <v>42</v>
      </c>
      <c r="C42" s="2" t="s">
        <v>16</v>
      </c>
      <c r="D42" s="3" t="s">
        <v>204</v>
      </c>
      <c r="E42" s="4" t="s">
        <v>18</v>
      </c>
      <c r="F42" s="4" t="s">
        <v>19</v>
      </c>
      <c r="G42" s="4" t="s">
        <v>20</v>
      </c>
      <c r="H42" s="4" t="s">
        <v>21</v>
      </c>
      <c r="I42" s="5" t="s">
        <v>21</v>
      </c>
      <c r="J42" s="1" t="s">
        <v>216</v>
      </c>
      <c r="K42" s="1" t="s">
        <v>44</v>
      </c>
      <c r="L42" s="1" t="s">
        <v>217</v>
      </c>
      <c r="M42" s="4" t="str">
        <f t="shared" si="0"/>
        <v>Outstanding</v>
      </c>
      <c r="N42" s="13" t="s">
        <v>21</v>
      </c>
    </row>
    <row r="43" spans="1:14" ht="60" customHeight="1" x14ac:dyDescent="0.35">
      <c r="A43" s="11" t="s">
        <v>218</v>
      </c>
      <c r="B43" s="1" t="s">
        <v>47</v>
      </c>
      <c r="C43" s="2" t="s">
        <v>16</v>
      </c>
      <c r="D43" s="3" t="s">
        <v>204</v>
      </c>
      <c r="E43" s="4" t="s">
        <v>18</v>
      </c>
      <c r="F43" s="4" t="s">
        <v>19</v>
      </c>
      <c r="G43" s="4" t="s">
        <v>20</v>
      </c>
      <c r="H43" s="4" t="s">
        <v>21</v>
      </c>
      <c r="I43" s="5" t="s">
        <v>21</v>
      </c>
      <c r="J43" s="1" t="s">
        <v>48</v>
      </c>
      <c r="K43" s="1" t="s">
        <v>49</v>
      </c>
      <c r="L43" s="1" t="s">
        <v>50</v>
      </c>
      <c r="M43" s="4" t="str">
        <f t="shared" si="0"/>
        <v>Outstanding</v>
      </c>
      <c r="N43" s="13" t="s">
        <v>21</v>
      </c>
    </row>
    <row r="44" spans="1:14" ht="60" customHeight="1" x14ac:dyDescent="0.35">
      <c r="A44" s="11" t="s">
        <v>219</v>
      </c>
      <c r="B44" s="1" t="s">
        <v>52</v>
      </c>
      <c r="C44" s="2" t="s">
        <v>16</v>
      </c>
      <c r="D44" s="3" t="s">
        <v>204</v>
      </c>
      <c r="E44" s="4" t="s">
        <v>18</v>
      </c>
      <c r="F44" s="4" t="s">
        <v>19</v>
      </c>
      <c r="G44" s="4" t="s">
        <v>20</v>
      </c>
      <c r="H44" s="4" t="s">
        <v>21</v>
      </c>
      <c r="I44" s="5" t="s">
        <v>21</v>
      </c>
      <c r="J44" s="1" t="s">
        <v>220</v>
      </c>
      <c r="K44" s="1" t="s">
        <v>54</v>
      </c>
      <c r="L44" s="1" t="s">
        <v>221</v>
      </c>
      <c r="M44" s="4" t="str">
        <f t="shared" si="0"/>
        <v>Outstanding</v>
      </c>
      <c r="N44" s="13" t="s">
        <v>21</v>
      </c>
    </row>
    <row r="45" spans="1:14" ht="60" customHeight="1" x14ac:dyDescent="0.35">
      <c r="A45" s="11" t="s">
        <v>222</v>
      </c>
      <c r="B45" s="1" t="s">
        <v>57</v>
      </c>
      <c r="C45" s="2" t="s">
        <v>16</v>
      </c>
      <c r="D45" s="3" t="s">
        <v>204</v>
      </c>
      <c r="E45" s="4" t="s">
        <v>18</v>
      </c>
      <c r="F45" s="4" t="s">
        <v>19</v>
      </c>
      <c r="G45" s="4" t="s">
        <v>20</v>
      </c>
      <c r="H45" s="4" t="s">
        <v>21</v>
      </c>
      <c r="I45" s="5" t="s">
        <v>21</v>
      </c>
      <c r="J45" s="1" t="s">
        <v>58</v>
      </c>
      <c r="K45" s="1" t="s">
        <v>59</v>
      </c>
      <c r="L45" s="1" t="s">
        <v>223</v>
      </c>
      <c r="M45" s="4" t="str">
        <f t="shared" si="0"/>
        <v>Outstanding</v>
      </c>
      <c r="N45" s="13" t="s">
        <v>21</v>
      </c>
    </row>
    <row r="46" spans="1:14" ht="60" customHeight="1" x14ac:dyDescent="0.35">
      <c r="A46" s="11" t="s">
        <v>224</v>
      </c>
      <c r="B46" s="1" t="s">
        <v>67</v>
      </c>
      <c r="C46" s="2" t="s">
        <v>16</v>
      </c>
      <c r="D46" s="3" t="s">
        <v>204</v>
      </c>
      <c r="E46" s="4" t="s">
        <v>18</v>
      </c>
      <c r="F46" s="4" t="s">
        <v>19</v>
      </c>
      <c r="G46" s="4" t="s">
        <v>20</v>
      </c>
      <c r="H46" s="4" t="s">
        <v>21</v>
      </c>
      <c r="I46" s="5" t="s">
        <v>21</v>
      </c>
      <c r="J46" s="1" t="s">
        <v>68</v>
      </c>
      <c r="K46" s="1" t="s">
        <v>69</v>
      </c>
      <c r="L46" s="1" t="s">
        <v>225</v>
      </c>
      <c r="M46" s="4" t="str">
        <f t="shared" si="0"/>
        <v>Outstanding</v>
      </c>
      <c r="N46" s="13" t="s">
        <v>21</v>
      </c>
    </row>
    <row r="47" spans="1:14" ht="60" customHeight="1" x14ac:dyDescent="0.35">
      <c r="A47" s="11" t="s">
        <v>226</v>
      </c>
      <c r="B47" s="1" t="s">
        <v>72</v>
      </c>
      <c r="C47" s="2" t="s">
        <v>27</v>
      </c>
      <c r="D47" s="3" t="s">
        <v>204</v>
      </c>
      <c r="E47" s="4" t="s">
        <v>18</v>
      </c>
      <c r="F47" s="4" t="s">
        <v>19</v>
      </c>
      <c r="G47" s="4" t="s">
        <v>20</v>
      </c>
      <c r="H47" s="4" t="s">
        <v>21</v>
      </c>
      <c r="I47" s="5" t="s">
        <v>21</v>
      </c>
      <c r="J47" s="1" t="s">
        <v>227</v>
      </c>
      <c r="K47" s="1" t="s">
        <v>74</v>
      </c>
      <c r="L47" s="1" t="s">
        <v>75</v>
      </c>
      <c r="M47" s="4" t="str">
        <f t="shared" si="0"/>
        <v>Outstanding</v>
      </c>
      <c r="N47" s="13" t="s">
        <v>21</v>
      </c>
    </row>
    <row r="48" spans="1:14" ht="60" customHeight="1" x14ac:dyDescent="0.35">
      <c r="A48" s="11" t="s">
        <v>228</v>
      </c>
      <c r="B48" s="1" t="s">
        <v>77</v>
      </c>
      <c r="C48" s="2" t="s">
        <v>78</v>
      </c>
      <c r="D48" s="3" t="s">
        <v>204</v>
      </c>
      <c r="E48" s="4" t="s">
        <v>18</v>
      </c>
      <c r="F48" s="4" t="s">
        <v>19</v>
      </c>
      <c r="G48" s="4" t="s">
        <v>20</v>
      </c>
      <c r="H48" s="4" t="s">
        <v>21</v>
      </c>
      <c r="I48" s="5" t="s">
        <v>21</v>
      </c>
      <c r="J48" s="1" t="s">
        <v>79</v>
      </c>
      <c r="K48" s="1" t="s">
        <v>80</v>
      </c>
      <c r="L48" s="1" t="s">
        <v>81</v>
      </c>
      <c r="M48" s="4" t="str">
        <f t="shared" si="0"/>
        <v>Outstanding</v>
      </c>
      <c r="N48" s="13" t="s">
        <v>21</v>
      </c>
    </row>
    <row r="49" spans="1:14" ht="60" customHeight="1" x14ac:dyDescent="0.35">
      <c r="A49" s="11" t="s">
        <v>229</v>
      </c>
      <c r="B49" s="1" t="s">
        <v>83</v>
      </c>
      <c r="C49" s="2" t="s">
        <v>16</v>
      </c>
      <c r="D49" s="3" t="s">
        <v>204</v>
      </c>
      <c r="E49" s="4" t="s">
        <v>18</v>
      </c>
      <c r="F49" s="4" t="s">
        <v>19</v>
      </c>
      <c r="G49" s="4" t="s">
        <v>20</v>
      </c>
      <c r="H49" s="4" t="s">
        <v>21</v>
      </c>
      <c r="I49" s="5" t="s">
        <v>21</v>
      </c>
      <c r="J49" s="1" t="s">
        <v>84</v>
      </c>
      <c r="K49" s="1" t="s">
        <v>85</v>
      </c>
      <c r="L49" s="1" t="s">
        <v>230</v>
      </c>
      <c r="M49" s="4" t="str">
        <f t="shared" si="0"/>
        <v>Outstanding</v>
      </c>
      <c r="N49" s="13" t="s">
        <v>21</v>
      </c>
    </row>
    <row r="50" spans="1:14" ht="60" customHeight="1" x14ac:dyDescent="0.35">
      <c r="A50" s="11" t="s">
        <v>231</v>
      </c>
      <c r="B50" s="1" t="s">
        <v>88</v>
      </c>
      <c r="C50" s="2" t="s">
        <v>16</v>
      </c>
      <c r="D50" s="3" t="s">
        <v>204</v>
      </c>
      <c r="E50" s="4" t="s">
        <v>18</v>
      </c>
      <c r="F50" s="4" t="s">
        <v>19</v>
      </c>
      <c r="G50" s="4" t="s">
        <v>20</v>
      </c>
      <c r="H50" s="4" t="s">
        <v>21</v>
      </c>
      <c r="I50" s="5" t="s">
        <v>21</v>
      </c>
      <c r="J50" s="1" t="s">
        <v>232</v>
      </c>
      <c r="K50" s="1" t="s">
        <v>90</v>
      </c>
      <c r="L50" s="1" t="s">
        <v>233</v>
      </c>
      <c r="M50" s="4" t="str">
        <f t="shared" si="0"/>
        <v>Outstanding</v>
      </c>
      <c r="N50" s="13" t="s">
        <v>21</v>
      </c>
    </row>
    <row r="51" spans="1:14" ht="60" customHeight="1" x14ac:dyDescent="0.35">
      <c r="A51" s="11" t="s">
        <v>234</v>
      </c>
      <c r="B51" s="1" t="s">
        <v>235</v>
      </c>
      <c r="C51" s="2" t="s">
        <v>16</v>
      </c>
      <c r="D51" s="3" t="s">
        <v>204</v>
      </c>
      <c r="E51" s="4" t="s">
        <v>18</v>
      </c>
      <c r="F51" s="4" t="s">
        <v>19</v>
      </c>
      <c r="G51" s="4" t="s">
        <v>20</v>
      </c>
      <c r="H51" s="4" t="s">
        <v>21</v>
      </c>
      <c r="I51" s="5" t="s">
        <v>21</v>
      </c>
      <c r="J51" s="1" t="s">
        <v>236</v>
      </c>
      <c r="K51" s="1" t="s">
        <v>95</v>
      </c>
      <c r="L51" s="1" t="s">
        <v>96</v>
      </c>
      <c r="M51" s="4" t="str">
        <f t="shared" si="0"/>
        <v>Outstanding</v>
      </c>
      <c r="N51" s="13" t="s">
        <v>21</v>
      </c>
    </row>
    <row r="52" spans="1:14" ht="60" customHeight="1" x14ac:dyDescent="0.35">
      <c r="A52" s="11" t="s">
        <v>237</v>
      </c>
      <c r="B52" s="1" t="s">
        <v>98</v>
      </c>
      <c r="C52" s="2" t="s">
        <v>16</v>
      </c>
      <c r="D52" s="3" t="s">
        <v>204</v>
      </c>
      <c r="E52" s="4" t="s">
        <v>18</v>
      </c>
      <c r="F52" s="4" t="s">
        <v>19</v>
      </c>
      <c r="G52" s="4" t="s">
        <v>20</v>
      </c>
      <c r="H52" s="4" t="s">
        <v>21</v>
      </c>
      <c r="I52" s="5" t="s">
        <v>21</v>
      </c>
      <c r="J52" s="1" t="s">
        <v>99</v>
      </c>
      <c r="K52" s="1" t="s">
        <v>100</v>
      </c>
      <c r="L52" s="1" t="s">
        <v>238</v>
      </c>
      <c r="M52" s="4" t="str">
        <f t="shared" si="0"/>
        <v>Outstanding</v>
      </c>
      <c r="N52" s="13" t="s">
        <v>21</v>
      </c>
    </row>
    <row r="53" spans="1:14" ht="60" customHeight="1" x14ac:dyDescent="0.35">
      <c r="A53" s="11" t="s">
        <v>239</v>
      </c>
      <c r="B53" s="1" t="s">
        <v>240</v>
      </c>
      <c r="C53" s="2" t="s">
        <v>16</v>
      </c>
      <c r="D53" s="3" t="s">
        <v>204</v>
      </c>
      <c r="E53" s="4" t="s">
        <v>18</v>
      </c>
      <c r="F53" s="4" t="s">
        <v>19</v>
      </c>
      <c r="G53" s="4" t="s">
        <v>20</v>
      </c>
      <c r="H53" s="4" t="s">
        <v>21</v>
      </c>
      <c r="I53" s="5" t="s">
        <v>21</v>
      </c>
      <c r="J53" s="1" t="s">
        <v>241</v>
      </c>
      <c r="K53" s="1" t="s">
        <v>105</v>
      </c>
      <c r="L53" s="1" t="s">
        <v>242</v>
      </c>
      <c r="M53" s="4" t="str">
        <f t="shared" si="0"/>
        <v>Outstanding</v>
      </c>
      <c r="N53" s="13" t="s">
        <v>21</v>
      </c>
    </row>
    <row r="54" spans="1:14" ht="60" customHeight="1" x14ac:dyDescent="0.35">
      <c r="A54" s="11" t="s">
        <v>243</v>
      </c>
      <c r="B54" s="1" t="s">
        <v>244</v>
      </c>
      <c r="C54" s="2" t="s">
        <v>16</v>
      </c>
      <c r="D54" s="3" t="s">
        <v>204</v>
      </c>
      <c r="E54" s="4" t="s">
        <v>18</v>
      </c>
      <c r="F54" s="4" t="s">
        <v>19</v>
      </c>
      <c r="G54" s="4" t="s">
        <v>20</v>
      </c>
      <c r="H54" s="4" t="s">
        <v>21</v>
      </c>
      <c r="I54" s="5" t="s">
        <v>21</v>
      </c>
      <c r="J54" s="1" t="s">
        <v>245</v>
      </c>
      <c r="K54" s="1" t="s">
        <v>110</v>
      </c>
      <c r="L54" s="1" t="s">
        <v>246</v>
      </c>
      <c r="M54" s="4" t="str">
        <f t="shared" si="0"/>
        <v>Outstanding</v>
      </c>
      <c r="N54" s="13" t="s">
        <v>21</v>
      </c>
    </row>
    <row r="55" spans="1:14" ht="60" customHeight="1" x14ac:dyDescent="0.35">
      <c r="A55" s="11" t="s">
        <v>247</v>
      </c>
      <c r="B55" s="1" t="s">
        <v>248</v>
      </c>
      <c r="C55" s="2" t="s">
        <v>16</v>
      </c>
      <c r="D55" s="3" t="s">
        <v>204</v>
      </c>
      <c r="E55" s="4" t="s">
        <v>18</v>
      </c>
      <c r="F55" s="4" t="s">
        <v>19</v>
      </c>
      <c r="G55" s="4" t="s">
        <v>20</v>
      </c>
      <c r="H55" s="4" t="s">
        <v>21</v>
      </c>
      <c r="I55" s="5" t="s">
        <v>21</v>
      </c>
      <c r="J55" s="1" t="s">
        <v>249</v>
      </c>
      <c r="K55" s="1" t="s">
        <v>115</v>
      </c>
      <c r="L55" s="1" t="s">
        <v>250</v>
      </c>
      <c r="M55" s="4" t="str">
        <f t="shared" si="0"/>
        <v>Outstanding</v>
      </c>
      <c r="N55" s="13" t="s">
        <v>21</v>
      </c>
    </row>
    <row r="56" spans="1:14" ht="60" customHeight="1" x14ac:dyDescent="0.35">
      <c r="A56" s="11" t="s">
        <v>251</v>
      </c>
      <c r="B56" s="1" t="s">
        <v>118</v>
      </c>
      <c r="C56" s="2" t="s">
        <v>16</v>
      </c>
      <c r="D56" s="3" t="s">
        <v>204</v>
      </c>
      <c r="E56" s="4" t="s">
        <v>18</v>
      </c>
      <c r="F56" s="4" t="s">
        <v>19</v>
      </c>
      <c r="G56" s="4" t="s">
        <v>20</v>
      </c>
      <c r="H56" s="4" t="s">
        <v>21</v>
      </c>
      <c r="I56" s="5" t="s">
        <v>21</v>
      </c>
      <c r="J56" s="1" t="s">
        <v>252</v>
      </c>
      <c r="K56" s="1" t="s">
        <v>120</v>
      </c>
      <c r="L56" s="1" t="s">
        <v>253</v>
      </c>
      <c r="M56" s="4" t="str">
        <f t="shared" si="0"/>
        <v>Outstanding</v>
      </c>
      <c r="N56" s="13" t="s">
        <v>21</v>
      </c>
    </row>
    <row r="57" spans="1:14" ht="60" customHeight="1" x14ac:dyDescent="0.35">
      <c r="A57" s="11" t="s">
        <v>254</v>
      </c>
      <c r="B57" s="1" t="s">
        <v>255</v>
      </c>
      <c r="C57" s="2" t="s">
        <v>16</v>
      </c>
      <c r="D57" s="3" t="s">
        <v>204</v>
      </c>
      <c r="E57" s="4" t="s">
        <v>18</v>
      </c>
      <c r="F57" s="4" t="s">
        <v>19</v>
      </c>
      <c r="G57" s="4" t="s">
        <v>20</v>
      </c>
      <c r="H57" s="4" t="s">
        <v>21</v>
      </c>
      <c r="I57" s="5" t="s">
        <v>21</v>
      </c>
      <c r="J57" s="1" t="s">
        <v>256</v>
      </c>
      <c r="K57" s="1" t="s">
        <v>125</v>
      </c>
      <c r="L57" s="1" t="s">
        <v>257</v>
      </c>
      <c r="M57" s="4" t="str">
        <f t="shared" si="0"/>
        <v>Outstanding</v>
      </c>
      <c r="N57" s="13" t="s">
        <v>21</v>
      </c>
    </row>
    <row r="58" spans="1:14" ht="60" customHeight="1" x14ac:dyDescent="0.35">
      <c r="A58" s="11" t="s">
        <v>258</v>
      </c>
      <c r="B58" s="1" t="s">
        <v>259</v>
      </c>
      <c r="C58" s="2" t="s">
        <v>16</v>
      </c>
      <c r="D58" s="3" t="s">
        <v>204</v>
      </c>
      <c r="E58" s="4" t="s">
        <v>18</v>
      </c>
      <c r="F58" s="4" t="s">
        <v>19</v>
      </c>
      <c r="G58" s="4" t="s">
        <v>20</v>
      </c>
      <c r="H58" s="4" t="s">
        <v>21</v>
      </c>
      <c r="I58" s="5" t="s">
        <v>21</v>
      </c>
      <c r="J58" s="1" t="s">
        <v>260</v>
      </c>
      <c r="K58" s="1" t="s">
        <v>261</v>
      </c>
      <c r="L58" s="1" t="s">
        <v>262</v>
      </c>
      <c r="M58" s="4" t="str">
        <f t="shared" si="0"/>
        <v>Outstanding</v>
      </c>
      <c r="N58" s="13" t="s">
        <v>21</v>
      </c>
    </row>
    <row r="59" spans="1:14" ht="60" customHeight="1" x14ac:dyDescent="0.35">
      <c r="A59" s="11" t="s">
        <v>263</v>
      </c>
      <c r="B59" s="1" t="s">
        <v>264</v>
      </c>
      <c r="C59" s="2" t="s">
        <v>16</v>
      </c>
      <c r="D59" s="3" t="s">
        <v>204</v>
      </c>
      <c r="E59" s="4" t="s">
        <v>18</v>
      </c>
      <c r="F59" s="4" t="s">
        <v>19</v>
      </c>
      <c r="G59" s="4" t="s">
        <v>20</v>
      </c>
      <c r="H59" s="4" t="s">
        <v>21</v>
      </c>
      <c r="I59" s="5" t="s">
        <v>21</v>
      </c>
      <c r="J59" s="1" t="s">
        <v>265</v>
      </c>
      <c r="K59" s="1" t="s">
        <v>135</v>
      </c>
      <c r="L59" s="1" t="s">
        <v>266</v>
      </c>
      <c r="M59" s="4" t="str">
        <f t="shared" si="0"/>
        <v>Outstanding</v>
      </c>
      <c r="N59" s="13" t="s">
        <v>21</v>
      </c>
    </row>
    <row r="60" spans="1:14" ht="60" customHeight="1" x14ac:dyDescent="0.35">
      <c r="A60" s="11" t="s">
        <v>267</v>
      </c>
      <c r="B60" s="1" t="s">
        <v>268</v>
      </c>
      <c r="C60" s="2" t="s">
        <v>16</v>
      </c>
      <c r="D60" s="3" t="s">
        <v>204</v>
      </c>
      <c r="E60" s="4" t="s">
        <v>18</v>
      </c>
      <c r="F60" s="4" t="s">
        <v>19</v>
      </c>
      <c r="G60" s="4" t="s">
        <v>20</v>
      </c>
      <c r="H60" s="4" t="s">
        <v>21</v>
      </c>
      <c r="I60" s="5" t="s">
        <v>21</v>
      </c>
      <c r="J60" s="1" t="s">
        <v>269</v>
      </c>
      <c r="K60" s="1" t="s">
        <v>270</v>
      </c>
      <c r="L60" s="1" t="s">
        <v>271</v>
      </c>
      <c r="M60" s="4" t="str">
        <f t="shared" si="0"/>
        <v>Outstanding</v>
      </c>
      <c r="N60" s="13" t="s">
        <v>21</v>
      </c>
    </row>
    <row r="61" spans="1:14" ht="60" customHeight="1" x14ac:dyDescent="0.35">
      <c r="A61" s="11" t="s">
        <v>272</v>
      </c>
      <c r="B61" s="1" t="s">
        <v>273</v>
      </c>
      <c r="C61" s="2" t="s">
        <v>16</v>
      </c>
      <c r="D61" s="3" t="s">
        <v>204</v>
      </c>
      <c r="E61" s="4" t="s">
        <v>18</v>
      </c>
      <c r="F61" s="4" t="s">
        <v>19</v>
      </c>
      <c r="G61" s="4" t="s">
        <v>20</v>
      </c>
      <c r="H61" s="4" t="s">
        <v>21</v>
      </c>
      <c r="I61" s="5" t="s">
        <v>21</v>
      </c>
      <c r="J61" s="1" t="s">
        <v>274</v>
      </c>
      <c r="K61" s="1" t="s">
        <v>140</v>
      </c>
      <c r="L61" s="1" t="s">
        <v>275</v>
      </c>
      <c r="M61" s="4" t="str">
        <f t="shared" si="0"/>
        <v>Outstanding</v>
      </c>
      <c r="N61" s="13" t="s">
        <v>21</v>
      </c>
    </row>
    <row r="62" spans="1:14" ht="60" customHeight="1" x14ac:dyDescent="0.35">
      <c r="A62" s="11" t="s">
        <v>276</v>
      </c>
      <c r="B62" s="1" t="s">
        <v>143</v>
      </c>
      <c r="C62" s="2" t="s">
        <v>16</v>
      </c>
      <c r="D62" s="3" t="s">
        <v>204</v>
      </c>
      <c r="E62" s="4" t="s">
        <v>18</v>
      </c>
      <c r="F62" s="4" t="s">
        <v>19</v>
      </c>
      <c r="G62" s="4" t="s">
        <v>20</v>
      </c>
      <c r="H62" s="4" t="s">
        <v>21</v>
      </c>
      <c r="I62" s="5" t="s">
        <v>21</v>
      </c>
      <c r="J62" s="1" t="s">
        <v>277</v>
      </c>
      <c r="K62" s="1" t="s">
        <v>145</v>
      </c>
      <c r="L62" s="1" t="s">
        <v>278</v>
      </c>
      <c r="M62" s="4" t="str">
        <f t="shared" si="0"/>
        <v>Outstanding</v>
      </c>
      <c r="N62" s="13" t="s">
        <v>21</v>
      </c>
    </row>
    <row r="63" spans="1:14" ht="60" customHeight="1" x14ac:dyDescent="0.35">
      <c r="A63" s="11" t="s">
        <v>279</v>
      </c>
      <c r="B63" s="1" t="s">
        <v>280</v>
      </c>
      <c r="C63" s="2" t="s">
        <v>27</v>
      </c>
      <c r="D63" s="3" t="s">
        <v>204</v>
      </c>
      <c r="E63" s="4" t="s">
        <v>18</v>
      </c>
      <c r="F63" s="4" t="s">
        <v>19</v>
      </c>
      <c r="G63" s="4" t="s">
        <v>20</v>
      </c>
      <c r="H63" s="4" t="s">
        <v>21</v>
      </c>
      <c r="I63" s="5" t="s">
        <v>21</v>
      </c>
      <c r="J63" s="1" t="s">
        <v>281</v>
      </c>
      <c r="K63" s="1" t="s">
        <v>282</v>
      </c>
      <c r="L63" s="1" t="s">
        <v>283</v>
      </c>
      <c r="M63" s="4" t="str">
        <f t="shared" si="0"/>
        <v>Outstanding</v>
      </c>
      <c r="N63" s="13" t="s">
        <v>21</v>
      </c>
    </row>
    <row r="64" spans="1:14" ht="60" customHeight="1" x14ac:dyDescent="0.35">
      <c r="A64" s="11" t="s">
        <v>284</v>
      </c>
      <c r="B64" s="1" t="s">
        <v>153</v>
      </c>
      <c r="C64" s="2" t="s">
        <v>27</v>
      </c>
      <c r="D64" s="3" t="s">
        <v>204</v>
      </c>
      <c r="E64" s="4" t="s">
        <v>18</v>
      </c>
      <c r="F64" s="4" t="s">
        <v>19</v>
      </c>
      <c r="G64" s="4" t="s">
        <v>20</v>
      </c>
      <c r="H64" s="4" t="s">
        <v>21</v>
      </c>
      <c r="I64" s="5" t="s">
        <v>21</v>
      </c>
      <c r="J64" s="1" t="s">
        <v>285</v>
      </c>
      <c r="K64" s="1" t="s">
        <v>155</v>
      </c>
      <c r="L64" s="1" t="s">
        <v>286</v>
      </c>
      <c r="M64" s="4" t="str">
        <f t="shared" si="0"/>
        <v>Outstanding</v>
      </c>
      <c r="N64" s="13" t="s">
        <v>21</v>
      </c>
    </row>
    <row r="65" spans="1:14" ht="60" customHeight="1" x14ac:dyDescent="0.35">
      <c r="A65" s="11" t="s">
        <v>287</v>
      </c>
      <c r="B65" s="1" t="s">
        <v>158</v>
      </c>
      <c r="C65" s="2" t="s">
        <v>16</v>
      </c>
      <c r="D65" s="3" t="s">
        <v>204</v>
      </c>
      <c r="E65" s="4" t="s">
        <v>18</v>
      </c>
      <c r="F65" s="4" t="s">
        <v>19</v>
      </c>
      <c r="G65" s="4" t="s">
        <v>20</v>
      </c>
      <c r="H65" s="4" t="s">
        <v>21</v>
      </c>
      <c r="I65" s="5" t="s">
        <v>21</v>
      </c>
      <c r="J65" s="1" t="s">
        <v>159</v>
      </c>
      <c r="K65" s="1" t="s">
        <v>288</v>
      </c>
      <c r="L65" s="1" t="s">
        <v>161</v>
      </c>
      <c r="M65" s="4" t="str">
        <f t="shared" si="0"/>
        <v>Outstanding</v>
      </c>
      <c r="N65" s="13" t="s">
        <v>21</v>
      </c>
    </row>
    <row r="66" spans="1:14" ht="60" customHeight="1" x14ac:dyDescent="0.35">
      <c r="A66" s="11" t="s">
        <v>289</v>
      </c>
      <c r="B66" s="1" t="s">
        <v>163</v>
      </c>
      <c r="C66" s="2" t="s">
        <v>78</v>
      </c>
      <c r="D66" s="3" t="s">
        <v>204</v>
      </c>
      <c r="E66" s="4" t="s">
        <v>18</v>
      </c>
      <c r="F66" s="4" t="s">
        <v>19</v>
      </c>
      <c r="G66" s="4" t="s">
        <v>20</v>
      </c>
      <c r="H66" s="4" t="s">
        <v>21</v>
      </c>
      <c r="I66" s="5" t="s">
        <v>21</v>
      </c>
      <c r="J66" s="1" t="s">
        <v>164</v>
      </c>
      <c r="K66" s="1" t="s">
        <v>165</v>
      </c>
      <c r="L66" s="1" t="s">
        <v>290</v>
      </c>
      <c r="M66" s="4" t="str">
        <f t="shared" si="0"/>
        <v>Outstanding</v>
      </c>
      <c r="N66" s="13" t="s">
        <v>21</v>
      </c>
    </row>
    <row r="67" spans="1:14" ht="60" customHeight="1" x14ac:dyDescent="0.35">
      <c r="A67" s="11" t="s">
        <v>291</v>
      </c>
      <c r="B67" s="1" t="s">
        <v>168</v>
      </c>
      <c r="C67" s="2" t="s">
        <v>16</v>
      </c>
      <c r="D67" s="3" t="s">
        <v>204</v>
      </c>
      <c r="E67" s="4" t="s">
        <v>18</v>
      </c>
      <c r="F67" s="4" t="s">
        <v>19</v>
      </c>
      <c r="G67" s="4" t="s">
        <v>20</v>
      </c>
      <c r="H67" s="4" t="s">
        <v>21</v>
      </c>
      <c r="I67" s="5" t="s">
        <v>21</v>
      </c>
      <c r="J67" s="1" t="s">
        <v>169</v>
      </c>
      <c r="K67" s="1" t="s">
        <v>292</v>
      </c>
      <c r="L67" s="1" t="s">
        <v>293</v>
      </c>
      <c r="M67" s="4" t="str">
        <f t="shared" si="0"/>
        <v>Outstanding</v>
      </c>
      <c r="N67" s="13" t="s">
        <v>21</v>
      </c>
    </row>
    <row r="68" spans="1:14" ht="60" customHeight="1" x14ac:dyDescent="0.35">
      <c r="A68" s="11" t="s">
        <v>294</v>
      </c>
      <c r="B68" s="1" t="s">
        <v>173</v>
      </c>
      <c r="C68" s="2" t="s">
        <v>16</v>
      </c>
      <c r="D68" s="3" t="s">
        <v>204</v>
      </c>
      <c r="E68" s="4" t="s">
        <v>18</v>
      </c>
      <c r="F68" s="4" t="s">
        <v>19</v>
      </c>
      <c r="G68" s="4" t="s">
        <v>20</v>
      </c>
      <c r="H68" s="4" t="s">
        <v>21</v>
      </c>
      <c r="I68" s="5" t="s">
        <v>21</v>
      </c>
      <c r="J68" s="1" t="s">
        <v>295</v>
      </c>
      <c r="K68" s="1" t="s">
        <v>175</v>
      </c>
      <c r="L68" s="1" t="s">
        <v>296</v>
      </c>
      <c r="M68" s="4" t="str">
        <f t="shared" si="0"/>
        <v>Outstanding</v>
      </c>
      <c r="N68" s="13" t="s">
        <v>21</v>
      </c>
    </row>
    <row r="69" spans="1:14" ht="60" customHeight="1" x14ac:dyDescent="0.35">
      <c r="A69" s="11" t="s">
        <v>297</v>
      </c>
      <c r="B69" s="1" t="s">
        <v>178</v>
      </c>
      <c r="C69" s="2" t="s">
        <v>16</v>
      </c>
      <c r="D69" s="3" t="s">
        <v>204</v>
      </c>
      <c r="E69" s="4" t="s">
        <v>18</v>
      </c>
      <c r="F69" s="4" t="s">
        <v>19</v>
      </c>
      <c r="G69" s="4" t="s">
        <v>20</v>
      </c>
      <c r="H69" s="4" t="s">
        <v>21</v>
      </c>
      <c r="I69" s="5" t="s">
        <v>21</v>
      </c>
      <c r="J69" s="1" t="s">
        <v>179</v>
      </c>
      <c r="K69" s="1" t="s">
        <v>180</v>
      </c>
      <c r="L69" s="1" t="s">
        <v>298</v>
      </c>
      <c r="M69" s="4" t="str">
        <f t="shared" si="0"/>
        <v>Outstanding</v>
      </c>
      <c r="N69" s="13" t="s">
        <v>21</v>
      </c>
    </row>
    <row r="70" spans="1:14" ht="60" customHeight="1" x14ac:dyDescent="0.35">
      <c r="A70" s="11" t="s">
        <v>299</v>
      </c>
      <c r="B70" s="1" t="s">
        <v>300</v>
      </c>
      <c r="C70" s="2" t="s">
        <v>16</v>
      </c>
      <c r="D70" s="3" t="s">
        <v>204</v>
      </c>
      <c r="E70" s="4" t="s">
        <v>18</v>
      </c>
      <c r="F70" s="4" t="s">
        <v>19</v>
      </c>
      <c r="G70" s="4" t="s">
        <v>20</v>
      </c>
      <c r="H70" s="4" t="s">
        <v>21</v>
      </c>
      <c r="I70" s="5" t="s">
        <v>21</v>
      </c>
      <c r="J70" s="1" t="s">
        <v>301</v>
      </c>
      <c r="K70" s="1" t="s">
        <v>302</v>
      </c>
      <c r="L70" s="1" t="s">
        <v>303</v>
      </c>
      <c r="M70" s="4" t="str">
        <f t="shared" si="0"/>
        <v>Outstanding</v>
      </c>
      <c r="N70" s="13" t="s">
        <v>21</v>
      </c>
    </row>
    <row r="71" spans="1:14" ht="60" customHeight="1" x14ac:dyDescent="0.35">
      <c r="A71" s="11" t="s">
        <v>304</v>
      </c>
      <c r="B71" s="1" t="s">
        <v>305</v>
      </c>
      <c r="C71" s="2" t="s">
        <v>16</v>
      </c>
      <c r="D71" s="3" t="s">
        <v>204</v>
      </c>
      <c r="E71" s="4" t="s">
        <v>18</v>
      </c>
      <c r="F71" s="4" t="s">
        <v>19</v>
      </c>
      <c r="G71" s="4" t="s">
        <v>20</v>
      </c>
      <c r="H71" s="4" t="s">
        <v>21</v>
      </c>
      <c r="I71" s="5" t="s">
        <v>21</v>
      </c>
      <c r="J71" s="1" t="s">
        <v>306</v>
      </c>
      <c r="K71" s="1" t="s">
        <v>307</v>
      </c>
      <c r="L71" s="1" t="s">
        <v>308</v>
      </c>
      <c r="M71" s="4" t="str">
        <f t="shared" si="0"/>
        <v>Outstanding</v>
      </c>
      <c r="N71" s="13" t="s">
        <v>21</v>
      </c>
    </row>
    <row r="72" spans="1:14" ht="60" customHeight="1" x14ac:dyDescent="0.35">
      <c r="A72" s="11" t="s">
        <v>309</v>
      </c>
      <c r="B72" s="1" t="s">
        <v>310</v>
      </c>
      <c r="C72" s="2" t="s">
        <v>16</v>
      </c>
      <c r="D72" s="3" t="s">
        <v>204</v>
      </c>
      <c r="E72" s="4" t="s">
        <v>18</v>
      </c>
      <c r="F72" s="4" t="s">
        <v>19</v>
      </c>
      <c r="G72" s="4" t="s">
        <v>20</v>
      </c>
      <c r="H72" s="4" t="s">
        <v>21</v>
      </c>
      <c r="I72" s="5" t="s">
        <v>21</v>
      </c>
      <c r="J72" s="1" t="s">
        <v>311</v>
      </c>
      <c r="K72" s="1" t="s">
        <v>312</v>
      </c>
      <c r="L72" s="1" t="s">
        <v>313</v>
      </c>
      <c r="M72" s="4" t="str">
        <f t="shared" si="0"/>
        <v>Outstanding</v>
      </c>
      <c r="N72" s="13" t="s">
        <v>21</v>
      </c>
    </row>
    <row r="73" spans="1:14" ht="60" customHeight="1" x14ac:dyDescent="0.35">
      <c r="A73" s="11" t="s">
        <v>314</v>
      </c>
      <c r="B73" s="1" t="s">
        <v>183</v>
      </c>
      <c r="C73" s="2" t="s">
        <v>27</v>
      </c>
      <c r="D73" s="3" t="s">
        <v>204</v>
      </c>
      <c r="E73" s="4" t="s">
        <v>18</v>
      </c>
      <c r="F73" s="4" t="s">
        <v>19</v>
      </c>
      <c r="G73" s="4" t="s">
        <v>20</v>
      </c>
      <c r="H73" s="4" t="s">
        <v>21</v>
      </c>
      <c r="I73" s="5" t="s">
        <v>21</v>
      </c>
      <c r="J73" s="1" t="s">
        <v>184</v>
      </c>
      <c r="K73" s="1" t="s">
        <v>185</v>
      </c>
      <c r="L73" s="1" t="s">
        <v>315</v>
      </c>
      <c r="M73" s="4" t="str">
        <f t="shared" si="0"/>
        <v>Outstanding</v>
      </c>
      <c r="N73" s="13" t="s">
        <v>21</v>
      </c>
    </row>
    <row r="74" spans="1:14" ht="60" customHeight="1" x14ac:dyDescent="0.35">
      <c r="A74" s="11" t="s">
        <v>316</v>
      </c>
      <c r="B74" s="1" t="s">
        <v>188</v>
      </c>
      <c r="C74" s="2" t="s">
        <v>16</v>
      </c>
      <c r="D74" s="3" t="s">
        <v>204</v>
      </c>
      <c r="E74" s="4" t="s">
        <v>18</v>
      </c>
      <c r="F74" s="4" t="s">
        <v>19</v>
      </c>
      <c r="G74" s="4" t="s">
        <v>20</v>
      </c>
      <c r="H74" s="4" t="s">
        <v>21</v>
      </c>
      <c r="I74" s="5" t="s">
        <v>21</v>
      </c>
      <c r="J74" s="1" t="s">
        <v>317</v>
      </c>
      <c r="K74" s="1" t="s">
        <v>190</v>
      </c>
      <c r="L74" s="1" t="s">
        <v>191</v>
      </c>
      <c r="M74" s="4" t="str">
        <f t="shared" si="0"/>
        <v>Outstanding</v>
      </c>
      <c r="N74" s="13" t="s">
        <v>21</v>
      </c>
    </row>
    <row r="75" spans="1:14" ht="60" customHeight="1" x14ac:dyDescent="0.35">
      <c r="A75" s="11" t="s">
        <v>318</v>
      </c>
      <c r="B75" s="1" t="s">
        <v>193</v>
      </c>
      <c r="C75" s="2" t="s">
        <v>27</v>
      </c>
      <c r="D75" s="3" t="s">
        <v>204</v>
      </c>
      <c r="E75" s="4" t="s">
        <v>18</v>
      </c>
      <c r="F75" s="4" t="s">
        <v>19</v>
      </c>
      <c r="G75" s="4" t="s">
        <v>20</v>
      </c>
      <c r="H75" s="4" t="s">
        <v>21</v>
      </c>
      <c r="I75" s="5" t="s">
        <v>21</v>
      </c>
      <c r="J75" s="1" t="s">
        <v>194</v>
      </c>
      <c r="K75" s="1" t="s">
        <v>195</v>
      </c>
      <c r="L75" s="1" t="s">
        <v>196</v>
      </c>
      <c r="M75" s="4" t="str">
        <f t="shared" si="0"/>
        <v>Outstanding</v>
      </c>
      <c r="N75" s="13" t="s">
        <v>21</v>
      </c>
    </row>
    <row r="76" spans="1:14" ht="60" customHeight="1" x14ac:dyDescent="0.35">
      <c r="A76" s="11" t="s">
        <v>319</v>
      </c>
      <c r="B76" s="1" t="s">
        <v>198</v>
      </c>
      <c r="C76" s="2" t="s">
        <v>16</v>
      </c>
      <c r="D76" s="3" t="s">
        <v>204</v>
      </c>
      <c r="E76" s="4" t="s">
        <v>18</v>
      </c>
      <c r="F76" s="4" t="s">
        <v>19</v>
      </c>
      <c r="G76" s="4" t="s">
        <v>20</v>
      </c>
      <c r="H76" s="4" t="s">
        <v>21</v>
      </c>
      <c r="I76" s="5" t="s">
        <v>21</v>
      </c>
      <c r="J76" s="1" t="s">
        <v>199</v>
      </c>
      <c r="K76" s="1" t="s">
        <v>320</v>
      </c>
      <c r="L76" s="1" t="s">
        <v>201</v>
      </c>
      <c r="M76" s="4" t="str">
        <f t="shared" si="0"/>
        <v>Outstanding</v>
      </c>
      <c r="N76" s="13" t="s">
        <v>21</v>
      </c>
    </row>
    <row r="77" spans="1:14" ht="60" customHeight="1" x14ac:dyDescent="0.35">
      <c r="A77" s="11" t="s">
        <v>321</v>
      </c>
      <c r="B77" s="1" t="s">
        <v>322</v>
      </c>
      <c r="C77" s="2" t="s">
        <v>16</v>
      </c>
      <c r="D77" s="3" t="s">
        <v>17</v>
      </c>
      <c r="E77" s="4" t="s">
        <v>18</v>
      </c>
      <c r="F77" s="4" t="s">
        <v>19</v>
      </c>
      <c r="G77" s="4" t="s">
        <v>20</v>
      </c>
      <c r="H77" s="4" t="s">
        <v>21</v>
      </c>
      <c r="I77" s="5" t="s">
        <v>21</v>
      </c>
      <c r="J77" s="1" t="s">
        <v>323</v>
      </c>
      <c r="K77" s="1" t="s">
        <v>324</v>
      </c>
      <c r="L77" s="1" t="s">
        <v>325</v>
      </c>
      <c r="M77" s="4" t="str">
        <f t="shared" si="0"/>
        <v>Outstanding</v>
      </c>
      <c r="N77" s="13" t="s">
        <v>21</v>
      </c>
    </row>
    <row r="78" spans="1:14" ht="60" customHeight="1" x14ac:dyDescent="0.35">
      <c r="A78" s="11" t="s">
        <v>326</v>
      </c>
      <c r="B78" s="1" t="s">
        <v>327</v>
      </c>
      <c r="C78" s="2" t="s">
        <v>27</v>
      </c>
      <c r="D78" s="3" t="s">
        <v>17</v>
      </c>
      <c r="E78" s="4" t="s">
        <v>18</v>
      </c>
      <c r="F78" s="4" t="s">
        <v>19</v>
      </c>
      <c r="G78" s="4" t="s">
        <v>20</v>
      </c>
      <c r="H78" s="4" t="s">
        <v>21</v>
      </c>
      <c r="I78" s="5" t="s">
        <v>21</v>
      </c>
      <c r="J78" s="1" t="s">
        <v>328</v>
      </c>
      <c r="K78" s="1" t="s">
        <v>329</v>
      </c>
      <c r="L78" s="1" t="s">
        <v>330</v>
      </c>
      <c r="M78" s="4" t="str">
        <f t="shared" si="0"/>
        <v>Outstanding</v>
      </c>
      <c r="N78" s="13" t="s">
        <v>21</v>
      </c>
    </row>
    <row r="79" spans="1:14" ht="60" customHeight="1" x14ac:dyDescent="0.35">
      <c r="A79" s="11" t="s">
        <v>331</v>
      </c>
      <c r="B79" s="1" t="s">
        <v>332</v>
      </c>
      <c r="C79" s="2" t="s">
        <v>27</v>
      </c>
      <c r="D79" s="3" t="s">
        <v>17</v>
      </c>
      <c r="E79" s="4" t="s">
        <v>18</v>
      </c>
      <c r="F79" s="4" t="s">
        <v>19</v>
      </c>
      <c r="G79" s="4" t="s">
        <v>20</v>
      </c>
      <c r="H79" s="4" t="s">
        <v>21</v>
      </c>
      <c r="I79" s="5" t="s">
        <v>21</v>
      </c>
      <c r="J79" s="1" t="s">
        <v>333</v>
      </c>
      <c r="K79" s="1" t="s">
        <v>334</v>
      </c>
      <c r="L79" s="1" t="s">
        <v>335</v>
      </c>
      <c r="M79" s="4" t="str">
        <f t="shared" si="0"/>
        <v>Outstanding</v>
      </c>
      <c r="N79" s="13" t="s">
        <v>21</v>
      </c>
    </row>
    <row r="80" spans="1:14" ht="60" customHeight="1" x14ac:dyDescent="0.35">
      <c r="A80" s="11" t="s">
        <v>336</v>
      </c>
      <c r="B80" s="1" t="s">
        <v>337</v>
      </c>
      <c r="C80" s="2" t="s">
        <v>27</v>
      </c>
      <c r="D80" s="3" t="s">
        <v>17</v>
      </c>
      <c r="E80" s="4" t="s">
        <v>18</v>
      </c>
      <c r="F80" s="4" t="s">
        <v>19</v>
      </c>
      <c r="G80" s="4" t="s">
        <v>20</v>
      </c>
      <c r="H80" s="4" t="s">
        <v>21</v>
      </c>
      <c r="I80" s="5" t="s">
        <v>21</v>
      </c>
      <c r="J80" s="1" t="s">
        <v>338</v>
      </c>
      <c r="K80" s="1" t="s">
        <v>339</v>
      </c>
      <c r="L80" s="1" t="s">
        <v>340</v>
      </c>
      <c r="M80" s="4" t="str">
        <f t="shared" si="0"/>
        <v>Outstanding</v>
      </c>
      <c r="N80" s="13" t="s">
        <v>21</v>
      </c>
    </row>
    <row r="81" spans="1:14" ht="60" customHeight="1" x14ac:dyDescent="0.35">
      <c r="A81" s="11" t="s">
        <v>341</v>
      </c>
      <c r="B81" s="1" t="s">
        <v>342</v>
      </c>
      <c r="C81" s="2" t="s">
        <v>16</v>
      </c>
      <c r="D81" s="3" t="s">
        <v>17</v>
      </c>
      <c r="E81" s="4" t="s">
        <v>18</v>
      </c>
      <c r="F81" s="4" t="s">
        <v>19</v>
      </c>
      <c r="G81" s="4" t="s">
        <v>20</v>
      </c>
      <c r="H81" s="4" t="s">
        <v>21</v>
      </c>
      <c r="I81" s="5" t="s">
        <v>21</v>
      </c>
      <c r="J81" s="1" t="s">
        <v>343</v>
      </c>
      <c r="K81" s="1" t="s">
        <v>344</v>
      </c>
      <c r="L81" s="1" t="s">
        <v>345</v>
      </c>
      <c r="M81" s="4" t="str">
        <f t="shared" si="0"/>
        <v>Outstanding</v>
      </c>
      <c r="N81" s="13" t="s">
        <v>21</v>
      </c>
    </row>
    <row r="82" spans="1:14" ht="60" customHeight="1" x14ac:dyDescent="0.35">
      <c r="A82" s="11" t="s">
        <v>346</v>
      </c>
      <c r="B82" s="1" t="s">
        <v>347</v>
      </c>
      <c r="C82" s="2" t="s">
        <v>16</v>
      </c>
      <c r="D82" s="3" t="s">
        <v>17</v>
      </c>
      <c r="E82" s="4" t="s">
        <v>18</v>
      </c>
      <c r="F82" s="4" t="s">
        <v>19</v>
      </c>
      <c r="G82" s="4" t="s">
        <v>20</v>
      </c>
      <c r="H82" s="4" t="s">
        <v>21</v>
      </c>
      <c r="I82" s="5" t="s">
        <v>21</v>
      </c>
      <c r="J82" s="1" t="s">
        <v>348</v>
      </c>
      <c r="K82" s="1" t="s">
        <v>349</v>
      </c>
      <c r="L82" s="1" t="s">
        <v>350</v>
      </c>
      <c r="M82" s="4" t="str">
        <f t="shared" si="0"/>
        <v>Outstanding</v>
      </c>
      <c r="N82" s="13" t="s">
        <v>21</v>
      </c>
    </row>
    <row r="83" spans="1:14" ht="60" customHeight="1" x14ac:dyDescent="0.35">
      <c r="A83" s="11" t="s">
        <v>351</v>
      </c>
      <c r="B83" s="1" t="s">
        <v>322</v>
      </c>
      <c r="C83" s="2" t="s">
        <v>16</v>
      </c>
      <c r="D83" s="3" t="s">
        <v>204</v>
      </c>
      <c r="E83" s="4" t="s">
        <v>18</v>
      </c>
      <c r="F83" s="4" t="s">
        <v>19</v>
      </c>
      <c r="G83" s="4" t="s">
        <v>20</v>
      </c>
      <c r="H83" s="4" t="s">
        <v>21</v>
      </c>
      <c r="I83" s="5" t="s">
        <v>21</v>
      </c>
      <c r="J83" s="1" t="s">
        <v>352</v>
      </c>
      <c r="K83" s="1" t="s">
        <v>324</v>
      </c>
      <c r="L83" s="1" t="s">
        <v>353</v>
      </c>
      <c r="M83" s="4" t="str">
        <f t="shared" si="0"/>
        <v>Outstanding</v>
      </c>
      <c r="N83" s="13" t="s">
        <v>21</v>
      </c>
    </row>
    <row r="84" spans="1:14" ht="60" customHeight="1" x14ac:dyDescent="0.35">
      <c r="A84" s="11" t="s">
        <v>354</v>
      </c>
      <c r="B84" s="1" t="s">
        <v>327</v>
      </c>
      <c r="C84" s="2" t="s">
        <v>27</v>
      </c>
      <c r="D84" s="3" t="s">
        <v>204</v>
      </c>
      <c r="E84" s="4" t="s">
        <v>18</v>
      </c>
      <c r="F84" s="4" t="s">
        <v>19</v>
      </c>
      <c r="G84" s="4" t="s">
        <v>20</v>
      </c>
      <c r="H84" s="4" t="s">
        <v>21</v>
      </c>
      <c r="I84" s="5" t="s">
        <v>21</v>
      </c>
      <c r="J84" s="1" t="s">
        <v>355</v>
      </c>
      <c r="K84" s="1" t="s">
        <v>329</v>
      </c>
      <c r="L84" s="1" t="s">
        <v>330</v>
      </c>
      <c r="M84" s="4" t="str">
        <f t="shared" si="0"/>
        <v>Outstanding</v>
      </c>
      <c r="N84" s="13" t="s">
        <v>21</v>
      </c>
    </row>
    <row r="85" spans="1:14" ht="60" customHeight="1" x14ac:dyDescent="0.35">
      <c r="A85" s="11" t="s">
        <v>356</v>
      </c>
      <c r="B85" s="1" t="s">
        <v>332</v>
      </c>
      <c r="C85" s="2" t="s">
        <v>27</v>
      </c>
      <c r="D85" s="3" t="s">
        <v>204</v>
      </c>
      <c r="E85" s="4" t="s">
        <v>18</v>
      </c>
      <c r="F85" s="4" t="s">
        <v>19</v>
      </c>
      <c r="G85" s="4" t="s">
        <v>20</v>
      </c>
      <c r="H85" s="4" t="s">
        <v>21</v>
      </c>
      <c r="I85" s="5" t="s">
        <v>21</v>
      </c>
      <c r="J85" s="1" t="s">
        <v>357</v>
      </c>
      <c r="K85" s="1" t="s">
        <v>334</v>
      </c>
      <c r="L85" s="1" t="s">
        <v>335</v>
      </c>
      <c r="M85" s="4" t="str">
        <f t="shared" si="0"/>
        <v>Outstanding</v>
      </c>
      <c r="N85" s="13" t="s">
        <v>21</v>
      </c>
    </row>
    <row r="86" spans="1:14" ht="60" customHeight="1" x14ac:dyDescent="0.35">
      <c r="A86" s="11" t="s">
        <v>358</v>
      </c>
      <c r="B86" s="1" t="s">
        <v>337</v>
      </c>
      <c r="C86" s="2" t="s">
        <v>27</v>
      </c>
      <c r="D86" s="3" t="s">
        <v>204</v>
      </c>
      <c r="E86" s="4" t="s">
        <v>18</v>
      </c>
      <c r="F86" s="4" t="s">
        <v>19</v>
      </c>
      <c r="G86" s="4" t="s">
        <v>20</v>
      </c>
      <c r="H86" s="4" t="s">
        <v>21</v>
      </c>
      <c r="I86" s="5" t="s">
        <v>21</v>
      </c>
      <c r="J86" s="1" t="s">
        <v>338</v>
      </c>
      <c r="K86" s="1" t="s">
        <v>339</v>
      </c>
      <c r="L86" s="1" t="s">
        <v>359</v>
      </c>
      <c r="M86" s="4" t="str">
        <f t="shared" si="0"/>
        <v>Outstanding</v>
      </c>
      <c r="N86" s="13" t="s">
        <v>21</v>
      </c>
    </row>
    <row r="87" spans="1:14" ht="60" customHeight="1" x14ac:dyDescent="0.35">
      <c r="A87" s="11" t="s">
        <v>360</v>
      </c>
      <c r="B87" s="1" t="s">
        <v>342</v>
      </c>
      <c r="C87" s="2" t="s">
        <v>16</v>
      </c>
      <c r="D87" s="3" t="s">
        <v>204</v>
      </c>
      <c r="E87" s="4" t="s">
        <v>18</v>
      </c>
      <c r="F87" s="4" t="s">
        <v>19</v>
      </c>
      <c r="G87" s="4" t="s">
        <v>20</v>
      </c>
      <c r="H87" s="4" t="s">
        <v>21</v>
      </c>
      <c r="I87" s="5" t="s">
        <v>21</v>
      </c>
      <c r="J87" s="1" t="s">
        <v>343</v>
      </c>
      <c r="K87" s="1" t="s">
        <v>344</v>
      </c>
      <c r="L87" s="1" t="s">
        <v>361</v>
      </c>
      <c r="M87" s="4" t="str">
        <f t="shared" si="0"/>
        <v>Outstanding</v>
      </c>
      <c r="N87" s="13" t="s">
        <v>21</v>
      </c>
    </row>
    <row r="88" spans="1:14" ht="60" customHeight="1" x14ac:dyDescent="0.35">
      <c r="A88" s="11" t="s">
        <v>362</v>
      </c>
      <c r="B88" s="1" t="s">
        <v>347</v>
      </c>
      <c r="C88" s="2" t="s">
        <v>16</v>
      </c>
      <c r="D88" s="3" t="s">
        <v>204</v>
      </c>
      <c r="E88" s="4" t="s">
        <v>18</v>
      </c>
      <c r="F88" s="4" t="s">
        <v>19</v>
      </c>
      <c r="G88" s="4" t="s">
        <v>20</v>
      </c>
      <c r="H88" s="4" t="s">
        <v>21</v>
      </c>
      <c r="I88" s="5" t="s">
        <v>21</v>
      </c>
      <c r="J88" s="1" t="s">
        <v>348</v>
      </c>
      <c r="K88" s="1" t="s">
        <v>349</v>
      </c>
      <c r="L88" s="1" t="s">
        <v>363</v>
      </c>
      <c r="M88" s="4" t="str">
        <f t="shared" si="0"/>
        <v>Outstanding</v>
      </c>
      <c r="N88" s="13" t="s">
        <v>21</v>
      </c>
    </row>
    <row r="89" spans="1:14" ht="60" customHeight="1" x14ac:dyDescent="0.35">
      <c r="A89" s="11" t="s">
        <v>364</v>
      </c>
      <c r="B89" s="1" t="s">
        <v>365</v>
      </c>
      <c r="C89" s="2" t="s">
        <v>16</v>
      </c>
      <c r="D89" s="3" t="s">
        <v>17</v>
      </c>
      <c r="E89" s="4" t="s">
        <v>18</v>
      </c>
      <c r="F89" s="4" t="s">
        <v>19</v>
      </c>
      <c r="G89" s="4" t="s">
        <v>20</v>
      </c>
      <c r="H89" s="4" t="s">
        <v>21</v>
      </c>
      <c r="I89" s="5" t="s">
        <v>21</v>
      </c>
      <c r="J89" s="1" t="s">
        <v>366</v>
      </c>
      <c r="K89" s="1" t="s">
        <v>367</v>
      </c>
      <c r="L89" s="1" t="s">
        <v>368</v>
      </c>
      <c r="M89" s="4" t="str">
        <f t="shared" si="0"/>
        <v>Outstanding</v>
      </c>
      <c r="N89" s="13" t="s">
        <v>21</v>
      </c>
    </row>
    <row r="90" spans="1:14" ht="60" customHeight="1" x14ac:dyDescent="0.35">
      <c r="A90" s="11" t="s">
        <v>369</v>
      </c>
      <c r="B90" s="1" t="s">
        <v>365</v>
      </c>
      <c r="C90" s="2" t="s">
        <v>16</v>
      </c>
      <c r="D90" s="3" t="s">
        <v>204</v>
      </c>
      <c r="E90" s="4" t="s">
        <v>18</v>
      </c>
      <c r="F90" s="4" t="s">
        <v>19</v>
      </c>
      <c r="G90" s="4" t="s">
        <v>20</v>
      </c>
      <c r="H90" s="4" t="s">
        <v>21</v>
      </c>
      <c r="I90" s="5" t="s">
        <v>21</v>
      </c>
      <c r="J90" s="1" t="s">
        <v>366</v>
      </c>
      <c r="K90" s="1" t="s">
        <v>367</v>
      </c>
      <c r="L90" s="1" t="s">
        <v>368</v>
      </c>
      <c r="M90" s="4" t="str">
        <f t="shared" si="0"/>
        <v>Outstanding</v>
      </c>
      <c r="N90" s="13" t="s">
        <v>21</v>
      </c>
    </row>
    <row r="91" spans="1:14" ht="60" customHeight="1" x14ac:dyDescent="0.35">
      <c r="A91" s="11" t="s">
        <v>370</v>
      </c>
      <c r="B91" s="1" t="s">
        <v>371</v>
      </c>
      <c r="C91" s="2" t="s">
        <v>16</v>
      </c>
      <c r="D91" s="3" t="s">
        <v>17</v>
      </c>
      <c r="E91" s="4" t="s">
        <v>18</v>
      </c>
      <c r="F91" s="4" t="s">
        <v>19</v>
      </c>
      <c r="G91" s="4" t="s">
        <v>20</v>
      </c>
      <c r="H91" s="4" t="s">
        <v>21</v>
      </c>
      <c r="I91" s="5" t="s">
        <v>21</v>
      </c>
      <c r="J91" s="1" t="s">
        <v>372</v>
      </c>
      <c r="K91" s="1" t="s">
        <v>373</v>
      </c>
      <c r="L91" s="1" t="s">
        <v>374</v>
      </c>
      <c r="M91" s="4" t="str">
        <f t="shared" si="0"/>
        <v>Outstanding</v>
      </c>
      <c r="N91" s="13" t="s">
        <v>21</v>
      </c>
    </row>
    <row r="92" spans="1:14" ht="60" customHeight="1" x14ac:dyDescent="0.35">
      <c r="A92" s="12" t="s">
        <v>375</v>
      </c>
      <c r="B92" s="6" t="s">
        <v>371</v>
      </c>
      <c r="C92" s="7" t="s">
        <v>16</v>
      </c>
      <c r="D92" s="8" t="s">
        <v>204</v>
      </c>
      <c r="E92" s="9" t="s">
        <v>18</v>
      </c>
      <c r="F92" s="9" t="s">
        <v>19</v>
      </c>
      <c r="G92" s="9" t="s">
        <v>20</v>
      </c>
      <c r="H92" s="9" t="s">
        <v>21</v>
      </c>
      <c r="I92" s="10" t="s">
        <v>21</v>
      </c>
      <c r="J92" s="6" t="s">
        <v>372</v>
      </c>
      <c r="K92" s="6" t="s">
        <v>373</v>
      </c>
      <c r="L92" s="6" t="s">
        <v>376</v>
      </c>
      <c r="M92" s="9" t="str">
        <f t="shared" si="0"/>
        <v>Outstanding</v>
      </c>
      <c r="N92" s="14" t="s">
        <v>21</v>
      </c>
    </row>
    <row r="96" spans="1:14" ht="32" customHeight="1" x14ac:dyDescent="0.35">
      <c r="A96" s="109" t="s">
        <v>377</v>
      </c>
      <c r="B96" s="109"/>
      <c r="C96" s="109"/>
      <c r="D96" s="109"/>
    </row>
  </sheetData>
  <mergeCells count="1">
    <mergeCell ref="A96:D96"/>
  </mergeCells>
  <conditionalFormatting sqref="C2:C92">
    <cfRule type="expression" dxfId="31" priority="14">
      <formula>LEFT($C2,7)="CAT III"</formula>
    </cfRule>
    <cfRule type="expression" dxfId="30" priority="15">
      <formula>LEFT($C2,6)="CAT II"</formula>
    </cfRule>
    <cfRule type="expression" dxfId="29" priority="16">
      <formula>LEFT($C2,5)="CAT I"</formula>
    </cfRule>
  </conditionalFormatting>
  <conditionalFormatting sqref="E2:E92">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F2:F92">
    <cfRule type="cellIs" dxfId="24" priority="5" operator="equal">
      <formula>"Low"</formula>
    </cfRule>
    <cfRule type="cellIs" dxfId="23" priority="6" operator="equal">
      <formula>"Medium"</formula>
    </cfRule>
    <cfRule type="cellIs" dxfId="22" priority="7" operator="equal">
      <formula>"High"</formula>
    </cfRule>
  </conditionalFormatting>
  <conditionalFormatting sqref="H2:H92">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E2:E92" xr:uid="{00000000-0002-0000-0200-000000000000}">
      <formula1>"Must,Should,Could,Won't,Unassigned"</formula1>
    </dataValidation>
    <dataValidation type="list" showErrorMessage="1" errorTitle="Invalid Value" error="Please select a value from the list: Low, Medium, High, Unassessed." sqref="F2:F92" xr:uid="{00000000-0002-0000-0200-000001000000}">
      <formula1>"Low,Medium,High,Unassessed"</formula1>
    </dataValidation>
    <dataValidation type="list" showErrorMessage="1" errorTitle="Invalid Value" error="Please select a value from the list: Phase1, Phase2, Phase3, Phase4, Phase5, Pending." sqref="G2:G9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92" xr:uid="{00000000-0002-0000-0200-000003000000}">
      <formula1>"Implemented,Testing,Failed,Compensated,Risk Accepted,N/A"</formula1>
    </dataValidation>
  </dataValidations>
  <hyperlinks>
    <hyperlink ref="A9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6" t="s">
        <v>509</v>
      </c>
      <c r="C2" s="126" t="s">
        <v>509</v>
      </c>
      <c r="D2" s="126" t="s">
        <v>509</v>
      </c>
      <c r="E2" s="126" t="s">
        <v>509</v>
      </c>
      <c r="F2" s="126" t="s">
        <v>509</v>
      </c>
      <c r="G2" s="126" t="s">
        <v>509</v>
      </c>
      <c r="H2" s="130" t="s">
        <v>510</v>
      </c>
      <c r="I2" s="130" t="s">
        <v>510</v>
      </c>
      <c r="J2" s="130" t="s">
        <v>510</v>
      </c>
      <c r="K2" s="130" t="s">
        <v>510</v>
      </c>
      <c r="L2" s="130" t="s">
        <v>510</v>
      </c>
      <c r="M2" s="129" t="s">
        <v>511</v>
      </c>
      <c r="N2" s="129" t="s">
        <v>511</v>
      </c>
      <c r="O2" s="131" t="s">
        <v>512</v>
      </c>
      <c r="P2" s="131" t="s">
        <v>512</v>
      </c>
      <c r="Q2" s="127" t="s">
        <v>12</v>
      </c>
      <c r="R2" s="127" t="s">
        <v>12</v>
      </c>
      <c r="S2" s="127" t="s">
        <v>12</v>
      </c>
      <c r="T2" s="128" t="s">
        <v>513</v>
      </c>
    </row>
    <row r="3" spans="2:20" ht="35" customHeight="1" x14ac:dyDescent="0.35">
      <c r="B3" s="73" t="s">
        <v>514</v>
      </c>
      <c r="C3" s="73" t="s">
        <v>515</v>
      </c>
      <c r="D3" s="73" t="s">
        <v>516</v>
      </c>
      <c r="E3" s="73" t="s">
        <v>517</v>
      </c>
      <c r="F3" s="73" t="s">
        <v>518</v>
      </c>
      <c r="G3" s="73" t="s">
        <v>10</v>
      </c>
      <c r="H3" s="74" t="s">
        <v>519</v>
      </c>
      <c r="I3" s="74" t="s">
        <v>520</v>
      </c>
      <c r="J3" s="74" t="s">
        <v>521</v>
      </c>
      <c r="K3" s="74" t="s">
        <v>522</v>
      </c>
      <c r="L3" s="74" t="s">
        <v>453</v>
      </c>
      <c r="M3" s="75" t="s">
        <v>523</v>
      </c>
      <c r="N3" s="75" t="s">
        <v>524</v>
      </c>
      <c r="O3" s="76" t="s">
        <v>525</v>
      </c>
      <c r="P3" s="76" t="s">
        <v>526</v>
      </c>
      <c r="Q3" s="77" t="s">
        <v>12</v>
      </c>
      <c r="R3" s="77" t="s">
        <v>527</v>
      </c>
      <c r="S3" s="77" t="s">
        <v>528</v>
      </c>
      <c r="T3" s="78" t="s">
        <v>529</v>
      </c>
    </row>
    <row r="4" spans="2:20" ht="60" customHeight="1" x14ac:dyDescent="0.35">
      <c r="B4" s="79" t="s">
        <v>530</v>
      </c>
      <c r="C4" s="79" t="s">
        <v>531</v>
      </c>
      <c r="D4" s="79" t="s">
        <v>532</v>
      </c>
      <c r="E4" s="79" t="s">
        <v>533</v>
      </c>
      <c r="F4" s="79" t="s">
        <v>534</v>
      </c>
      <c r="G4" s="79" t="s">
        <v>535</v>
      </c>
      <c r="H4" s="79" t="s">
        <v>536</v>
      </c>
      <c r="I4" s="79" t="s">
        <v>537</v>
      </c>
      <c r="J4" s="79" t="s">
        <v>538</v>
      </c>
      <c r="K4" s="79" t="s">
        <v>539</v>
      </c>
      <c r="L4" s="79" t="s">
        <v>540</v>
      </c>
      <c r="M4" s="79" t="s">
        <v>541</v>
      </c>
      <c r="N4" s="79" t="s">
        <v>542</v>
      </c>
      <c r="O4" s="79" t="s">
        <v>543</v>
      </c>
      <c r="P4" s="79" t="s">
        <v>544</v>
      </c>
      <c r="Q4" s="79" t="s">
        <v>545</v>
      </c>
      <c r="R4" s="79" t="s">
        <v>546</v>
      </c>
      <c r="S4" s="79" t="s">
        <v>547</v>
      </c>
      <c r="T4" s="79" t="s">
        <v>548</v>
      </c>
    </row>
    <row r="5" spans="2:20" ht="60" customHeight="1" x14ac:dyDescent="0.35">
      <c r="B5" s="41" t="s">
        <v>549</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550</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551</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552</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553</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554</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555</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556</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557</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558</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559</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560</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561</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562</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563</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564</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565</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566</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567</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568</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569</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570</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571</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572</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573</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574</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575</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576</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577</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578</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579</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580</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581</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582</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583</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584</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585</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586</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587</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588</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589</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590</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591</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592</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593</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594</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595</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596</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597</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598</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109" t="s">
        <v>377</v>
      </c>
      <c r="C58" s="109"/>
      <c r="D58" s="109"/>
      <c r="E58" s="109"/>
      <c r="F58" s="109"/>
      <c r="G58" s="109"/>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599</v>
      </c>
      <c r="B1" s="107" t="s">
        <v>0</v>
      </c>
      <c r="C1" s="107" t="s">
        <v>600</v>
      </c>
      <c r="D1" s="107" t="s">
        <v>10</v>
      </c>
      <c r="E1" s="107" t="s">
        <v>601</v>
      </c>
      <c r="F1" s="107" t="s">
        <v>602</v>
      </c>
      <c r="G1" s="107" t="s">
        <v>603</v>
      </c>
      <c r="H1" s="107" t="s">
        <v>604</v>
      </c>
      <c r="I1" s="107" t="s">
        <v>605</v>
      </c>
      <c r="J1" s="107" t="s">
        <v>606</v>
      </c>
      <c r="K1" s="107" t="s">
        <v>607</v>
      </c>
      <c r="L1" s="107" t="s">
        <v>608</v>
      </c>
      <c r="M1" s="107" t="s">
        <v>609</v>
      </c>
      <c r="N1" s="107" t="s">
        <v>610</v>
      </c>
      <c r="O1" s="107" t="s">
        <v>611</v>
      </c>
      <c r="P1" s="107" t="s">
        <v>612</v>
      </c>
      <c r="Q1" s="107" t="s">
        <v>613</v>
      </c>
      <c r="R1" s="107" t="s">
        <v>614</v>
      </c>
      <c r="S1" s="107" t="s">
        <v>615</v>
      </c>
      <c r="T1" s="107" t="s">
        <v>616</v>
      </c>
      <c r="U1" s="107" t="s">
        <v>617</v>
      </c>
      <c r="V1" s="107" t="s">
        <v>618</v>
      </c>
      <c r="W1" s="107" t="s">
        <v>619</v>
      </c>
      <c r="X1" s="107" t="s">
        <v>620</v>
      </c>
      <c r="Y1" s="107" t="s">
        <v>621</v>
      </c>
      <c r="Z1" s="107" t="s">
        <v>622</v>
      </c>
      <c r="AA1" s="107" t="s">
        <v>623</v>
      </c>
      <c r="AB1" s="107" t="s">
        <v>624</v>
      </c>
      <c r="AC1" s="107" t="s">
        <v>625</v>
      </c>
      <c r="AD1" s="107" t="s">
        <v>626</v>
      </c>
      <c r="AE1" s="107" t="s">
        <v>627</v>
      </c>
      <c r="AF1" s="107" t="s">
        <v>628</v>
      </c>
      <c r="AG1" s="107" t="s">
        <v>629</v>
      </c>
      <c r="AH1" s="107" t="s">
        <v>630</v>
      </c>
      <c r="AI1" s="107" t="s">
        <v>631</v>
      </c>
      <c r="AJ1" s="107" t="s">
        <v>632</v>
      </c>
      <c r="AK1" s="107" t="s">
        <v>633</v>
      </c>
      <c r="AL1" s="107" t="s">
        <v>634</v>
      </c>
      <c r="AM1" s="107" t="s">
        <v>635</v>
      </c>
      <c r="AN1" s="107" t="s">
        <v>636</v>
      </c>
      <c r="AO1" s="107" t="s">
        <v>637</v>
      </c>
      <c r="AP1" s="107" t="s">
        <v>638</v>
      </c>
      <c r="AQ1" s="107" t="s">
        <v>639</v>
      </c>
      <c r="AR1" s="107" t="s">
        <v>640</v>
      </c>
      <c r="AS1" s="107" t="s">
        <v>641</v>
      </c>
      <c r="AT1" s="107" t="s">
        <v>642</v>
      </c>
      <c r="AU1" s="107" t="s">
        <v>643</v>
      </c>
      <c r="AV1" s="107" t="s">
        <v>644</v>
      </c>
      <c r="AW1" s="108" t="s">
        <v>645</v>
      </c>
    </row>
    <row r="2" spans="1:49" ht="60" customHeight="1" outlineLevel="1" x14ac:dyDescent="0.35">
      <c r="A2" s="100" t="s">
        <v>646</v>
      </c>
      <c r="B2" s="83">
        <v>1</v>
      </c>
      <c r="C2" s="85" t="s">
        <v>21</v>
      </c>
      <c r="D2" s="87" t="s">
        <v>647</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646</v>
      </c>
      <c r="B3" s="84" t="s">
        <v>648</v>
      </c>
      <c r="C3" s="86" t="s">
        <v>649</v>
      </c>
      <c r="D3" s="88" t="s">
        <v>650</v>
      </c>
      <c r="E3" s="88" t="s">
        <v>651</v>
      </c>
      <c r="F3" s="89" t="s">
        <v>652</v>
      </c>
      <c r="G3" s="89" t="s">
        <v>653</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646</v>
      </c>
      <c r="B4" s="84" t="s">
        <v>654</v>
      </c>
      <c r="C4" s="86" t="s">
        <v>655</v>
      </c>
      <c r="D4" s="88" t="s">
        <v>656</v>
      </c>
      <c r="E4" s="88" t="s">
        <v>657</v>
      </c>
      <c r="F4" s="89" t="s">
        <v>652</v>
      </c>
      <c r="G4" s="89" t="s">
        <v>658</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646</v>
      </c>
      <c r="B5" s="84" t="s">
        <v>659</v>
      </c>
      <c r="C5" s="86" t="s">
        <v>660</v>
      </c>
      <c r="D5" s="88" t="s">
        <v>661</v>
      </c>
      <c r="E5" s="88" t="s">
        <v>662</v>
      </c>
      <c r="F5" s="89" t="s">
        <v>652</v>
      </c>
      <c r="G5" s="89" t="s">
        <v>663</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646</v>
      </c>
      <c r="B6" s="84" t="s">
        <v>664</v>
      </c>
      <c r="C6" s="86" t="s">
        <v>665</v>
      </c>
      <c r="D6" s="88" t="s">
        <v>666</v>
      </c>
      <c r="E6" s="88" t="s">
        <v>667</v>
      </c>
      <c r="F6" s="89" t="s">
        <v>652</v>
      </c>
      <c r="G6" s="89" t="s">
        <v>653</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646</v>
      </c>
      <c r="B7" s="84" t="s">
        <v>668</v>
      </c>
      <c r="C7" s="86" t="s">
        <v>669</v>
      </c>
      <c r="D7" s="88" t="s">
        <v>670</v>
      </c>
      <c r="E7" s="88" t="s">
        <v>671</v>
      </c>
      <c r="F7" s="89" t="s">
        <v>652</v>
      </c>
      <c r="G7" s="89" t="s">
        <v>663</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672</v>
      </c>
      <c r="B8" s="83">
        <v>2</v>
      </c>
      <c r="C8" s="85" t="s">
        <v>21</v>
      </c>
      <c r="D8" s="87" t="s">
        <v>673</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672</v>
      </c>
      <c r="B9" s="84" t="s">
        <v>674</v>
      </c>
      <c r="C9" s="86" t="s">
        <v>675</v>
      </c>
      <c r="D9" s="88" t="s">
        <v>676</v>
      </c>
      <c r="E9" s="88" t="s">
        <v>677</v>
      </c>
      <c r="F9" s="89" t="s">
        <v>678</v>
      </c>
      <c r="G9" s="89" t="s">
        <v>653</v>
      </c>
      <c r="H9" s="89">
        <v>1</v>
      </c>
      <c r="I9" s="91">
        <f>IF(COUNTIF(J9:AW9,"&lt;&gt;")=0,"",SUMPRODUCT(((Recommendations[ImplStatus]="Implemented")+(Recommendations[ImplStatus]="Compensated"))*ISNUMBER(MATCH(Recommendations[Id],J9:AW9,0)))/COUNTIF(J9:AW9,"&lt;&gt;"))</f>
        <v>0</v>
      </c>
      <c r="J9" s="93" t="s">
        <v>117</v>
      </c>
      <c r="K9" s="93" t="s">
        <v>192</v>
      </c>
      <c r="L9" s="93" t="s">
        <v>251</v>
      </c>
      <c r="M9" s="93" t="s">
        <v>299</v>
      </c>
      <c r="N9" s="93" t="s">
        <v>318</v>
      </c>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672</v>
      </c>
      <c r="B10" s="84" t="s">
        <v>679</v>
      </c>
      <c r="C10" s="86" t="s">
        <v>680</v>
      </c>
      <c r="D10" s="88" t="s">
        <v>681</v>
      </c>
      <c r="E10" s="88" t="s">
        <v>682</v>
      </c>
      <c r="F10" s="89" t="s">
        <v>678</v>
      </c>
      <c r="G10" s="89" t="s">
        <v>653</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672</v>
      </c>
      <c r="B11" s="84" t="s">
        <v>683</v>
      </c>
      <c r="C11" s="86" t="s">
        <v>684</v>
      </c>
      <c r="D11" s="88" t="s">
        <v>685</v>
      </c>
      <c r="E11" s="88" t="s">
        <v>686</v>
      </c>
      <c r="F11" s="89" t="s">
        <v>678</v>
      </c>
      <c r="G11" s="89" t="s">
        <v>658</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672</v>
      </c>
      <c r="B12" s="84" t="s">
        <v>687</v>
      </c>
      <c r="C12" s="86" t="s">
        <v>688</v>
      </c>
      <c r="D12" s="88" t="s">
        <v>689</v>
      </c>
      <c r="E12" s="88" t="s">
        <v>690</v>
      </c>
      <c r="F12" s="89" t="s">
        <v>678</v>
      </c>
      <c r="G12" s="89" t="s">
        <v>663</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672</v>
      </c>
      <c r="B13" s="84" t="s">
        <v>691</v>
      </c>
      <c r="C13" s="86" t="s">
        <v>692</v>
      </c>
      <c r="D13" s="88" t="s">
        <v>693</v>
      </c>
      <c r="E13" s="88" t="s">
        <v>694</v>
      </c>
      <c r="F13" s="89" t="s">
        <v>678</v>
      </c>
      <c r="G13" s="89" t="s">
        <v>695</v>
      </c>
      <c r="H13" s="89">
        <v>2</v>
      </c>
      <c r="I13" s="91">
        <f>IF(COUNTIF(J13:AW13,"&lt;&gt;")=0,"",SUMPRODUCT(((Recommendations[ImplStatus]="Implemented")+(Recommendations[ImplStatus]="Compensated"))*ISNUMBER(MATCH(Recommendations[Id],J13:AW13,0)))/COUNTIF(J13:AW13,"&lt;&gt;"))</f>
        <v>0</v>
      </c>
      <c r="J13" s="93" t="s">
        <v>66</v>
      </c>
      <c r="K13" s="93" t="s">
        <v>127</v>
      </c>
      <c r="L13" s="93" t="s">
        <v>142</v>
      </c>
      <c r="M13" s="93" t="s">
        <v>224</v>
      </c>
      <c r="N13" s="93" t="s">
        <v>258</v>
      </c>
      <c r="O13" s="93" t="s">
        <v>276</v>
      </c>
      <c r="P13" s="93" t="s">
        <v>304</v>
      </c>
      <c r="Q13" s="93" t="s">
        <v>309</v>
      </c>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672</v>
      </c>
      <c r="B14" s="84" t="s">
        <v>696</v>
      </c>
      <c r="C14" s="86" t="s">
        <v>697</v>
      </c>
      <c r="D14" s="88" t="s">
        <v>698</v>
      </c>
      <c r="E14" s="88" t="s">
        <v>699</v>
      </c>
      <c r="F14" s="89" t="s">
        <v>678</v>
      </c>
      <c r="G14" s="89" t="s">
        <v>695</v>
      </c>
      <c r="H14" s="89">
        <v>2</v>
      </c>
      <c r="I14" s="91">
        <f>IF(COUNTIF(J14:AW14,"&lt;&gt;")=0,"",SUMPRODUCT(((Recommendations[ImplStatus]="Implemented")+(Recommendations[ImplStatus]="Compensated"))*ISNUMBER(MATCH(Recommendations[Id],J14:AW14,0)))/COUNTIF(J14:AW14,"&lt;&gt;"))</f>
        <v>0</v>
      </c>
      <c r="J14" s="93" t="s">
        <v>127</v>
      </c>
      <c r="K14" s="93" t="s">
        <v>142</v>
      </c>
      <c r="L14" s="93" t="s">
        <v>258</v>
      </c>
      <c r="M14" s="93" t="s">
        <v>276</v>
      </c>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672</v>
      </c>
      <c r="B15" s="84" t="s">
        <v>700</v>
      </c>
      <c r="C15" s="86" t="s">
        <v>701</v>
      </c>
      <c r="D15" s="88" t="s">
        <v>702</v>
      </c>
      <c r="E15" s="88" t="s">
        <v>703</v>
      </c>
      <c r="F15" s="89" t="s">
        <v>678</v>
      </c>
      <c r="G15" s="89" t="s">
        <v>695</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704</v>
      </c>
      <c r="B16" s="83">
        <v>3</v>
      </c>
      <c r="C16" s="85" t="s">
        <v>21</v>
      </c>
      <c r="D16" s="87" t="s">
        <v>705</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704</v>
      </c>
      <c r="B17" s="84" t="s">
        <v>706</v>
      </c>
      <c r="C17" s="86" t="s">
        <v>707</v>
      </c>
      <c r="D17" s="88" t="s">
        <v>708</v>
      </c>
      <c r="E17" s="88" t="s">
        <v>709</v>
      </c>
      <c r="F17" s="89" t="s">
        <v>710</v>
      </c>
      <c r="G17" s="89" t="s">
        <v>711</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704</v>
      </c>
      <c r="B18" s="84" t="s">
        <v>712</v>
      </c>
      <c r="C18" s="86" t="s">
        <v>713</v>
      </c>
      <c r="D18" s="88" t="s">
        <v>714</v>
      </c>
      <c r="E18" s="88" t="s">
        <v>715</v>
      </c>
      <c r="F18" s="89" t="s">
        <v>710</v>
      </c>
      <c r="G18" s="89" t="s">
        <v>653</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704</v>
      </c>
      <c r="B19" s="84" t="s">
        <v>716</v>
      </c>
      <c r="C19" s="86" t="s">
        <v>717</v>
      </c>
      <c r="D19" s="88" t="s">
        <v>718</v>
      </c>
      <c r="E19" s="88" t="s">
        <v>719</v>
      </c>
      <c r="F19" s="89" t="s">
        <v>710</v>
      </c>
      <c r="G19" s="89" t="s">
        <v>695</v>
      </c>
      <c r="H19" s="89">
        <v>1</v>
      </c>
      <c r="I19" s="91">
        <f>IF(COUNTIF(J19:AW19,"&lt;&gt;")=0,"",SUMPRODUCT(((Recommendations[ImplStatus]="Implemented")+(Recommendations[ImplStatus]="Compensated"))*ISNUMBER(MATCH(Recommendations[Id],J19:AW19,0)))/COUNTIF(J19:AW19,"&lt;&gt;"))</f>
        <v>0</v>
      </c>
      <c r="J19" s="93" t="s">
        <v>267</v>
      </c>
      <c r="K19" s="93" t="s">
        <v>336</v>
      </c>
      <c r="L19" s="93" t="s">
        <v>358</v>
      </c>
      <c r="M19" s="93"/>
      <c r="N19" s="93"/>
      <c r="O19" s="93"/>
      <c r="P19" s="93"/>
      <c r="Q19" s="93"/>
      <c r="R19" s="93"/>
      <c r="S19" s="93"/>
      <c r="T19" s="93"/>
      <c r="U19" s="93"/>
      <c r="V19" s="93"/>
      <c r="W19" s="93"/>
      <c r="X19" s="93"/>
      <c r="Y19" s="93"/>
      <c r="Z19" s="93"/>
      <c r="AA19" s="93"/>
      <c r="AB19" s="93"/>
      <c r="AC19" s="93"/>
      <c r="AD19" s="93"/>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704</v>
      </c>
      <c r="B20" s="84" t="s">
        <v>720</v>
      </c>
      <c r="C20" s="86" t="s">
        <v>721</v>
      </c>
      <c r="D20" s="88" t="s">
        <v>722</v>
      </c>
      <c r="E20" s="88" t="s">
        <v>723</v>
      </c>
      <c r="F20" s="89" t="s">
        <v>710</v>
      </c>
      <c r="G20" s="89" t="s">
        <v>695</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704</v>
      </c>
      <c r="B21" s="84" t="s">
        <v>724</v>
      </c>
      <c r="C21" s="86" t="s">
        <v>725</v>
      </c>
      <c r="D21" s="88" t="s">
        <v>726</v>
      </c>
      <c r="E21" s="88" t="s">
        <v>727</v>
      </c>
      <c r="F21" s="89" t="s">
        <v>710</v>
      </c>
      <c r="G21" s="89" t="s">
        <v>695</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704</v>
      </c>
      <c r="B22" s="84" t="s">
        <v>728</v>
      </c>
      <c r="C22" s="86" t="s">
        <v>729</v>
      </c>
      <c r="D22" s="88" t="s">
        <v>730</v>
      </c>
      <c r="E22" s="88" t="s">
        <v>731</v>
      </c>
      <c r="F22" s="89" t="s">
        <v>710</v>
      </c>
      <c r="G22" s="89" t="s">
        <v>695</v>
      </c>
      <c r="H22" s="89">
        <v>1</v>
      </c>
      <c r="I22" s="91">
        <f>IF(COUNTIF(J22:AW22,"&lt;&gt;")=0,"",SUMPRODUCT(((Recommendations[ImplStatus]="Implemented")+(Recommendations[ImplStatus]="Compensated"))*ISNUMBER(MATCH(Recommendations[Id],J22:AW22,0)))/COUNTIF(J22:AW22,"&lt;&gt;"))</f>
        <v>0</v>
      </c>
      <c r="J22" s="93" t="s">
        <v>71</v>
      </c>
      <c r="K22" s="93" t="s">
        <v>76</v>
      </c>
      <c r="L22" s="93" t="s">
        <v>82</v>
      </c>
      <c r="M22" s="93" t="s">
        <v>112</v>
      </c>
      <c r="N22" s="93" t="s">
        <v>187</v>
      </c>
      <c r="O22" s="93" t="s">
        <v>226</v>
      </c>
      <c r="P22" s="93" t="s">
        <v>228</v>
      </c>
      <c r="Q22" s="93" t="s">
        <v>229</v>
      </c>
      <c r="R22" s="93" t="s">
        <v>247</v>
      </c>
      <c r="S22" s="93" t="s">
        <v>316</v>
      </c>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704</v>
      </c>
      <c r="B23" s="84" t="s">
        <v>732</v>
      </c>
      <c r="C23" s="86" t="s">
        <v>733</v>
      </c>
      <c r="D23" s="88" t="s">
        <v>734</v>
      </c>
      <c r="E23" s="88" t="s">
        <v>735</v>
      </c>
      <c r="F23" s="89" t="s">
        <v>710</v>
      </c>
      <c r="G23" s="89" t="s">
        <v>653</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704</v>
      </c>
      <c r="B24" s="84" t="s">
        <v>736</v>
      </c>
      <c r="C24" s="86" t="s">
        <v>737</v>
      </c>
      <c r="D24" s="88" t="s">
        <v>738</v>
      </c>
      <c r="E24" s="88" t="s">
        <v>739</v>
      </c>
      <c r="F24" s="89" t="s">
        <v>710</v>
      </c>
      <c r="G24" s="89" t="s">
        <v>653</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704</v>
      </c>
      <c r="B25" s="84" t="s">
        <v>740</v>
      </c>
      <c r="C25" s="86" t="s">
        <v>741</v>
      </c>
      <c r="D25" s="88" t="s">
        <v>742</v>
      </c>
      <c r="E25" s="88" t="s">
        <v>743</v>
      </c>
      <c r="F25" s="89" t="s">
        <v>710</v>
      </c>
      <c r="G25" s="89" t="s">
        <v>695</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704</v>
      </c>
      <c r="B26" s="84" t="s">
        <v>744</v>
      </c>
      <c r="C26" s="86" t="s">
        <v>745</v>
      </c>
      <c r="D26" s="88" t="s">
        <v>746</v>
      </c>
      <c r="E26" s="88" t="s">
        <v>747</v>
      </c>
      <c r="F26" s="89" t="s">
        <v>710</v>
      </c>
      <c r="G26" s="89" t="s">
        <v>695</v>
      </c>
      <c r="H26" s="89">
        <v>2</v>
      </c>
      <c r="I26" s="91">
        <f>IF(COUNTIF(J26:AW26,"&lt;&gt;")=0,"",SUMPRODUCT(((Recommendations[ImplStatus]="Implemented")+(Recommendations[ImplStatus]="Compensated"))*ISNUMBER(MATCH(Recommendations[Id],J26:AW26,0)))/COUNTIF(J26:AW26,"&lt;&gt;"))</f>
        <v>0</v>
      </c>
      <c r="J26" s="93" t="s">
        <v>102</v>
      </c>
      <c r="K26" s="93" t="s">
        <v>137</v>
      </c>
      <c r="L26" s="93" t="s">
        <v>152</v>
      </c>
      <c r="M26" s="93" t="s">
        <v>167</v>
      </c>
      <c r="N26" s="93" t="s">
        <v>172</v>
      </c>
      <c r="O26" s="93" t="s">
        <v>239</v>
      </c>
      <c r="P26" s="93" t="s">
        <v>272</v>
      </c>
      <c r="Q26" s="93" t="s">
        <v>284</v>
      </c>
      <c r="R26" s="93" t="s">
        <v>291</v>
      </c>
      <c r="S26" s="93" t="s">
        <v>294</v>
      </c>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704</v>
      </c>
      <c r="B27" s="84" t="s">
        <v>748</v>
      </c>
      <c r="C27" s="86" t="s">
        <v>749</v>
      </c>
      <c r="D27" s="88" t="s">
        <v>750</v>
      </c>
      <c r="E27" s="88" t="s">
        <v>751</v>
      </c>
      <c r="F27" s="89" t="s">
        <v>710</v>
      </c>
      <c r="G27" s="89" t="s">
        <v>695</v>
      </c>
      <c r="H27" s="89">
        <v>2</v>
      </c>
      <c r="I27" s="91">
        <f>IF(COUNTIF(J27:AW27,"&lt;&gt;")=0,"",SUMPRODUCT(((Recommendations[ImplStatus]="Implemented")+(Recommendations[ImplStatus]="Compensated"))*ISNUMBER(MATCH(Recommendations[Id],J27:AW27,0)))/COUNTIF(J27:AW27,"&lt;&gt;"))</f>
        <v>0</v>
      </c>
      <c r="J27" s="93" t="s">
        <v>71</v>
      </c>
      <c r="K27" s="93" t="s">
        <v>76</v>
      </c>
      <c r="L27" s="93" t="s">
        <v>112</v>
      </c>
      <c r="M27" s="93" t="s">
        <v>226</v>
      </c>
      <c r="N27" s="93" t="s">
        <v>228</v>
      </c>
      <c r="O27" s="93" t="s">
        <v>247</v>
      </c>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704</v>
      </c>
      <c r="B28" s="84" t="s">
        <v>752</v>
      </c>
      <c r="C28" s="86" t="s">
        <v>753</v>
      </c>
      <c r="D28" s="88" t="s">
        <v>754</v>
      </c>
      <c r="E28" s="88" t="s">
        <v>755</v>
      </c>
      <c r="F28" s="89" t="s">
        <v>710</v>
      </c>
      <c r="G28" s="89" t="s">
        <v>695</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704</v>
      </c>
      <c r="B29" s="84" t="s">
        <v>756</v>
      </c>
      <c r="C29" s="86" t="s">
        <v>757</v>
      </c>
      <c r="D29" s="88" t="s">
        <v>758</v>
      </c>
      <c r="E29" s="88" t="s">
        <v>759</v>
      </c>
      <c r="F29" s="89" t="s">
        <v>710</v>
      </c>
      <c r="G29" s="89" t="s">
        <v>695</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704</v>
      </c>
      <c r="B30" s="84" t="s">
        <v>760</v>
      </c>
      <c r="C30" s="86" t="s">
        <v>761</v>
      </c>
      <c r="D30" s="88" t="s">
        <v>762</v>
      </c>
      <c r="E30" s="88" t="s">
        <v>763</v>
      </c>
      <c r="F30" s="89" t="s">
        <v>710</v>
      </c>
      <c r="G30" s="89" t="s">
        <v>663</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764</v>
      </c>
      <c r="B31" s="83">
        <v>4</v>
      </c>
      <c r="C31" s="85" t="s">
        <v>21</v>
      </c>
      <c r="D31" s="87" t="s">
        <v>765</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764</v>
      </c>
      <c r="B32" s="84" t="s">
        <v>766</v>
      </c>
      <c r="C32" s="86" t="s">
        <v>767</v>
      </c>
      <c r="D32" s="88" t="s">
        <v>768</v>
      </c>
      <c r="E32" s="88" t="s">
        <v>769</v>
      </c>
      <c r="F32" s="89" t="s">
        <v>770</v>
      </c>
      <c r="G32" s="89" t="s">
        <v>711</v>
      </c>
      <c r="H32" s="89">
        <v>1</v>
      </c>
      <c r="I32" s="91">
        <f>IF(COUNTIF(J32:AW32,"&lt;&gt;")=0,"",SUMPRODUCT(((Recommendations[ImplStatus]="Implemented")+(Recommendations[ImplStatus]="Compensated"))*ISNUMBER(MATCH(Recommendations[Id],J32:AW32,0)))/COUNTIF(J32:AW32,"&lt;&gt;"))</f>
        <v>0</v>
      </c>
      <c r="J32" s="93" t="s">
        <v>14</v>
      </c>
      <c r="K32" s="93" t="s">
        <v>202</v>
      </c>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764</v>
      </c>
      <c r="B33" s="84" t="s">
        <v>771</v>
      </c>
      <c r="C33" s="86" t="s">
        <v>772</v>
      </c>
      <c r="D33" s="88" t="s">
        <v>773</v>
      </c>
      <c r="E33" s="88" t="s">
        <v>774</v>
      </c>
      <c r="F33" s="89" t="s">
        <v>770</v>
      </c>
      <c r="G33" s="89" t="s">
        <v>711</v>
      </c>
      <c r="H33" s="89">
        <v>1</v>
      </c>
      <c r="I33" s="91">
        <f>IF(COUNTIF(J33:AW33,"&lt;&gt;")=0,"",SUMPRODUCT(((Recommendations[ImplStatus]="Implemented")+(Recommendations[ImplStatus]="Compensated"))*ISNUMBER(MATCH(Recommendations[Id],J33:AW33,0)))/COUNTIF(J33:AW33,"&lt;&gt;"))</f>
        <v>0</v>
      </c>
      <c r="J33" s="93" t="s">
        <v>14</v>
      </c>
      <c r="K33" s="93" t="s">
        <v>202</v>
      </c>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104"/>
    </row>
    <row r="34" spans="1:49" ht="60" customHeight="1" x14ac:dyDescent="0.35">
      <c r="A34" s="101" t="s">
        <v>764</v>
      </c>
      <c r="B34" s="84" t="s">
        <v>775</v>
      </c>
      <c r="C34" s="86" t="s">
        <v>776</v>
      </c>
      <c r="D34" s="88" t="s">
        <v>777</v>
      </c>
      <c r="E34" s="88" t="s">
        <v>778</v>
      </c>
      <c r="F34" s="89" t="s">
        <v>652</v>
      </c>
      <c r="G34" s="89" t="s">
        <v>695</v>
      </c>
      <c r="H34" s="89">
        <v>1</v>
      </c>
      <c r="I34" s="91">
        <f>IF(COUNTIF(J34:AW34,"&lt;&gt;")=0,"",SUMPRODUCT(((Recommendations[ImplStatus]="Implemented")+(Recommendations[ImplStatus]="Compensated"))*ISNUMBER(MATCH(Recommendations[Id],J34:AW34,0)))/COUNTIF(J34:AW34,"&lt;&gt;"))</f>
        <v>0</v>
      </c>
      <c r="J34" s="93" t="s">
        <v>46</v>
      </c>
      <c r="K34" s="93" t="s">
        <v>51</v>
      </c>
      <c r="L34" s="93" t="s">
        <v>56</v>
      </c>
      <c r="M34" s="93" t="s">
        <v>147</v>
      </c>
      <c r="N34" s="93" t="s">
        <v>218</v>
      </c>
      <c r="O34" s="93" t="s">
        <v>219</v>
      </c>
      <c r="P34" s="93" t="s">
        <v>222</v>
      </c>
      <c r="Q34" s="93" t="s">
        <v>279</v>
      </c>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764</v>
      </c>
      <c r="B35" s="84" t="s">
        <v>779</v>
      </c>
      <c r="C35" s="86" t="s">
        <v>780</v>
      </c>
      <c r="D35" s="88" t="s">
        <v>781</v>
      </c>
      <c r="E35" s="88" t="s">
        <v>782</v>
      </c>
      <c r="F35" s="89" t="s">
        <v>652</v>
      </c>
      <c r="G35" s="89" t="s">
        <v>695</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764</v>
      </c>
      <c r="B36" s="84" t="s">
        <v>783</v>
      </c>
      <c r="C36" s="86" t="s">
        <v>784</v>
      </c>
      <c r="D36" s="88" t="s">
        <v>785</v>
      </c>
      <c r="E36" s="88" t="s">
        <v>786</v>
      </c>
      <c r="F36" s="89" t="s">
        <v>652</v>
      </c>
      <c r="G36" s="89" t="s">
        <v>695</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764</v>
      </c>
      <c r="B37" s="84" t="s">
        <v>787</v>
      </c>
      <c r="C37" s="86" t="s">
        <v>788</v>
      </c>
      <c r="D37" s="88" t="s">
        <v>789</v>
      </c>
      <c r="E37" s="88" t="s">
        <v>790</v>
      </c>
      <c r="F37" s="89" t="s">
        <v>652</v>
      </c>
      <c r="G37" s="89" t="s">
        <v>695</v>
      </c>
      <c r="H37" s="89">
        <v>1</v>
      </c>
      <c r="I37" s="91">
        <f>IF(COUNTIF(J37:AW37,"&lt;&gt;")=0,"",SUMPRODUCT(((Recommendations[ImplStatus]="Implemented")+(Recommendations[ImplStatus]="Compensated"))*ISNUMBER(MATCH(Recommendations[Id],J37:AW37,0)))/COUNTIF(J37:AW37,"&lt;&gt;"))</f>
        <v>0</v>
      </c>
      <c r="J37" s="93" t="s">
        <v>117</v>
      </c>
      <c r="K37" s="93" t="s">
        <v>192</v>
      </c>
      <c r="L37" s="93" t="s">
        <v>251</v>
      </c>
      <c r="M37" s="93" t="s">
        <v>299</v>
      </c>
      <c r="N37" s="93" t="s">
        <v>318</v>
      </c>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764</v>
      </c>
      <c r="B38" s="84" t="s">
        <v>791</v>
      </c>
      <c r="C38" s="86" t="s">
        <v>792</v>
      </c>
      <c r="D38" s="88" t="s">
        <v>793</v>
      </c>
      <c r="E38" s="88" t="s">
        <v>794</v>
      </c>
      <c r="F38" s="89" t="s">
        <v>795</v>
      </c>
      <c r="G38" s="89" t="s">
        <v>695</v>
      </c>
      <c r="H38" s="89">
        <v>1</v>
      </c>
      <c r="I38" s="91">
        <f>IF(COUNTIF(J38:AW38,"&lt;&gt;")=0,"",SUMPRODUCT(((Recommendations[ImplStatus]="Implemented")+(Recommendations[ImplStatus]="Compensated"))*ISNUMBER(MATCH(Recommendations[Id],J38:AW38,0)))/COUNTIF(J38:AW38,"&lt;&gt;"))</f>
        <v>0</v>
      </c>
      <c r="J38" s="93" t="s">
        <v>25</v>
      </c>
      <c r="K38" s="93" t="s">
        <v>31</v>
      </c>
      <c r="L38" s="93" t="s">
        <v>36</v>
      </c>
      <c r="M38" s="93" t="s">
        <v>208</v>
      </c>
      <c r="N38" s="93" t="s">
        <v>211</v>
      </c>
      <c r="O38" s="93" t="s">
        <v>214</v>
      </c>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764</v>
      </c>
      <c r="B39" s="84" t="s">
        <v>796</v>
      </c>
      <c r="C39" s="86" t="s">
        <v>797</v>
      </c>
      <c r="D39" s="88" t="s">
        <v>798</v>
      </c>
      <c r="E39" s="88" t="s">
        <v>799</v>
      </c>
      <c r="F39" s="89" t="s">
        <v>652</v>
      </c>
      <c r="G39" s="89" t="s">
        <v>695</v>
      </c>
      <c r="H39" s="89">
        <v>2</v>
      </c>
      <c r="I39" s="91">
        <f>IF(COUNTIF(J39:AW39,"&lt;&gt;")=0,"",SUMPRODUCT(((Recommendations[ImplStatus]="Implemented")+(Recommendations[ImplStatus]="Compensated"))*ISNUMBER(MATCH(Recommendations[Id],J39:AW39,0)))/COUNTIF(J39:AW39,"&lt;&gt;"))</f>
        <v>0</v>
      </c>
      <c r="J39" s="93" t="s">
        <v>66</v>
      </c>
      <c r="K39" s="93" t="s">
        <v>92</v>
      </c>
      <c r="L39" s="93" t="s">
        <v>224</v>
      </c>
      <c r="M39" s="93" t="s">
        <v>234</v>
      </c>
      <c r="N39" s="93" t="s">
        <v>336</v>
      </c>
      <c r="O39" s="93" t="s">
        <v>346</v>
      </c>
      <c r="P39" s="93" t="s">
        <v>358</v>
      </c>
      <c r="Q39" s="93" t="s">
        <v>362</v>
      </c>
      <c r="R39" s="93" t="s">
        <v>370</v>
      </c>
      <c r="S39" s="93" t="s">
        <v>375</v>
      </c>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104"/>
    </row>
    <row r="40" spans="1:49" ht="60" customHeight="1" x14ac:dyDescent="0.35">
      <c r="A40" s="101" t="s">
        <v>764</v>
      </c>
      <c r="B40" s="84" t="s">
        <v>800</v>
      </c>
      <c r="C40" s="86" t="s">
        <v>801</v>
      </c>
      <c r="D40" s="88" t="s">
        <v>802</v>
      </c>
      <c r="E40" s="88" t="s">
        <v>803</v>
      </c>
      <c r="F40" s="89" t="s">
        <v>652</v>
      </c>
      <c r="G40" s="89" t="s">
        <v>695</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764</v>
      </c>
      <c r="B41" s="84" t="s">
        <v>804</v>
      </c>
      <c r="C41" s="86" t="s">
        <v>805</v>
      </c>
      <c r="D41" s="88" t="s">
        <v>806</v>
      </c>
      <c r="E41" s="88" t="s">
        <v>807</v>
      </c>
      <c r="F41" s="89" t="s">
        <v>652</v>
      </c>
      <c r="G41" s="89" t="s">
        <v>695</v>
      </c>
      <c r="H41" s="89">
        <v>2</v>
      </c>
      <c r="I41" s="91">
        <f>IF(COUNTIF(J41:AW41,"&lt;&gt;")=0,"",SUMPRODUCT(((Recommendations[ImplStatus]="Implemented")+(Recommendations[ImplStatus]="Compensated"))*ISNUMBER(MATCH(Recommendations[Id],J41:AW41,0)))/COUNTIF(J41:AW41,"&lt;&gt;"))</f>
        <v>0</v>
      </c>
      <c r="J41" s="93" t="s">
        <v>41</v>
      </c>
      <c r="K41" s="93" t="s">
        <v>46</v>
      </c>
      <c r="L41" s="93" t="s">
        <v>56</v>
      </c>
      <c r="M41" s="93" t="s">
        <v>215</v>
      </c>
      <c r="N41" s="93" t="s">
        <v>218</v>
      </c>
      <c r="O41" s="93" t="s">
        <v>222</v>
      </c>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764</v>
      </c>
      <c r="B42" s="84" t="s">
        <v>808</v>
      </c>
      <c r="C42" s="86" t="s">
        <v>809</v>
      </c>
      <c r="D42" s="88" t="s">
        <v>810</v>
      </c>
      <c r="E42" s="88" t="s">
        <v>811</v>
      </c>
      <c r="F42" s="89" t="s">
        <v>710</v>
      </c>
      <c r="G42" s="89" t="s">
        <v>695</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764</v>
      </c>
      <c r="B43" s="84" t="s">
        <v>812</v>
      </c>
      <c r="C43" s="86" t="s">
        <v>813</v>
      </c>
      <c r="D43" s="88" t="s">
        <v>814</v>
      </c>
      <c r="E43" s="88" t="s">
        <v>815</v>
      </c>
      <c r="F43" s="89" t="s">
        <v>710</v>
      </c>
      <c r="G43" s="89" t="s">
        <v>695</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816</v>
      </c>
      <c r="B44" s="83">
        <v>5</v>
      </c>
      <c r="C44" s="85" t="s">
        <v>21</v>
      </c>
      <c r="D44" s="87" t="s">
        <v>817</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816</v>
      </c>
      <c r="B45" s="84" t="s">
        <v>818</v>
      </c>
      <c r="C45" s="86" t="s">
        <v>819</v>
      </c>
      <c r="D45" s="88" t="s">
        <v>820</v>
      </c>
      <c r="E45" s="88" t="s">
        <v>821</v>
      </c>
      <c r="F45" s="89" t="s">
        <v>795</v>
      </c>
      <c r="G45" s="89" t="s">
        <v>653</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816</v>
      </c>
      <c r="B46" s="84" t="s">
        <v>822</v>
      </c>
      <c r="C46" s="86" t="s">
        <v>823</v>
      </c>
      <c r="D46" s="88" t="s">
        <v>824</v>
      </c>
      <c r="E46" s="88" t="s">
        <v>825</v>
      </c>
      <c r="F46" s="89" t="s">
        <v>795</v>
      </c>
      <c r="G46" s="89" t="s">
        <v>695</v>
      </c>
      <c r="H46" s="89">
        <v>1</v>
      </c>
      <c r="I46" s="91">
        <f>IF(COUNTIF(J46:AW46,"&lt;&gt;")=0,"",SUMPRODUCT(((Recommendations[ImplStatus]="Implemented")+(Recommendations[ImplStatus]="Compensated"))*ISNUMBER(MATCH(Recommendations[Id],J46:AW46,0)))/COUNTIF(J46:AW46,"&lt;&gt;"))</f>
        <v>0</v>
      </c>
      <c r="J46" s="93" t="s">
        <v>25</v>
      </c>
      <c r="K46" s="93" t="s">
        <v>31</v>
      </c>
      <c r="L46" s="93" t="s">
        <v>36</v>
      </c>
      <c r="M46" s="93" t="s">
        <v>41</v>
      </c>
      <c r="N46" s="93" t="s">
        <v>208</v>
      </c>
      <c r="O46" s="93" t="s">
        <v>211</v>
      </c>
      <c r="P46" s="93" t="s">
        <v>214</v>
      </c>
      <c r="Q46" s="93" t="s">
        <v>215</v>
      </c>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816</v>
      </c>
      <c r="B47" s="84" t="s">
        <v>826</v>
      </c>
      <c r="C47" s="86" t="s">
        <v>827</v>
      </c>
      <c r="D47" s="88" t="s">
        <v>828</v>
      </c>
      <c r="E47" s="88" t="s">
        <v>829</v>
      </c>
      <c r="F47" s="89" t="s">
        <v>795</v>
      </c>
      <c r="G47" s="89" t="s">
        <v>695</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816</v>
      </c>
      <c r="B48" s="84" t="s">
        <v>830</v>
      </c>
      <c r="C48" s="86" t="s">
        <v>831</v>
      </c>
      <c r="D48" s="88" t="s">
        <v>832</v>
      </c>
      <c r="E48" s="88" t="s">
        <v>833</v>
      </c>
      <c r="F48" s="89" t="s">
        <v>795</v>
      </c>
      <c r="G48" s="89" t="s">
        <v>695</v>
      </c>
      <c r="H48" s="89">
        <v>1</v>
      </c>
      <c r="I48" s="91" t="str">
        <f>IF(COUNTIF(J48:AW48,"&lt;&gt;")=0,"",SUMPRODUCT(((Recommendations[ImplStatus]="Implemented")+(Recommendations[ImplStatus]="Compensated"))*ISNUMBER(MATCH(Recommendations[Id],J48:AW48,0)))/COUNTIF(J48:AW48,"&lt;&gt;"))</f>
        <v/>
      </c>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816</v>
      </c>
      <c r="B49" s="84" t="s">
        <v>834</v>
      </c>
      <c r="C49" s="86" t="s">
        <v>835</v>
      </c>
      <c r="D49" s="88" t="s">
        <v>836</v>
      </c>
      <c r="E49" s="88" t="s">
        <v>837</v>
      </c>
      <c r="F49" s="89" t="s">
        <v>795</v>
      </c>
      <c r="G49" s="89" t="s">
        <v>653</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816</v>
      </c>
      <c r="B50" s="84" t="s">
        <v>838</v>
      </c>
      <c r="C50" s="86" t="s">
        <v>839</v>
      </c>
      <c r="D50" s="88" t="s">
        <v>840</v>
      </c>
      <c r="E50" s="88" t="s">
        <v>841</v>
      </c>
      <c r="F50" s="89" t="s">
        <v>795</v>
      </c>
      <c r="G50" s="89" t="s">
        <v>711</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842</v>
      </c>
      <c r="B51" s="83">
        <v>6</v>
      </c>
      <c r="C51" s="85" t="s">
        <v>21</v>
      </c>
      <c r="D51" s="87" t="s">
        <v>843</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842</v>
      </c>
      <c r="B52" s="84" t="s">
        <v>844</v>
      </c>
      <c r="C52" s="86" t="s">
        <v>845</v>
      </c>
      <c r="D52" s="88" t="s">
        <v>846</v>
      </c>
      <c r="E52" s="88" t="s">
        <v>847</v>
      </c>
      <c r="F52" s="89" t="s">
        <v>770</v>
      </c>
      <c r="G52" s="89" t="s">
        <v>711</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842</v>
      </c>
      <c r="B53" s="84" t="s">
        <v>848</v>
      </c>
      <c r="C53" s="86" t="s">
        <v>849</v>
      </c>
      <c r="D53" s="88" t="s">
        <v>850</v>
      </c>
      <c r="E53" s="88" t="s">
        <v>851</v>
      </c>
      <c r="F53" s="89" t="s">
        <v>770</v>
      </c>
      <c r="G53" s="89" t="s">
        <v>711</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842</v>
      </c>
      <c r="B54" s="84" t="s">
        <v>852</v>
      </c>
      <c r="C54" s="86" t="s">
        <v>853</v>
      </c>
      <c r="D54" s="88" t="s">
        <v>854</v>
      </c>
      <c r="E54" s="88" t="s">
        <v>855</v>
      </c>
      <c r="F54" s="89" t="s">
        <v>795</v>
      </c>
      <c r="G54" s="89" t="s">
        <v>695</v>
      </c>
      <c r="H54" s="89">
        <v>1</v>
      </c>
      <c r="I54" s="91">
        <f>IF(COUNTIF(J54:AW54,"&lt;&gt;")=0,"",SUMPRODUCT(((Recommendations[ImplStatus]="Implemented")+(Recommendations[ImplStatus]="Compensated"))*ISNUMBER(MATCH(Recommendations[Id],J54:AW54,0)))/COUNTIF(J54:AW54,"&lt;&gt;"))</f>
        <v>0</v>
      </c>
      <c r="J54" s="93" t="s">
        <v>51</v>
      </c>
      <c r="K54" s="93" t="s">
        <v>147</v>
      </c>
      <c r="L54" s="93" t="s">
        <v>219</v>
      </c>
      <c r="M54" s="93" t="s">
        <v>279</v>
      </c>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842</v>
      </c>
      <c r="B55" s="84" t="s">
        <v>856</v>
      </c>
      <c r="C55" s="86" t="s">
        <v>857</v>
      </c>
      <c r="D55" s="88" t="s">
        <v>858</v>
      </c>
      <c r="E55" s="88" t="s">
        <v>859</v>
      </c>
      <c r="F55" s="89" t="s">
        <v>795</v>
      </c>
      <c r="G55" s="89" t="s">
        <v>695</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842</v>
      </c>
      <c r="B56" s="84" t="s">
        <v>860</v>
      </c>
      <c r="C56" s="86" t="s">
        <v>861</v>
      </c>
      <c r="D56" s="88" t="s">
        <v>862</v>
      </c>
      <c r="E56" s="88" t="s">
        <v>863</v>
      </c>
      <c r="F56" s="89" t="s">
        <v>795</v>
      </c>
      <c r="G56" s="89" t="s">
        <v>695</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842</v>
      </c>
      <c r="B57" s="84" t="s">
        <v>864</v>
      </c>
      <c r="C57" s="86" t="s">
        <v>865</v>
      </c>
      <c r="D57" s="88" t="s">
        <v>866</v>
      </c>
      <c r="E57" s="88" t="s">
        <v>867</v>
      </c>
      <c r="F57" s="89" t="s">
        <v>678</v>
      </c>
      <c r="G57" s="89" t="s">
        <v>653</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842</v>
      </c>
      <c r="B58" s="84" t="s">
        <v>868</v>
      </c>
      <c r="C58" s="86" t="s">
        <v>869</v>
      </c>
      <c r="D58" s="88" t="s">
        <v>870</v>
      </c>
      <c r="E58" s="88" t="s">
        <v>871</v>
      </c>
      <c r="F58" s="89" t="s">
        <v>795</v>
      </c>
      <c r="G58" s="89" t="s">
        <v>695</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842</v>
      </c>
      <c r="B59" s="84" t="s">
        <v>872</v>
      </c>
      <c r="C59" s="86" t="s">
        <v>873</v>
      </c>
      <c r="D59" s="88" t="s">
        <v>874</v>
      </c>
      <c r="E59" s="88" t="s">
        <v>875</v>
      </c>
      <c r="F59" s="89" t="s">
        <v>795</v>
      </c>
      <c r="G59" s="89" t="s">
        <v>711</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876</v>
      </c>
      <c r="B60" s="83">
        <v>7</v>
      </c>
      <c r="C60" s="85" t="s">
        <v>21</v>
      </c>
      <c r="D60" s="87" t="s">
        <v>877</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876</v>
      </c>
      <c r="B61" s="84" t="s">
        <v>878</v>
      </c>
      <c r="C61" s="86" t="s">
        <v>879</v>
      </c>
      <c r="D61" s="88" t="s">
        <v>880</v>
      </c>
      <c r="E61" s="88" t="s">
        <v>881</v>
      </c>
      <c r="F61" s="89" t="s">
        <v>770</v>
      </c>
      <c r="G61" s="89" t="s">
        <v>711</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876</v>
      </c>
      <c r="B62" s="84" t="s">
        <v>882</v>
      </c>
      <c r="C62" s="86" t="s">
        <v>883</v>
      </c>
      <c r="D62" s="88" t="s">
        <v>884</v>
      </c>
      <c r="E62" s="88" t="s">
        <v>885</v>
      </c>
      <c r="F62" s="89" t="s">
        <v>770</v>
      </c>
      <c r="G62" s="89" t="s">
        <v>711</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876</v>
      </c>
      <c r="B63" s="84" t="s">
        <v>886</v>
      </c>
      <c r="C63" s="86" t="s">
        <v>887</v>
      </c>
      <c r="D63" s="88" t="s">
        <v>888</v>
      </c>
      <c r="E63" s="88" t="s">
        <v>889</v>
      </c>
      <c r="F63" s="89" t="s">
        <v>678</v>
      </c>
      <c r="G63" s="89" t="s">
        <v>695</v>
      </c>
      <c r="H63" s="89">
        <v>1</v>
      </c>
      <c r="I63" s="91">
        <f>IF(COUNTIF(J63:AW63,"&lt;&gt;")=0,"",SUMPRODUCT(((Recommendations[ImplStatus]="Implemented")+(Recommendations[ImplStatus]="Compensated"))*ISNUMBER(MATCH(Recommendations[Id],J63:AW63,0)))/COUNTIF(J63:AW63,"&lt;&gt;"))</f>
        <v>0</v>
      </c>
      <c r="J63" s="93" t="s">
        <v>162</v>
      </c>
      <c r="K63" s="93" t="s">
        <v>289</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876</v>
      </c>
      <c r="B64" s="84" t="s">
        <v>890</v>
      </c>
      <c r="C64" s="86" t="s">
        <v>891</v>
      </c>
      <c r="D64" s="88" t="s">
        <v>892</v>
      </c>
      <c r="E64" s="88" t="s">
        <v>893</v>
      </c>
      <c r="F64" s="89" t="s">
        <v>678</v>
      </c>
      <c r="G64" s="89" t="s">
        <v>695</v>
      </c>
      <c r="H64" s="89">
        <v>1</v>
      </c>
      <c r="I64" s="91">
        <f>IF(COUNTIF(J64:AW64,"&lt;&gt;")=0,"",SUMPRODUCT(((Recommendations[ImplStatus]="Implemented")+(Recommendations[ImplStatus]="Compensated"))*ISNUMBER(MATCH(Recommendations[Id],J64:AW64,0)))/COUNTIF(J64:AW64,"&lt;&gt;"))</f>
        <v>0</v>
      </c>
      <c r="J64" s="93" t="s">
        <v>162</v>
      </c>
      <c r="K64" s="93" t="s">
        <v>289</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876</v>
      </c>
      <c r="B65" s="84" t="s">
        <v>894</v>
      </c>
      <c r="C65" s="86" t="s">
        <v>895</v>
      </c>
      <c r="D65" s="88" t="s">
        <v>896</v>
      </c>
      <c r="E65" s="88" t="s">
        <v>897</v>
      </c>
      <c r="F65" s="89" t="s">
        <v>678</v>
      </c>
      <c r="G65" s="89" t="s">
        <v>653</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876</v>
      </c>
      <c r="B66" s="84" t="s">
        <v>898</v>
      </c>
      <c r="C66" s="86" t="s">
        <v>899</v>
      </c>
      <c r="D66" s="88" t="s">
        <v>900</v>
      </c>
      <c r="E66" s="88" t="s">
        <v>901</v>
      </c>
      <c r="F66" s="89" t="s">
        <v>678</v>
      </c>
      <c r="G66" s="89" t="s">
        <v>653</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876</v>
      </c>
      <c r="B67" s="84" t="s">
        <v>902</v>
      </c>
      <c r="C67" s="86" t="s">
        <v>903</v>
      </c>
      <c r="D67" s="88" t="s">
        <v>904</v>
      </c>
      <c r="E67" s="88" t="s">
        <v>905</v>
      </c>
      <c r="F67" s="89" t="s">
        <v>678</v>
      </c>
      <c r="G67" s="89" t="s">
        <v>658</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906</v>
      </c>
      <c r="B68" s="83">
        <v>8</v>
      </c>
      <c r="C68" s="85" t="s">
        <v>21</v>
      </c>
      <c r="D68" s="87" t="s">
        <v>907</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906</v>
      </c>
      <c r="B69" s="84" t="s">
        <v>908</v>
      </c>
      <c r="C69" s="86" t="s">
        <v>909</v>
      </c>
      <c r="D69" s="88" t="s">
        <v>910</v>
      </c>
      <c r="E69" s="88" t="s">
        <v>911</v>
      </c>
      <c r="F69" s="89" t="s">
        <v>770</v>
      </c>
      <c r="G69" s="89" t="s">
        <v>711</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906</v>
      </c>
      <c r="B70" s="84" t="s">
        <v>912</v>
      </c>
      <c r="C70" s="86" t="s">
        <v>913</v>
      </c>
      <c r="D70" s="88" t="s">
        <v>914</v>
      </c>
      <c r="E70" s="88" t="s">
        <v>915</v>
      </c>
      <c r="F70" s="89" t="s">
        <v>710</v>
      </c>
      <c r="G70" s="89" t="s">
        <v>663</v>
      </c>
      <c r="H70" s="89">
        <v>1</v>
      </c>
      <c r="I70" s="91">
        <f>IF(COUNTIF(J70:AW70,"&lt;&gt;")=0,"",SUMPRODUCT(((Recommendations[ImplStatus]="Implemented")+(Recommendations[ImplStatus]="Compensated"))*ISNUMBER(MATCH(Recommendations[Id],J70:AW70,0)))/COUNTIF(J70:AW70,"&lt;&gt;"))</f>
        <v>0</v>
      </c>
      <c r="J70" s="93" t="s">
        <v>122</v>
      </c>
      <c r="K70" s="93" t="s">
        <v>254</v>
      </c>
      <c r="L70" s="93"/>
      <c r="M70" s="93"/>
      <c r="N70" s="93"/>
      <c r="O70" s="93"/>
      <c r="P70" s="93"/>
      <c r="Q70" s="93"/>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906</v>
      </c>
      <c r="B71" s="84" t="s">
        <v>916</v>
      </c>
      <c r="C71" s="86" t="s">
        <v>917</v>
      </c>
      <c r="D71" s="88" t="s">
        <v>918</v>
      </c>
      <c r="E71" s="88" t="s">
        <v>919</v>
      </c>
      <c r="F71" s="89" t="s">
        <v>710</v>
      </c>
      <c r="G71" s="89" t="s">
        <v>695</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906</v>
      </c>
      <c r="B72" s="84" t="s">
        <v>920</v>
      </c>
      <c r="C72" s="86" t="s">
        <v>921</v>
      </c>
      <c r="D72" s="88" t="s">
        <v>922</v>
      </c>
      <c r="E72" s="88" t="s">
        <v>923</v>
      </c>
      <c r="F72" s="89" t="s">
        <v>924</v>
      </c>
      <c r="G72" s="89" t="s">
        <v>695</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906</v>
      </c>
      <c r="B73" s="84" t="s">
        <v>925</v>
      </c>
      <c r="C73" s="86" t="s">
        <v>926</v>
      </c>
      <c r="D73" s="88" t="s">
        <v>927</v>
      </c>
      <c r="E73" s="88" t="s">
        <v>928</v>
      </c>
      <c r="F73" s="89" t="s">
        <v>710</v>
      </c>
      <c r="G73" s="89" t="s">
        <v>663</v>
      </c>
      <c r="H73" s="89">
        <v>2</v>
      </c>
      <c r="I73" s="91">
        <f>IF(COUNTIF(J73:AW73,"&lt;&gt;")=0,"",SUMPRODUCT(((Recommendations[ImplStatus]="Implemented")+(Recommendations[ImplStatus]="Compensated"))*ISNUMBER(MATCH(Recommendations[Id],J73:AW73,0)))/COUNTIF(J73:AW73,"&lt;&gt;"))</f>
        <v>0</v>
      </c>
      <c r="J73" s="93" t="s">
        <v>122</v>
      </c>
      <c r="K73" s="93" t="s">
        <v>254</v>
      </c>
      <c r="L73" s="93"/>
      <c r="M73" s="93"/>
      <c r="N73" s="93"/>
      <c r="O73" s="93"/>
      <c r="P73" s="93"/>
      <c r="Q73" s="93"/>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906</v>
      </c>
      <c r="B74" s="84" t="s">
        <v>929</v>
      </c>
      <c r="C74" s="86" t="s">
        <v>930</v>
      </c>
      <c r="D74" s="88" t="s">
        <v>931</v>
      </c>
      <c r="E74" s="88" t="s">
        <v>932</v>
      </c>
      <c r="F74" s="89" t="s">
        <v>710</v>
      </c>
      <c r="G74" s="89" t="s">
        <v>663</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906</v>
      </c>
      <c r="B75" s="84" t="s">
        <v>933</v>
      </c>
      <c r="C75" s="86" t="s">
        <v>934</v>
      </c>
      <c r="D75" s="88" t="s">
        <v>935</v>
      </c>
      <c r="E75" s="88" t="s">
        <v>936</v>
      </c>
      <c r="F75" s="89" t="s">
        <v>710</v>
      </c>
      <c r="G75" s="89" t="s">
        <v>663</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906</v>
      </c>
      <c r="B76" s="84" t="s">
        <v>937</v>
      </c>
      <c r="C76" s="86" t="s">
        <v>938</v>
      </c>
      <c r="D76" s="88" t="s">
        <v>939</v>
      </c>
      <c r="E76" s="88" t="s">
        <v>940</v>
      </c>
      <c r="F76" s="89" t="s">
        <v>710</v>
      </c>
      <c r="G76" s="89" t="s">
        <v>663</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906</v>
      </c>
      <c r="B77" s="84" t="s">
        <v>941</v>
      </c>
      <c r="C77" s="86" t="s">
        <v>942</v>
      </c>
      <c r="D77" s="88" t="s">
        <v>943</v>
      </c>
      <c r="E77" s="88" t="s">
        <v>944</v>
      </c>
      <c r="F77" s="89" t="s">
        <v>710</v>
      </c>
      <c r="G77" s="89" t="s">
        <v>663</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906</v>
      </c>
      <c r="B78" s="84" t="s">
        <v>945</v>
      </c>
      <c r="C78" s="86" t="s">
        <v>946</v>
      </c>
      <c r="D78" s="88" t="s">
        <v>947</v>
      </c>
      <c r="E78" s="88" t="s">
        <v>948</v>
      </c>
      <c r="F78" s="89" t="s">
        <v>710</v>
      </c>
      <c r="G78" s="89" t="s">
        <v>695</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906</v>
      </c>
      <c r="B79" s="84" t="s">
        <v>949</v>
      </c>
      <c r="C79" s="86" t="s">
        <v>950</v>
      </c>
      <c r="D79" s="88" t="s">
        <v>951</v>
      </c>
      <c r="E79" s="88" t="s">
        <v>952</v>
      </c>
      <c r="F79" s="89" t="s">
        <v>710</v>
      </c>
      <c r="G79" s="89" t="s">
        <v>663</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906</v>
      </c>
      <c r="B80" s="84" t="s">
        <v>953</v>
      </c>
      <c r="C80" s="86" t="s">
        <v>954</v>
      </c>
      <c r="D80" s="88" t="s">
        <v>955</v>
      </c>
      <c r="E80" s="88" t="s">
        <v>956</v>
      </c>
      <c r="F80" s="89" t="s">
        <v>710</v>
      </c>
      <c r="G80" s="89" t="s">
        <v>663</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957</v>
      </c>
      <c r="B81" s="83">
        <v>9</v>
      </c>
      <c r="C81" s="85" t="s">
        <v>21</v>
      </c>
      <c r="D81" s="87" t="s">
        <v>958</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957</v>
      </c>
      <c r="B82" s="84" t="s">
        <v>959</v>
      </c>
      <c r="C82" s="86" t="s">
        <v>960</v>
      </c>
      <c r="D82" s="88" t="s">
        <v>961</v>
      </c>
      <c r="E82" s="88" t="s">
        <v>962</v>
      </c>
      <c r="F82" s="89" t="s">
        <v>678</v>
      </c>
      <c r="G82" s="89" t="s">
        <v>695</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957</v>
      </c>
      <c r="B83" s="84" t="s">
        <v>963</v>
      </c>
      <c r="C83" s="86" t="s">
        <v>964</v>
      </c>
      <c r="D83" s="88" t="s">
        <v>965</v>
      </c>
      <c r="E83" s="88" t="s">
        <v>966</v>
      </c>
      <c r="F83" s="89" t="s">
        <v>652</v>
      </c>
      <c r="G83" s="89" t="s">
        <v>695</v>
      </c>
      <c r="H83" s="89">
        <v>1</v>
      </c>
      <c r="I83" s="91">
        <f>IF(COUNTIF(J83:AW83,"&lt;&gt;")=0,"",SUMPRODUCT(((Recommendations[ImplStatus]="Implemented")+(Recommendations[ImplStatus]="Compensated"))*ISNUMBER(MATCH(Recommendations[Id],J83:AW83,0)))/COUNTIF(J83:AW83,"&lt;&gt;"))</f>
        <v>0</v>
      </c>
      <c r="J83" s="93" t="s">
        <v>304</v>
      </c>
      <c r="K83" s="93" t="s">
        <v>309</v>
      </c>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957</v>
      </c>
      <c r="B84" s="84" t="s">
        <v>967</v>
      </c>
      <c r="C84" s="86" t="s">
        <v>968</v>
      </c>
      <c r="D84" s="88" t="s">
        <v>969</v>
      </c>
      <c r="E84" s="88" t="s">
        <v>970</v>
      </c>
      <c r="F84" s="89" t="s">
        <v>924</v>
      </c>
      <c r="G84" s="89" t="s">
        <v>695</v>
      </c>
      <c r="H84" s="89">
        <v>2</v>
      </c>
      <c r="I84" s="91">
        <f>IF(COUNTIF(J84:AW84,"&lt;&gt;")=0,"",SUMPRODUCT(((Recommendations[ImplStatus]="Implemented")+(Recommendations[ImplStatus]="Compensated"))*ISNUMBER(MATCH(Recommendations[Id],J84:AW84,0)))/COUNTIF(J84:AW84,"&lt;&gt;"))</f>
        <v>0</v>
      </c>
      <c r="J84" s="93" t="s">
        <v>304</v>
      </c>
      <c r="K84" s="93" t="s">
        <v>309</v>
      </c>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957</v>
      </c>
      <c r="B85" s="84" t="s">
        <v>971</v>
      </c>
      <c r="C85" s="86" t="s">
        <v>972</v>
      </c>
      <c r="D85" s="88" t="s">
        <v>973</v>
      </c>
      <c r="E85" s="88" t="s">
        <v>974</v>
      </c>
      <c r="F85" s="89" t="s">
        <v>678</v>
      </c>
      <c r="G85" s="89" t="s">
        <v>695</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957</v>
      </c>
      <c r="B86" s="84" t="s">
        <v>975</v>
      </c>
      <c r="C86" s="86" t="s">
        <v>976</v>
      </c>
      <c r="D86" s="88" t="s">
        <v>977</v>
      </c>
      <c r="E86" s="88" t="s">
        <v>978</v>
      </c>
      <c r="F86" s="89" t="s">
        <v>924</v>
      </c>
      <c r="G86" s="89" t="s">
        <v>695</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957</v>
      </c>
      <c r="B87" s="84" t="s">
        <v>979</v>
      </c>
      <c r="C87" s="86" t="s">
        <v>980</v>
      </c>
      <c r="D87" s="88" t="s">
        <v>981</v>
      </c>
      <c r="E87" s="88" t="s">
        <v>982</v>
      </c>
      <c r="F87" s="89" t="s">
        <v>924</v>
      </c>
      <c r="G87" s="89" t="s">
        <v>695</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957</v>
      </c>
      <c r="B88" s="84" t="s">
        <v>983</v>
      </c>
      <c r="C88" s="86" t="s">
        <v>984</v>
      </c>
      <c r="D88" s="88" t="s">
        <v>985</v>
      </c>
      <c r="E88" s="88" t="s">
        <v>986</v>
      </c>
      <c r="F88" s="89" t="s">
        <v>924</v>
      </c>
      <c r="G88" s="89" t="s">
        <v>695</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987</v>
      </c>
      <c r="B89" s="83">
        <v>10</v>
      </c>
      <c r="C89" s="85" t="s">
        <v>21</v>
      </c>
      <c r="D89" s="87" t="s">
        <v>988</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987</v>
      </c>
      <c r="B90" s="84" t="s">
        <v>989</v>
      </c>
      <c r="C90" s="86" t="s">
        <v>990</v>
      </c>
      <c r="D90" s="88" t="s">
        <v>991</v>
      </c>
      <c r="E90" s="88" t="s">
        <v>992</v>
      </c>
      <c r="F90" s="89" t="s">
        <v>652</v>
      </c>
      <c r="G90" s="89" t="s">
        <v>663</v>
      </c>
      <c r="H90" s="89">
        <v>1</v>
      </c>
      <c r="I90" s="91" t="str">
        <f>IF(COUNTIF(J90:AW90,"&lt;&gt;")=0,"",SUMPRODUCT(((Recommendations[ImplStatus]="Implemented")+(Recommendations[ImplStatus]="Compensated"))*ISNUMBER(MATCH(Recommendations[Id],J90:AW90,0)))/COUNTIF(J90:AW90,"&lt;&gt;"))</f>
        <v/>
      </c>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987</v>
      </c>
      <c r="B91" s="84" t="s">
        <v>993</v>
      </c>
      <c r="C91" s="86" t="s">
        <v>994</v>
      </c>
      <c r="D91" s="88" t="s">
        <v>995</v>
      </c>
      <c r="E91" s="88" t="s">
        <v>996</v>
      </c>
      <c r="F91" s="89" t="s">
        <v>652</v>
      </c>
      <c r="G91" s="89" t="s">
        <v>695</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987</v>
      </c>
      <c r="B92" s="84" t="s">
        <v>997</v>
      </c>
      <c r="C92" s="86" t="s">
        <v>998</v>
      </c>
      <c r="D92" s="88" t="s">
        <v>999</v>
      </c>
      <c r="E92" s="88" t="s">
        <v>1000</v>
      </c>
      <c r="F92" s="89" t="s">
        <v>652</v>
      </c>
      <c r="G92" s="89" t="s">
        <v>695</v>
      </c>
      <c r="H92" s="89">
        <v>1</v>
      </c>
      <c r="I92" s="91">
        <f>IF(COUNTIF(J92:AW92,"&lt;&gt;")=0,"",SUMPRODUCT(((Recommendations[ImplStatus]="Implemented")+(Recommendations[ImplStatus]="Compensated"))*ISNUMBER(MATCH(Recommendations[Id],J92:AW92,0)))/COUNTIF(J92:AW92,"&lt;&gt;"))</f>
        <v>0</v>
      </c>
      <c r="J92" s="93" t="s">
        <v>82</v>
      </c>
      <c r="K92" s="93" t="s">
        <v>187</v>
      </c>
      <c r="L92" s="93" t="s">
        <v>229</v>
      </c>
      <c r="M92" s="93" t="s">
        <v>316</v>
      </c>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987</v>
      </c>
      <c r="B93" s="84" t="s">
        <v>1001</v>
      </c>
      <c r="C93" s="86" t="s">
        <v>1002</v>
      </c>
      <c r="D93" s="88" t="s">
        <v>1003</v>
      </c>
      <c r="E93" s="88" t="s">
        <v>1004</v>
      </c>
      <c r="F93" s="89" t="s">
        <v>652</v>
      </c>
      <c r="G93" s="89" t="s">
        <v>663</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987</v>
      </c>
      <c r="B94" s="84" t="s">
        <v>1005</v>
      </c>
      <c r="C94" s="86" t="s">
        <v>1006</v>
      </c>
      <c r="D94" s="88" t="s">
        <v>1007</v>
      </c>
      <c r="E94" s="88" t="s">
        <v>1008</v>
      </c>
      <c r="F94" s="89" t="s">
        <v>652</v>
      </c>
      <c r="G94" s="89" t="s">
        <v>695</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987</v>
      </c>
      <c r="B95" s="84" t="s">
        <v>1009</v>
      </c>
      <c r="C95" s="86" t="s">
        <v>1010</v>
      </c>
      <c r="D95" s="88" t="s">
        <v>1011</v>
      </c>
      <c r="E95" s="88" t="s">
        <v>1012</v>
      </c>
      <c r="F95" s="89" t="s">
        <v>652</v>
      </c>
      <c r="G95" s="89" t="s">
        <v>695</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987</v>
      </c>
      <c r="B96" s="84" t="s">
        <v>1013</v>
      </c>
      <c r="C96" s="86" t="s">
        <v>1014</v>
      </c>
      <c r="D96" s="88" t="s">
        <v>1015</v>
      </c>
      <c r="E96" s="88" t="s">
        <v>1016</v>
      </c>
      <c r="F96" s="89" t="s">
        <v>652</v>
      </c>
      <c r="G96" s="89" t="s">
        <v>663</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1017</v>
      </c>
      <c r="B97" s="83">
        <v>11</v>
      </c>
      <c r="C97" s="85" t="s">
        <v>21</v>
      </c>
      <c r="D97" s="87" t="s">
        <v>1018</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1017</v>
      </c>
      <c r="B98" s="84" t="s">
        <v>1019</v>
      </c>
      <c r="C98" s="86" t="s">
        <v>1020</v>
      </c>
      <c r="D98" s="88" t="s">
        <v>1021</v>
      </c>
      <c r="E98" s="88" t="s">
        <v>1022</v>
      </c>
      <c r="F98" s="89" t="s">
        <v>770</v>
      </c>
      <c r="G98" s="89" t="s">
        <v>711</v>
      </c>
      <c r="H98" s="89">
        <v>1</v>
      </c>
      <c r="I98" s="91">
        <f>IF(COUNTIF(J98:AW98,"&lt;&gt;")=0,"",SUMPRODUCT(((Recommendations[ImplStatus]="Implemented")+(Recommendations[ImplStatus]="Compensated"))*ISNUMBER(MATCH(Recommendations[Id],J98:AW98,0)))/COUNTIF(J98:AW98,"&lt;&gt;"))</f>
        <v>0</v>
      </c>
      <c r="J98" s="93" t="s">
        <v>61</v>
      </c>
      <c r="K98" s="93" t="s">
        <v>87</v>
      </c>
      <c r="L98" s="93" t="s">
        <v>132</v>
      </c>
      <c r="M98" s="93" t="s">
        <v>231</v>
      </c>
      <c r="N98" s="93" t="s">
        <v>263</v>
      </c>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1017</v>
      </c>
      <c r="B99" s="84" t="s">
        <v>1023</v>
      </c>
      <c r="C99" s="86" t="s">
        <v>1024</v>
      </c>
      <c r="D99" s="88" t="s">
        <v>1025</v>
      </c>
      <c r="E99" s="88" t="s">
        <v>1026</v>
      </c>
      <c r="F99" s="89" t="s">
        <v>710</v>
      </c>
      <c r="G99" s="89" t="s">
        <v>1027</v>
      </c>
      <c r="H99" s="89">
        <v>1</v>
      </c>
      <c r="I99" s="91">
        <f>IF(COUNTIF(J99:AW99,"&lt;&gt;")=0,"",SUMPRODUCT(((Recommendations[ImplStatus]="Implemented")+(Recommendations[ImplStatus]="Compensated"))*ISNUMBER(MATCH(Recommendations[Id],J99:AW99,0)))/COUNTIF(J99:AW99,"&lt;&gt;"))</f>
        <v>0</v>
      </c>
      <c r="J99" s="93" t="s">
        <v>61</v>
      </c>
      <c r="K99" s="93" t="s">
        <v>87</v>
      </c>
      <c r="L99" s="93" t="s">
        <v>132</v>
      </c>
      <c r="M99" s="93" t="s">
        <v>231</v>
      </c>
      <c r="N99" s="93" t="s">
        <v>263</v>
      </c>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1017</v>
      </c>
      <c r="B100" s="84" t="s">
        <v>1028</v>
      </c>
      <c r="C100" s="86" t="s">
        <v>1029</v>
      </c>
      <c r="D100" s="88" t="s">
        <v>1030</v>
      </c>
      <c r="E100" s="88" t="s">
        <v>1031</v>
      </c>
      <c r="F100" s="89" t="s">
        <v>710</v>
      </c>
      <c r="G100" s="89" t="s">
        <v>695</v>
      </c>
      <c r="H100" s="89">
        <v>1</v>
      </c>
      <c r="I100" s="91" t="str">
        <f>IF(COUNTIF(J100:AW100,"&lt;&gt;")=0,"",SUMPRODUCT(((Recommendations[ImplStatus]="Implemented")+(Recommendations[ImplStatus]="Compensated"))*ISNUMBER(MATCH(Recommendations[Id],J100:AW100,0)))/COUNTIF(J100:AW100,"&lt;&gt;"))</f>
        <v/>
      </c>
      <c r="J100" s="93"/>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1017</v>
      </c>
      <c r="B101" s="84" t="s">
        <v>1032</v>
      </c>
      <c r="C101" s="86" t="s">
        <v>1033</v>
      </c>
      <c r="D101" s="88" t="s">
        <v>1034</v>
      </c>
      <c r="E101" s="88" t="s">
        <v>1035</v>
      </c>
      <c r="F101" s="89" t="s">
        <v>710</v>
      </c>
      <c r="G101" s="89" t="s">
        <v>1027</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1017</v>
      </c>
      <c r="B102" s="84" t="s">
        <v>1036</v>
      </c>
      <c r="C102" s="86" t="s">
        <v>1037</v>
      </c>
      <c r="D102" s="88" t="s">
        <v>1038</v>
      </c>
      <c r="E102" s="88" t="s">
        <v>1039</v>
      </c>
      <c r="F102" s="89" t="s">
        <v>710</v>
      </c>
      <c r="G102" s="89" t="s">
        <v>1027</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1040</v>
      </c>
      <c r="B103" s="83">
        <v>12</v>
      </c>
      <c r="C103" s="85" t="s">
        <v>21</v>
      </c>
      <c r="D103" s="87" t="s">
        <v>1041</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1040</v>
      </c>
      <c r="B104" s="84" t="s">
        <v>1042</v>
      </c>
      <c r="C104" s="86" t="s">
        <v>1043</v>
      </c>
      <c r="D104" s="88" t="s">
        <v>1044</v>
      </c>
      <c r="E104" s="88" t="s">
        <v>1045</v>
      </c>
      <c r="F104" s="89" t="s">
        <v>924</v>
      </c>
      <c r="G104" s="89" t="s">
        <v>695</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1040</v>
      </c>
      <c r="B105" s="84" t="s">
        <v>1046</v>
      </c>
      <c r="C105" s="86" t="s">
        <v>1047</v>
      </c>
      <c r="D105" s="88" t="s">
        <v>1048</v>
      </c>
      <c r="E105" s="88" t="s">
        <v>1049</v>
      </c>
      <c r="F105" s="89" t="s">
        <v>924</v>
      </c>
      <c r="G105" s="89" t="s">
        <v>695</v>
      </c>
      <c r="H105" s="89">
        <v>2</v>
      </c>
      <c r="I105" s="91" t="str">
        <f>IF(COUNTIF(J105:AW105,"&lt;&gt;")=0,"",SUMPRODUCT(((Recommendations[ImplStatus]="Implemented")+(Recommendations[ImplStatus]="Compensated"))*ISNUMBER(MATCH(Recommendations[Id],J105:AW105,0)))/COUNTIF(J105:AW105,"&lt;&gt;"))</f>
        <v/>
      </c>
      <c r="J105" s="93"/>
      <c r="K105" s="93"/>
      <c r="L105" s="93"/>
      <c r="M105" s="93"/>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1040</v>
      </c>
      <c r="B106" s="84" t="s">
        <v>1050</v>
      </c>
      <c r="C106" s="86" t="s">
        <v>1051</v>
      </c>
      <c r="D106" s="88" t="s">
        <v>1052</v>
      </c>
      <c r="E106" s="88" t="s">
        <v>1053</v>
      </c>
      <c r="F106" s="89" t="s">
        <v>924</v>
      </c>
      <c r="G106" s="89" t="s">
        <v>695</v>
      </c>
      <c r="H106" s="89">
        <v>2</v>
      </c>
      <c r="I106" s="91" t="str">
        <f>IF(COUNTIF(J106:AW106,"&lt;&gt;")=0,"",SUMPRODUCT(((Recommendations[ImplStatus]="Implemented")+(Recommendations[ImplStatus]="Compensated"))*ISNUMBER(MATCH(Recommendations[Id],J106:AW106,0)))/COUNTIF(J106:AW106,"&lt;&gt;"))</f>
        <v/>
      </c>
      <c r="J106" s="93"/>
      <c r="K106" s="93"/>
      <c r="L106" s="93"/>
      <c r="M106" s="93"/>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1040</v>
      </c>
      <c r="B107" s="84" t="s">
        <v>1054</v>
      </c>
      <c r="C107" s="86" t="s">
        <v>1055</v>
      </c>
      <c r="D107" s="88" t="s">
        <v>1056</v>
      </c>
      <c r="E107" s="88" t="s">
        <v>1057</v>
      </c>
      <c r="F107" s="89" t="s">
        <v>770</v>
      </c>
      <c r="G107" s="89" t="s">
        <v>711</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1040</v>
      </c>
      <c r="B108" s="84" t="s">
        <v>1058</v>
      </c>
      <c r="C108" s="86" t="s">
        <v>1059</v>
      </c>
      <c r="D108" s="88" t="s">
        <v>1060</v>
      </c>
      <c r="E108" s="88" t="s">
        <v>1061</v>
      </c>
      <c r="F108" s="89" t="s">
        <v>924</v>
      </c>
      <c r="G108" s="89" t="s">
        <v>695</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1040</v>
      </c>
      <c r="B109" s="84" t="s">
        <v>1062</v>
      </c>
      <c r="C109" s="86" t="s">
        <v>1063</v>
      </c>
      <c r="D109" s="88" t="s">
        <v>1064</v>
      </c>
      <c r="E109" s="88" t="s">
        <v>1065</v>
      </c>
      <c r="F109" s="89" t="s">
        <v>924</v>
      </c>
      <c r="G109" s="89" t="s">
        <v>695</v>
      </c>
      <c r="H109" s="89">
        <v>2</v>
      </c>
      <c r="I109" s="91">
        <f>IF(COUNTIF(J109:AW109,"&lt;&gt;")=0,"",SUMPRODUCT(((Recommendations[ImplStatus]="Implemented")+(Recommendations[ImplStatus]="Compensated"))*ISNUMBER(MATCH(Recommendations[Id],J109:AW109,0)))/COUNTIF(J109:AW109,"&lt;&gt;"))</f>
        <v>0</v>
      </c>
      <c r="J109" s="93" t="s">
        <v>97</v>
      </c>
      <c r="K109" s="93" t="s">
        <v>107</v>
      </c>
      <c r="L109" s="93" t="s">
        <v>177</v>
      </c>
      <c r="M109" s="93" t="s">
        <v>197</v>
      </c>
      <c r="N109" s="93" t="s">
        <v>237</v>
      </c>
      <c r="O109" s="93" t="s">
        <v>243</v>
      </c>
      <c r="P109" s="93" t="s">
        <v>297</v>
      </c>
      <c r="Q109" s="93" t="s">
        <v>319</v>
      </c>
      <c r="R109" s="93" t="s">
        <v>331</v>
      </c>
      <c r="S109" s="93" t="s">
        <v>356</v>
      </c>
      <c r="T109" s="93" t="s">
        <v>364</v>
      </c>
      <c r="U109" s="93" t="s">
        <v>369</v>
      </c>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1040</v>
      </c>
      <c r="B110" s="84" t="s">
        <v>1066</v>
      </c>
      <c r="C110" s="86" t="s">
        <v>1067</v>
      </c>
      <c r="D110" s="88" t="s">
        <v>1068</v>
      </c>
      <c r="E110" s="88" t="s">
        <v>1069</v>
      </c>
      <c r="F110" s="89" t="s">
        <v>652</v>
      </c>
      <c r="G110" s="89" t="s">
        <v>695</v>
      </c>
      <c r="H110" s="89">
        <v>2</v>
      </c>
      <c r="I110" s="91">
        <f>IF(COUNTIF(J110:AW110,"&lt;&gt;")=0,"",SUMPRODUCT(((Recommendations[ImplStatus]="Implemented")+(Recommendations[ImplStatus]="Compensated"))*ISNUMBER(MATCH(Recommendations[Id],J110:AW110,0)))/COUNTIF(J110:AW110,"&lt;&gt;"))</f>
        <v>0</v>
      </c>
      <c r="J110" s="93" t="s">
        <v>92</v>
      </c>
      <c r="K110" s="93" t="s">
        <v>97</v>
      </c>
      <c r="L110" s="93" t="s">
        <v>107</v>
      </c>
      <c r="M110" s="93" t="s">
        <v>177</v>
      </c>
      <c r="N110" s="93" t="s">
        <v>197</v>
      </c>
      <c r="O110" s="93" t="s">
        <v>234</v>
      </c>
      <c r="P110" s="93" t="s">
        <v>237</v>
      </c>
      <c r="Q110" s="93" t="s">
        <v>243</v>
      </c>
      <c r="R110" s="93" t="s">
        <v>297</v>
      </c>
      <c r="S110" s="93" t="s">
        <v>319</v>
      </c>
      <c r="T110" s="93" t="s">
        <v>331</v>
      </c>
      <c r="U110" s="93" t="s">
        <v>356</v>
      </c>
      <c r="V110" s="93" t="s">
        <v>364</v>
      </c>
      <c r="W110" s="93" t="s">
        <v>369</v>
      </c>
      <c r="X110" s="93" t="s">
        <v>370</v>
      </c>
      <c r="Y110" s="93" t="s">
        <v>375</v>
      </c>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1040</v>
      </c>
      <c r="B111" s="84" t="s">
        <v>1070</v>
      </c>
      <c r="C111" s="86" t="s">
        <v>1071</v>
      </c>
      <c r="D111" s="88" t="s">
        <v>1072</v>
      </c>
      <c r="E111" s="88" t="s">
        <v>1073</v>
      </c>
      <c r="F111" s="89" t="s">
        <v>652</v>
      </c>
      <c r="G111" s="89" t="s">
        <v>695</v>
      </c>
      <c r="H111" s="89">
        <v>3</v>
      </c>
      <c r="I111" s="91" t="str">
        <f>IF(COUNTIF(J111:AW111,"&lt;&gt;")=0,"",SUMPRODUCT(((Recommendations[ImplStatus]="Implemented")+(Recommendations[ImplStatus]="Compensated"))*ISNUMBER(MATCH(Recommendations[Id],J111:AW111,0)))/COUNTIF(J111:AW111,"&lt;&gt;"))</f>
        <v/>
      </c>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1074</v>
      </c>
      <c r="B112" s="83">
        <v>13</v>
      </c>
      <c r="C112" s="85" t="s">
        <v>21</v>
      </c>
      <c r="D112" s="87" t="s">
        <v>1075</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1074</v>
      </c>
      <c r="B113" s="84" t="s">
        <v>1076</v>
      </c>
      <c r="C113" s="86" t="s">
        <v>1077</v>
      </c>
      <c r="D113" s="88" t="s">
        <v>1078</v>
      </c>
      <c r="E113" s="88" t="s">
        <v>1079</v>
      </c>
      <c r="F113" s="89" t="s">
        <v>924</v>
      </c>
      <c r="G113" s="89" t="s">
        <v>663</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1074</v>
      </c>
      <c r="B114" s="84" t="s">
        <v>1080</v>
      </c>
      <c r="C114" s="86" t="s">
        <v>1081</v>
      </c>
      <c r="D114" s="88" t="s">
        <v>1082</v>
      </c>
      <c r="E114" s="88" t="s">
        <v>1083</v>
      </c>
      <c r="F114" s="89" t="s">
        <v>652</v>
      </c>
      <c r="G114" s="89" t="s">
        <v>663</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1074</v>
      </c>
      <c r="B115" s="84" t="s">
        <v>1084</v>
      </c>
      <c r="C115" s="86" t="s">
        <v>1085</v>
      </c>
      <c r="D115" s="88" t="s">
        <v>1086</v>
      </c>
      <c r="E115" s="88" t="s">
        <v>1087</v>
      </c>
      <c r="F115" s="89" t="s">
        <v>924</v>
      </c>
      <c r="G115" s="89" t="s">
        <v>663</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1074</v>
      </c>
      <c r="B116" s="84" t="s">
        <v>1088</v>
      </c>
      <c r="C116" s="86" t="s">
        <v>1089</v>
      </c>
      <c r="D116" s="88" t="s">
        <v>1090</v>
      </c>
      <c r="E116" s="88" t="s">
        <v>1091</v>
      </c>
      <c r="F116" s="89" t="s">
        <v>924</v>
      </c>
      <c r="G116" s="89" t="s">
        <v>695</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1074</v>
      </c>
      <c r="B117" s="84" t="s">
        <v>1092</v>
      </c>
      <c r="C117" s="86" t="s">
        <v>1093</v>
      </c>
      <c r="D117" s="88" t="s">
        <v>1094</v>
      </c>
      <c r="E117" s="88" t="s">
        <v>1095</v>
      </c>
      <c r="F117" s="89" t="s">
        <v>652</v>
      </c>
      <c r="G117" s="89" t="s">
        <v>695</v>
      </c>
      <c r="H117" s="89">
        <v>2</v>
      </c>
      <c r="I117" s="91">
        <f>IF(COUNTIF(J117:AW117,"&lt;&gt;")=0,"",SUMPRODUCT(((Recommendations[ImplStatus]="Implemented")+(Recommendations[ImplStatus]="Compensated"))*ISNUMBER(MATCH(Recommendations[Id],J117:AW117,0)))/COUNTIF(J117:AW117,"&lt;&gt;"))</f>
        <v>0</v>
      </c>
      <c r="J117" s="93" t="s">
        <v>102</v>
      </c>
      <c r="K117" s="93" t="s">
        <v>137</v>
      </c>
      <c r="L117" s="93" t="s">
        <v>152</v>
      </c>
      <c r="M117" s="93" t="s">
        <v>172</v>
      </c>
      <c r="N117" s="93" t="s">
        <v>239</v>
      </c>
      <c r="O117" s="93" t="s">
        <v>272</v>
      </c>
      <c r="P117" s="93" t="s">
        <v>284</v>
      </c>
      <c r="Q117" s="93" t="s">
        <v>294</v>
      </c>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1074</v>
      </c>
      <c r="B118" s="84" t="s">
        <v>1096</v>
      </c>
      <c r="C118" s="86" t="s">
        <v>1097</v>
      </c>
      <c r="D118" s="88" t="s">
        <v>1098</v>
      </c>
      <c r="E118" s="88" t="s">
        <v>1099</v>
      </c>
      <c r="F118" s="89" t="s">
        <v>924</v>
      </c>
      <c r="G118" s="89" t="s">
        <v>663</v>
      </c>
      <c r="H118" s="89">
        <v>2</v>
      </c>
      <c r="I118" s="91" t="str">
        <f>IF(COUNTIF(J118:AW118,"&lt;&gt;")=0,"",SUMPRODUCT(((Recommendations[ImplStatus]="Implemented")+(Recommendations[ImplStatus]="Compensated"))*ISNUMBER(MATCH(Recommendations[Id],J118:AW118,0)))/COUNTIF(J118:AW118,"&lt;&gt;"))</f>
        <v/>
      </c>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1074</v>
      </c>
      <c r="B119" s="84" t="s">
        <v>1100</v>
      </c>
      <c r="C119" s="86" t="s">
        <v>1101</v>
      </c>
      <c r="D119" s="88" t="s">
        <v>1102</v>
      </c>
      <c r="E119" s="88" t="s">
        <v>1103</v>
      </c>
      <c r="F119" s="89" t="s">
        <v>652</v>
      </c>
      <c r="G119" s="89" t="s">
        <v>695</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1074</v>
      </c>
      <c r="B120" s="84" t="s">
        <v>1104</v>
      </c>
      <c r="C120" s="86" t="s">
        <v>1105</v>
      </c>
      <c r="D120" s="88" t="s">
        <v>1106</v>
      </c>
      <c r="E120" s="88" t="s">
        <v>1107</v>
      </c>
      <c r="F120" s="89" t="s">
        <v>924</v>
      </c>
      <c r="G120" s="89" t="s">
        <v>695</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1074</v>
      </c>
      <c r="B121" s="84" t="s">
        <v>1108</v>
      </c>
      <c r="C121" s="86" t="s">
        <v>1109</v>
      </c>
      <c r="D121" s="88" t="s">
        <v>1110</v>
      </c>
      <c r="E121" s="88" t="s">
        <v>1111</v>
      </c>
      <c r="F121" s="89" t="s">
        <v>924</v>
      </c>
      <c r="G121" s="89" t="s">
        <v>695</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1074</v>
      </c>
      <c r="B122" s="84" t="s">
        <v>1112</v>
      </c>
      <c r="C122" s="86" t="s">
        <v>1113</v>
      </c>
      <c r="D122" s="88" t="s">
        <v>1114</v>
      </c>
      <c r="E122" s="88" t="s">
        <v>1115</v>
      </c>
      <c r="F122" s="89" t="s">
        <v>924</v>
      </c>
      <c r="G122" s="89" t="s">
        <v>695</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1074</v>
      </c>
      <c r="B123" s="84" t="s">
        <v>1116</v>
      </c>
      <c r="C123" s="86" t="s">
        <v>1117</v>
      </c>
      <c r="D123" s="88" t="s">
        <v>1118</v>
      </c>
      <c r="E123" s="88" t="s">
        <v>1119</v>
      </c>
      <c r="F123" s="89" t="s">
        <v>924</v>
      </c>
      <c r="G123" s="89" t="s">
        <v>663</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1120</v>
      </c>
      <c r="B124" s="83">
        <v>14</v>
      </c>
      <c r="C124" s="85" t="s">
        <v>21</v>
      </c>
      <c r="D124" s="87" t="s">
        <v>1121</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1120</v>
      </c>
      <c r="B125" s="84" t="s">
        <v>1122</v>
      </c>
      <c r="C125" s="86" t="s">
        <v>1123</v>
      </c>
      <c r="D125" s="88" t="s">
        <v>1124</v>
      </c>
      <c r="E125" s="88" t="s">
        <v>1125</v>
      </c>
      <c r="F125" s="89" t="s">
        <v>770</v>
      </c>
      <c r="G125" s="89" t="s">
        <v>711</v>
      </c>
      <c r="H125" s="89">
        <v>1</v>
      </c>
      <c r="I125" s="91">
        <f>IF(COUNTIF(J125:AW125,"&lt;&gt;")=0,"",SUMPRODUCT(((Recommendations[ImplStatus]="Implemented")+(Recommendations[ImplStatus]="Compensated"))*ISNUMBER(MATCH(Recommendations[Id],J125:AW125,0)))/COUNTIF(J125:AW125,"&lt;&gt;"))</f>
        <v>0</v>
      </c>
      <c r="J125" s="93" t="s">
        <v>157</v>
      </c>
      <c r="K125" s="93" t="s">
        <v>287</v>
      </c>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1120</v>
      </c>
      <c r="B126" s="84" t="s">
        <v>1126</v>
      </c>
      <c r="C126" s="86" t="s">
        <v>1127</v>
      </c>
      <c r="D126" s="88" t="s">
        <v>1128</v>
      </c>
      <c r="E126" s="88" t="s">
        <v>1129</v>
      </c>
      <c r="F126" s="89" t="s">
        <v>795</v>
      </c>
      <c r="G126" s="89" t="s">
        <v>695</v>
      </c>
      <c r="H126" s="89">
        <v>1</v>
      </c>
      <c r="I126" s="91">
        <f>IF(COUNTIF(J126:AW126,"&lt;&gt;")=0,"",SUMPRODUCT(((Recommendations[ImplStatus]="Implemented")+(Recommendations[ImplStatus]="Compensated"))*ISNUMBER(MATCH(Recommendations[Id],J126:AW126,0)))/COUNTIF(J126:AW126,"&lt;&gt;"))</f>
        <v>0</v>
      </c>
      <c r="J126" s="93" t="s">
        <v>157</v>
      </c>
      <c r="K126" s="93" t="s">
        <v>287</v>
      </c>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1120</v>
      </c>
      <c r="B127" s="84" t="s">
        <v>1130</v>
      </c>
      <c r="C127" s="86" t="s">
        <v>1131</v>
      </c>
      <c r="D127" s="88" t="s">
        <v>1132</v>
      </c>
      <c r="E127" s="88" t="s">
        <v>1133</v>
      </c>
      <c r="F127" s="89" t="s">
        <v>795</v>
      </c>
      <c r="G127" s="89" t="s">
        <v>695</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1120</v>
      </c>
      <c r="B128" s="84" t="s">
        <v>1134</v>
      </c>
      <c r="C128" s="86" t="s">
        <v>1135</v>
      </c>
      <c r="D128" s="88" t="s">
        <v>1136</v>
      </c>
      <c r="E128" s="88" t="s">
        <v>1137</v>
      </c>
      <c r="F128" s="89" t="s">
        <v>795</v>
      </c>
      <c r="G128" s="89" t="s">
        <v>695</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1120</v>
      </c>
      <c r="B129" s="84" t="s">
        <v>1138</v>
      </c>
      <c r="C129" s="86" t="s">
        <v>1139</v>
      </c>
      <c r="D129" s="88" t="s">
        <v>1140</v>
      </c>
      <c r="E129" s="88" t="s">
        <v>1141</v>
      </c>
      <c r="F129" s="89" t="s">
        <v>795</v>
      </c>
      <c r="G129" s="89" t="s">
        <v>695</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1120</v>
      </c>
      <c r="B130" s="84" t="s">
        <v>1142</v>
      </c>
      <c r="C130" s="86" t="s">
        <v>1143</v>
      </c>
      <c r="D130" s="88" t="s">
        <v>1144</v>
      </c>
      <c r="E130" s="88" t="s">
        <v>1145</v>
      </c>
      <c r="F130" s="89" t="s">
        <v>795</v>
      </c>
      <c r="G130" s="89" t="s">
        <v>695</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1120</v>
      </c>
      <c r="B131" s="84" t="s">
        <v>1146</v>
      </c>
      <c r="C131" s="86" t="s">
        <v>1147</v>
      </c>
      <c r="D131" s="88" t="s">
        <v>1148</v>
      </c>
      <c r="E131" s="88" t="s">
        <v>1149</v>
      </c>
      <c r="F131" s="89" t="s">
        <v>795</v>
      </c>
      <c r="G131" s="89" t="s">
        <v>695</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1120</v>
      </c>
      <c r="B132" s="84" t="s">
        <v>1150</v>
      </c>
      <c r="C132" s="86" t="s">
        <v>1151</v>
      </c>
      <c r="D132" s="88" t="s">
        <v>1152</v>
      </c>
      <c r="E132" s="88" t="s">
        <v>1153</v>
      </c>
      <c r="F132" s="89" t="s">
        <v>795</v>
      </c>
      <c r="G132" s="89" t="s">
        <v>695</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1120</v>
      </c>
      <c r="B133" s="84" t="s">
        <v>1154</v>
      </c>
      <c r="C133" s="86" t="s">
        <v>1155</v>
      </c>
      <c r="D133" s="88" t="s">
        <v>1156</v>
      </c>
      <c r="E133" s="88" t="s">
        <v>1157</v>
      </c>
      <c r="F133" s="89" t="s">
        <v>795</v>
      </c>
      <c r="G133" s="89" t="s">
        <v>695</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1158</v>
      </c>
      <c r="B134" s="83">
        <v>15</v>
      </c>
      <c r="C134" s="85" t="s">
        <v>21</v>
      </c>
      <c r="D134" s="87" t="s">
        <v>1159</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1158</v>
      </c>
      <c r="B135" s="84" t="s">
        <v>1160</v>
      </c>
      <c r="C135" s="86" t="s">
        <v>1161</v>
      </c>
      <c r="D135" s="88" t="s">
        <v>1162</v>
      </c>
      <c r="E135" s="88" t="s">
        <v>1163</v>
      </c>
      <c r="F135" s="89" t="s">
        <v>795</v>
      </c>
      <c r="G135" s="89" t="s">
        <v>653</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1158</v>
      </c>
      <c r="B136" s="84" t="s">
        <v>1164</v>
      </c>
      <c r="C136" s="86" t="s">
        <v>1165</v>
      </c>
      <c r="D136" s="88" t="s">
        <v>1166</v>
      </c>
      <c r="E136" s="88" t="s">
        <v>1167</v>
      </c>
      <c r="F136" s="89" t="s">
        <v>770</v>
      </c>
      <c r="G136" s="89" t="s">
        <v>711</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1158</v>
      </c>
      <c r="B137" s="84" t="s">
        <v>1168</v>
      </c>
      <c r="C137" s="86" t="s">
        <v>1169</v>
      </c>
      <c r="D137" s="88" t="s">
        <v>1170</v>
      </c>
      <c r="E137" s="88" t="s">
        <v>1171</v>
      </c>
      <c r="F137" s="89" t="s">
        <v>795</v>
      </c>
      <c r="G137" s="89" t="s">
        <v>711</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1158</v>
      </c>
      <c r="B138" s="84" t="s">
        <v>1172</v>
      </c>
      <c r="C138" s="86" t="s">
        <v>1173</v>
      </c>
      <c r="D138" s="88" t="s">
        <v>1174</v>
      </c>
      <c r="E138" s="88" t="s">
        <v>1175</v>
      </c>
      <c r="F138" s="89" t="s">
        <v>770</v>
      </c>
      <c r="G138" s="89" t="s">
        <v>711</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1158</v>
      </c>
      <c r="B139" s="84" t="s">
        <v>1176</v>
      </c>
      <c r="C139" s="86" t="s">
        <v>1177</v>
      </c>
      <c r="D139" s="88" t="s">
        <v>1178</v>
      </c>
      <c r="E139" s="88" t="s">
        <v>1179</v>
      </c>
      <c r="F139" s="89" t="s">
        <v>795</v>
      </c>
      <c r="G139" s="89" t="s">
        <v>711</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1158</v>
      </c>
      <c r="B140" s="84" t="s">
        <v>1180</v>
      </c>
      <c r="C140" s="86" t="s">
        <v>1181</v>
      </c>
      <c r="D140" s="88" t="s">
        <v>1182</v>
      </c>
      <c r="E140" s="88" t="s">
        <v>1183</v>
      </c>
      <c r="F140" s="89" t="s">
        <v>710</v>
      </c>
      <c r="G140" s="89" t="s">
        <v>711</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1158</v>
      </c>
      <c r="B141" s="84" t="s">
        <v>1184</v>
      </c>
      <c r="C141" s="86" t="s">
        <v>1185</v>
      </c>
      <c r="D141" s="88" t="s">
        <v>1186</v>
      </c>
      <c r="E141" s="88" t="s">
        <v>1187</v>
      </c>
      <c r="F141" s="89" t="s">
        <v>710</v>
      </c>
      <c r="G141" s="89" t="s">
        <v>695</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1188</v>
      </c>
      <c r="B142" s="83">
        <v>16</v>
      </c>
      <c r="C142" s="85" t="s">
        <v>21</v>
      </c>
      <c r="D142" s="87" t="s">
        <v>1189</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1188</v>
      </c>
      <c r="B143" s="84" t="s">
        <v>1190</v>
      </c>
      <c r="C143" s="86" t="s">
        <v>1191</v>
      </c>
      <c r="D143" s="88" t="s">
        <v>1192</v>
      </c>
      <c r="E143" s="88" t="s">
        <v>1193</v>
      </c>
      <c r="F143" s="89" t="s">
        <v>770</v>
      </c>
      <c r="G143" s="89" t="s">
        <v>711</v>
      </c>
      <c r="H143" s="89">
        <v>2</v>
      </c>
      <c r="I143" s="91" t="str">
        <f>IF(COUNTIF(J143:AW143,"&lt;&gt;")=0,"",SUMPRODUCT(((Recommendations[ImplStatus]="Implemented")+(Recommendations[ImplStatus]="Compensated"))*ISNUMBER(MATCH(Recommendations[Id],J143:AW143,0)))/COUNTIF(J143:AW143,"&lt;&gt;"))</f>
        <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1188</v>
      </c>
      <c r="B144" s="84" t="s">
        <v>1194</v>
      </c>
      <c r="C144" s="86" t="s">
        <v>1195</v>
      </c>
      <c r="D144" s="88" t="s">
        <v>1196</v>
      </c>
      <c r="E144" s="88" t="s">
        <v>1197</v>
      </c>
      <c r="F144" s="89" t="s">
        <v>770</v>
      </c>
      <c r="G144" s="89" t="s">
        <v>711</v>
      </c>
      <c r="H144" s="89">
        <v>2</v>
      </c>
      <c r="I144" s="91" t="str">
        <f>IF(COUNTIF(J144:AW144,"&lt;&gt;")=0,"",SUMPRODUCT(((Recommendations[ImplStatus]="Implemented")+(Recommendations[ImplStatus]="Compensated"))*ISNUMBER(MATCH(Recommendations[Id],J144:AW144,0)))/COUNTIF(J144:AW144,"&lt;&gt;"))</f>
        <v/>
      </c>
      <c r="J144" s="93"/>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1188</v>
      </c>
      <c r="B145" s="84" t="s">
        <v>1198</v>
      </c>
      <c r="C145" s="86" t="s">
        <v>1199</v>
      </c>
      <c r="D145" s="88" t="s">
        <v>1200</v>
      </c>
      <c r="E145" s="88" t="s">
        <v>1201</v>
      </c>
      <c r="F145" s="89" t="s">
        <v>678</v>
      </c>
      <c r="G145" s="89" t="s">
        <v>663</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1188</v>
      </c>
      <c r="B146" s="84" t="s">
        <v>1202</v>
      </c>
      <c r="C146" s="86" t="s">
        <v>1203</v>
      </c>
      <c r="D146" s="88" t="s">
        <v>1204</v>
      </c>
      <c r="E146" s="88" t="s">
        <v>1205</v>
      </c>
      <c r="F146" s="89" t="s">
        <v>678</v>
      </c>
      <c r="G146" s="89" t="s">
        <v>653</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1188</v>
      </c>
      <c r="B147" s="84" t="s">
        <v>1206</v>
      </c>
      <c r="C147" s="86" t="s">
        <v>1207</v>
      </c>
      <c r="D147" s="88" t="s">
        <v>1208</v>
      </c>
      <c r="E147" s="88" t="s">
        <v>1209</v>
      </c>
      <c r="F147" s="89" t="s">
        <v>678</v>
      </c>
      <c r="G147" s="89" t="s">
        <v>695</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1188</v>
      </c>
      <c r="B148" s="84" t="s">
        <v>1210</v>
      </c>
      <c r="C148" s="86" t="s">
        <v>1211</v>
      </c>
      <c r="D148" s="88" t="s">
        <v>1212</v>
      </c>
      <c r="E148" s="88" t="s">
        <v>1213</v>
      </c>
      <c r="F148" s="89" t="s">
        <v>770</v>
      </c>
      <c r="G148" s="89" t="s">
        <v>711</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1188</v>
      </c>
      <c r="B149" s="84" t="s">
        <v>1214</v>
      </c>
      <c r="C149" s="86" t="s">
        <v>1215</v>
      </c>
      <c r="D149" s="88" t="s">
        <v>1216</v>
      </c>
      <c r="E149" s="88" t="s">
        <v>1217</v>
      </c>
      <c r="F149" s="89" t="s">
        <v>678</v>
      </c>
      <c r="G149" s="89" t="s">
        <v>695</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1188</v>
      </c>
      <c r="B150" s="84" t="s">
        <v>1218</v>
      </c>
      <c r="C150" s="86" t="s">
        <v>1219</v>
      </c>
      <c r="D150" s="88" t="s">
        <v>1220</v>
      </c>
      <c r="E150" s="88" t="s">
        <v>1221</v>
      </c>
      <c r="F150" s="89" t="s">
        <v>924</v>
      </c>
      <c r="G150" s="89" t="s">
        <v>695</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1188</v>
      </c>
      <c r="B151" s="84" t="s">
        <v>1222</v>
      </c>
      <c r="C151" s="86" t="s">
        <v>1223</v>
      </c>
      <c r="D151" s="88" t="s">
        <v>1224</v>
      </c>
      <c r="E151" s="88" t="s">
        <v>1225</v>
      </c>
      <c r="F151" s="89" t="s">
        <v>795</v>
      </c>
      <c r="G151" s="89" t="s">
        <v>695</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1188</v>
      </c>
      <c r="B152" s="84" t="s">
        <v>1226</v>
      </c>
      <c r="C152" s="86" t="s">
        <v>1227</v>
      </c>
      <c r="D152" s="88" t="s">
        <v>1228</v>
      </c>
      <c r="E152" s="88" t="s">
        <v>1229</v>
      </c>
      <c r="F152" s="89" t="s">
        <v>678</v>
      </c>
      <c r="G152" s="89" t="s">
        <v>695</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1188</v>
      </c>
      <c r="B153" s="84" t="s">
        <v>1230</v>
      </c>
      <c r="C153" s="86" t="s">
        <v>1231</v>
      </c>
      <c r="D153" s="88" t="s">
        <v>1232</v>
      </c>
      <c r="E153" s="88" t="s">
        <v>1233</v>
      </c>
      <c r="F153" s="89" t="s">
        <v>678</v>
      </c>
      <c r="G153" s="89" t="s">
        <v>695</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1188</v>
      </c>
      <c r="B154" s="84" t="s">
        <v>1234</v>
      </c>
      <c r="C154" s="86" t="s">
        <v>1235</v>
      </c>
      <c r="D154" s="88" t="s">
        <v>1236</v>
      </c>
      <c r="E154" s="88" t="s">
        <v>1237</v>
      </c>
      <c r="F154" s="89" t="s">
        <v>678</v>
      </c>
      <c r="G154" s="89" t="s">
        <v>695</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1188</v>
      </c>
      <c r="B155" s="84" t="s">
        <v>1238</v>
      </c>
      <c r="C155" s="86" t="s">
        <v>1239</v>
      </c>
      <c r="D155" s="88" t="s">
        <v>1240</v>
      </c>
      <c r="E155" s="88" t="s">
        <v>1241</v>
      </c>
      <c r="F155" s="89" t="s">
        <v>678</v>
      </c>
      <c r="G155" s="89" t="s">
        <v>663</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1188</v>
      </c>
      <c r="B156" s="84" t="s">
        <v>1242</v>
      </c>
      <c r="C156" s="86" t="s">
        <v>1243</v>
      </c>
      <c r="D156" s="88" t="s">
        <v>1244</v>
      </c>
      <c r="E156" s="88" t="s">
        <v>1245</v>
      </c>
      <c r="F156" s="89" t="s">
        <v>678</v>
      </c>
      <c r="G156" s="89" t="s">
        <v>695</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1246</v>
      </c>
      <c r="B157" s="83">
        <v>17</v>
      </c>
      <c r="C157" s="85" t="s">
        <v>21</v>
      </c>
      <c r="D157" s="87" t="s">
        <v>1247</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1246</v>
      </c>
      <c r="B158" s="84" t="s">
        <v>1248</v>
      </c>
      <c r="C158" s="86" t="s">
        <v>1249</v>
      </c>
      <c r="D158" s="88" t="s">
        <v>1250</v>
      </c>
      <c r="E158" s="88" t="s">
        <v>1251</v>
      </c>
      <c r="F158" s="89" t="s">
        <v>795</v>
      </c>
      <c r="G158" s="89" t="s">
        <v>658</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1246</v>
      </c>
      <c r="B159" s="84" t="s">
        <v>1252</v>
      </c>
      <c r="C159" s="86" t="s">
        <v>1253</v>
      </c>
      <c r="D159" s="88" t="s">
        <v>1254</v>
      </c>
      <c r="E159" s="88" t="s">
        <v>1255</v>
      </c>
      <c r="F159" s="89" t="s">
        <v>770</v>
      </c>
      <c r="G159" s="89" t="s">
        <v>711</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1246</v>
      </c>
      <c r="B160" s="84" t="s">
        <v>1256</v>
      </c>
      <c r="C160" s="86" t="s">
        <v>1257</v>
      </c>
      <c r="D160" s="88" t="s">
        <v>1258</v>
      </c>
      <c r="E160" s="88" t="s">
        <v>1259</v>
      </c>
      <c r="F160" s="89" t="s">
        <v>770</v>
      </c>
      <c r="G160" s="89" t="s">
        <v>711</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1246</v>
      </c>
      <c r="B161" s="84" t="s">
        <v>1260</v>
      </c>
      <c r="C161" s="86" t="s">
        <v>1261</v>
      </c>
      <c r="D161" s="88" t="s">
        <v>1262</v>
      </c>
      <c r="E161" s="88" t="s">
        <v>1263</v>
      </c>
      <c r="F161" s="89" t="s">
        <v>770</v>
      </c>
      <c r="G161" s="89" t="s">
        <v>711</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1246</v>
      </c>
      <c r="B162" s="84" t="s">
        <v>1264</v>
      </c>
      <c r="C162" s="86" t="s">
        <v>1265</v>
      </c>
      <c r="D162" s="88" t="s">
        <v>1266</v>
      </c>
      <c r="E162" s="88" t="s">
        <v>1267</v>
      </c>
      <c r="F162" s="89" t="s">
        <v>795</v>
      </c>
      <c r="G162" s="89" t="s">
        <v>658</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1246</v>
      </c>
      <c r="B163" s="84" t="s">
        <v>1268</v>
      </c>
      <c r="C163" s="86" t="s">
        <v>1269</v>
      </c>
      <c r="D163" s="88" t="s">
        <v>1270</v>
      </c>
      <c r="E163" s="88" t="s">
        <v>1271</v>
      </c>
      <c r="F163" s="89" t="s">
        <v>795</v>
      </c>
      <c r="G163" s="89" t="s">
        <v>658</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1246</v>
      </c>
      <c r="B164" s="84" t="s">
        <v>1272</v>
      </c>
      <c r="C164" s="86" t="s">
        <v>1273</v>
      </c>
      <c r="D164" s="88" t="s">
        <v>1274</v>
      </c>
      <c r="E164" s="88" t="s">
        <v>1275</v>
      </c>
      <c r="F164" s="89" t="s">
        <v>795</v>
      </c>
      <c r="G164" s="89" t="s">
        <v>1027</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1246</v>
      </c>
      <c r="B165" s="84" t="s">
        <v>1276</v>
      </c>
      <c r="C165" s="86" t="s">
        <v>1277</v>
      </c>
      <c r="D165" s="88" t="s">
        <v>1278</v>
      </c>
      <c r="E165" s="88" t="s">
        <v>1279</v>
      </c>
      <c r="F165" s="89" t="s">
        <v>795</v>
      </c>
      <c r="G165" s="89" t="s">
        <v>1027</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1246</v>
      </c>
      <c r="B166" s="84" t="s">
        <v>1280</v>
      </c>
      <c r="C166" s="86" t="s">
        <v>1281</v>
      </c>
      <c r="D166" s="88" t="s">
        <v>1282</v>
      </c>
      <c r="E166" s="88" t="s">
        <v>1283</v>
      </c>
      <c r="F166" s="89" t="s">
        <v>770</v>
      </c>
      <c r="G166" s="89" t="s">
        <v>1027</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1284</v>
      </c>
      <c r="B167" s="83">
        <v>18</v>
      </c>
      <c r="C167" s="85" t="s">
        <v>21</v>
      </c>
      <c r="D167" s="87" t="s">
        <v>1285</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1284</v>
      </c>
      <c r="B168" s="84" t="s">
        <v>1286</v>
      </c>
      <c r="C168" s="86" t="s">
        <v>1287</v>
      </c>
      <c r="D168" s="88" t="s">
        <v>1288</v>
      </c>
      <c r="E168" s="88" t="s">
        <v>1289</v>
      </c>
      <c r="F168" s="89" t="s">
        <v>770</v>
      </c>
      <c r="G168" s="89" t="s">
        <v>711</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1284</v>
      </c>
      <c r="B169" s="84" t="s">
        <v>1290</v>
      </c>
      <c r="C169" s="86" t="s">
        <v>1291</v>
      </c>
      <c r="D169" s="88" t="s">
        <v>1292</v>
      </c>
      <c r="E169" s="88" t="s">
        <v>1293</v>
      </c>
      <c r="F169" s="89" t="s">
        <v>924</v>
      </c>
      <c r="G169" s="89" t="s">
        <v>663</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1284</v>
      </c>
      <c r="B170" s="84" t="s">
        <v>1294</v>
      </c>
      <c r="C170" s="86" t="s">
        <v>1295</v>
      </c>
      <c r="D170" s="88" t="s">
        <v>1296</v>
      </c>
      <c r="E170" s="88" t="s">
        <v>1297</v>
      </c>
      <c r="F170" s="89" t="s">
        <v>924</v>
      </c>
      <c r="G170" s="89" t="s">
        <v>695</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1284</v>
      </c>
      <c r="B171" s="84" t="s">
        <v>1298</v>
      </c>
      <c r="C171" s="86" t="s">
        <v>1299</v>
      </c>
      <c r="D171" s="88" t="s">
        <v>1300</v>
      </c>
      <c r="E171" s="88" t="s">
        <v>1301</v>
      </c>
      <c r="F171" s="89" t="s">
        <v>924</v>
      </c>
      <c r="G171" s="89" t="s">
        <v>695</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1284</v>
      </c>
      <c r="B172" s="94" t="s">
        <v>1302</v>
      </c>
      <c r="C172" s="95" t="s">
        <v>1303</v>
      </c>
      <c r="D172" s="96" t="s">
        <v>1304</v>
      </c>
      <c r="E172" s="96" t="s">
        <v>1305</v>
      </c>
      <c r="F172" s="97" t="s">
        <v>924</v>
      </c>
      <c r="G172" s="97" t="s">
        <v>663</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109" t="s">
        <v>377</v>
      </c>
      <c r="B176" s="109"/>
      <c r="C176" s="109"/>
      <c r="D176" s="109"/>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IFERROR(INDEX('Recommendations'!$H$2:$H$92, MATCH(J2,'Recommendations'!$A$2:$A$92,0))="Implemented", FALSE))</xm:f>
            <x14:dxf>
              <font>
                <color rgb="FF000000"/>
              </font>
              <fill>
                <patternFill>
                  <bgColor rgb="FF3C7D22"/>
                </patternFill>
              </fill>
            </x14:dxf>
          </x14:cfRule>
          <x14:cfRule type="expression" priority="2" id="{00000000-000E-0000-0400-000002000000}">
            <xm:f>AND(J2&lt;&gt;"", IFERROR(INDEX('Recommendations'!$H$2:$H$92, MATCH(J2,'Recommendations'!$A$2:$A$92,0))="Compensated", FALSE))</xm:f>
            <x14:dxf>
              <font>
                <color rgb="FF000000"/>
              </font>
              <fill>
                <patternFill>
                  <bgColor rgb="FFC6E0B4"/>
                </patternFill>
              </fill>
            </x14:dxf>
          </x14:cfRule>
          <x14:cfRule type="expression" priority="3" id="{00000000-000E-0000-0400-000003000000}">
            <xm:f>AND(J2&lt;&gt;"", IFERROR(INDEX('Recommendations'!$H$2:$H$92, MATCH(J2,'Recommendations'!$A$2:$A$92,0))="Testing", FALSE))</xm:f>
            <x14:dxf>
              <font>
                <color rgb="FF000000"/>
              </font>
              <fill>
                <patternFill>
                  <bgColor rgb="FFFFC000"/>
                </patternFill>
              </fill>
            </x14:dxf>
          </x14:cfRule>
          <x14:cfRule type="expression" priority="4" id="{00000000-000E-0000-0400-000004000000}">
            <xm:f>AND(J2&lt;&gt;"", IFERROR(INDEX('Recommendations'!$H$2:$H$92, MATCH(J2,'Recommendations'!$A$2:$A$92,0))="Failed", FALSE))</xm:f>
            <x14:dxf>
              <font>
                <color rgb="FF000000"/>
              </font>
              <fill>
                <patternFill>
                  <bgColor rgb="FFD82891"/>
                </patternFill>
              </fill>
            </x14:dxf>
          </x14:cfRule>
          <x14:cfRule type="expression" priority="5" id="{00000000-000E-0000-0400-000005000000}">
            <xm:f>AND(J2&lt;&gt;"", IFERROR(INDEX('Recommendations'!$H$2:$H$92, MATCH(J2,'Recommendations'!$A$2:$A$92,0))="Risk Accepted", FALSE))</xm:f>
            <x14:dxf>
              <font>
                <color rgb="FF000000"/>
              </font>
              <fill>
                <patternFill>
                  <bgColor rgb="FFD9D9D9"/>
                </patternFill>
              </fill>
            </x14:dxf>
          </x14:cfRule>
          <x14:cfRule type="expression" priority="6" id="{00000000-000E-0000-0400-000006000000}">
            <xm:f>AND(J2&lt;&gt;"", IFERROR(INDEX('Recommendations'!$H$2:$H$92, MATCH(J2,'Recommendations'!$A$2:$A$92,0))="N/A",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Samsung Android OS 14 with Knox 3.x Security Technical Implementation Guide - SHGIR</dc:title>
  <dc:subject>Generated on: 2026-06-08 13:34:11</dc:subject>
  <dc:creator>Anicet Fopa Tchoffo</dc:creator>
  <cp:keywords>Baseline;Hardening;DISA;STIG</cp:keywords>
  <dc:description>Baseline Developed By: Samsung and Defense Information Systems Agency (DISA) for the US DoD</dc:description>
  <cp:lastModifiedBy>Anicet Fopa Tchoffo</cp:lastModifiedBy>
  <dcterms:modified xsi:type="dcterms:W3CDTF">2026-06-08T12:34:18Z</dcterms:modified>
  <cp:category>DISA-STIG</cp:category>
  <cp:contentStatus>Draft</cp:contentStatus>
</cp:coreProperties>
</file>