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FF2C9213647886C98654B9DB6603551F161850B1" xr6:coauthVersionLast="47" xr6:coauthVersionMax="47" xr10:uidLastSave="{89319B7D-9CC1-4A4E-930E-D5C219935DA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E87" i="3"/>
  <c r="D87" i="3"/>
  <c r="C87" i="3"/>
  <c r="F87" i="3" s="1"/>
  <c r="E86" i="3"/>
  <c r="D86" i="3"/>
  <c r="C86" i="3"/>
  <c r="W138" i="3" s="1"/>
  <c r="F85" i="3"/>
  <c r="V168" i="3" s="1"/>
  <c r="E85" i="3"/>
  <c r="D85" i="3"/>
  <c r="C85" i="3"/>
  <c r="U138" i="3" s="1"/>
  <c r="F84" i="3"/>
  <c r="T169" i="3" s="1"/>
  <c r="E84" i="3"/>
  <c r="D84" i="3"/>
  <c r="C84" i="3"/>
  <c r="S138" i="3" s="1"/>
  <c r="E69" i="3"/>
  <c r="D69" i="3"/>
  <c r="C69" i="3"/>
  <c r="F69"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F44" i="3" s="1"/>
  <c r="D44" i="3"/>
  <c r="C44" i="3"/>
  <c r="E30" i="3"/>
  <c r="D30" i="3"/>
  <c r="C30" i="3"/>
  <c r="F30" i="3" s="1"/>
  <c r="E29" i="3"/>
  <c r="D29" i="3"/>
  <c r="C29" i="3"/>
  <c r="F29" i="3" s="1"/>
  <c r="F16" i="3"/>
  <c r="R169" i="3" s="1"/>
  <c r="E16" i="3"/>
  <c r="D16" i="3"/>
  <c r="C16" i="3"/>
  <c r="Q138" i="3" s="1"/>
  <c r="D9" i="3"/>
  <c r="C9" i="3"/>
  <c r="C8" i="3"/>
  <c r="D8" i="3" s="1"/>
  <c r="C7" i="3"/>
  <c r="D7" i="3" s="1"/>
  <c r="G127" i="3" l="1"/>
  <c r="E58" i="3"/>
  <c r="D58" i="3"/>
  <c r="C58" i="3"/>
  <c r="E74" i="3"/>
  <c r="D74" i="3"/>
  <c r="C74" i="3"/>
  <c r="C55" i="3"/>
  <c r="E55" i="3"/>
  <c r="D55" i="3"/>
  <c r="E115" i="3"/>
  <c r="D115" i="3"/>
  <c r="C115" i="3"/>
  <c r="D73" i="3"/>
  <c r="C73" i="3"/>
  <c r="E73" i="3"/>
  <c r="E35" i="3"/>
  <c r="D35" i="3"/>
  <c r="C35" i="3"/>
  <c r="D95" i="3"/>
  <c r="C95" i="3"/>
  <c r="E95" i="3"/>
  <c r="E75" i="3"/>
  <c r="D75" i="3"/>
  <c r="C75" i="3"/>
  <c r="E57" i="3"/>
  <c r="D57" i="3"/>
  <c r="C57" i="3"/>
  <c r="C34" i="3"/>
  <c r="E34" i="3"/>
  <c r="D34" i="3"/>
  <c r="C96" i="3"/>
  <c r="E96" i="3"/>
  <c r="D96" i="3"/>
  <c r="D112" i="3"/>
  <c r="C112" i="3"/>
  <c r="E112" i="3"/>
  <c r="E113" i="3"/>
  <c r="D113" i="3"/>
  <c r="C113" i="3"/>
  <c r="D53" i="3"/>
  <c r="C53" i="3"/>
  <c r="E53" i="3"/>
  <c r="E54" i="3"/>
  <c r="D54" i="3"/>
  <c r="C54" i="3"/>
  <c r="C56" i="3"/>
  <c r="E56" i="3"/>
  <c r="D56" i="3"/>
  <c r="E114" i="3"/>
  <c r="D114" i="3"/>
  <c r="C114" i="3"/>
  <c r="V144" i="3"/>
  <c r="V149" i="3"/>
  <c r="V154" i="3"/>
  <c r="V159" i="3"/>
  <c r="V164" i="3"/>
  <c r="V169" i="3"/>
  <c r="F86" i="3"/>
  <c r="R140" i="3"/>
  <c r="R145" i="3"/>
  <c r="R150" i="3"/>
  <c r="R155" i="3"/>
  <c r="R160" i="3"/>
  <c r="R165" i="3"/>
  <c r="R170" i="3"/>
  <c r="T140" i="3"/>
  <c r="T145" i="3"/>
  <c r="T150" i="3"/>
  <c r="T155" i="3"/>
  <c r="T160" i="3"/>
  <c r="T165" i="3"/>
  <c r="T170" i="3"/>
  <c r="V140" i="3"/>
  <c r="V145" i="3"/>
  <c r="V150" i="3"/>
  <c r="V155" i="3"/>
  <c r="V160" i="3"/>
  <c r="V165" i="3"/>
  <c r="V170" i="3"/>
  <c r="R141" i="3"/>
  <c r="R146" i="3"/>
  <c r="R151" i="3"/>
  <c r="R156" i="3"/>
  <c r="R161" i="3"/>
  <c r="R166" i="3"/>
  <c r="C20" i="3"/>
  <c r="C92" i="3"/>
  <c r="T141" i="3"/>
  <c r="T146" i="3"/>
  <c r="T151" i="3"/>
  <c r="T156" i="3"/>
  <c r="T161" i="3"/>
  <c r="T166" i="3"/>
  <c r="D92" i="3"/>
  <c r="V141" i="3"/>
  <c r="V146" i="3"/>
  <c r="V151" i="3"/>
  <c r="V156" i="3"/>
  <c r="V161" i="3"/>
  <c r="V166" i="3"/>
  <c r="E92" i="3"/>
  <c r="R142" i="3"/>
  <c r="R147" i="3"/>
  <c r="R152" i="3"/>
  <c r="R157" i="3"/>
  <c r="R162" i="3"/>
  <c r="R167" i="3"/>
  <c r="D93" i="3"/>
  <c r="T142" i="3"/>
  <c r="T147" i="3"/>
  <c r="T152" i="3"/>
  <c r="T157" i="3"/>
  <c r="T162" i="3"/>
  <c r="T167" i="3"/>
  <c r="E93" i="3"/>
  <c r="V142" i="3"/>
  <c r="V147" i="3"/>
  <c r="V152" i="3"/>
  <c r="V157" i="3"/>
  <c r="V162" i="3"/>
  <c r="V167" i="3"/>
  <c r="D20" i="3"/>
  <c r="E20" i="3"/>
  <c r="R143" i="3"/>
  <c r="R148" i="3"/>
  <c r="R153" i="3"/>
  <c r="R158" i="3"/>
  <c r="R163" i="3"/>
  <c r="R168" i="3"/>
  <c r="T143" i="3"/>
  <c r="T148" i="3"/>
  <c r="T153" i="3"/>
  <c r="T158" i="3"/>
  <c r="T163" i="3"/>
  <c r="T168" i="3"/>
  <c r="V143" i="3"/>
  <c r="V148" i="3"/>
  <c r="V153" i="3"/>
  <c r="V158" i="3"/>
  <c r="V163" i="3"/>
  <c r="R144" i="3"/>
  <c r="R149" i="3"/>
  <c r="R154" i="3"/>
  <c r="R159" i="3"/>
  <c r="R164" i="3"/>
  <c r="T144" i="3"/>
  <c r="T149" i="3"/>
  <c r="T154" i="3"/>
  <c r="T159" i="3"/>
  <c r="T164" i="3"/>
  <c r="D94" i="3" l="1"/>
  <c r="X168" i="3"/>
  <c r="X163" i="3"/>
  <c r="X158" i="3"/>
  <c r="X153" i="3"/>
  <c r="X148" i="3"/>
  <c r="X143" i="3"/>
  <c r="X167" i="3"/>
  <c r="X162" i="3"/>
  <c r="X157" i="3"/>
  <c r="X152" i="3"/>
  <c r="X147" i="3"/>
  <c r="X142" i="3"/>
  <c r="C94" i="3"/>
  <c r="X166" i="3"/>
  <c r="X161" i="3"/>
  <c r="X156" i="3"/>
  <c r="X151" i="3"/>
  <c r="X146" i="3"/>
  <c r="X141" i="3"/>
  <c r="X170" i="3"/>
  <c r="X165" i="3"/>
  <c r="X160" i="3"/>
  <c r="X155" i="3"/>
  <c r="X150" i="3"/>
  <c r="X145" i="3"/>
  <c r="X140" i="3"/>
  <c r="E94" i="3"/>
  <c r="X169" i="3"/>
  <c r="X164" i="3"/>
  <c r="X159" i="3"/>
  <c r="X154" i="3"/>
  <c r="X149" i="3"/>
  <c r="X1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K9" authorId="0" shapeId="0" xr:uid="{00000000-0006-0000-0400-000005000000}">
      <text>
        <r>
          <rPr>
            <sz val="11"/>
            <rFont val="Calibri"/>
          </rPr>
          <t>The Samsung Android device must be configured to perform the following management function: Disable Phone Hub.</t>
        </r>
      </text>
    </comment>
    <comment ref="L9" authorId="0" shapeId="0" xr:uid="{00000000-0006-0000-0400-000002000000}">
      <text>
        <r>
          <rPr>
            <sz val="11"/>
            <rFont val="Calibri"/>
          </rPr>
          <t>Samsung Android must be configured to not display the following (Work Environment) notifications when the device is locked: All notifications.</t>
        </r>
      </text>
    </comment>
    <comment ref="M9" authorId="0" shapeId="0" xr:uid="{00000000-0006-0000-0400-000003000000}">
      <text>
        <r>
          <rPr>
            <sz val="11"/>
            <rFont val="Calibri"/>
          </rPr>
          <t>The Samsung Android device must be provisioned as a fully managed device and configured to create a work profile.</t>
        </r>
      </text>
    </comment>
    <comment ref="N9" authorId="0" shapeId="0" xr:uid="{00000000-0006-0000-0400-000004000000}">
      <text>
        <r>
          <rPr>
            <sz val="11"/>
            <rFont val="Calibri"/>
          </rPr>
          <t>The Samsung Android device must be configured to perform the following management function: Disable Phone Hub.</t>
        </r>
      </text>
    </comment>
    <comment ref="J13" authorId="0" shapeId="0" xr:uid="{00000000-0006-0000-0400-000006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3" authorId="0" shapeId="0" xr:uid="{00000000-0006-0000-0400-00000C000000}">
      <text>
        <r>
          <rPr>
            <sz val="11"/>
            <rFont val="Calibri"/>
          </rPr>
          <t>Samsung Android 15 allowlist must be configured to not include artificial intelligence (AI) applications that process device data in the cloud, including Google Gemini.</t>
        </r>
      </text>
    </comment>
    <comment ref="L13" authorId="0" shapeId="0" xr:uid="{00000000-0006-0000-0400-00000D000000}">
      <text>
        <r>
          <rPr>
            <sz val="11"/>
            <rFont val="Calibri"/>
          </rPr>
          <t>Samsung Android must be configured to disable developer modes.</t>
        </r>
      </text>
    </comment>
    <comment ref="M13" authorId="0" shapeId="0" xr:uid="{00000000-0006-0000-0400-00000E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N13" authorId="0" shapeId="0" xr:uid="{00000000-0006-0000-0400-00000F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O13" authorId="0" shapeId="0" xr:uid="{00000000-0006-0000-0400-000007000000}">
      <text>
        <r>
          <rPr>
            <sz val="11"/>
            <rFont val="Calibri"/>
          </rPr>
          <t>Samsung Android 15 allowlist must be configured to not include artificial intelligence (AI) applications that process device data in the cloud, including Google Gemini.</t>
        </r>
      </text>
    </comment>
    <comment ref="P13" authorId="0" shapeId="0" xr:uid="{00000000-0006-0000-0400-000008000000}">
      <text>
        <r>
          <rPr>
            <sz val="11"/>
            <rFont val="Calibri"/>
          </rPr>
          <t>Samsung Android must be configured to disable developer modes.</t>
        </r>
      </text>
    </comment>
    <comment ref="Q13" authorId="0" shapeId="0" xr:uid="{00000000-0006-0000-0400-000009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R13" authorId="0" shapeId="0" xr:uid="{00000000-0006-0000-0400-00000A000000}">
      <text>
        <r>
          <rPr>
            <sz val="11"/>
            <rFont val="Calibri"/>
          </rPr>
          <t>The Samsung Android device work profile must be configured to disable automatic completion of workspace internet browser text input.</t>
        </r>
      </text>
    </comment>
    <comment ref="S13" authorId="0" shapeId="0" xr:uid="{00000000-0006-0000-0400-00000B000000}">
      <text>
        <r>
          <rPr>
            <sz val="11"/>
            <rFont val="Calibri"/>
          </rPr>
          <t>The Samsung Android device work profile must be configured to disable the autofill services.</t>
        </r>
      </text>
    </comment>
    <comment ref="J14" authorId="0" shapeId="0" xr:uid="{00000000-0006-0000-0400-000010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K14" authorId="0" shapeId="0" xr:uid="{00000000-0006-0000-0400-000011000000}">
      <text>
        <r>
          <rPr>
            <sz val="11"/>
            <rFont val="Calibri"/>
          </rPr>
          <t>Samsung Android 15 allowlist must be configured to not include artificial intelligence (AI) applications that process device data in the cloud, including Google Gemini.</t>
        </r>
      </text>
    </comment>
    <comment ref="L14" authorId="0" shapeId="0" xr:uid="{00000000-0006-0000-0400-000012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M14" authorId="0" shapeId="0" xr:uid="{00000000-0006-0000-0400-000013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N14" authorId="0" shapeId="0" xr:uid="{00000000-0006-0000-0400-000014000000}">
      <text>
        <r>
          <rPr>
            <sz val="11"/>
            <rFont val="Calibri"/>
          </rPr>
          <t>Samsung Android 15 allowlist must be configured to not include artificial intelligence (AI) applications that process device data in the cloud, including Google Gemini.</t>
        </r>
      </text>
    </comment>
    <comment ref="O14" authorId="0" shapeId="0" xr:uid="{00000000-0006-0000-0400-000015000000}">
      <text>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text>
    </comment>
    <comment ref="J19" authorId="0" shapeId="0" xr:uid="{00000000-0006-0000-0400-000016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K19" authorId="0" shapeId="0" xr:uid="{00000000-0006-0000-0400-000017000000}">
      <text>
        <r>
          <rPr>
            <sz val="11"/>
            <rFont val="Calibri"/>
          </rPr>
          <t>Samsung Android 15 must disable screen capture.</t>
        </r>
      </text>
    </comment>
    <comment ref="L19" authorId="0" shapeId="0" xr:uid="{00000000-0006-0000-0400-000018000000}">
      <text>
        <r>
          <rPr>
            <sz val="11"/>
            <rFont val="Calibri"/>
          </rPr>
          <t>Samsung Android 15 must disable screen capture.</t>
        </r>
      </text>
    </comment>
    <comment ref="J22" authorId="0" shapeId="0" xr:uid="{00000000-0006-0000-0400-000019000000}">
      <text>
        <r>
          <rPr>
            <sz val="11"/>
            <rFont val="Calibri"/>
          </rPr>
          <t>Samsung Android</t>
        </r>
        <r>
          <rPr>
            <sz val="11"/>
            <color rgb="FF000000"/>
            <rFont val="Calibri"/>
          </rPr>
          <t>'</t>
        </r>
        <r>
          <rPr>
            <sz val="11"/>
            <color rgb="FF000000"/>
            <rFont val="Calibri"/>
          </rPr>
          <t>s Work environment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2" authorId="0" shapeId="0" xr:uid="{00000000-0006-0000-0400-00001A000000}">
      <text>
        <r>
          <rPr>
            <sz val="11"/>
            <rFont val="Calibri"/>
          </rPr>
          <t>Samsung Android must be configured to enable encryption for data at rest on removable storage media or, alternately, the use of removable storage media must be disabled.</t>
        </r>
      </text>
    </comment>
    <comment ref="L22" authorId="0" shapeId="0" xr:uid="{00000000-0006-0000-0400-00001B000000}">
      <text>
        <r>
          <rPr>
            <sz val="11"/>
            <rFont val="Calibri"/>
          </rPr>
          <t>Samsung Android must be configured to disable USB mass storage mode.</t>
        </r>
      </text>
    </comment>
    <comment ref="M22" authorId="0" shapeId="0" xr:uid="{00000000-0006-0000-0400-00001C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N22" authorId="0" shapeId="0" xr:uid="{00000000-0006-0000-0400-00001D000000}">
      <text>
        <r>
          <rPr>
            <sz val="11"/>
            <rFont val="Calibri"/>
          </rPr>
          <t>The Samsung Android device must be configured to disable all data signaling over [assignment: list of externally accessible hardware ports (for example, USB)].</t>
        </r>
      </text>
    </comment>
    <comment ref="O22" authorId="0" shapeId="0" xr:uid="{00000000-0006-0000-0400-00001E000000}">
      <text>
        <r>
          <rPr>
            <sz val="11"/>
            <rFont val="Calibri"/>
          </rPr>
          <t>Samsung Android</t>
        </r>
        <r>
          <rPr>
            <sz val="11"/>
            <color rgb="FF000000"/>
            <rFont val="Calibri"/>
          </rPr>
          <t>'</t>
        </r>
        <r>
          <rPr>
            <sz val="11"/>
            <color rgb="FF000000"/>
            <rFont val="Calibri"/>
          </rPr>
          <t>s Work environment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P22" authorId="0" shapeId="0" xr:uid="{00000000-0006-0000-0400-00001F000000}">
      <text>
        <r>
          <rPr>
            <sz val="11"/>
            <rFont val="Calibri"/>
          </rPr>
          <t>Samsung Android must be configured to enable encryption for data at rest on removable storage media or, alternately, the use of removable storage media must be disabled.</t>
        </r>
      </text>
    </comment>
    <comment ref="Q22" authorId="0" shapeId="0" xr:uid="{00000000-0006-0000-0400-000020000000}">
      <text>
        <r>
          <rPr>
            <sz val="11"/>
            <rFont val="Calibri"/>
          </rPr>
          <t>Samsung Android must be configured to disable USB mass storage mode.</t>
        </r>
      </text>
    </comment>
    <comment ref="R22" authorId="0" shapeId="0" xr:uid="{00000000-0006-0000-0400-000021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S22" authorId="0" shapeId="0" xr:uid="{00000000-0006-0000-0400-000022000000}">
      <text>
        <r>
          <rPr>
            <sz val="11"/>
            <rFont val="Calibri"/>
          </rPr>
          <t>The Samsung Android device must be configured to disable all data signaling over [assignment: list of externally accessible hardware ports (for example, USB)].</t>
        </r>
      </text>
    </comment>
    <comment ref="J26" authorId="0" shapeId="0" xr:uid="{00000000-0006-0000-0400-000023000000}">
      <text>
        <r>
          <rPr>
            <sz val="11"/>
            <rFont val="Calibri"/>
          </rPr>
          <t>Samsung Android must not accept the certificate when it cannot establish a connection to determine the validity of a certificate.</t>
        </r>
      </text>
    </comment>
    <comment ref="K26" authorId="0" shapeId="0" xr:uid="{00000000-0006-0000-0400-000024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L26" authorId="0" shapeId="0" xr:uid="{00000000-0006-0000-0400-000025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M26" authorId="0" shapeId="0" xr:uid="{00000000-0006-0000-0400-000026000000}">
      <text>
        <r>
          <rPr>
            <sz val="11"/>
            <rFont val="Calibri"/>
          </rPr>
          <t>The Samsung Android device must be configured to enable Certificate Revocation List (CRL) status checking.</t>
        </r>
      </text>
    </comment>
    <comment ref="N26" authorId="0" shapeId="0" xr:uid="{00000000-0006-0000-0400-000027000000}">
      <text>
        <r>
          <rPr>
            <sz val="11"/>
            <rFont val="Calibri"/>
          </rPr>
          <t>The Samsung Android device must be configured to enforce that Wi-Fi Sharing is disabled.</t>
        </r>
      </text>
    </comment>
    <comment ref="O26" authorId="0" shapeId="0" xr:uid="{00000000-0006-0000-0400-000028000000}">
      <text>
        <r>
          <rPr>
            <sz val="11"/>
            <rFont val="Calibri"/>
          </rPr>
          <t>Samsung Android must not accept the certificate when it cannot establish a connection to determine the validity of a certificate.</t>
        </r>
      </text>
    </comment>
    <comment ref="P26" authorId="0" shapeId="0" xr:uid="{00000000-0006-0000-0400-000029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Q26" authorId="0" shapeId="0" xr:uid="{00000000-0006-0000-0400-00002A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R26" authorId="0" shapeId="0" xr:uid="{00000000-0006-0000-0400-00002B000000}">
      <text>
        <r>
          <rPr>
            <sz val="11"/>
            <rFont val="Calibri"/>
          </rPr>
          <t>The Samsung Android device must be configured to enable Certificate Revocation List (CRL) status checking.</t>
        </r>
      </text>
    </comment>
    <comment ref="S26" authorId="0" shapeId="0" xr:uid="{00000000-0006-0000-0400-00002C000000}">
      <text>
        <r>
          <rPr>
            <sz val="11"/>
            <rFont val="Calibri"/>
          </rPr>
          <t>The Samsung Android device must be configured to enforce that Wi-Fi Sharing is disabled.</t>
        </r>
      </text>
    </comment>
    <comment ref="J27" authorId="0" shapeId="0" xr:uid="{00000000-0006-0000-0400-00002D000000}">
      <text>
        <r>
          <rPr>
            <sz val="11"/>
            <rFont val="Calibri"/>
          </rPr>
          <t>Samsung Android</t>
        </r>
        <r>
          <rPr>
            <sz val="11"/>
            <color rgb="FF000000"/>
            <rFont val="Calibri"/>
          </rPr>
          <t>'</t>
        </r>
        <r>
          <rPr>
            <sz val="11"/>
            <color rgb="FF000000"/>
            <rFont val="Calibri"/>
          </rPr>
          <t>s Work environment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K27" authorId="0" shapeId="0" xr:uid="{00000000-0006-0000-0400-00002E000000}">
      <text>
        <r>
          <rPr>
            <sz val="11"/>
            <rFont val="Calibri"/>
          </rPr>
          <t>Samsung Android must be configured to enable encryption for data at rest on removable storage media or, alternately, the use of removable storage media must be disabled.</t>
        </r>
      </text>
    </comment>
    <comment ref="L27" authorId="0" shapeId="0" xr:uid="{00000000-0006-0000-0400-00002F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M27" authorId="0" shapeId="0" xr:uid="{00000000-0006-0000-0400-000030000000}">
      <text>
        <r>
          <rPr>
            <sz val="11"/>
            <rFont val="Calibri"/>
          </rPr>
          <t>Samsung Android</t>
        </r>
        <r>
          <rPr>
            <sz val="11"/>
            <color rgb="FF000000"/>
            <rFont val="Calibri"/>
          </rPr>
          <t>'</t>
        </r>
        <r>
          <rPr>
            <sz val="11"/>
            <color rgb="FF000000"/>
            <rFont val="Calibri"/>
          </rPr>
          <t>s Work environment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N27" authorId="0" shapeId="0" xr:uid="{00000000-0006-0000-0400-000031000000}">
      <text>
        <r>
          <rPr>
            <sz val="11"/>
            <rFont val="Calibri"/>
          </rPr>
          <t>Samsung Android must be configured to enable encryption for data at rest on removable storage media or, alternately, the use of removable storage media must be disabled.</t>
        </r>
      </text>
    </comment>
    <comment ref="O27" authorId="0" shapeId="0" xr:uid="{00000000-0006-0000-0400-000032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J32" authorId="0" shapeId="0" xr:uid="{00000000-0006-0000-0400-000033000000}">
      <text>
        <r>
          <rPr>
            <sz val="11"/>
            <rFont val="Calibri"/>
          </rPr>
          <t>Samsung Android must be enrolled as a COBO device.</t>
        </r>
      </text>
    </comment>
    <comment ref="K32" authorId="0" shapeId="0" xr:uid="{00000000-0006-0000-0400-000034000000}">
      <text>
        <r>
          <rPr>
            <sz val="11"/>
            <rFont val="Calibri"/>
          </rPr>
          <t>Samsung Android must be enrolled as a COPE device.</t>
        </r>
      </text>
    </comment>
    <comment ref="J33" authorId="0" shapeId="0" xr:uid="{00000000-0006-0000-0400-000035000000}">
      <text>
        <r>
          <rPr>
            <sz val="11"/>
            <rFont val="Calibri"/>
          </rPr>
          <t>Samsung Android must be enrolled as a COBO device.</t>
        </r>
      </text>
    </comment>
    <comment ref="K33" authorId="0" shapeId="0" xr:uid="{00000000-0006-0000-0400-000036000000}">
      <text>
        <r>
          <rPr>
            <sz val="11"/>
            <rFont val="Calibri"/>
          </rPr>
          <t>Samsung Android must be enrolled as a COPE device.</t>
        </r>
      </text>
    </comment>
    <comment ref="J34" authorId="0" shapeId="0" xr:uid="{00000000-0006-0000-0400-000037000000}">
      <text>
        <r>
          <rPr>
            <sz val="11"/>
            <rFont val="Calibri"/>
          </rPr>
          <t>Samsung Android must be configured to lock the display after 15 minutes (or less) of inactivity.</t>
        </r>
      </text>
    </comment>
    <comment ref="K34" authorId="0" shapeId="0" xr:uid="{00000000-0006-0000-0400-000038000000}">
      <text>
        <r>
          <rPr>
            <sz val="11"/>
            <rFont val="Calibri"/>
          </rPr>
          <t>Samsung Android must be configured to enable a screen-lock policy that will lock the display after a period of inactivity - Disable trust agents.</t>
        </r>
      </text>
    </comment>
    <comment ref="L34" authorId="0" shapeId="0" xr:uid="{00000000-0006-0000-0400-000039000000}">
      <text>
        <r>
          <rPr>
            <sz val="11"/>
            <rFont val="Calibri"/>
          </rPr>
          <t>Samsung Android must be configured to disable authentication mechanisms providing user access to protected data other than a Password Authentication Factor: Face recognition.</t>
        </r>
      </text>
    </comment>
    <comment ref="M34" authorId="0" shapeId="0" xr:uid="{00000000-0006-0000-0400-00003A000000}">
      <text>
        <r>
          <rPr>
            <sz val="11"/>
            <rFont val="Calibri"/>
          </rPr>
          <t>Samsung Android</t>
        </r>
        <r>
          <rPr>
            <sz val="11"/>
            <color rgb="FF000000"/>
            <rFont val="Calibri"/>
          </rPr>
          <t>'</t>
        </r>
        <r>
          <rPr>
            <sz val="11"/>
            <color rgb="FF000000"/>
            <rFont val="Calibri"/>
          </rPr>
          <t>s Work profile must be configured to enable Common Criteria (CC) mode.</t>
        </r>
      </text>
    </comment>
    <comment ref="N34" authorId="0" shapeId="0" xr:uid="{00000000-0006-0000-0400-00003B000000}">
      <text>
        <r>
          <rPr>
            <sz val="11"/>
            <rFont val="Calibri"/>
          </rPr>
          <t>Samsung Android must be configured to lock the display after 15 minutes (or less) of inactivity.</t>
        </r>
      </text>
    </comment>
    <comment ref="O34" authorId="0" shapeId="0" xr:uid="{00000000-0006-0000-0400-00003C000000}">
      <text>
        <r>
          <rPr>
            <sz val="11"/>
            <rFont val="Calibri"/>
          </rPr>
          <t>Samsung Android must be configured to enable a screen-lock policy that will lock the display after a period of inactivity - Disable trust agents.</t>
        </r>
      </text>
    </comment>
    <comment ref="P34" authorId="0" shapeId="0" xr:uid="{00000000-0006-0000-0400-00003D000000}">
      <text>
        <r>
          <rPr>
            <sz val="11"/>
            <rFont val="Calibri"/>
          </rPr>
          <t>Samsung Android must be configured to disable authentication mechanisms providing user access to protected data other than a Password Authentication Factor: Face recognition.</t>
        </r>
      </text>
    </comment>
    <comment ref="Q34" authorId="0" shapeId="0" xr:uid="{00000000-0006-0000-0400-00003E000000}">
      <text>
        <r>
          <rPr>
            <sz val="11"/>
            <rFont val="Calibri"/>
          </rPr>
          <t>Samsung Android</t>
        </r>
        <r>
          <rPr>
            <sz val="11"/>
            <color rgb="FF000000"/>
            <rFont val="Calibri"/>
          </rPr>
          <t>'</t>
        </r>
        <r>
          <rPr>
            <sz val="11"/>
            <color rgb="FF000000"/>
            <rFont val="Calibri"/>
          </rPr>
          <t>s Work profile must be configured to enable Common Criteria (CC) mode.</t>
        </r>
      </text>
    </comment>
    <comment ref="J37" authorId="0" shapeId="0" xr:uid="{00000000-0006-0000-0400-00003F000000}">
      <text>
        <r>
          <rPr>
            <sz val="11"/>
            <rFont val="Calibri"/>
          </rPr>
          <t>Samsung Android must be configured to not display the following (Work Environment) notifications when the device is locked: All notifications.</t>
        </r>
      </text>
    </comment>
    <comment ref="K37" authorId="0" shapeId="0" xr:uid="{00000000-0006-0000-0400-000040000000}">
      <text>
        <r>
          <rPr>
            <sz val="11"/>
            <rFont val="Calibri"/>
          </rPr>
          <t>The Samsung Android device must be configured to perform the following management function: Disable Phone Hub.</t>
        </r>
      </text>
    </comment>
    <comment ref="L37" authorId="0" shapeId="0" xr:uid="{00000000-0006-0000-0400-000041000000}">
      <text>
        <r>
          <rPr>
            <sz val="11"/>
            <rFont val="Calibri"/>
          </rPr>
          <t>Samsung Android must be configured to not display the following (Work Environment) notifications when the device is locked: All notifications.</t>
        </r>
      </text>
    </comment>
    <comment ref="M37" authorId="0" shapeId="0" xr:uid="{00000000-0006-0000-0400-000042000000}">
      <text>
        <r>
          <rPr>
            <sz val="11"/>
            <rFont val="Calibri"/>
          </rPr>
          <t>The Samsung Android device must be provisioned as a fully managed device and configured to create a work profile.</t>
        </r>
      </text>
    </comment>
    <comment ref="N37" authorId="0" shapeId="0" xr:uid="{00000000-0006-0000-0400-000043000000}">
      <text>
        <r>
          <rPr>
            <sz val="11"/>
            <rFont val="Calibri"/>
          </rPr>
          <t>The Samsung Android device must be configured to perform the following management function: Disable Phone Hub.</t>
        </r>
      </text>
    </comment>
    <comment ref="J38" authorId="0" shapeId="0" xr:uid="{00000000-0006-0000-0400-000044000000}">
      <text>
        <r>
          <rPr>
            <sz val="11"/>
            <rFont val="Calibri"/>
          </rPr>
          <t>Samsung Android must be configured to enforce a minimum password length of six characters.</t>
        </r>
      </text>
    </comment>
    <comment ref="K38" authorId="0" shapeId="0" xr:uid="{00000000-0006-0000-0400-000045000000}">
      <text>
        <r>
          <rPr>
            <sz val="11"/>
            <rFont val="Calibri"/>
          </rPr>
          <t>Samsung Android must be configured to not allow passwords that include more than four repeating or sequential characters.</t>
        </r>
      </text>
    </comment>
    <comment ref="L38" authorId="0" shapeId="0" xr:uid="{00000000-0006-0000-0400-000046000000}">
      <text>
        <r>
          <rPr>
            <sz val="11"/>
            <rFont val="Calibri"/>
          </rPr>
          <t>Samsung Android must be configured to display the DOD advisory warning message at startup or each time the user unlocks the device.</t>
        </r>
      </text>
    </comment>
    <comment ref="M38" authorId="0" shapeId="0" xr:uid="{00000000-0006-0000-0400-000047000000}">
      <text>
        <r>
          <rPr>
            <sz val="11"/>
            <rFont val="Calibri"/>
          </rPr>
          <t>Samsung Android must be configured to enforce a minimum password length of six characters.</t>
        </r>
      </text>
    </comment>
    <comment ref="N38" authorId="0" shapeId="0" xr:uid="{00000000-0006-0000-0400-000048000000}">
      <text>
        <r>
          <rPr>
            <sz val="11"/>
            <rFont val="Calibri"/>
          </rPr>
          <t>Samsung Android must be configured to not allow passwords that include more than four repeating or sequential characters.</t>
        </r>
      </text>
    </comment>
    <comment ref="O38" authorId="0" shapeId="0" xr:uid="{00000000-0006-0000-0400-000049000000}">
      <text>
        <r>
          <rPr>
            <sz val="11"/>
            <rFont val="Calibri"/>
          </rPr>
          <t>Samsung Android must be configured to display the DOD advisory warning message at startup or each time the user unlocks the device.</t>
        </r>
      </text>
    </comment>
    <comment ref="J39" authorId="0" shapeId="0" xr:uid="{00000000-0006-0000-0400-00004A000000}">
      <text>
        <r>
          <rPr>
            <sz val="11"/>
            <rFont val="Calibri"/>
          </rPr>
          <t>Samsung Android must be configured to disable developer modes.</t>
        </r>
      </text>
    </comment>
    <comment ref="K39" authorId="0" shapeId="0" xr:uid="{00000000-0006-0000-0400-00004B000000}">
      <text>
        <r>
          <rPr>
            <sz val="11"/>
            <rFont val="Calibri"/>
          </rPr>
          <t>Samsung Android must be configured to enable authentication of personal hotspot connections to the device using a pre-shared key.</t>
        </r>
      </text>
    </comment>
    <comment ref="L39" authorId="0" shapeId="0" xr:uid="{00000000-0006-0000-0400-00004C000000}">
      <text>
        <r>
          <rPr>
            <sz val="11"/>
            <rFont val="Calibri"/>
          </rPr>
          <t>Samsung Android must be configured to disable developer modes.</t>
        </r>
      </text>
    </comment>
    <comment ref="M39" authorId="0" shapeId="0" xr:uid="{00000000-0006-0000-0400-00004D000000}">
      <text>
        <r>
          <rPr>
            <sz val="11"/>
            <rFont val="Calibri"/>
          </rPr>
          <t>Samsung Android must be configured to enable authentication of personal hotspot connections to the device using a preshared key.</t>
        </r>
      </text>
    </comment>
    <comment ref="N39" authorId="0" shapeId="0" xr:uid="{00000000-0006-0000-0400-00004E000000}">
      <text>
        <r>
          <rPr>
            <sz val="11"/>
            <rFont val="Calibri"/>
          </rPr>
          <t>Samsung Android 15 must disable screen capture.</t>
        </r>
      </text>
    </comment>
    <comment ref="O39" authorId="0" shapeId="0" xr:uid="{00000000-0006-0000-0400-00004F000000}">
      <text>
        <r>
          <rPr>
            <sz val="11"/>
            <rFont val="Calibri"/>
          </rPr>
          <t>Samsung Android 15 must implement the management setting: disable Camera.</t>
        </r>
      </text>
    </comment>
    <comment ref="P39" authorId="0" shapeId="0" xr:uid="{00000000-0006-0000-0400-000050000000}">
      <text>
        <r>
          <rPr>
            <sz val="11"/>
            <rFont val="Calibri"/>
          </rPr>
          <t>Samsung Android 15 must disable screen capture.</t>
        </r>
      </text>
    </comment>
    <comment ref="Q39" authorId="0" shapeId="0" xr:uid="{00000000-0006-0000-0400-000051000000}">
      <text>
        <r>
          <rPr>
            <sz val="11"/>
            <rFont val="Calibri"/>
          </rPr>
          <t>Samsung Android 15 must implement the management setting: disable Camera.</t>
        </r>
      </text>
    </comment>
    <comment ref="R39" authorId="0" shapeId="0" xr:uid="{00000000-0006-0000-0400-000052000000}">
      <text>
        <r>
          <rPr>
            <sz val="11"/>
            <rFont val="Calibri"/>
          </rPr>
          <t>Samsung Android  must implement the management setting: disable the Bluetooth radio.</t>
        </r>
      </text>
    </comment>
    <comment ref="S39" authorId="0" shapeId="0" xr:uid="{00000000-0006-0000-0400-000053000000}">
      <text>
        <r>
          <rPr>
            <sz val="11"/>
            <rFont val="Calibri"/>
          </rPr>
          <t>Samsung Android  must implement the management setting: disable the Bluetooth radio.</t>
        </r>
      </text>
    </comment>
    <comment ref="J41" authorId="0" shapeId="0" xr:uid="{00000000-0006-0000-0400-000054000000}">
      <text>
        <r>
          <rPr>
            <sz val="11"/>
            <rFont val="Calibri"/>
          </rPr>
          <t>Samsung Android must be configured to lock the display after 15 minutes (or less) of inactivity.</t>
        </r>
      </text>
    </comment>
    <comment ref="K41" authorId="0" shapeId="0" xr:uid="{00000000-0006-0000-0400-000055000000}">
      <text>
        <r>
          <rPr>
            <sz val="11"/>
            <rFont val="Calibri"/>
          </rPr>
          <t>Samsung Android must be configured to enable a screen-lock policy that will lock the display after a period of inactivity - Disable trust agents.</t>
        </r>
      </text>
    </comment>
    <comment ref="L41" authorId="0" shapeId="0" xr:uid="{00000000-0006-0000-0400-000056000000}">
      <text>
        <r>
          <rPr>
            <sz val="11"/>
            <rFont val="Calibri"/>
          </rPr>
          <t>Samsung Android must be configured to not allow more than 10 consecutive failed authentication attempts.</t>
        </r>
      </text>
    </comment>
    <comment ref="M41" authorId="0" shapeId="0" xr:uid="{00000000-0006-0000-0400-000057000000}">
      <text>
        <r>
          <rPr>
            <sz val="11"/>
            <rFont val="Calibri"/>
          </rPr>
          <t>Samsung Android must be configured to lock the display after 15 minutes (or less) of inactivity.</t>
        </r>
      </text>
    </comment>
    <comment ref="N41" authorId="0" shapeId="0" xr:uid="{00000000-0006-0000-0400-000058000000}">
      <text>
        <r>
          <rPr>
            <sz val="11"/>
            <rFont val="Calibri"/>
          </rPr>
          <t>Samsung Android must be configured to enable a screen-lock policy that will lock the display after a period of inactivity - Disable trust agents.</t>
        </r>
      </text>
    </comment>
    <comment ref="O41" authorId="0" shapeId="0" xr:uid="{00000000-0006-0000-0400-000059000000}">
      <text>
        <r>
          <rPr>
            <sz val="11"/>
            <rFont val="Calibri"/>
          </rPr>
          <t>Samsung Android must be configured to not allow more than 10 consecutive failed authentication attempts.</t>
        </r>
      </text>
    </comment>
    <comment ref="J46" authorId="0" shapeId="0" xr:uid="{00000000-0006-0000-0400-00005A000000}">
      <text>
        <r>
          <rPr>
            <sz val="11"/>
            <rFont val="Calibri"/>
          </rPr>
          <t>Samsung Android must be configured to enforce a minimum password length of six characters.</t>
        </r>
      </text>
    </comment>
    <comment ref="K46" authorId="0" shapeId="0" xr:uid="{00000000-0006-0000-0400-00005B000000}">
      <text>
        <r>
          <rPr>
            <sz val="11"/>
            <rFont val="Calibri"/>
          </rPr>
          <t>Samsung Android must be configured to not allow passwords that include more than four repeating or sequential characters.</t>
        </r>
      </text>
    </comment>
    <comment ref="L46" authorId="0" shapeId="0" xr:uid="{00000000-0006-0000-0400-00005C000000}">
      <text>
        <r>
          <rPr>
            <sz val="11"/>
            <rFont val="Calibri"/>
          </rPr>
          <t>Samsung Android must be configured to not allow more than 10 consecutive failed authentication attempts.</t>
        </r>
      </text>
    </comment>
    <comment ref="M46" authorId="0" shapeId="0" xr:uid="{00000000-0006-0000-0400-00005D000000}">
      <text>
        <r>
          <rPr>
            <sz val="11"/>
            <rFont val="Calibri"/>
          </rPr>
          <t>Samsung Android must be configured to display the DOD advisory warning message at startup or each time the user unlocks the device.</t>
        </r>
      </text>
    </comment>
    <comment ref="N46" authorId="0" shapeId="0" xr:uid="{00000000-0006-0000-0400-00005E000000}">
      <text>
        <r>
          <rPr>
            <sz val="11"/>
            <rFont val="Calibri"/>
          </rPr>
          <t>Samsung Android must be configured to enforce a minimum password length of six characters.</t>
        </r>
      </text>
    </comment>
    <comment ref="O46" authorId="0" shapeId="0" xr:uid="{00000000-0006-0000-0400-00005F000000}">
      <text>
        <r>
          <rPr>
            <sz val="11"/>
            <rFont val="Calibri"/>
          </rPr>
          <t>Samsung Android must be configured to not allow passwords that include more than four repeating or sequential characters.</t>
        </r>
      </text>
    </comment>
    <comment ref="P46" authorId="0" shapeId="0" xr:uid="{00000000-0006-0000-0400-000060000000}">
      <text>
        <r>
          <rPr>
            <sz val="11"/>
            <rFont val="Calibri"/>
          </rPr>
          <t>Samsung Android must be configured to not allow more than 10 consecutive failed authentication attempts.</t>
        </r>
      </text>
    </comment>
    <comment ref="Q46" authorId="0" shapeId="0" xr:uid="{00000000-0006-0000-0400-000061000000}">
      <text>
        <r>
          <rPr>
            <sz val="11"/>
            <rFont val="Calibri"/>
          </rPr>
          <t>Samsung Android must be configured to display the DOD advisory warning message at startup or each time the user unlocks the device.</t>
        </r>
      </text>
    </comment>
    <comment ref="J54" authorId="0" shapeId="0" xr:uid="{00000000-0006-0000-0400-000062000000}">
      <text>
        <r>
          <rPr>
            <sz val="11"/>
            <rFont val="Calibri"/>
          </rPr>
          <t>Samsung Android must be configured to disable authentication mechanisms providing user access to protected data other than a Password Authentication Factor: Face recognition.</t>
        </r>
      </text>
    </comment>
    <comment ref="K54" authorId="0" shapeId="0" xr:uid="{00000000-0006-0000-0400-000063000000}">
      <text>
        <r>
          <rPr>
            <sz val="11"/>
            <rFont val="Calibri"/>
          </rPr>
          <t>Samsung Android</t>
        </r>
        <r>
          <rPr>
            <sz val="11"/>
            <color rgb="FF000000"/>
            <rFont val="Calibri"/>
          </rPr>
          <t>'</t>
        </r>
        <r>
          <rPr>
            <sz val="11"/>
            <color rgb="FF000000"/>
            <rFont val="Calibri"/>
          </rPr>
          <t>s Work profile must be configured to enable Common Criteria (CC) mode.</t>
        </r>
      </text>
    </comment>
    <comment ref="L54" authorId="0" shapeId="0" xr:uid="{00000000-0006-0000-0400-000064000000}">
      <text>
        <r>
          <rPr>
            <sz val="11"/>
            <rFont val="Calibri"/>
          </rPr>
          <t>Samsung Android must be configured to disable authentication mechanisms providing user access to protected data other than a Password Authentication Factor: Face recognition.</t>
        </r>
      </text>
    </comment>
    <comment ref="M54" authorId="0" shapeId="0" xr:uid="{00000000-0006-0000-0400-000065000000}">
      <text>
        <r>
          <rPr>
            <sz val="11"/>
            <rFont val="Calibri"/>
          </rPr>
          <t>Samsung Android</t>
        </r>
        <r>
          <rPr>
            <sz val="11"/>
            <color rgb="FF000000"/>
            <rFont val="Calibri"/>
          </rPr>
          <t>'</t>
        </r>
        <r>
          <rPr>
            <sz val="11"/>
            <color rgb="FF000000"/>
            <rFont val="Calibri"/>
          </rPr>
          <t>s Work profile must be configured to enable Common Criteria (CC) mode.</t>
        </r>
      </text>
    </comment>
    <comment ref="J63" authorId="0" shapeId="0" xr:uid="{00000000-0006-0000-0400-000066000000}">
      <text>
        <r>
          <rPr>
            <sz val="11"/>
            <rFont val="Calibri"/>
          </rPr>
          <t>The Samsung Android device must have the latest available Samsung Android operating system (OS) installed.</t>
        </r>
      </text>
    </comment>
    <comment ref="K63" authorId="0" shapeId="0" xr:uid="{00000000-0006-0000-0400-000067000000}">
      <text>
        <r>
          <rPr>
            <sz val="11"/>
            <rFont val="Calibri"/>
          </rPr>
          <t>The Samsung Android device must have the latest available Samsung Android operating system (OS) installed.</t>
        </r>
      </text>
    </comment>
    <comment ref="J64" authorId="0" shapeId="0" xr:uid="{00000000-0006-0000-0400-000068000000}">
      <text>
        <r>
          <rPr>
            <sz val="11"/>
            <rFont val="Calibri"/>
          </rPr>
          <t>The Samsung Android device must have the latest available Samsung Android operating system (OS) installed.</t>
        </r>
      </text>
    </comment>
    <comment ref="K64" authorId="0" shapeId="0" xr:uid="{00000000-0006-0000-0400-000069000000}">
      <text>
        <r>
          <rPr>
            <sz val="11"/>
            <rFont val="Calibri"/>
          </rPr>
          <t>The Samsung Android device must have the latest available Samsung Android operating system (OS) installed.</t>
        </r>
      </text>
    </comment>
    <comment ref="J70" authorId="0" shapeId="0" xr:uid="{00000000-0006-0000-0400-00006A000000}">
      <text>
        <r>
          <rPr>
            <sz val="11"/>
            <rFont val="Calibri"/>
          </rPr>
          <t>Samsung Android</t>
        </r>
        <r>
          <rPr>
            <sz val="11"/>
            <color rgb="FF000000"/>
            <rFont val="Calibri"/>
          </rPr>
          <t>'</t>
        </r>
        <r>
          <rPr>
            <sz val="11"/>
            <color rgb="FF000000"/>
            <rFont val="Calibri"/>
          </rPr>
          <t>s Work environment must be configured to enable audit logging.</t>
        </r>
      </text>
    </comment>
    <comment ref="K70" authorId="0" shapeId="0" xr:uid="{00000000-0006-0000-0400-00006B000000}">
      <text>
        <r>
          <rPr>
            <sz val="11"/>
            <rFont val="Calibri"/>
          </rPr>
          <t>Samsung Android</t>
        </r>
        <r>
          <rPr>
            <sz val="11"/>
            <color rgb="FF000000"/>
            <rFont val="Calibri"/>
          </rPr>
          <t>'</t>
        </r>
        <r>
          <rPr>
            <sz val="11"/>
            <color rgb="FF000000"/>
            <rFont val="Calibri"/>
          </rPr>
          <t>s Work environment must be configured to enable audit logging.</t>
        </r>
      </text>
    </comment>
    <comment ref="J73" authorId="0" shapeId="0" xr:uid="{00000000-0006-0000-0400-00006C000000}">
      <text>
        <r>
          <rPr>
            <sz val="11"/>
            <rFont val="Calibri"/>
          </rPr>
          <t>Samsung Android</t>
        </r>
        <r>
          <rPr>
            <sz val="11"/>
            <color rgb="FF000000"/>
            <rFont val="Calibri"/>
          </rPr>
          <t>'</t>
        </r>
        <r>
          <rPr>
            <sz val="11"/>
            <color rgb="FF000000"/>
            <rFont val="Calibri"/>
          </rPr>
          <t>s Work environment must be configured to enable audit logging.</t>
        </r>
      </text>
    </comment>
    <comment ref="K73" authorId="0" shapeId="0" xr:uid="{00000000-0006-0000-0400-00006D000000}">
      <text>
        <r>
          <rPr>
            <sz val="11"/>
            <rFont val="Calibri"/>
          </rPr>
          <t>Samsung Android</t>
        </r>
        <r>
          <rPr>
            <sz val="11"/>
            <color rgb="FF000000"/>
            <rFont val="Calibri"/>
          </rPr>
          <t>'</t>
        </r>
        <r>
          <rPr>
            <sz val="11"/>
            <color rgb="FF000000"/>
            <rFont val="Calibri"/>
          </rPr>
          <t>s Work environment must be configured to enable audit logging.</t>
        </r>
      </text>
    </comment>
    <comment ref="J83" authorId="0" shapeId="0" xr:uid="{00000000-0006-0000-0400-00006E000000}">
      <text>
        <r>
          <rPr>
            <sz val="11"/>
            <rFont val="Calibri"/>
          </rPr>
          <t>The Samsung Android device work profile must be configured to disable automatic completion of workspace internet browser text input.</t>
        </r>
      </text>
    </comment>
    <comment ref="K83" authorId="0" shapeId="0" xr:uid="{00000000-0006-0000-0400-00006F000000}">
      <text>
        <r>
          <rPr>
            <sz val="11"/>
            <rFont val="Calibri"/>
          </rPr>
          <t>The Samsung Android device work profile must be configured to disable the autofill services.</t>
        </r>
      </text>
    </comment>
    <comment ref="J84" authorId="0" shapeId="0" xr:uid="{00000000-0006-0000-0400-000070000000}">
      <text>
        <r>
          <rPr>
            <sz val="11"/>
            <rFont val="Calibri"/>
          </rPr>
          <t>The Samsung Android device work profile must be configured to disable automatic completion of workspace internet browser text input.</t>
        </r>
      </text>
    </comment>
    <comment ref="K84" authorId="0" shapeId="0" xr:uid="{00000000-0006-0000-0400-000071000000}">
      <text>
        <r>
          <rPr>
            <sz val="11"/>
            <rFont val="Calibri"/>
          </rPr>
          <t>The Samsung Android device work profile must be configured to disable the autofill services.</t>
        </r>
      </text>
    </comment>
    <comment ref="J92" authorId="0" shapeId="0" xr:uid="{00000000-0006-0000-0400-000072000000}">
      <text>
        <r>
          <rPr>
            <sz val="11"/>
            <rFont val="Calibri"/>
          </rPr>
          <t>Samsung Android must be configured to disable USB mass storage mode.</t>
        </r>
      </text>
    </comment>
    <comment ref="K92" authorId="0" shapeId="0" xr:uid="{00000000-0006-0000-0400-000073000000}">
      <text>
        <r>
          <rPr>
            <sz val="11"/>
            <rFont val="Calibri"/>
          </rPr>
          <t>The Samsung Android device must be configured to disable all data signaling over [assignment: list of externally accessible hardware ports (for example, USB)].</t>
        </r>
      </text>
    </comment>
    <comment ref="L92" authorId="0" shapeId="0" xr:uid="{00000000-0006-0000-0400-000074000000}">
      <text>
        <r>
          <rPr>
            <sz val="11"/>
            <rFont val="Calibri"/>
          </rPr>
          <t>Samsung Android must be configured to disable USB mass storage mode.</t>
        </r>
      </text>
    </comment>
    <comment ref="M92" authorId="0" shapeId="0" xr:uid="{00000000-0006-0000-0400-000075000000}">
      <text>
        <r>
          <rPr>
            <sz val="11"/>
            <rFont val="Calibri"/>
          </rPr>
          <t>The Samsung Android device must be configured to disable all data signaling over [assignment: list of externally accessible hardware ports (for example, USB)].</t>
        </r>
      </text>
    </comment>
    <comment ref="J98" authorId="0" shapeId="0" xr:uid="{00000000-0006-0000-0400-000076000000}">
      <text>
        <r>
          <rPr>
            <sz val="11"/>
            <rFont val="Calibri"/>
          </rPr>
          <t>Samsung Android must be configured to not allow backup of all applications and configuration data to locally connected systems.</t>
        </r>
      </text>
    </comment>
    <comment ref="K98" authorId="0" shapeId="0" xr:uid="{00000000-0006-0000-0400-000077000000}">
      <text>
        <r>
          <rPr>
            <sz val="11"/>
            <rFont val="Calibri"/>
          </rPr>
          <t>Samsung Android must be configured to not allow backup of all applications, configuration data to remote systems. (This requirement applies to the Work Profile for COPE.)
- Disable Data Sync Framework.</t>
        </r>
      </text>
    </comment>
    <comment ref="L98" authorId="0" shapeId="0" xr:uid="{00000000-0006-0000-0400-000078000000}">
      <text>
        <r>
          <rPr>
            <sz val="11"/>
            <rFont val="Calibri"/>
          </rPr>
          <t>Samsung Android must be configured to not allow backup of all applications and configuration data to remote systems.
- Disable Backup Services.</t>
        </r>
      </text>
    </comment>
    <comment ref="M98" authorId="0" shapeId="0" xr:uid="{00000000-0006-0000-0400-000079000000}">
      <text>
        <r>
          <rPr>
            <sz val="11"/>
            <rFont val="Calibri"/>
          </rPr>
          <t>Samsung Android must be configured to not allow backup of all applications and configuration data to locally connected systems.</t>
        </r>
      </text>
    </comment>
    <comment ref="N98" authorId="0" shapeId="0" xr:uid="{00000000-0006-0000-0400-00007A000000}">
      <text>
        <r>
          <rPr>
            <sz val="11"/>
            <rFont val="Calibri"/>
          </rPr>
          <t>Samsung Android must be configured to not allow backup of all applications, configuration data to remote systems. (This requirement applies to the Work Profile for COPE.)
- Disable Data Sync Framework.</t>
        </r>
      </text>
    </comment>
    <comment ref="J99" authorId="0" shapeId="0" xr:uid="{00000000-0006-0000-0400-00007B000000}">
      <text>
        <r>
          <rPr>
            <sz val="11"/>
            <rFont val="Calibri"/>
          </rPr>
          <t>Samsung Android must be configured to not allow backup of all applications and configuration data to locally connected systems.</t>
        </r>
      </text>
    </comment>
    <comment ref="K99" authorId="0" shapeId="0" xr:uid="{00000000-0006-0000-0400-00007C000000}">
      <text>
        <r>
          <rPr>
            <sz val="11"/>
            <rFont val="Calibri"/>
          </rPr>
          <t>Samsung Android must be configured to not allow backup of all applications, configuration data to remote systems. (This requirement applies to the Work Profile for COPE.)
- Disable Data Sync Framework.</t>
        </r>
      </text>
    </comment>
    <comment ref="L99" authorId="0" shapeId="0" xr:uid="{00000000-0006-0000-0400-00007D000000}">
      <text>
        <r>
          <rPr>
            <sz val="11"/>
            <rFont val="Calibri"/>
          </rPr>
          <t>Samsung Android must be configured to not allow backup of all applications and configuration data to remote systems.
- Disable Backup Services.</t>
        </r>
      </text>
    </comment>
    <comment ref="M99" authorId="0" shapeId="0" xr:uid="{00000000-0006-0000-0400-00007E000000}">
      <text>
        <r>
          <rPr>
            <sz val="11"/>
            <rFont val="Calibri"/>
          </rPr>
          <t>Samsung Android must be configured to not allow backup of all applications and configuration data to locally connected systems.</t>
        </r>
      </text>
    </comment>
    <comment ref="N99" authorId="0" shapeId="0" xr:uid="{00000000-0006-0000-0400-00007F000000}">
      <text>
        <r>
          <rPr>
            <sz val="11"/>
            <rFont val="Calibri"/>
          </rPr>
          <t>Samsung Android must be configured to not allow backup of all applications, configuration data to remote systems. (This requirement applies to the Work Profile for COPE.)
- Disable Data Sync Framework.</t>
        </r>
      </text>
    </comment>
    <comment ref="J109" authorId="0" shapeId="0" xr:uid="{00000000-0006-0000-0400-000080000000}">
      <text>
        <r>
          <rPr>
            <sz val="11"/>
            <rFont val="Calibri"/>
          </rPr>
          <t>Samsung Android</t>
        </r>
        <r>
          <rPr>
            <sz val="11"/>
            <color rgb="FF000000"/>
            <rFont val="Calibri"/>
          </rPr>
          <t>'</t>
        </r>
        <r>
          <rPr>
            <sz val="11"/>
            <color rgb="FF000000"/>
            <rFont val="Calibri"/>
          </rPr>
          <t>s Work environment must be configured to enforce an application installation policy by specifying an application allowlist that restricts applications by the following characteristics: Names.</t>
        </r>
      </text>
    </comment>
    <comment ref="K109" authorId="0" shapeId="0" xr:uid="{00000000-0006-0000-0400-000083000000}">
      <text>
        <r>
          <rPr>
            <sz val="11"/>
            <rFont val="Calibri"/>
          </rPr>
          <t>Samsung Android must be configured to disable ad hoc wireless client-to-client connection capability.</t>
        </r>
      </text>
    </comment>
    <comment ref="L109" authorId="0" shapeId="0" xr:uid="{00000000-0006-0000-0400-000084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M109" authorId="0" shapeId="0" xr:uid="{00000000-0006-0000-0400-000085000000}">
      <text>
        <r>
          <rPr>
            <sz val="11"/>
            <rFont val="Calibri"/>
          </rPr>
          <t>The Samsung Android device work profile must be configured to enforce the system application disable list.</t>
        </r>
      </text>
    </comment>
    <comment ref="N109" authorId="0" shapeId="0" xr:uid="{00000000-0006-0000-0400-000086000000}">
      <text>
        <r>
          <rPr>
            <sz val="11"/>
            <rFont val="Calibri"/>
          </rPr>
          <t>Samsung Android</t>
        </r>
        <r>
          <rPr>
            <sz val="11"/>
            <color rgb="FF000000"/>
            <rFont val="Calibri"/>
          </rPr>
          <t>'</t>
        </r>
        <r>
          <rPr>
            <sz val="11"/>
            <color rgb="FF000000"/>
            <rFont val="Calibri"/>
          </rPr>
          <t>s Work environment must be configured to enforce an application installation policy by specifying an application allowlist that restricts applications by the following characteristics: Names.</t>
        </r>
      </text>
    </comment>
    <comment ref="O109" authorId="0" shapeId="0" xr:uid="{00000000-0006-0000-0400-000087000000}">
      <text>
        <r>
          <rPr>
            <sz val="11"/>
            <rFont val="Calibri"/>
          </rPr>
          <t>Samsung Android must be configured to disable ad hoc wireless client-to-client connection capability.</t>
        </r>
      </text>
    </comment>
    <comment ref="P109" authorId="0" shapeId="0" xr:uid="{00000000-0006-0000-0400-000088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Q109" authorId="0" shapeId="0" xr:uid="{00000000-0006-0000-0400-000089000000}">
      <text>
        <r>
          <rPr>
            <sz val="11"/>
            <rFont val="Calibri"/>
          </rPr>
          <t>The Samsung Android device work profile must be configured to enforce the system application disable list.</t>
        </r>
      </text>
    </comment>
    <comment ref="R109" authorId="0" shapeId="0" xr:uid="{00000000-0006-0000-0400-00008A000000}">
      <text>
        <r>
          <rPr>
            <sz val="11"/>
            <rFont val="Calibri"/>
          </rPr>
          <t>Samsung Android 15 must disable wireless printing.</t>
        </r>
      </text>
    </comment>
    <comment ref="S109" authorId="0" shapeId="0" xr:uid="{00000000-0006-0000-0400-00008B000000}">
      <text>
        <r>
          <rPr>
            <sz val="11"/>
            <rFont val="Calibri"/>
          </rPr>
          <t>Samsung Android 15 must disable wireless printing.</t>
        </r>
      </text>
    </comment>
    <comment ref="T109" authorId="0" shapeId="0" xr:uid="{00000000-0006-0000-0400-000081000000}">
      <text>
        <r>
          <rPr>
            <sz val="11"/>
            <rFont val="Calibri"/>
          </rPr>
          <t>The Samsung Android device must be configured to disable Wi-Fi Aware for Work Profile apps.</t>
        </r>
      </text>
    </comment>
    <comment ref="U109" authorId="0" shapeId="0" xr:uid="{00000000-0006-0000-0400-000082000000}">
      <text>
        <r>
          <rPr>
            <sz val="11"/>
            <rFont val="Calibri"/>
          </rPr>
          <t>The Samsung Android device must be configured to disable Wi-Fi Aware for Work Profile apps.</t>
        </r>
      </text>
    </comment>
    <comment ref="J110" authorId="0" shapeId="0" xr:uid="{00000000-0006-0000-0400-00008C000000}">
      <text>
        <r>
          <rPr>
            <sz val="11"/>
            <rFont val="Calibri"/>
          </rPr>
          <t>Samsung Android</t>
        </r>
        <r>
          <rPr>
            <sz val="11"/>
            <color rgb="FF000000"/>
            <rFont val="Calibri"/>
          </rPr>
          <t>'</t>
        </r>
        <r>
          <rPr>
            <sz val="11"/>
            <color rgb="FF000000"/>
            <rFont val="Calibri"/>
          </rPr>
          <t>s Work environment must be configured to enforce an application installation policy by specifying an application allowlist that restricts applications by the following characteristics: Names.</t>
        </r>
      </text>
    </comment>
    <comment ref="K110" authorId="0" shapeId="0" xr:uid="{00000000-0006-0000-0400-000091000000}">
      <text>
        <r>
          <rPr>
            <sz val="11"/>
            <rFont val="Calibri"/>
          </rPr>
          <t>Samsung Android must be configured to enable authentication of personal hotspot connections to the device using a pre-shared key.</t>
        </r>
      </text>
    </comment>
    <comment ref="L110" authorId="0" shapeId="0" xr:uid="{00000000-0006-0000-0400-000092000000}">
      <text>
        <r>
          <rPr>
            <sz val="11"/>
            <rFont val="Calibri"/>
          </rPr>
          <t>Samsung Android must be configured to disable ad hoc wireless client-to-client connection capability.</t>
        </r>
      </text>
    </comment>
    <comment ref="M110" authorId="0" shapeId="0" xr:uid="{00000000-0006-0000-0400-000093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N110" authorId="0" shapeId="0" xr:uid="{00000000-0006-0000-0400-000094000000}">
      <text>
        <r>
          <rPr>
            <sz val="11"/>
            <rFont val="Calibri"/>
          </rPr>
          <t>The Samsung Android device work profile must be configured to enforce the system application disable list.</t>
        </r>
      </text>
    </comment>
    <comment ref="O110" authorId="0" shapeId="0" xr:uid="{00000000-0006-0000-0400-000095000000}">
      <text>
        <r>
          <rPr>
            <sz val="11"/>
            <rFont val="Calibri"/>
          </rPr>
          <t>Samsung Android</t>
        </r>
        <r>
          <rPr>
            <sz val="11"/>
            <color rgb="FF000000"/>
            <rFont val="Calibri"/>
          </rPr>
          <t>'</t>
        </r>
        <r>
          <rPr>
            <sz val="11"/>
            <color rgb="FF000000"/>
            <rFont val="Calibri"/>
          </rPr>
          <t>s Work environment must be configured to enforce an application installation policy by specifying an application allowlist that restricts applications by the following characteristics: Names.</t>
        </r>
      </text>
    </comment>
    <comment ref="P110" authorId="0" shapeId="0" xr:uid="{00000000-0006-0000-0400-000096000000}">
      <text>
        <r>
          <rPr>
            <sz val="11"/>
            <rFont val="Calibri"/>
          </rPr>
          <t>Samsung Android must be configured to enable authentication of personal hotspot connections to the device using a preshared key.</t>
        </r>
      </text>
    </comment>
    <comment ref="Q110" authorId="0" shapeId="0" xr:uid="{00000000-0006-0000-0400-000097000000}">
      <text>
        <r>
          <rPr>
            <sz val="11"/>
            <rFont val="Calibri"/>
          </rPr>
          <t>Samsung Android must be configured to disable ad hoc wireless client-to-client connection capability.</t>
        </r>
      </text>
    </comment>
    <comment ref="R110" authorId="0" shapeId="0" xr:uid="{00000000-0006-0000-0400-000098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S110" authorId="0" shapeId="0" xr:uid="{00000000-0006-0000-0400-000099000000}">
      <text>
        <r>
          <rPr>
            <sz val="11"/>
            <rFont val="Calibri"/>
          </rPr>
          <t>The Samsung Android device work profile must be configured to enforce the system application disable list.</t>
        </r>
      </text>
    </comment>
    <comment ref="T110" authorId="0" shapeId="0" xr:uid="{00000000-0006-0000-0400-00009A000000}">
      <text>
        <r>
          <rPr>
            <sz val="11"/>
            <rFont val="Calibri"/>
          </rPr>
          <t>Samsung Android 15 must disable wireless printing.</t>
        </r>
      </text>
    </comment>
    <comment ref="U110" authorId="0" shapeId="0" xr:uid="{00000000-0006-0000-0400-00009B000000}">
      <text>
        <r>
          <rPr>
            <sz val="11"/>
            <rFont val="Calibri"/>
          </rPr>
          <t>Samsung Android 15 must disable wireless printing.</t>
        </r>
      </text>
    </comment>
    <comment ref="V110" authorId="0" shapeId="0" xr:uid="{00000000-0006-0000-0400-00008D000000}">
      <text>
        <r>
          <rPr>
            <sz val="11"/>
            <rFont val="Calibri"/>
          </rPr>
          <t>The Samsung Android device must be configured to disable Wi-Fi Aware for Work Profile apps.</t>
        </r>
      </text>
    </comment>
    <comment ref="W110" authorId="0" shapeId="0" xr:uid="{00000000-0006-0000-0400-00008E000000}">
      <text>
        <r>
          <rPr>
            <sz val="11"/>
            <rFont val="Calibri"/>
          </rPr>
          <t>Samsung Android  must implement the management setting: disable the Bluetooth radio.</t>
        </r>
      </text>
    </comment>
    <comment ref="X110" authorId="0" shapeId="0" xr:uid="{00000000-0006-0000-0400-00008F000000}">
      <text>
        <r>
          <rPr>
            <sz val="11"/>
            <rFont val="Calibri"/>
          </rPr>
          <t>The Samsung Android device must be configured to disable Wi-Fi Aware for Work Profile apps.</t>
        </r>
      </text>
    </comment>
    <comment ref="Y110" authorId="0" shapeId="0" xr:uid="{00000000-0006-0000-0400-000090000000}">
      <text>
        <r>
          <rPr>
            <sz val="11"/>
            <rFont val="Calibri"/>
          </rPr>
          <t>Samsung Android  must implement the management setting: disable the Bluetooth radio.</t>
        </r>
      </text>
    </comment>
    <comment ref="J117" authorId="0" shapeId="0" xr:uid="{00000000-0006-0000-0400-00009C000000}">
      <text>
        <r>
          <rPr>
            <sz val="11"/>
            <rFont val="Calibri"/>
          </rPr>
          <t>Samsung Android must not accept the certificate when it cannot establish a connection to determine the validity of a certificate.</t>
        </r>
      </text>
    </comment>
    <comment ref="K117" authorId="0" shapeId="0" xr:uid="{00000000-0006-0000-0400-00009D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L117" authorId="0" shapeId="0" xr:uid="{00000000-0006-0000-0400-00009E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M117" authorId="0" shapeId="0" xr:uid="{00000000-0006-0000-0400-00009F000000}">
      <text>
        <r>
          <rPr>
            <sz val="11"/>
            <rFont val="Calibri"/>
          </rPr>
          <t>The Samsung Android device must be configured to enforce that Wi-Fi Sharing is disabled.</t>
        </r>
      </text>
    </comment>
    <comment ref="N117" authorId="0" shapeId="0" xr:uid="{00000000-0006-0000-0400-0000A0000000}">
      <text>
        <r>
          <rPr>
            <sz val="11"/>
            <rFont val="Calibri"/>
          </rPr>
          <t>Samsung Android must not accept the certificate when it cannot establish a connection to determine the validity of a certificate.</t>
        </r>
      </text>
    </comment>
    <comment ref="O117" authorId="0" shapeId="0" xr:uid="{00000000-0006-0000-0400-0000A1000000}">
      <text>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text>
    </comment>
    <comment ref="P117" authorId="0" shapeId="0" xr:uid="{00000000-0006-0000-0400-0000A2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Q117" authorId="0" shapeId="0" xr:uid="{00000000-0006-0000-0400-0000A3000000}">
      <text>
        <r>
          <rPr>
            <sz val="11"/>
            <rFont val="Calibri"/>
          </rPr>
          <t>The Samsung Android device must be configured to enforce that Wi-Fi Sharing is disabled.</t>
        </r>
      </text>
    </comment>
    <comment ref="J125" authorId="0" shapeId="0" xr:uid="{00000000-0006-0000-0400-0000A4000000}">
      <text>
        <r>
          <rPr>
            <sz val="11"/>
            <rFont val="Calibri"/>
          </rPr>
          <t>Samsung Android device users must complete required training.</t>
        </r>
      </text>
    </comment>
    <comment ref="K125" authorId="0" shapeId="0" xr:uid="{00000000-0006-0000-0400-0000A5000000}">
      <text>
        <r>
          <rPr>
            <sz val="11"/>
            <rFont val="Calibri"/>
          </rPr>
          <t>Samsung Android device users must complete required training.</t>
        </r>
      </text>
    </comment>
    <comment ref="J126" authorId="0" shapeId="0" xr:uid="{00000000-0006-0000-0400-0000A6000000}">
      <text>
        <r>
          <rPr>
            <sz val="11"/>
            <rFont val="Calibri"/>
          </rPr>
          <t>Samsung Android device users must complete required training.</t>
        </r>
      </text>
    </comment>
    <comment ref="K126" authorId="0" shapeId="0" xr:uid="{00000000-0006-0000-0400-0000A7000000}">
      <text>
        <r>
          <rPr>
            <sz val="11"/>
            <rFont val="Calibri"/>
          </rPr>
          <t>Samsung Android device users must complete required training.</t>
        </r>
      </text>
    </comment>
  </commentList>
</comments>
</file>

<file path=xl/sharedStrings.xml><?xml version="1.0" encoding="utf-8"?>
<sst xmlns="http://schemas.openxmlformats.org/spreadsheetml/2006/main" count="3129" uniqueCount="1253">
  <si>
    <t>Id</t>
  </si>
  <si>
    <t>Title</t>
  </si>
  <si>
    <t>Severity</t>
  </si>
  <si>
    <t>Component</t>
  </si>
  <si>
    <t>MoSCoW</t>
  </si>
  <si>
    <t>OpsImpact</t>
  </si>
  <si>
    <t>Phase</t>
  </si>
  <si>
    <t>ImplStatus</t>
  </si>
  <si>
    <t>Notes</t>
  </si>
  <si>
    <t>Remediation</t>
  </si>
  <si>
    <t>Description</t>
  </si>
  <si>
    <t>Audit</t>
  </si>
  <si>
    <t>Status</t>
  </si>
  <si>
    <t>LogID</t>
  </si>
  <si>
    <t>V-268882</t>
  </si>
  <si>
    <r>
      <rPr>
        <sz val="11"/>
        <rFont val="Calibri"/>
      </rPr>
      <t>Samsung Android must not accept the certificate when it cannot establish a connection to determine the validity of a certificate.</t>
    </r>
  </si>
  <si>
    <t>CAT III (Low)</t>
  </si>
  <si>
    <t>COBO</t>
  </si>
  <si>
    <t>Unassigned</t>
  </si>
  <si>
    <t>Unassessed</t>
  </si>
  <si>
    <t>Pending</t>
  </si>
  <si>
    <t/>
  </si>
  <si>
    <r>
      <rPr>
        <sz val="11"/>
        <color rgb="FF000000"/>
        <rFont val="Calibri"/>
      </rPr>
      <t>Implement "Common Criteria mode". Refer to requirement KNOX-15-009300.</t>
    </r>
  </si>
  <si>
    <r>
      <rPr>
        <sz val="11"/>
        <color rgb="FF000000"/>
        <rFont val="Calibri"/>
      </rPr>
      <t>Certificate-based security controls depend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SFRID: FIA_X509_EXT.2.2</t>
    </r>
  </si>
  <si>
    <r>
      <rPr>
        <sz val="11"/>
        <color rgb="FF000000"/>
        <rFont val="Calibri"/>
      </rPr>
      <t>Verify requirement KNOX-15-009300 (Common Criteria mode) has been implemented.</t>
    </r>
    <r>
      <rPr>
        <sz val="11"/>
        <color rgb="FF000000"/>
        <rFont val="Calibri"/>
      </rPr>
      <t xml:space="preserve">
</t>
    </r>
    <r>
      <rPr>
        <sz val="11"/>
        <color rgb="FF000000"/>
        <rFont val="Calibri"/>
      </rPr>
      <t>If "Common Criteria mode" has not been implemented, this is a finding.</t>
    </r>
  </si>
  <si>
    <t>V-268924</t>
  </si>
  <si>
    <r>
      <rPr>
        <sz val="11"/>
        <rFont val="Calibri"/>
      </rPr>
      <t>Samsung Android must be configured to enforce a minimum password length of six characters.</t>
    </r>
  </si>
  <si>
    <t>CAT II (Medium)</t>
  </si>
  <si>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</si>
  <si>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complete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SFRID: FMT_SMF.1.1 #1</t>
    </r>
  </si>
  <si>
    <r>
      <rPr>
        <sz val="11"/>
        <color rgb="FF000000"/>
        <rFont val="Calibri"/>
      </rPr>
      <t>Review the configuration to determine if the Samsung Android devices are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length" is set to "6".</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</si>
  <si>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V-268925</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</si>
  <si>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</si>
  <si>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</si>
  <si>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Therefore, disallowing repeating or sequential characters increases password strength and decreases risk.</t>
    </r>
    <r>
      <rPr>
        <sz val="11"/>
        <color rgb="FF000000"/>
        <rFont val="Calibri"/>
      </rPr>
      <t xml:space="preserve">
</t>
    </r>
    <r>
      <rPr>
        <sz val="11"/>
        <color rgb="FF000000"/>
        <rFont val="Calibri"/>
      </rPr>
      <t>SFRID: FMT_SMF.1.1 #1</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</si>
  <si>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</si>
  <si>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V-268926</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</si>
  <si>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</si>
  <si>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</si>
  <si>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SFRID: FMT_SMF.1.1 #2</t>
    </r>
  </si>
  <si>
    <r>
      <rPr>
        <sz val="11"/>
        <color rgb="FF000000"/>
        <rFont val="Calibri"/>
      </rPr>
      <t>Review the configuration to determine if the Samsung Android devices are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time to screen lock" is set to "15 minutes" or less.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"Secure lock settings" is not present and the listed Screen timeout values include durations of more than 15 minutes, this is a finding.</t>
    </r>
  </si>
  <si>
    <t>V-268927</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</si>
  <si>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</si>
  <si>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</si>
  <si>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KNOX-15-005500.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</si>
  <si>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V-268928</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</si>
  <si>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</si>
  <si>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fewer.</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</si>
  <si>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attempts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SFRID: FMT_SMF.1.1 #2, FIA_AFL_EXT.1.5</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</si>
  <si>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"Auto factory reset" is grayed out, and cannot be configured.</t>
    </r>
    <r>
      <rPr>
        <sz val="11"/>
        <color rgb="FF000000"/>
        <rFont val="Calibri"/>
      </rPr>
      <t xml:space="preserve">
</t>
    </r>
    <r>
      <rPr>
        <sz val="11"/>
        <color rgb="FF000000"/>
        <rFont val="Calibri"/>
      </rPr>
      <t>Note: When "Auto factory reset" is grayed out, this indicates the Administrator (MDM) is in control of the setting to wipe the device after 10 or fewer consecutive failed authentication attempts.</t>
    </r>
    <r>
      <rPr>
        <sz val="11"/>
        <color rgb="FF000000"/>
        <rFont val="Calibri"/>
      </rPr>
      <t xml:space="preserve">
</t>
    </r>
    <r>
      <rPr>
        <sz val="11"/>
        <color rgb="FF000000"/>
        <rFont val="Calibri"/>
      </rPr>
      <t>If on the management tool "max password failures for local wipe" is not set to "10" attempts or less, or on the Samsung Android device the "Auto factory reset" menu can be configured, this is a finding.</t>
    </r>
  </si>
  <si>
    <t>V-268929</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</si>
  <si>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</si>
  <si>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COPE:</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On the management tool, in the device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</si>
  <si>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SFRID: FMT_SMF.1.1 #8</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</si>
  <si>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privacy settings &gt;&gt; Install unknown apps.</t>
    </r>
    <r>
      <rPr>
        <sz val="11"/>
        <color rgb="FF000000"/>
        <rFont val="Calibri"/>
      </rPr>
      <t xml:space="preserve">
</t>
    </r>
    <r>
      <rPr>
        <sz val="11"/>
        <color rgb="FF000000"/>
        <rFont val="Calibri"/>
      </rPr>
      <t>2. In the "Personal" tab, verify that each app listed has the status "Disabled" under the app name or no apps are listed.</t>
    </r>
    <r>
      <rPr>
        <sz val="11"/>
        <color rgb="FF000000"/>
        <rFont val="Calibri"/>
      </rPr>
      <t xml:space="preserve">
</t>
    </r>
    <r>
      <rPr>
        <sz val="11"/>
        <color rgb="FF000000"/>
        <rFont val="Calibri"/>
      </rPr>
      <t>3. In the "Work" tab, verify that each app listed has the status "Disabled" under the app name or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</si>
  <si>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V-268930</t>
  </si>
  <si>
    <r>
      <rPr>
        <sz val="11"/>
        <rFont val="Calibri"/>
      </rPr>
      <t>Samsung Android</t>
    </r>
    <r>
      <rPr>
        <sz val="11"/>
        <color rgb="FF000000"/>
        <rFont val="Calibri"/>
      </rPr>
      <t>'</t>
    </r>
    <r>
      <rPr>
        <sz val="11"/>
        <color rgb="FF000000"/>
        <rFont val="Calibri"/>
      </rPr>
      <t>s Work environment must be configured to enforce an application installation policy by specifying an application allowlist that restricts applications by the following characteristics: Names.</t>
    </r>
  </si>
  <si>
    <r>
      <rPr>
        <sz val="11"/>
        <color rgb="FF000000"/>
        <rFont val="Calibri"/>
      </rPr>
      <t>COPE:</t>
    </r>
    <r>
      <rPr>
        <sz val="11"/>
        <color rgb="FF000000"/>
        <rFont val="Calibri"/>
      </rPr>
      <t xml:space="preserve">
</t>
    </r>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COBO:</t>
    </r>
    <r>
      <rPr>
        <sz val="11"/>
        <color rgb="FF000000"/>
        <rFont val="Calibri"/>
      </rPr>
      <t xml:space="preserve">
</t>
    </r>
    <r>
      <rPr>
        <sz val="11"/>
        <color rgb="FF000000"/>
        <rFont val="Calibri"/>
      </rPr>
      <t>Configure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 these are covered in KNOX-15-005600.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</si>
  <si>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SFRID: FMT_SMF.1.1 #8</t>
    </r>
  </si>
  <si>
    <r>
      <rPr>
        <sz val="11"/>
        <color rgb="FF000000"/>
        <rFont val="Calibri"/>
      </rPr>
      <t>COPE:</t>
    </r>
    <r>
      <rPr>
        <sz val="11"/>
        <color rgb="FF000000"/>
        <rFont val="Calibri"/>
      </rPr>
      <t xml:space="preserve">
</t>
    </r>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allowing users to install only applications that have been approved by the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</si>
  <si>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V-268931</t>
  </si>
  <si>
    <r>
      <rPr>
        <sz val="11"/>
        <rFont val="Calibri"/>
      </rPr>
      <t>Samsung Android</t>
    </r>
    <r>
      <rPr>
        <sz val="11"/>
        <color rgb="FF000000"/>
        <rFont val="Calibri"/>
      </rPr>
      <t>'</t>
    </r>
    <r>
      <rPr>
        <sz val="11"/>
        <color rgb="FF000000"/>
        <rFont val="Calibri"/>
      </rPr>
      <t>s Work environment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</si>
  <si>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xml:space="preserve">- Allows synchronization of data or applications between devices associated with user; </t>
    </r>
    <r>
      <rPr>
        <sz val="11"/>
        <color rgb="FF000000"/>
        <rFont val="Calibri"/>
      </rPr>
      <t xml:space="preserve">
</t>
    </r>
    <r>
      <rPr>
        <sz val="11"/>
        <color rgb="FF000000"/>
        <rFont val="Calibri"/>
      </rPr>
      <t>- Payment processing;</t>
    </r>
    <r>
      <rPr>
        <sz val="11"/>
        <color rgb="FF000000"/>
        <rFont val="Calibri"/>
      </rPr>
      <t xml:space="preserve">
</t>
    </r>
    <r>
      <rPr>
        <sz val="11"/>
        <color rgb="FF000000"/>
        <rFont val="Calibri"/>
      </rPr>
      <t>- Allows unencrypted (or encrypted but not FIPS 140-2/140-3 validated) data sharing with other MDs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Implement managed Google Play (refer to requirement KNOX-15-005500).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</si>
  <si>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SFRID: FMT_SMF.1.1 #8</t>
    </r>
  </si>
  <si>
    <r>
      <rPr>
        <sz val="11"/>
        <color rgb="FF000000"/>
        <rFont val="Calibri"/>
      </rPr>
      <t>Verify that requirement KNOX-15-005500 (managed Google Play) has been implemented.</t>
    </r>
    <r>
      <rPr>
        <sz val="11"/>
        <color rgb="FF000000"/>
        <rFont val="Calibri"/>
      </rPr>
      <t xml:space="preserve">
</t>
    </r>
    <r>
      <rPr>
        <sz val="11"/>
        <color rgb="FF000000"/>
        <rFont val="Calibri"/>
      </rPr>
      <t>If managed Google Play has not been implemented, this is a finding.</t>
    </r>
  </si>
  <si>
    <t>V-268932</t>
  </si>
  <si>
    <r>
      <rPr>
        <sz val="11"/>
        <rFont val="Calibri"/>
      </rPr>
      <t>Samsung Android 15 allowlist must be configured to not include artificial intelligence (AI) applications that process device data in the cloud, including Google Gemini.</t>
    </r>
  </si>
  <si>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Verify no AI applications that process device data in the cloud, including Google Gemini, are included.</t>
    </r>
    <r>
      <rPr>
        <sz val="11"/>
        <color rgb="FF000000"/>
        <rFont val="Calibri"/>
      </rPr>
      <t xml:space="preserve">
</t>
    </r>
    <r>
      <rPr>
        <sz val="11"/>
        <color rgb="FF000000"/>
        <rFont val="Calibri"/>
      </rPr>
      <t>Note: This restriction does not include Galaxy on device AI. Galaxy on device API is a "built-in" capability of Android 15 and processes device data on the device.</t>
    </r>
    <r>
      <rPr>
        <sz val="11"/>
        <color rgb="FF000000"/>
        <rFont val="Calibri"/>
      </rPr>
      <t xml:space="preserve">
</t>
    </r>
    <r>
      <rPr>
        <sz val="11"/>
        <color rgb="FF000000"/>
        <rFont val="Calibri"/>
      </rPr>
      <t>Disallow modify accounts (refer to requirement KNOX-15-009200).</t>
    </r>
    <r>
      <rPr>
        <sz val="11"/>
        <color rgb="FF000000"/>
        <rFont val="Calibri"/>
      </rPr>
      <t xml:space="preserve">
</t>
    </r>
    <r>
      <rPr>
        <sz val="11"/>
        <color rgb="FF000000"/>
        <rFont val="Calibri"/>
      </rPr>
      <t>Apply the "Disallow Intelligence Online Processing" using the KPE API or KSP. The KPE API is allowIntelligenceOnlineProcessing(false), and the KSP restriction is "Allow process data only on device", which should be set to "true".</t>
    </r>
  </si>
  <si>
    <r>
      <rPr>
        <sz val="11"/>
        <color rgb="FF000000"/>
        <rFont val="Calibri"/>
      </rPr>
      <t>Sensitive DOD data could be exposed when an AI app processes device data in the cloud.</t>
    </r>
    <r>
      <rPr>
        <sz val="11"/>
        <color rgb="FF000000"/>
        <rFont val="Calibri"/>
      </rPr>
      <t xml:space="preserve">
</t>
    </r>
    <r>
      <rPr>
        <sz val="11"/>
        <color rgb="FF000000"/>
        <rFont val="Calibri"/>
      </rPr>
      <t>SFRID: FMT_SMF.1.1 #8</t>
    </r>
  </si>
  <si>
    <r>
      <rPr>
        <sz val="11"/>
        <color rgb="FF000000"/>
        <rFont val="Calibri"/>
      </rPr>
      <t>Review managed Samsung Android 15 device configuration settings to determine if the mobile device has an AI application that processes device data in the cloud, including Google Gemini.</t>
    </r>
    <r>
      <rPr>
        <sz val="11"/>
        <color rgb="FF000000"/>
        <rFont val="Calibri"/>
      </rPr>
      <t xml:space="preserve">
</t>
    </r>
    <r>
      <rPr>
        <sz val="11"/>
        <color rgb="FF000000"/>
        <rFont val="Calibri"/>
      </rPr>
      <t>Verify requirement KNOX-15-009200 (disallow modify accounts) has been implemented.</t>
    </r>
    <r>
      <rPr>
        <sz val="11"/>
        <color rgb="FF000000"/>
        <rFont val="Calibri"/>
      </rPr>
      <t xml:space="preserve">
</t>
    </r>
    <r>
      <rPr>
        <sz val="11"/>
        <color rgb="FF000000"/>
        <rFont val="Calibri"/>
      </rPr>
      <t>The following validation procedure is performed on the management tool Administration Console.</t>
    </r>
    <r>
      <rPr>
        <sz val="11"/>
        <color rgb="FF000000"/>
        <rFont val="Calibri"/>
      </rPr>
      <t xml:space="preserve">
</t>
    </r>
    <r>
      <rPr>
        <sz val="11"/>
        <color rgb="FF000000"/>
        <rFont val="Calibri"/>
      </rPr>
      <t>Verify that the KPE API "isIntelligenceOnlineProcessingAllowed()" returns false or that the KSP configuration has the restriction "Allow process data only on device" set to true.</t>
    </r>
    <r>
      <rPr>
        <sz val="11"/>
        <color rgb="FF000000"/>
        <rFont val="Calibri"/>
      </rPr>
      <t xml:space="preserve">
</t>
    </r>
    <r>
      <rPr>
        <sz val="11"/>
        <color rgb="FF000000"/>
        <rFont val="Calibri"/>
      </rPr>
      <t>If "disallow modify accounts" is not set to "enable" (KNOX-15-009200) and the KPE API "isIntelligenceOnlineProcessingAllowed()" returns true and the KSP configuration does not have the restriction "Allow process data only on device" set to true, this is a finding.</t>
    </r>
  </si>
  <si>
    <t>V-268933</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</si>
  <si>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</si>
  <si>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</si>
  <si>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SFRID: FMT_SMF.1.1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</si>
  <si>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"Unredacted Notifications" is set to "Disallow".</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 (Edit).</t>
    </r>
    <r>
      <rPr>
        <sz val="11"/>
        <color rgb="FF000000"/>
        <rFont val="Calibri"/>
      </rPr>
      <t xml:space="preserve">
</t>
    </r>
    <r>
      <rPr>
        <sz val="11"/>
        <color rgb="FF000000"/>
        <rFont val="Calibri"/>
      </rPr>
      <t>2. Verify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 (Edit).</t>
    </r>
    <r>
      <rPr>
        <sz val="11"/>
        <color rgb="FF000000"/>
        <rFont val="Calibri"/>
      </rPr>
      <t xml:space="preserve">
</t>
    </r>
    <r>
      <rPr>
        <sz val="11"/>
        <color rgb="FF000000"/>
        <rFont val="Calibri"/>
      </rPr>
      <t>2. Verify "Lock screen notifications" menu is disabled.</t>
    </r>
    <r>
      <rPr>
        <sz val="11"/>
        <color rgb="FF000000"/>
        <rFont val="Calibri"/>
      </rPr>
      <t xml:space="preserve">
</t>
    </r>
    <r>
      <rPr>
        <sz val="11"/>
        <color rgb="FF000000"/>
        <rFont val="Calibri"/>
      </rPr>
      <t>If on the management tool "Unredacted Notifications" is not set to "Disallow", or on the Samsung Android device "Notifications" menu is not disabled, this is a finding.</t>
    </r>
  </si>
  <si>
    <t>V-268935</t>
  </si>
  <si>
    <r>
      <rPr>
        <sz val="11"/>
        <rFont val="Calibri"/>
      </rPr>
      <t>Samsung Android must be configured to enable encryption for data at rest on removable storage media or, alternately, the use of removable storage media must be disabled.</t>
    </r>
  </si>
  <si>
    <t>CAT I (High)</t>
  </si>
  <si>
    <r>
      <rPr>
        <sz val="11"/>
        <color rgb="FF000000"/>
        <rFont val="Calibri"/>
      </rPr>
      <t>Configure the Samsung Android devices to enable data-at-rest protection for removable media, or alternatively, disable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On the management tool, in the device restrictions, set "Mount physical media" to "Disallow".</t>
    </r>
    <r>
      <rPr>
        <sz val="11"/>
        <color rgb="FF000000"/>
        <rFont val="Calibri"/>
      </rPr>
      <t xml:space="preserve">
</t>
    </r>
    <r>
      <rPr>
        <sz val="11"/>
        <color rgb="FF000000"/>
        <rFont val="Calibri"/>
      </rPr>
      <t>This disables the use of all removable storage, e.g., microSD cards, USB thumb drives, etc.</t>
    </r>
    <r>
      <rPr>
        <sz val="11"/>
        <color rgb="FF000000"/>
        <rFont val="Calibri"/>
      </rPr>
      <t xml:space="preserve">
</t>
    </r>
    <r>
      <rPr>
        <sz val="11"/>
        <color rgb="FF000000"/>
        <rFont val="Calibri"/>
      </rPr>
      <t>If the deployment requires the use of microSD cards, Knox Platform for Enterprise (KPE) can be used to allow them in a STIG-approved configuration. In this case, do not configure this policy, and instead replace with KPE policy (innately by the management tool or via Knox Service Plugin [KSP]) "Enforce external storage encryption" with value "enable".</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</si>
  <si>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SFRID: FMT_SMF.1.1 #20, #47d</t>
    </r>
  </si>
  <si>
    <r>
      <rPr>
        <sz val="11"/>
        <color rgb="FF000000"/>
        <rFont val="Calibri"/>
      </rPr>
      <t>Review the configuration to determine if the Samsung Android devices are either enabling data-at-rest protection for removable media or disabling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"Mount physical media" is set to "Disallow".</t>
    </r>
    <r>
      <rPr>
        <sz val="11"/>
        <color rgb="FF000000"/>
        <rFont val="Calibri"/>
      </rPr>
      <t xml:space="preserve">
</t>
    </r>
    <r>
      <rPr>
        <sz val="11"/>
        <color rgb="FF000000"/>
        <rFont val="Calibri"/>
      </rPr>
      <t>On the Samsung Android device, verify that a microSD card cannot be mounted.</t>
    </r>
    <r>
      <rPr>
        <sz val="11"/>
        <color rgb="FF000000"/>
        <rFont val="Calibri"/>
      </rPr>
      <t xml:space="preserve">
</t>
    </r>
    <r>
      <rPr>
        <sz val="11"/>
        <color rgb="FF000000"/>
        <rFont val="Calibri"/>
      </rPr>
      <t>The device should ignore the inserted SD card and no notifications for the transfer of media files should appear, nor should any files be listed using a file browser, such as Samsung My Files.</t>
    </r>
    <r>
      <rPr>
        <sz val="11"/>
        <color rgb="FF000000"/>
        <rFont val="Calibri"/>
      </rPr>
      <t xml:space="preserve">
</t>
    </r>
    <r>
      <rPr>
        <sz val="11"/>
        <color rgb="FF000000"/>
        <rFont val="Calibri"/>
      </rPr>
      <t>If on the management tool "Mount physical media" is not set to "Disallow", or on the Samsung Android device a microSD card can be mounted, this is a finding.</t>
    </r>
  </si>
  <si>
    <t>V-268936</t>
  </si>
  <si>
    <r>
      <rPr>
        <sz val="11"/>
        <rFont val="Calibri"/>
      </rPr>
      <t>Samsung Android must be configured to disable authentication mechanisms providing user access to protected data other than a Password Authentication Factor: Face recognition.</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</si>
  <si>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</si>
  <si>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SFRID: FMT_SMF.1.1 #22, FIA_UAU.5.1</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</si>
  <si>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"Face" is disabled and cannot be enabled.</t>
    </r>
    <r>
      <rPr>
        <sz val="11"/>
        <color rgb="FF000000"/>
        <rFont val="Calibri"/>
      </rPr>
      <t xml:space="preserve">
</t>
    </r>
    <r>
      <rPr>
        <sz val="11"/>
        <color rgb="FF000000"/>
        <rFont val="Calibri"/>
      </rPr>
      <t>If on the management tool "Face Recognition" is not set to "Disable", or on the Samsung Android device "Face" can be enabled, this is a finding.</t>
    </r>
  </si>
  <si>
    <t>V-268939</t>
  </si>
  <si>
    <r>
      <rPr>
        <sz val="11"/>
        <rFont val="Calibri"/>
      </rPr>
      <t>Samsung Android must be configured to disable developer modes.</t>
    </r>
  </si>
  <si>
    <r>
      <rPr>
        <sz val="11"/>
        <color rgb="FF000000"/>
        <rFont val="Calibri"/>
      </rPr>
      <t>Configure the Samsung Android devices to disable developer modes.</t>
    </r>
    <r>
      <rPr>
        <sz val="11"/>
        <color rgb="FF000000"/>
        <rFont val="Calibri"/>
      </rPr>
      <t xml:space="preserve">
</t>
    </r>
    <r>
      <rPr>
        <sz val="11"/>
        <color rgb="FF000000"/>
        <rFont val="Calibri"/>
      </rPr>
      <t>On the management tool, in the device restrictions, set "Debugging Features" to "Disallow".</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</si>
  <si>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SFRID: FMT_SMF.1.1 #26</t>
    </r>
  </si>
  <si>
    <r>
      <rPr>
        <sz val="11"/>
        <color rgb="FF000000"/>
        <rFont val="Calibri"/>
      </rPr>
      <t>Review the configuration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About phone &gt;&gt; Software information.</t>
    </r>
    <r>
      <rPr>
        <sz val="11"/>
        <color rgb="FF000000"/>
        <rFont val="Calibri"/>
      </rPr>
      <t xml:space="preserve">
</t>
    </r>
    <r>
      <rPr>
        <sz val="11"/>
        <color rgb="FF000000"/>
        <rFont val="Calibri"/>
      </rPr>
      <t>2. Tap on the Build Number to try to enable "Developer Options" and validate that action is blocked.</t>
    </r>
    <r>
      <rPr>
        <sz val="11"/>
        <color rgb="FF000000"/>
        <rFont val="Calibri"/>
      </rPr>
      <t xml:space="preserve">
</t>
    </r>
    <r>
      <rPr>
        <sz val="11"/>
        <color rgb="FF000000"/>
        <rFont val="Calibri"/>
      </rPr>
      <t>If on the management tool "Debugging Features" is not set to "Disallow" or on the Samsung Android device "Developer options" action is not blocked, this is a finding.</t>
    </r>
  </si>
  <si>
    <t>V-268942</t>
  </si>
  <si>
    <r>
      <rPr>
        <sz val="11"/>
        <rFont val="Calibri"/>
      </rPr>
      <t>Samsung Android must be configured to display the DOD advisory warning message at startup or each time the user unlocks the device.</t>
    </r>
  </si>
  <si>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t>
    </r>
    <r>
      <rPr>
        <sz val="11"/>
        <color rgb="FF000000"/>
        <rFont val="Calibri"/>
      </rPr>
      <t xml:space="preserve">
</t>
    </r>
    <r>
      <rPr>
        <sz val="11"/>
        <color rgb="FF000000"/>
        <rFont val="Calibri"/>
      </rPr>
      <t>Method #2 (preferred method):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</si>
  <si>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SFRID: FMT_SMF.1.1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</si>
  <si>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Validation procedure for Method #2 (preferred method):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"Lock Screen Message" is set to the DOD-mandated warning banner text.</t>
    </r>
    <r>
      <rPr>
        <sz val="11"/>
        <color rgb="FF000000"/>
        <rFont val="Calibri"/>
      </rPr>
      <t xml:space="preserve">
</t>
    </r>
    <r>
      <rPr>
        <sz val="11"/>
        <color rgb="FF000000"/>
        <rFont val="Calibri"/>
      </rPr>
      <t>On the Samsung Android device, verify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</si>
  <si>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V-268947</t>
  </si>
  <si>
    <r>
      <rPr>
        <sz val="11"/>
        <rFont val="Calibri"/>
      </rPr>
      <t>Samsung Android must be configured to disable USB mass storage mode.</t>
    </r>
  </si>
  <si>
    <r>
      <rPr>
        <sz val="11"/>
        <color rgb="FF000000"/>
        <rFont val="Calibri"/>
      </rPr>
      <t>Configure the Samsung Android devices to disable USB mass storage mode.</t>
    </r>
    <r>
      <rPr>
        <sz val="11"/>
        <color rgb="FF000000"/>
        <rFont val="Calibri"/>
      </rPr>
      <t xml:space="preserve">
</t>
    </r>
    <r>
      <rPr>
        <sz val="11"/>
        <color rgb="FF000000"/>
        <rFont val="Calibri"/>
      </rPr>
      <t>On the management tool, in the device restrictions, set "USB file transfer" to "Disallow".</t>
    </r>
    <r>
      <rPr>
        <sz val="11"/>
        <color rgb="FF000000"/>
        <rFont val="Calibri"/>
      </rPr>
      <t xml:space="preserve">
</t>
    </r>
    <r>
      <rPr>
        <sz val="11"/>
        <color rgb="FF000000"/>
        <rFont val="Calibri"/>
      </rPr>
      <t>DeX drag and drop file transfer capabilities will be prohibited, but all other DeX capabilities remain usable.</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</si>
  <si>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SFRID: FMT_SMF.1.1 #39</t>
    </r>
  </si>
  <si>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"USB file transfer" has been set to "Disallow".</t>
    </r>
    <r>
      <rPr>
        <sz val="11"/>
        <color rgb="FF000000"/>
        <rFont val="Calibri"/>
      </rPr>
      <t xml:space="preserve">
</t>
    </r>
    <r>
      <rPr>
        <sz val="11"/>
        <color rgb="FF000000"/>
        <rFont val="Calibri"/>
      </rPr>
      <t>On the Samsung Android device, first, connect the device to a computer with a USB cable. From the home screen, swipe down and view all device notifications. Verify that a "File Transfer" is not an option. Note: Connecting to the device and viewing notifications (without the policy being applied) will show a series of options including "Transferring files".</t>
    </r>
    <r>
      <rPr>
        <sz val="11"/>
        <color rgb="FF000000"/>
        <rFont val="Calibri"/>
      </rPr>
      <t xml:space="preserve">
</t>
    </r>
    <r>
      <rPr>
        <sz val="11"/>
        <color rgb="FF000000"/>
        <rFont val="Calibri"/>
      </rPr>
      <t>If on the management tool "USB file transfer" is not set to "Disallow", or on the Samsung Android device a "File Transfer" is an option, this is a finding.</t>
    </r>
  </si>
  <si>
    <t>V-268948</t>
  </si>
  <si>
    <r>
      <rPr>
        <sz val="11"/>
        <rFont val="Calibri"/>
      </rPr>
      <t>Samsung Android must be configured to not allow backup of all applications and configuration data to locally connected systems.</t>
    </r>
  </si>
  <si>
    <r>
      <rPr>
        <sz val="11"/>
        <color rgb="FF000000"/>
        <rFont val="Calibri"/>
      </rPr>
      <t>Ensure "USB file transfer" has been disallowed (refer to requirement KNOX-15-007200).</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</si>
  <si>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SFRID: FMT_SMF.1.1 #40</t>
    </r>
  </si>
  <si>
    <r>
      <rPr>
        <sz val="11"/>
        <color rgb="FF000000"/>
        <rFont val="Calibri"/>
      </rPr>
      <t>Verify requirement KNOX-15-007200 (disallow USB file transfer) has been implemented.</t>
    </r>
    <r>
      <rPr>
        <sz val="11"/>
        <color rgb="FF000000"/>
        <rFont val="Calibri"/>
      </rPr>
      <t xml:space="preserve">
</t>
    </r>
    <r>
      <rPr>
        <sz val="11"/>
        <color rgb="FF000000"/>
        <rFont val="Calibri"/>
      </rPr>
      <t>If "Disallow USB file transfer" has not been implemented, this is a finding.</t>
    </r>
  </si>
  <si>
    <t>V-268949</t>
  </si>
  <si>
    <r>
      <rPr>
        <sz val="11"/>
        <rFont val="Calibri"/>
      </rPr>
      <t>Samsung Android must be configured to not allow backup of all applications, configuration data to remote systems. (This requirement applies to the Work Profile for COPE.) - Disable Data Sync Framework.</t>
    </r>
  </si>
  <si>
    <r>
      <rPr>
        <sz val="11"/>
        <color rgb="FF000000"/>
        <rFont val="Calibri"/>
      </rPr>
      <t>Disallow modify accounts (refer to requirement KNOX-15-009200).</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</si>
  <si>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web-based services. This uses accounts for services the user has added to the mobile device. Preventing the user from adding accounts to the device mitigates this risk.</t>
    </r>
    <r>
      <rPr>
        <sz val="11"/>
        <color rgb="FF000000"/>
        <rFont val="Calibri"/>
      </rPr>
      <t xml:space="preserve">
</t>
    </r>
    <r>
      <rPr>
        <sz val="11"/>
        <color rgb="FF000000"/>
        <rFont val="Calibri"/>
      </rPr>
      <t>For COBO/COPE (work profile) data cannot be backed up remotely via Backup Services. Work (profile) data could be backed up through adding an account to an app that supports the data sync framework; however, this is mitigated by preventing adding any accounts to the Work profile.</t>
    </r>
    <r>
      <rPr>
        <sz val="11"/>
        <color rgb="FF000000"/>
        <rFont val="Calibri"/>
      </rPr>
      <t xml:space="preserve">
</t>
    </r>
    <r>
      <rPr>
        <sz val="11"/>
        <color rgb="FF000000"/>
        <rFont val="Calibri"/>
      </rPr>
      <t>SFR ID: FMT_SMF_EXT.1.1 #40</t>
    </r>
    <r>
      <rPr>
        <sz val="11"/>
        <color rgb="FF000000"/>
        <rFont val="Calibri"/>
      </rPr>
      <t xml:space="preserve">
</t>
    </r>
    <r>
      <rPr>
        <sz val="11"/>
        <color rgb="FF000000"/>
        <rFont val="Calibri"/>
      </rPr>
      <t>SFRID: FMT_SMF.1.1 #40</t>
    </r>
  </si>
  <si>
    <r>
      <rPr>
        <sz val="11"/>
        <color rgb="FF000000"/>
        <rFont val="Calibri"/>
      </rPr>
      <t>Verify requirement KNOX-15-009200 (disallow modify accounts) has been implemented.</t>
    </r>
    <r>
      <rPr>
        <sz val="11"/>
        <color rgb="FF000000"/>
        <rFont val="Calibri"/>
      </rPr>
      <t xml:space="preserve">
</t>
    </r>
    <r>
      <rPr>
        <sz val="11"/>
        <color rgb="FF000000"/>
        <rFont val="Calibri"/>
      </rPr>
      <t>If "disallow modify accounts" has not been implemented, this is a finding.</t>
    </r>
  </si>
  <si>
    <t>V-268950</t>
  </si>
  <si>
    <r>
      <rPr>
        <sz val="11"/>
        <rFont val="Calibri"/>
      </rPr>
      <t>Samsung Android must be configured to not allow backup of all applications and configuration data to remote systems. - Disable Backup Services.</t>
    </r>
  </si>
  <si>
    <r>
      <rPr>
        <sz val="11"/>
        <color rgb="FF000000"/>
        <rFont val="Calibri"/>
      </rPr>
      <t>Configure the Samsung Android devices to disable backup to remote systems (including commercial clouds).</t>
    </r>
    <r>
      <rPr>
        <sz val="11"/>
        <color rgb="FF000000"/>
        <rFont val="Calibri"/>
      </rPr>
      <t xml:space="preserve">
</t>
    </r>
    <r>
      <rPr>
        <sz val="11"/>
        <color rgb="FF000000"/>
        <rFont val="Calibri"/>
      </rPr>
      <t>On the management tool, in the device restrictions, set "Backup service" to "Disable".</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</si>
  <si>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vulnerable to breach. Disallowing remote backup mitigates this risk.</t>
    </r>
    <r>
      <rPr>
        <sz val="11"/>
        <color rgb="FF000000"/>
        <rFont val="Calibri"/>
      </rPr>
      <t xml:space="preserve">
</t>
    </r>
    <r>
      <rPr>
        <sz val="11"/>
        <color rgb="FF000000"/>
        <rFont val="Calibri"/>
      </rPr>
      <t>SFRID: FMT_SMF.1.1 #40</t>
    </r>
  </si>
  <si>
    <r>
      <rPr>
        <sz val="11"/>
        <color rgb="FF000000"/>
        <rFont val="Calibri"/>
      </rPr>
      <t>Review the configuration to determine if Samsung Android devices are disabling backup to remote systems (including commercial clouds).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"Backup service" is set to "Disable".</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Accounts and backup.</t>
    </r>
    <r>
      <rPr>
        <sz val="11"/>
        <color rgb="FF000000"/>
        <rFont val="Calibri"/>
      </rPr>
      <t xml:space="preserve">
</t>
    </r>
    <r>
      <rPr>
        <sz val="11"/>
        <color rgb="FF000000"/>
        <rFont val="Calibri"/>
      </rPr>
      <t>2. Verify any backup service listed cannot be configured to back up data.</t>
    </r>
    <r>
      <rPr>
        <sz val="11"/>
        <color rgb="FF000000"/>
        <rFont val="Calibri"/>
      </rPr>
      <t xml:space="preserve">
</t>
    </r>
    <r>
      <rPr>
        <sz val="11"/>
        <color rgb="FF000000"/>
        <rFont val="Calibri"/>
      </rPr>
      <t>If on the management tool "Backup service" is not set to "Disable", or on the Samsung Android device a listed backup service can be configured to back up data, this is a finding.</t>
    </r>
  </si>
  <si>
    <t>V-268952</t>
  </si>
  <si>
    <r>
      <rPr>
        <sz val="11"/>
        <rFont val="Calibri"/>
      </rPr>
      <t>Samsung Android must be configured to enable authentication of personal hotspot connections to the device using a pre-shared key.</t>
    </r>
  </si>
  <si>
    <r>
      <rPr>
        <sz val="11"/>
        <color rgb="FF000000"/>
        <rFont val="Calibri"/>
      </rPr>
      <t>This is a "User-Based Enforcement (UBE)" control.</t>
    </r>
    <r>
      <rPr>
        <sz val="11"/>
        <color rgb="FF000000"/>
        <rFont val="Calibri"/>
      </rPr>
      <t xml:space="preserve">
</t>
    </r>
    <r>
      <rPr>
        <sz val="11"/>
        <color rgb="FF000000"/>
        <rFont val="Calibri"/>
      </rPr>
      <t xml:space="preserve">Train users to not change the default Wi-Fi hotspot security setting: 15-character complex Wi-Fi hotspot preshared key (password) ("WPA2/WPA3-Personal" or WPA3-Personal"). (KNOX-15-009400). </t>
    </r>
    <r>
      <rPr>
        <sz val="11"/>
        <color rgb="FF000000"/>
        <rFont val="Calibri"/>
      </rPr>
      <t xml:space="preserve">
</t>
    </r>
    <r>
      <rPr>
        <sz val="11"/>
        <color rgb="FF000000"/>
        <rFont val="Calibri"/>
      </rPr>
      <t>If the required preshared key is not set up, train users to use the following procedure to set up the required setting:</t>
    </r>
    <r>
      <rPr>
        <sz val="11"/>
        <color rgb="FF000000"/>
        <rFont val="Calibri"/>
      </rPr>
      <t xml:space="preserve">
</t>
    </r>
    <r>
      <rPr>
        <sz val="11"/>
        <color rgb="FF000000"/>
        <rFont val="Calibri"/>
      </rPr>
      <t xml:space="preserve">1. Click Settings &gt;&gt; Network &amp; Internet &gt;&gt; Hotspot &amp; tethering. </t>
    </r>
    <r>
      <rPr>
        <sz val="11"/>
        <color rgb="FF000000"/>
        <rFont val="Calibri"/>
      </rPr>
      <t xml:space="preserve">
</t>
    </r>
    <r>
      <rPr>
        <sz val="11"/>
        <color rgb="FF000000"/>
        <rFont val="Calibri"/>
      </rPr>
      <t>2. Enable "WiFi hotspot".</t>
    </r>
    <r>
      <rPr>
        <sz val="11"/>
        <color rgb="FF000000"/>
        <rFont val="Calibri"/>
      </rPr>
      <t xml:space="preserve">
</t>
    </r>
    <r>
      <rPr>
        <sz val="11"/>
        <color rgb="FF000000"/>
        <rFont val="Calibri"/>
      </rPr>
      <t>3. Tap on the words to the left of the slide called "Wi-Fi Hotspot", to bring up the configuration options.</t>
    </r>
    <r>
      <rPr>
        <sz val="11"/>
        <color rgb="FF000000"/>
        <rFont val="Calibri"/>
      </rPr>
      <t xml:space="preserve">
</t>
    </r>
    <r>
      <rPr>
        <sz val="11"/>
        <color rgb="FF000000"/>
        <rFont val="Calibri"/>
      </rPr>
      <t>4. Click the "Security" link and select "WPA2/WPA3-Personal" or "WPA3-Personal".</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</si>
  <si>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SFRID: FMT_SMF.1.1 #41</t>
    </r>
  </si>
  <si>
    <r>
      <rPr>
        <sz val="11"/>
        <color rgb="FF000000"/>
        <rFont val="Calibri"/>
      </rPr>
      <t>This is a "User-Based Enforcement (UBE)" control.</t>
    </r>
    <r>
      <rPr>
        <sz val="11"/>
        <color rgb="FF000000"/>
        <rFont val="Calibri"/>
      </rPr>
      <t xml:space="preserve">
</t>
    </r>
    <r>
      <rPr>
        <sz val="11"/>
        <color rgb="FF000000"/>
        <rFont val="Calibri"/>
      </rPr>
      <t>Check a sample of Samsung phones at the site and verify the Wi-Fi hotspot preshared key (password) is set to "WPA2/WPA3-Personal" or "WPA3-Personal".</t>
    </r>
    <r>
      <rPr>
        <sz val="11"/>
        <color rgb="FF000000"/>
        <rFont val="Calibri"/>
      </rPr>
      <t xml:space="preserve">
</t>
    </r>
    <r>
      <rPr>
        <sz val="11"/>
        <color rgb="FF000000"/>
        <rFont val="Calibri"/>
      </rPr>
      <t>1. Click Settings &gt;&gt; Connections &gt;&gt; Mobile Hotspot and Tethering &gt;&gt; Mobile Hotspot.</t>
    </r>
    <r>
      <rPr>
        <sz val="11"/>
        <color rgb="FF000000"/>
        <rFont val="Calibri"/>
      </rPr>
      <t xml:space="preserve">
</t>
    </r>
    <r>
      <rPr>
        <sz val="11"/>
        <color rgb="FF000000"/>
        <rFont val="Calibri"/>
      </rPr>
      <t>2. Select Network name &gt;&gt; Password &gt;&gt; Band.</t>
    </r>
    <r>
      <rPr>
        <sz val="11"/>
        <color rgb="FF000000"/>
        <rFont val="Calibri"/>
      </rPr>
      <t xml:space="preserve">
</t>
    </r>
    <r>
      <rPr>
        <sz val="11"/>
        <color rgb="FF000000"/>
        <rFont val="Calibri"/>
      </rPr>
      <t>3. Click on the "Security" link and verify either "WPA2/WPA3-Personal" or "WPA3-Personal" have been selected.</t>
    </r>
    <r>
      <rPr>
        <sz val="11"/>
        <color rgb="FF000000"/>
        <rFont val="Calibri"/>
      </rPr>
      <t xml:space="preserve">
</t>
    </r>
    <r>
      <rPr>
        <sz val="11"/>
        <color rgb="FF000000"/>
        <rFont val="Calibri"/>
      </rPr>
      <t>If the Wi-Fi hotspot security is not set to "WPA2/WPA3-Personal" or "WPA3-Personal", this is a finding.</t>
    </r>
  </si>
  <si>
    <t>V-268957</t>
  </si>
  <si>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</si>
  <si>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Samsung Android devices to disable Bluetooth, or if the AO has approved the use of Bluetooth (for example, for hands-free use), train users to only pair devices that support HSP, HFP, SPP, A2DP, AVRCP, and PBAP profiles.</t>
    </r>
    <r>
      <rPr>
        <sz val="11"/>
        <color rgb="FF000000"/>
        <rFont val="Calibri"/>
      </rPr>
      <t xml:space="preserve">
</t>
    </r>
    <r>
      <rPr>
        <sz val="11"/>
        <color rgb="FF000000"/>
        <rFont val="Calibri"/>
      </rPr>
      <t>On the management tool, in the device restrictions section, set "Bluetooth" to the AO-approved selection: "Allow" if the AO has approved the use of Bluetooth or "Disallow" if the AO has not approved its use.</t>
    </r>
    <r>
      <rPr>
        <sz val="11"/>
        <color rgb="FF000000"/>
        <rFont val="Calibri"/>
      </rPr>
      <t xml:space="preserve">
</t>
    </r>
    <r>
      <rPr>
        <sz val="11"/>
        <color rgb="FF000000"/>
        <rFont val="Calibri"/>
      </rPr>
      <t>The user training requirement is satisfied in requirement KNOX-15-009400.</t>
    </r>
  </si>
  <si>
    <r>
      <rPr>
        <sz val="11"/>
        <color rgb="FF000000"/>
        <rFont val="Calibri"/>
      </rPr>
      <t>Some Bluetooth profiles provide the capability for remote transfer of sensitive DOD data without encryption or otherwise do not meet DOD IT security policies; therefore, must be disabled.</t>
    </r>
    <r>
      <rPr>
        <sz val="11"/>
        <color rgb="FF000000"/>
        <rFont val="Calibri"/>
      </rPr>
      <t xml:space="preserve">
</t>
    </r>
    <r>
      <rPr>
        <sz val="11"/>
        <color rgb="FF000000"/>
        <rFont val="Calibri"/>
      </rPr>
      <t>SFRID: FMT_SMF_EXT.1.1/BLUETOOTH BT-8</t>
    </r>
  </si>
  <si>
    <r>
      <rPr>
        <sz val="11"/>
        <color rgb="FF000000"/>
        <rFont val="Calibri"/>
      </rPr>
      <t>Review the Samsung documentation and inspect the configuration to verify the Samsung Android devices are paired only with devices that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authorizing official (AO)-approved selection: "Allow" if the AO has approved the use of Bluetooth or "Disallow" if the AO has not approved its use.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that uses unauthorized Bluetooth profiles, this is a finding.</t>
    </r>
  </si>
  <si>
    <t>V-268958</t>
  </si>
  <si>
    <r>
      <rPr>
        <sz val="11"/>
        <rFont val="Calibri"/>
      </rPr>
      <t>Samsung Android must be configured to disable ad hoc wireless client-to-client connection capability.</t>
    </r>
  </si>
  <si>
    <r>
      <rPr>
        <sz val="11"/>
        <color rgb="FF000000"/>
        <rFont val="Calibri"/>
      </rPr>
      <t>Configure the Samsung Android devices to disallow Wi-Fi Direct.</t>
    </r>
    <r>
      <rPr>
        <sz val="11"/>
        <color rgb="FF000000"/>
        <rFont val="Calibri"/>
      </rPr>
      <t xml:space="preserve">
</t>
    </r>
    <r>
      <rPr>
        <sz val="11"/>
        <color rgb="FF000000"/>
        <rFont val="Calibri"/>
      </rPr>
      <t>On the management tool, in the user restrictions, set "Wi-Fi Direct" to "Disallow".</t>
    </r>
    <r>
      <rPr>
        <sz val="11"/>
        <color rgb="FF000000"/>
        <rFont val="Calibri"/>
      </rPr>
      <t xml:space="preserve">
</t>
    </r>
    <r>
      <rPr>
        <sz val="11"/>
        <color rgb="FF000000"/>
        <rFont val="Calibri"/>
      </rPr>
      <t>Wi-Fi direct connections and pairing between devices will become unavailable.</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</si>
  <si>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of the DOD mobile device.</t>
    </r>
    <r>
      <rPr>
        <sz val="11"/>
        <color rgb="FF000000"/>
        <rFont val="Calibri"/>
      </rPr>
      <t xml:space="preserve">
</t>
    </r>
    <r>
      <rPr>
        <sz val="11"/>
        <color rgb="FF000000"/>
        <rFont val="Calibri"/>
      </rPr>
      <t>SFRID: FMT_SMF_EXT.1.1/WLAN</t>
    </r>
  </si>
  <si>
    <r>
      <rPr>
        <sz val="11"/>
        <color rgb="FF000000"/>
        <rFont val="Calibri"/>
      </rPr>
      <t>Review the configuration to determine if the Samsung Android devices are disallowing Wi-Fi Direct.</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that Wi-Fi Direct cannot be selected.</t>
    </r>
    <r>
      <rPr>
        <sz val="11"/>
        <color rgb="FF000000"/>
        <rFont val="Calibri"/>
      </rPr>
      <t xml:space="preserve">
</t>
    </r>
    <r>
      <rPr>
        <sz val="11"/>
        <color rgb="FF000000"/>
        <rFont val="Calibri"/>
      </rPr>
      <t>If on the management tool "Wi-Fi Direct" is not set to "Disallow", or on the Samsung Android device a Wi-Fi direct device is listed that can be connected to, this is a finding.</t>
    </r>
  </si>
  <si>
    <t>V-268960</t>
  </si>
  <si>
    <r>
      <rPr>
        <sz val="11"/>
        <rFont val="Calibri"/>
      </rPr>
      <t>Samsung Android</t>
    </r>
    <r>
      <rPr>
        <sz val="11"/>
        <color rgb="FF000000"/>
        <rFont val="Calibri"/>
      </rPr>
      <t>'</t>
    </r>
    <r>
      <rPr>
        <sz val="11"/>
        <color rgb="FF000000"/>
        <rFont val="Calibri"/>
      </rPr>
      <t>s Work environment must allow only the Administrator (management tool) to perform the following management function: Install/remove DOD root and intermediate PKI certificates.</t>
    </r>
  </si>
  <si>
    <r>
      <rPr>
        <sz val="11"/>
        <color rgb="FF000000"/>
        <rFont val="Calibri"/>
      </rPr>
      <t>COPE:</t>
    </r>
    <r>
      <rPr>
        <sz val="11"/>
        <color rgb="FF000000"/>
        <rFont val="Calibri"/>
      </rPr>
      <t xml:space="preserve">
</t>
    </r>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r>
      <rPr>
        <sz val="11"/>
        <color rgb="FF000000"/>
        <rFont val="Calibri"/>
      </rPr>
      <t xml:space="preserve">
</t>
    </r>
    <r>
      <rPr>
        <sz val="11"/>
        <color rgb="FF000000"/>
        <rFont val="Calibri"/>
      </rPr>
      <t>COBO:</t>
    </r>
    <r>
      <rPr>
        <sz val="11"/>
        <color rgb="FF000000"/>
        <rFont val="Calibri"/>
      </rPr>
      <t xml:space="preserve">
</t>
    </r>
    <r>
      <rPr>
        <sz val="11"/>
        <color rgb="FF000000"/>
        <rFont val="Calibri"/>
      </rPr>
      <t>Configure the Samsung Android devices to prevent users from removing DOD root and intermediate PKI certificates.</t>
    </r>
    <r>
      <rPr>
        <sz val="11"/>
        <color rgb="FF000000"/>
        <rFont val="Calibri"/>
      </rPr>
      <t xml:space="preserve">
</t>
    </r>
    <r>
      <rPr>
        <sz val="11"/>
        <color rgb="FF000000"/>
        <rFont val="Calibri"/>
      </rPr>
      <t>On the management tool, in the device restrictions, set "Configure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</si>
  <si>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</si>
  <si>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Work profile can be untrusted.</t>
    </r>
    <r>
      <rPr>
        <sz val="11"/>
        <color rgb="FF000000"/>
        <rFont val="Calibri"/>
      </rPr>
      <t xml:space="preserve">
</t>
    </r>
    <r>
      <rPr>
        <sz val="11"/>
        <color rgb="FF000000"/>
        <rFont val="Calibri"/>
      </rPr>
      <t>3. In the User tab, verify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device can be untrusted.</t>
    </r>
    <r>
      <rPr>
        <sz val="11"/>
        <color rgb="FF000000"/>
        <rFont val="Calibri"/>
      </rPr>
      <t xml:space="preserve">
</t>
    </r>
    <r>
      <rPr>
        <sz val="11"/>
        <color rgb="FF000000"/>
        <rFont val="Calibri"/>
      </rPr>
      <t>3. In the User tab, verify no listed certificate in the device can be removed.</t>
    </r>
    <r>
      <rPr>
        <sz val="11"/>
        <color rgb="FF000000"/>
        <rFont val="Calibri"/>
      </rPr>
      <t xml:space="preserve">
</t>
    </r>
    <r>
      <rPr>
        <sz val="11"/>
        <color rgb="FF000000"/>
        <rFont val="Calibri"/>
      </rPr>
      <t>If on the management tool in the device restrictions "Configure credentials" is not set to "Disallow", or on the Samsung Android device a certificate can be untrusted or removed, this is a finding.</t>
    </r>
  </si>
  <si>
    <t>V-268961</t>
  </si>
  <si>
    <r>
      <rPr>
        <sz val="11"/>
        <rFont val="Calibri"/>
      </rPr>
      <t>Samsung Android must be enrolled as a COBO device.</t>
    </r>
  </si>
  <si>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</si>
  <si>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device is the designated application group for the COBO use case.</t>
    </r>
    <r>
      <rPr>
        <sz val="11"/>
        <color rgb="FF000000"/>
        <rFont val="Calibri"/>
      </rPr>
      <t xml:space="preserve">
</t>
    </r>
    <r>
      <rPr>
        <sz val="11"/>
        <color rgb="FF000000"/>
        <rFont val="Calibri"/>
      </rPr>
      <t>SFRID: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</si>
  <si>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as "Fully managed".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</si>
  <si>
    <t>V-268962</t>
  </si>
  <si>
    <r>
      <rPr>
        <sz val="11"/>
        <rFont val="Calibri"/>
      </rPr>
      <t>Samsung Android must be configured to disallow configuration of the device</t>
    </r>
    <r>
      <rPr>
        <sz val="11"/>
        <color rgb="FF000000"/>
        <rFont val="Calibri"/>
      </rPr>
      <t>'</t>
    </r>
    <r>
      <rPr>
        <sz val="11"/>
        <color rgb="FF000000"/>
        <rFont val="Calibri"/>
      </rPr>
      <t>s date and time.</t>
    </r>
  </si>
  <si>
    <r>
      <rPr>
        <sz val="11"/>
        <color rgb="FF000000"/>
        <rFont val="Calibri"/>
      </rPr>
      <t>Configure the Samsung Android devices to disallow users from changing the date and time.</t>
    </r>
    <r>
      <rPr>
        <sz val="11"/>
        <color rgb="FF000000"/>
        <rFont val="Calibri"/>
      </rPr>
      <t xml:space="preserve">
</t>
    </r>
    <r>
      <rPr>
        <sz val="11"/>
        <color rgb="FF000000"/>
        <rFont val="Calibri"/>
      </rPr>
      <t>On the management tool, in the device restrictions, set "Configure Date/Time" to "Disallow".</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</si>
  <si>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necessary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SFRID: FMT_MOF_EXT.1.2 #47</t>
    </r>
  </si>
  <si>
    <r>
      <rPr>
        <sz val="11"/>
        <color rgb="FF000000"/>
        <rFont val="Calibri"/>
      </rPr>
      <t>Review the configuration to determine if the Samsung Android devices are disallowing the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"Automatic date and time" is on and the user cannot disable it.</t>
    </r>
    <r>
      <rPr>
        <sz val="11"/>
        <color rgb="FF000000"/>
        <rFont val="Calibri"/>
      </rPr>
      <t xml:space="preserve">
</t>
    </r>
    <r>
      <rPr>
        <sz val="11"/>
        <color rgb="FF000000"/>
        <rFont val="Calibri"/>
      </rPr>
      <t>If on the management tool "Configure Date/Time" is not set to "Disallow", or on the Samsung Android device "Automatic date and time" is not set or the user can disable it, this is a finding.</t>
    </r>
  </si>
  <si>
    <t>V-268963</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</si>
  <si>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</si>
  <si>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(install in Work profile for COPE).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(Work profile for COPE),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</si>
  <si>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</si>
  <si>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have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device.</t>
    </r>
    <r>
      <rPr>
        <sz val="11"/>
        <color rgb="FF000000"/>
        <rFont val="Calibri"/>
      </rPr>
      <t xml:space="preserve">
</t>
    </r>
    <r>
      <rPr>
        <sz val="11"/>
        <color rgb="FF000000"/>
        <rFont val="Calibri"/>
      </rPr>
      <t>If on the management tool the DOD root and intermediate PKI certificates are not listed in the device, or on the Samsung Android device the DOD root and intermediate PKI certificates are not listed in the device, this is a finding.</t>
    </r>
  </si>
  <si>
    <t>V-268964</t>
  </si>
  <si>
    <r>
      <rPr>
        <sz val="11"/>
        <rFont val="Calibri"/>
      </rPr>
      <t>Samsung Android</t>
    </r>
    <r>
      <rPr>
        <sz val="11"/>
        <color rgb="FF000000"/>
        <rFont val="Calibri"/>
      </rPr>
      <t>'</t>
    </r>
    <r>
      <rPr>
        <sz val="11"/>
        <color rgb="FF000000"/>
        <rFont val="Calibri"/>
      </rPr>
      <t>s Work environment must be configured to enable audit logging.</t>
    </r>
  </si>
  <si>
    <r>
      <rPr>
        <sz val="11"/>
        <color rgb="FF000000"/>
        <rFont val="Calibri"/>
      </rPr>
      <t>Configure the Samsung Android devices' Work profile to enable audit logging. (COPE)</t>
    </r>
    <r>
      <rPr>
        <sz val="11"/>
        <color rgb="FF000000"/>
        <rFont val="Calibri"/>
      </rPr>
      <t xml:space="preserve">
</t>
    </r>
    <r>
      <rPr>
        <sz val="11"/>
        <color rgb="FF000000"/>
        <rFont val="Calibri"/>
      </rPr>
      <t>Configure the Samsung Android devices to enable audit logging. (COBO)</t>
    </r>
    <r>
      <rPr>
        <sz val="11"/>
        <color rgb="FF000000"/>
        <rFont val="Calibri"/>
      </rPr>
      <t xml:space="preserve">
</t>
    </r>
    <r>
      <rPr>
        <sz val="11"/>
        <color rgb="FF000000"/>
        <rFont val="Calibri"/>
      </rPr>
      <t>On the management tool, in the Work profile restrictions section, set "Security logging" to "Enable".</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</si>
  <si>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t>
    </r>
    <r>
      <rPr>
        <sz val="11"/>
        <color rgb="FF000000"/>
        <rFont val="Calibri"/>
      </rPr>
      <t xml:space="preserve">
</t>
    </r>
    <r>
      <rPr>
        <sz val="11"/>
        <color rgb="FF000000"/>
        <rFont val="Calibri"/>
      </rPr>
      <t>SFRID: FMT_MOF_EXT.1.2 #47</t>
    </r>
  </si>
  <si>
    <r>
      <rPr>
        <sz val="11"/>
        <color rgb="FF000000"/>
        <rFont val="Calibri"/>
      </rPr>
      <t>COPE:</t>
    </r>
    <r>
      <rPr>
        <sz val="11"/>
        <color rgb="FF000000"/>
        <rFont val="Calibri"/>
      </rPr>
      <t xml:space="preserve">
</t>
    </r>
    <r>
      <rPr>
        <sz val="11"/>
        <color rgb="FF000000"/>
        <rFont val="Calibri"/>
      </rPr>
      <t>Review the configuration to determine if the Samsung Android devices' Work profile is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Work profile restrictions, verify "Security logging" is set to "Enable".</t>
    </r>
    <r>
      <rPr>
        <sz val="11"/>
        <color rgb="FF000000"/>
        <rFont val="Calibri"/>
      </rPr>
      <t xml:space="preserve">
</t>
    </r>
    <r>
      <rPr>
        <sz val="11"/>
        <color rgb="FF000000"/>
        <rFont val="Calibri"/>
      </rPr>
      <t>If on the management tool "Security logging" is not set to "Enable", this is a finding.</t>
    </r>
    <r>
      <rPr>
        <sz val="11"/>
        <color rgb="FF000000"/>
        <rFont val="Calibri"/>
      </rPr>
      <t xml:space="preserve">
</t>
    </r>
    <r>
      <rPr>
        <sz val="11"/>
        <color rgb="FF000000"/>
        <rFont val="Calibri"/>
      </rPr>
      <t>COBO:</t>
    </r>
    <r>
      <rPr>
        <sz val="11"/>
        <color rgb="FF000000"/>
        <rFont val="Calibri"/>
      </rPr>
      <t xml:space="preserve">
</t>
    </r>
    <r>
      <rPr>
        <sz val="11"/>
        <color rgb="FF000000"/>
        <rFont val="Calibri"/>
      </rPr>
      <t>Review the configuration to determine if the Samsung Android devices are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device restrictions, verify "Security logging" is set to "Enable".</t>
    </r>
    <r>
      <rPr>
        <sz val="11"/>
        <color rgb="FF000000"/>
        <rFont val="Calibri"/>
      </rPr>
      <t xml:space="preserve">
</t>
    </r>
    <r>
      <rPr>
        <sz val="11"/>
        <color rgb="FF000000"/>
        <rFont val="Calibri"/>
      </rPr>
      <t>If on the management tool "Security logging" is not set to "Enable", this is a finding.</t>
    </r>
  </si>
  <si>
    <t>V-268965</t>
  </si>
  <si>
    <r>
      <rPr>
        <sz val="11"/>
        <rFont val="Calibri"/>
      </rPr>
      <t>Samsung Android</t>
    </r>
    <r>
      <rPr>
        <sz val="11"/>
        <color rgb="FF000000"/>
        <rFont val="Calibri"/>
      </rPr>
      <t>'</t>
    </r>
    <r>
      <rPr>
        <sz val="11"/>
        <color rgb="FF000000"/>
        <rFont val="Calibri"/>
      </rPr>
      <t>s Work environment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</si>
  <si>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 (COPE)</t>
    </r>
    <r>
      <rPr>
        <sz val="11"/>
        <color rgb="FF000000"/>
        <rFont val="Calibri"/>
      </rPr>
      <t xml:space="preserve">
</t>
    </r>
    <r>
      <rPr>
        <sz val="11"/>
        <color rgb="FF000000"/>
        <rFont val="Calibri"/>
      </rPr>
      <t>On the management tool, in the device restrictions, set "Modify accounts" to "Disallow". (COBO)</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</si>
  <si>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SFRID: FMT_MOF_EXT.1.2 #47</t>
    </r>
  </si>
  <si>
    <r>
      <rPr>
        <sz val="11"/>
        <color rgb="FF000000"/>
        <rFont val="Calibri"/>
      </rPr>
      <t>Review the configuration to determine if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COPE: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no account can be added.</t>
    </r>
    <r>
      <rPr>
        <sz val="11"/>
        <color rgb="FF000000"/>
        <rFont val="Calibri"/>
      </rPr>
      <t xml:space="preserve">
</t>
    </r>
    <r>
      <rPr>
        <sz val="11"/>
        <color rgb="FF000000"/>
        <rFont val="Calibri"/>
      </rPr>
      <t>COBO:</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</si>
  <si>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V-268966</t>
  </si>
  <si>
    <r>
      <rPr>
        <sz val="11"/>
        <rFont val="Calibri"/>
      </rPr>
      <t>Samsung Android</t>
    </r>
    <r>
      <rPr>
        <sz val="11"/>
        <color rgb="FF000000"/>
        <rFont val="Calibri"/>
      </rPr>
      <t>'</t>
    </r>
    <r>
      <rPr>
        <sz val="11"/>
        <color rgb="FF000000"/>
        <rFont val="Calibri"/>
      </rPr>
      <t>s Work profile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</si>
  <si>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Work profile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</si>
  <si>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Android Enterprise (AE) CC mode on a Samsung Android device, additional Samsung-specific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Firmware Over the Air (FOTA) only.</t>
    </r>
    <r>
      <rPr>
        <sz val="11"/>
        <color rgb="FF000000"/>
        <rFont val="Calibri"/>
      </rPr>
      <t xml:space="preserve">
</t>
    </r>
    <r>
      <rPr>
        <sz val="11"/>
        <color rgb="FF000000"/>
        <rFont val="Calibri"/>
      </rPr>
      <t>In addition, CC mode adds new restrictions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t>
    </r>
    <r>
      <rPr>
        <sz val="11"/>
        <color rgb="FF000000"/>
        <rFont val="Calibri"/>
      </rPr>
      <t xml:space="preserve">
</t>
    </r>
    <r>
      <rPr>
        <sz val="11"/>
        <color rgb="FF000000"/>
        <rFont val="Calibri"/>
      </rPr>
      <t>SFRID: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</si>
  <si>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"Common Criteria mode" is set to "Enable".</t>
    </r>
    <r>
      <rPr>
        <sz val="11"/>
        <color rgb="FF000000"/>
        <rFont val="Calibri"/>
      </rPr>
      <t xml:space="preserve">
</t>
    </r>
    <r>
      <rPr>
        <sz val="11"/>
        <color rgb="FF000000"/>
        <rFont val="Calibri"/>
      </rPr>
      <t>On the Samsung Android device, put the device into "Download mode" (press and hold down the Home + Power + Volume Down buttons at the same time) and verify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</si>
  <si>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V-268967</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</si>
  <si>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</si>
  <si>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Do not configure a DOD network (work) VPN profile on any third-party VPN client installed in the personal space.</t>
    </r>
    <r>
      <rPr>
        <sz val="11"/>
        <color rgb="FF000000"/>
        <rFont val="Calibri"/>
      </rPr>
      <t xml:space="preserve">
</t>
    </r>
    <r>
      <rPr>
        <sz val="11"/>
        <color rgb="FF000000"/>
        <rFont val="Calibri"/>
      </rPr>
      <t>6. If Bluetooth connections are approved for mobile device, types of allowed connections (for example car hands-free, but not Bluetooth wireless keyboard).</t>
    </r>
    <r>
      <rPr>
        <sz val="11"/>
        <color rgb="FF000000"/>
        <rFont val="Calibri"/>
      </rPr>
      <t xml:space="preserve">
</t>
    </r>
    <r>
      <rPr>
        <sz val="11"/>
        <color rgb="FF000000"/>
        <rFont val="Calibri"/>
      </rPr>
      <t>7. How to perform a full device wipe.</t>
    </r>
    <r>
      <rPr>
        <sz val="11"/>
        <color rgb="FF000000"/>
        <rFont val="Calibri"/>
      </rPr>
      <t xml:space="preserve">
</t>
    </r>
    <r>
      <rPr>
        <sz val="11"/>
        <color rgb="FF000000"/>
        <rFont val="Calibri"/>
      </rPr>
      <t>8. Use default Wi-Fi hotspot password: 15-character complex Wi-Fi hotspot preshared password enabled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</si>
  <si>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SFRID: FMT_MOF_EXT.1.2 #47</t>
    </r>
  </si>
  <si>
    <r>
      <rPr>
        <sz val="11"/>
        <color rgb="FF000000"/>
        <rFont val="Calibri"/>
      </rPr>
      <t xml:space="preserve">Review a sample of site User Agreements for Samsung device users or similar training records and training course content. </t>
    </r>
    <r>
      <rPr>
        <sz val="11"/>
        <color rgb="FF000000"/>
        <rFont val="Calibri"/>
      </rPr>
      <t xml:space="preserve">
</t>
    </r>
    <r>
      <rPr>
        <sz val="11"/>
        <color rgb="FF000000"/>
        <rFont val="Calibri"/>
      </rPr>
      <t>Verify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</si>
  <si>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V-268968</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</si>
  <si>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</si>
  <si>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</si>
  <si>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SFRID: FMT_MOF_EXT.1.2 #47</t>
    </r>
  </si>
  <si>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</si>
  <si>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V-268969</t>
  </si>
  <si>
    <r>
      <rPr>
        <sz val="11"/>
        <rFont val="Calibri"/>
      </rPr>
      <t>The Samsung Android device must be configured to enable Certificate Revocation List (CRL) status checking.</t>
    </r>
  </si>
  <si>
    <r>
      <rPr>
        <sz val="11"/>
        <color rgb="FF000000"/>
        <rFont val="Calibri"/>
      </rPr>
      <t>Configure the Samsung Android devices to enable CRL revocation checks for all applications. These revocation checks must be enabled using the Knox KPE APIs.</t>
    </r>
    <r>
      <rPr>
        <sz val="11"/>
        <color rgb="FF000000"/>
        <rFont val="Calibri"/>
      </rPr>
      <t xml:space="preserve">
</t>
    </r>
    <r>
      <rPr>
        <sz val="11"/>
        <color rgb="FF000000"/>
        <rFont val="Calibri"/>
      </rPr>
      <t>On the management tool, in the Certificate Policy restrictions, enable "Revocation Checks" for "All Applications".</t>
    </r>
  </si>
  <si>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Samsung Android can control CRL checking but only using Knox APIs. Alternatively, CRL checking is based on app development best practice.</t>
    </r>
    <r>
      <rPr>
        <sz val="11"/>
        <color rgb="FF000000"/>
        <rFont val="Calibri"/>
      </rPr>
      <t xml:space="preserve">
</t>
    </r>
    <r>
      <rPr>
        <sz val="11"/>
        <color rgb="FF000000"/>
        <rFont val="Calibri"/>
      </rPr>
      <t>SFRID: FMT_MOF_EXT.1.2 #47</t>
    </r>
  </si>
  <si>
    <r>
      <rPr>
        <sz val="11"/>
        <color rgb="FF000000"/>
        <rFont val="Calibri"/>
      </rPr>
      <t>Review the configuration to confirm that revocation checking is enabled. Verify the revocation checklist is set to "All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</si>
  <si>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V-268970</t>
  </si>
  <si>
    <r>
      <rPr>
        <sz val="11"/>
        <rFont val="Calibri"/>
      </rPr>
      <t>The Samsung Android device must be configured to enforce that Wi-Fi Sharing is disabled.</t>
    </r>
  </si>
  <si>
    <r>
      <rPr>
        <sz val="11"/>
        <color rgb="FF000000"/>
        <rFont val="Calibri"/>
      </rPr>
      <t>Configure the Samsung Android 15 device to disable Wi-Fi Sharing.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AO has not approved Mobile Hotspot, and it has been disabled on the EMM console, no further action is needed. </t>
    </r>
    <r>
      <rPr>
        <sz val="11"/>
        <color rgb="FF000000"/>
        <rFont val="Calibri"/>
      </rPr>
      <t xml:space="preserve">
</t>
    </r>
    <r>
      <rPr>
        <sz val="11"/>
        <color rgb="FF000000"/>
        <rFont val="Calibri"/>
      </rPr>
      <t xml:space="preserve">If Mobile Hotspot is being used, use the following procedure to disable Wi-Fi Sharing: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</si>
  <si>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SFRID: FMT_SMF.1.1 #47</t>
    </r>
  </si>
  <si>
    <r>
      <rPr>
        <sz val="11"/>
        <color rgb="FF000000"/>
        <rFont val="Calibri"/>
      </rPr>
      <t xml:space="preserve">Review device configuration settings to confirm Wi-Fi Sharing is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Mobile Hotspot must be enabled to enable Wi-Fi Sharing. If the authorizing official (AO) has not approved Mobile Hotspot, and it has been verified as disabled on the EMM console, no further action is needed. </t>
    </r>
    <r>
      <rPr>
        <sz val="11"/>
        <color rgb="FF000000"/>
        <rFont val="Calibri"/>
      </rPr>
      <t xml:space="preserve">
</t>
    </r>
    <r>
      <rPr>
        <sz val="11"/>
        <color rgb="FF000000"/>
        <rFont val="Calibri"/>
      </rPr>
      <t xml:space="preserve">If Mobile Hotspot is being used, use the following procedure to verify Wi-Fi Sharing is disabled: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COBO:</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sharing admin configured Wi-Fi" is toggled to "ON".</t>
    </r>
    <r>
      <rPr>
        <sz val="11"/>
        <color rgb="FF000000"/>
        <rFont val="Calibri"/>
      </rPr>
      <t xml:space="preserve">
</t>
    </r>
    <r>
      <rPr>
        <sz val="11"/>
        <color rgb="FF000000"/>
        <rFont val="Calibri"/>
      </rPr>
      <t>COPE:</t>
    </r>
    <r>
      <rPr>
        <sz val="11"/>
        <color rgb="FF000000"/>
        <rFont val="Calibri"/>
      </rPr>
      <t xml:space="preserve">
</t>
    </r>
    <r>
      <rPr>
        <sz val="11"/>
        <color rgb="FF000000"/>
        <rFont val="Calibri"/>
      </rPr>
      <t>1. Open "Set user restrictions on parent".</t>
    </r>
    <r>
      <rPr>
        <sz val="11"/>
        <color rgb="FF000000"/>
        <rFont val="Calibri"/>
      </rPr>
      <t xml:space="preserve">
</t>
    </r>
    <r>
      <rPr>
        <sz val="11"/>
        <color rgb="FF000000"/>
        <rFont val="Calibri"/>
      </rPr>
      <t>2. Toggle "Disallow sharing admin configured Wi-Fi" to "ON".</t>
    </r>
    <r>
      <rPr>
        <sz val="11"/>
        <color rgb="FF000000"/>
        <rFont val="Calibri"/>
      </rPr>
      <t xml:space="preserve">
</t>
    </r>
    <r>
      <rPr>
        <sz val="11"/>
        <color rgb="FF000000"/>
        <rFont val="Calibri"/>
      </rPr>
      <t>If on the EMM console, "Disallow sharing admin configured Wi-Fi" is not enabled, this is a finding.</t>
    </r>
  </si>
  <si>
    <t>V-268971</t>
  </si>
  <si>
    <r>
      <rPr>
        <sz val="11"/>
        <rFont val="Calibri"/>
      </rPr>
      <t>The Samsung Android device work profile must be configured to enforce the system application disable list.</t>
    </r>
  </si>
  <si>
    <r>
      <rPr>
        <sz val="11"/>
        <color rgb="FF000000"/>
        <rFont val="Calibri"/>
      </rPr>
      <t xml:space="preserve">Configure the Samsung Android 15 device to enforce the system application allow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"unhide apps".</t>
    </r>
    <r>
      <rPr>
        <sz val="11"/>
        <color rgb="FF000000"/>
        <rFont val="Calibri"/>
      </rPr>
      <t xml:space="preserve">
</t>
    </r>
    <r>
      <rPr>
        <sz val="11"/>
        <color rgb="FF000000"/>
        <rFont val="Calibri"/>
      </rPr>
      <t>3. Enter names of apps to unhide (allow).</t>
    </r>
    <r>
      <rPr>
        <sz val="11"/>
        <color rgb="FF000000"/>
        <rFont val="Calibri"/>
      </rPr>
      <t xml:space="preserve">
</t>
    </r>
    <r>
      <rPr>
        <sz val="11"/>
        <color rgb="FF000000"/>
        <rFont val="Calibri"/>
      </rPr>
      <t>Configure a list of approved Samsung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</si>
  <si>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Samsung Android 15 by Samsung.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Samsung Android 15 build by Samsung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SFRID: FMT_SMF.1.1 #47</t>
    </r>
  </si>
  <si>
    <r>
      <rPr>
        <sz val="11"/>
        <color rgb="FF000000"/>
        <rFont val="Calibri"/>
      </rPr>
      <t>Review the configuration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 in the Apps management section, select "Unhide apps" and verify the names of the apps listed.</t>
    </r>
    <r>
      <rPr>
        <sz val="11"/>
        <color rgb="FF000000"/>
        <rFont val="Calibri"/>
      </rPr>
      <t xml:space="preserve">
</t>
    </r>
    <r>
      <rPr>
        <sz val="11"/>
        <color rgb="FF000000"/>
        <rFont val="Calibri"/>
      </rPr>
      <t>If on the management tool the system app allowlist contains unapproved core apps, this is a finding.</t>
    </r>
  </si>
  <si>
    <t>V-268972</t>
  </si>
  <si>
    <r>
      <rPr>
        <sz val="11"/>
        <rFont val="Calibri"/>
      </rPr>
      <t>The Samsung Android device must be configured to disable the use of third-party keyboards.</t>
    </r>
  </si>
  <si>
    <r>
      <rPr>
        <sz val="11"/>
        <color rgb="FF000000"/>
        <rFont val="Calibri"/>
      </rPr>
      <t xml:space="preserve">Configure the Samsung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Administrators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</si>
  <si>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SFRID: FMT_SMF.1.1 #47</t>
    </r>
  </si>
  <si>
    <r>
      <rPr>
        <sz val="11"/>
        <color rgb="FF000000"/>
        <rFont val="Calibri"/>
      </rPr>
      <t>Review the managed Samsung device configuration settings to confirm that no third-party keyboards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</si>
  <si>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V-268973</t>
  </si>
  <si>
    <r>
      <rPr>
        <sz val="11"/>
        <rFont val="Calibri"/>
      </rPr>
      <t>The Samsung Android device must be configured to disable all data signaling over [assignment: list of externally accessible hardware ports (for example, USB)].</t>
    </r>
  </si>
  <si>
    <r>
      <rPr>
        <sz val="11"/>
        <color rgb="FF000000"/>
        <rFont val="Calibri"/>
      </rPr>
      <t>Configure the Samsung device to disable the USB port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Toggle "Disallow usb file transfer" to "OFF".</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</si>
  <si>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SFRID: FMT_MOF_EXT.1.2 #24</t>
    </r>
  </si>
  <si>
    <r>
      <rPr>
        <sz val="11"/>
        <color rgb="FF000000"/>
        <rFont val="Calibri"/>
      </rPr>
      <t>Review the device configuration to confirm the USB port is disabled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Verify "Disallow usb file transfer"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USB port is not disabled, this is a finding.</t>
    </r>
  </si>
  <si>
    <t>V-268974</t>
  </si>
  <si>
    <r>
      <rPr>
        <sz val="11"/>
        <rFont val="Calibri"/>
      </rPr>
      <t>The Samsung Android device must be configured to perform the following management function: Disable Phone Hub.</t>
    </r>
  </si>
  <si>
    <r>
      <rPr>
        <sz val="11"/>
        <color rgb="FF000000"/>
        <rFont val="Calibri"/>
      </rPr>
      <t>Configure the Samsung device to disable the nearby notification and app streaming policy to disable Phone Hub.</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</si>
  <si>
    <r>
      <rPr>
        <sz val="11"/>
        <color rgb="FF000000"/>
        <rFont val="Calibri"/>
      </rPr>
      <t>It may be possible to transfer work profile data on a DOD Android device to an unauthorized Chromebook if the user has the same Google Account set up on the Chromebook. This may result in the exposure of sensitive DOD data.</t>
    </r>
    <r>
      <rPr>
        <sz val="11"/>
        <color rgb="FF000000"/>
        <rFont val="Calibri"/>
      </rPr>
      <t xml:space="preserve">
</t>
    </r>
    <r>
      <rPr>
        <sz val="11"/>
        <color rgb="FF000000"/>
        <rFont val="Calibri"/>
      </rPr>
      <t>SFRID: FMT_MOF_EXT.1.2 #47</t>
    </r>
  </si>
  <si>
    <r>
      <rPr>
        <sz val="11"/>
        <color rgb="FF000000"/>
        <rFont val="Calibri"/>
      </rPr>
      <t>Review the management tool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"Nearby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</si>
  <si>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V-268981</t>
  </si>
  <si>
    <t>COPE</t>
  </si>
  <si>
    <t>V-269023</t>
  </si>
  <si>
    <t>V-269024</t>
  </si>
  <si>
    <t>V-269025</t>
  </si>
  <si>
    <t>V-269026</t>
  </si>
  <si>
    <t>V-269027</t>
  </si>
  <si>
    <t>V-269028</t>
  </si>
  <si>
    <t>V-269029</t>
  </si>
  <si>
    <t>V-269030</t>
  </si>
  <si>
    <t>V-269031</t>
  </si>
  <si>
    <t>V-269032</t>
  </si>
  <si>
    <t>V-269034</t>
  </si>
  <si>
    <t>V-269035</t>
  </si>
  <si>
    <t>V-269038</t>
  </si>
  <si>
    <t>V-269041</t>
  </si>
  <si>
    <t>V-269046</t>
  </si>
  <si>
    <t>V-269047</t>
  </si>
  <si>
    <t>V-269048</t>
  </si>
  <si>
    <t>V-269050</t>
  </si>
  <si>
    <r>
      <rPr>
        <sz val="11"/>
        <rFont val="Calibri"/>
      </rPr>
      <t>Samsung Android must be configured to enable authentication of personal hotspot connections to the device using a preshared key.</t>
    </r>
  </si>
  <si>
    <t>V-269052</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</si>
  <si>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</si>
  <si>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</si>
  <si>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SFRID: FMT_SMF.1.1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</si>
  <si>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</si>
  <si>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V-269056</t>
  </si>
  <si>
    <r>
      <rPr>
        <sz val="11"/>
        <color rgb="FF000000"/>
        <rFont val="Calibri"/>
      </rPr>
      <t>Review the Samsung documentation and inspect the configuration to verify the Samsung Android devices are paired only with devices that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if the AO has approved the use of Bluetooth or "Disallow" if the AO has not approved its use.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that uses unauthorized Bluetooth profiles, this is a finding.</t>
    </r>
  </si>
  <si>
    <t>V-269057</t>
  </si>
  <si>
    <t>V-269059</t>
  </si>
  <si>
    <t>V-269060</t>
  </si>
  <si>
    <r>
      <rPr>
        <sz val="11"/>
        <rFont val="Calibri"/>
      </rPr>
      <t>Samsung Android must be enrolled as a COPE device.</t>
    </r>
  </si>
  <si>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company-owned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</si>
  <si>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COPE use case.</t>
    </r>
    <r>
      <rPr>
        <sz val="11"/>
        <color rgb="FF000000"/>
        <rFont val="Calibri"/>
      </rPr>
      <t xml:space="preserve">
</t>
    </r>
    <r>
      <rPr>
        <sz val="11"/>
        <color rgb="FF000000"/>
        <rFont val="Calibri"/>
      </rPr>
      <t>SFRID: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</si>
  <si>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to "Work profile for company-owned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a "Personal" and "Work" tab are present.</t>
    </r>
    <r>
      <rPr>
        <sz val="11"/>
        <color rgb="FF000000"/>
        <rFont val="Calibri"/>
      </rPr>
      <t xml:space="preserve">
</t>
    </r>
    <r>
      <rPr>
        <sz val="11"/>
        <color rgb="FF000000"/>
        <rFont val="Calibri"/>
      </rPr>
      <t>If on the management tool the default enrollment is not set as "Work profile for company-owned devices", or on the Samsung Android device the "Personal" and "Work" tabs are not present or the management tool Agent is not listed, this is a finding.</t>
    </r>
  </si>
  <si>
    <t>V-269061</t>
  </si>
  <si>
    <t>V-269062</t>
  </si>
  <si>
    <t>V-269063</t>
  </si>
  <si>
    <t>V-269064</t>
  </si>
  <si>
    <t>V-269065</t>
  </si>
  <si>
    <t>V-269066</t>
  </si>
  <si>
    <t>V-269067</t>
  </si>
  <si>
    <t>V-269068</t>
  </si>
  <si>
    <t>V-269069</t>
  </si>
  <si>
    <t>V-269070</t>
  </si>
  <si>
    <t>V-269071</t>
  </si>
  <si>
    <r>
      <rPr>
        <sz val="11"/>
        <rFont val="Calibri"/>
      </rPr>
      <t>The Samsung Android device must be provisioned as a fully managed device and configured to create a work profile.</t>
    </r>
  </si>
  <si>
    <r>
      <rPr>
        <sz val="11"/>
        <color rgb="FF000000"/>
        <rFont val="Calibri"/>
      </rPr>
      <t>Implement "COPE enrollment" (refer to requirement KNOX-15-008800).</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</si>
  <si>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SFRID: FMT_SMF.1.1 #47</t>
    </r>
  </si>
  <si>
    <r>
      <rPr>
        <sz val="11"/>
        <color rgb="FF000000"/>
        <rFont val="Calibri"/>
      </rPr>
      <t>Verify requirement KNOX-15-008800 (COPE enrollment) has been implemented.</t>
    </r>
    <r>
      <rPr>
        <sz val="11"/>
        <color rgb="FF000000"/>
        <rFont val="Calibri"/>
      </rPr>
      <t xml:space="preserve">
</t>
    </r>
    <r>
      <rPr>
        <sz val="11"/>
        <color rgb="FF000000"/>
        <rFont val="Calibri"/>
      </rPr>
      <t>If "COPE enrollment" has not been implemented, this is a finding.</t>
    </r>
  </si>
  <si>
    <t>V-269072</t>
  </si>
  <si>
    <r>
      <rPr>
        <sz val="11"/>
        <rFont val="Calibri"/>
      </rPr>
      <t>The Samsung Android device work profile must be configured to disable automatic completion of workspace internet browser text input.</t>
    </r>
  </si>
  <si>
    <r>
      <rPr>
        <sz val="11"/>
        <color rgb="FF000000"/>
        <rFont val="Calibri"/>
      </rPr>
      <t>Configure the Samsung device to disable the autofill functionality.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</si>
  <si>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SFRID: FMT_SMF.1.1 #47</t>
    </r>
  </si>
  <si>
    <r>
      <rPr>
        <sz val="11"/>
        <color rgb="FF000000"/>
        <rFont val="Calibri"/>
      </rPr>
      <t>Review the work profile Chrome Browser app on the Samsung device autofill setting.</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If on the management tool any of the browser autofill settings are set to "On" in the Chrome Browser Settings, this is a finding.</t>
    </r>
  </si>
  <si>
    <t>V-269073</t>
  </si>
  <si>
    <r>
      <rPr>
        <sz val="11"/>
        <rFont val="Calibri"/>
      </rPr>
      <t>The Samsung Android device work profile must be configured to disable the autofill services.</t>
    </r>
  </si>
  <si>
    <r>
      <rPr>
        <sz val="11"/>
        <color rgb="FF000000"/>
        <rFont val="Calibri"/>
      </rPr>
      <t>Configure the Samsung device to disable the autofill services.</t>
    </r>
    <r>
      <rPr>
        <sz val="11"/>
        <color rgb="FF000000"/>
        <rFont val="Calibri"/>
      </rPr>
      <t xml:space="preserve">
</t>
    </r>
    <r>
      <rPr>
        <sz val="11"/>
        <color rgb="FF000000"/>
        <rFont val="Calibri"/>
      </rPr>
      <t>On the management tool, in the Work profile User restrictions section, set "Disable autofill" to "Enable".</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</si>
  <si>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SFRID: FMT_SMF.1.1 #47</t>
    </r>
  </si>
  <si>
    <r>
      <rPr>
        <sz val="11"/>
        <color rgb="FF000000"/>
        <rFont val="Calibri"/>
      </rPr>
      <t xml:space="preserve">Review the Samsung work profile configuration settings to confirm that autofill services are disabled. </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If on the management tool the "disallow autofill" is not selected, this is a finding.</t>
    </r>
  </si>
  <si>
    <t>V-269074</t>
  </si>
  <si>
    <t>V-269075</t>
  </si>
  <si>
    <t>V-269076</t>
  </si>
  <si>
    <t>V-277011</t>
  </si>
  <si>
    <r>
      <rPr>
        <sz val="11"/>
        <rFont val="Calibri"/>
      </rPr>
      <t>Samsung Android 15 must disable the ability of the user to wipe the device.</t>
    </r>
  </si>
  <si>
    <r>
      <rPr>
        <sz val="11"/>
        <color rgb="FF000000"/>
        <rFont val="Calibri"/>
      </rPr>
      <t>Configure the Samsung Android 15 device to disable the ability of the user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Select Device owner management &gt;&gt; Set factory reset protection.</t>
    </r>
    <r>
      <rPr>
        <sz val="11"/>
        <color rgb="FF000000"/>
        <rFont val="Calibri"/>
      </rPr>
      <t xml:space="preserve">
</t>
    </r>
    <r>
      <rPr>
        <sz val="11"/>
        <color rgb="FF000000"/>
        <rFont val="Calibri"/>
      </rPr>
      <t>2. From the "Accounts" section, go to Add Account &gt;&gt; Enter recovery account and press "Ok".</t>
    </r>
    <r>
      <rPr>
        <sz val="11"/>
        <color rgb="FF000000"/>
        <rFont val="Calibri"/>
      </rPr>
      <t xml:space="preserve">
</t>
    </r>
    <r>
      <rPr>
        <sz val="11"/>
        <color rgb="FF000000"/>
        <rFont val="Calibri"/>
      </rPr>
      <t>3. From the "Enabled" section, select "Enabled" to enable factory reset protection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API: addUserRestriction, DISALLOW_FACTORY_RESET and setFactoryResetProtectionPolicy</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</si>
  <si>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</si>
  <si>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that the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 xml:space="preserve">Verify factory reset protection policy configuration: </t>
    </r>
    <r>
      <rPr>
        <sz val="11"/>
        <color rgb="FF000000"/>
        <rFont val="Calibri"/>
      </rPr>
      <t xml:space="preserve">
</t>
    </r>
    <r>
      <rPr>
        <sz val="11"/>
        <color rgb="FF000000"/>
        <rFont val="Calibri"/>
      </rPr>
      <t>1. From the Android Enterprise policy management,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Samsung Android 15 device, 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the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</si>
  <si>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V-277012</t>
  </si>
  <si>
    <r>
      <rPr>
        <sz val="11"/>
        <rFont val="Calibri"/>
      </rPr>
      <t>Samsung Android 15 must disable the use of assistants (including Samsung Assistant) unless required to meet Section 508 compliance requirements.</t>
    </r>
  </si>
  <si>
    <r>
      <rPr>
        <sz val="11"/>
        <color rgb="FF000000"/>
        <rFont val="Calibri"/>
      </rPr>
      <t>Configure the Samsung Android 15 device to disable the use of all assistants.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Samsung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API: addUserRestriction, DISALLOW_ASSIST_CONTENT</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</si>
  <si>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</si>
  <si>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that the use of assistants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Samsung Play Store has not been added to the allowlist.</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Samsung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</si>
  <si>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V-277013</t>
  </si>
  <si>
    <r>
      <rPr>
        <sz val="11"/>
        <rFont val="Calibri"/>
      </rPr>
      <t>Samsung Android 15 must disable wireless printing.</t>
    </r>
  </si>
  <si>
    <r>
      <rPr>
        <sz val="11"/>
        <color rgb="FF000000"/>
        <rFont val="Calibri"/>
      </rPr>
      <t>Configure the Samsung Android 15 device to disable wireless printing.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API: addUserRestriction, DISALLOW_PRINTING</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</si>
  <si>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</si>
  <si>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the printer cannot print.</t>
    </r>
    <r>
      <rPr>
        <sz val="11"/>
        <color rgb="FF000000"/>
        <rFont val="Calibri"/>
      </rPr>
      <t xml:space="preserve">
</t>
    </r>
    <r>
      <rPr>
        <sz val="11"/>
        <color rgb="FF000000"/>
        <rFont val="Calibri"/>
      </rPr>
      <t>If wireless printing has not been disabled, this is a finding.</t>
    </r>
  </si>
  <si>
    <t>V-277014</t>
  </si>
  <si>
    <r>
      <rPr>
        <sz val="11"/>
        <rFont val="Calibri"/>
      </rPr>
      <t>Samsung Android 15 must disable screen capture.</t>
    </r>
  </si>
  <si>
    <r>
      <rPr>
        <sz val="11"/>
        <color rgb="FF000000"/>
        <rFont val="Calibri"/>
      </rPr>
      <t>Configure Samsung Android 15 to disable screen capture.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API: setScreenCaptureDisabled</t>
    </r>
  </si>
  <si>
    <r>
      <rPr>
        <sz val="11"/>
        <color rgb="FF000000"/>
        <rFont val="Calibri"/>
      </rPr>
      <t>The feature screen capture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</si>
  <si>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Verify that "Disable Screen Capture" setting is enabled.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Press the power button and the volume down button at the same time. Verify the message "Taking screenshots is blocked by your admin".</t>
    </r>
    <r>
      <rPr>
        <sz val="11"/>
        <color rgb="FF000000"/>
        <rFont val="Calibri"/>
      </rPr>
      <t xml:space="preserve">
</t>
    </r>
    <r>
      <rPr>
        <sz val="11"/>
        <color rgb="FF000000"/>
        <rFont val="Calibri"/>
      </rPr>
      <t>If screen capture has not been disabled, this is a finding.</t>
    </r>
  </si>
  <si>
    <t>V-277015</t>
  </si>
  <si>
    <r>
      <rPr>
        <sz val="11"/>
        <rFont val="Calibri"/>
      </rPr>
      <t>Samsung Android 15 devices must have a Mobile Threat Detection (MTD) app installed.</t>
    </r>
  </si>
  <si>
    <r>
      <rPr>
        <sz val="11"/>
        <color rgb="FF000000"/>
        <rFont val="Calibri"/>
      </rPr>
      <t>Install an MTD app on managed Samsung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</si>
  <si>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</si>
  <si>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Samsung Android devices.</t>
    </r>
    <r>
      <rPr>
        <sz val="11"/>
        <color rgb="FF000000"/>
        <rFont val="Calibri"/>
      </rPr>
      <t xml:space="preserve">
</t>
    </r>
    <r>
      <rPr>
        <sz val="11"/>
        <color rgb="FF000000"/>
        <rFont val="Calibri"/>
      </rPr>
      <t>This check procedure is performed on both the device management tool and the Samsung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</si>
  <si>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V-277016</t>
  </si>
  <si>
    <r>
      <rPr>
        <sz val="11"/>
        <rFont val="Calibri"/>
      </rPr>
      <t>Samsung Android 15 must implement the management setting: disable Camera.</t>
    </r>
  </si>
  <si>
    <r>
      <rPr>
        <sz val="11"/>
        <color rgb="FF000000"/>
        <rFont val="Calibri"/>
      </rPr>
      <t>If the AO has not approved the use of Samsung device camera, configure Samsung Android 15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API: disableCamera</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</si>
  <si>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</si>
  <si>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the device camera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"disable camera" setting is disabled.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</si>
  <si>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V-277017</t>
  </si>
  <si>
    <r>
      <rPr>
        <sz val="11"/>
        <color rgb="FF000000"/>
        <rFont val="Calibri"/>
      </rPr>
      <t>Configure the Samsung Android 15 device to disable the ability of the user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Select Device owner management &gt;&gt; Set factory reset protection.</t>
    </r>
    <r>
      <rPr>
        <sz val="11"/>
        <color rgb="FF000000"/>
        <rFont val="Calibri"/>
      </rPr>
      <t xml:space="preserve">
</t>
    </r>
    <r>
      <rPr>
        <sz val="11"/>
        <color rgb="FF000000"/>
        <rFont val="Calibri"/>
      </rPr>
      <t>2. From the "Accounts" section, go to Add Account &gt;&gt; Enter recovery account and press "Ok".</t>
    </r>
    <r>
      <rPr>
        <sz val="11"/>
        <color rgb="FF000000"/>
        <rFont val="Calibri"/>
      </rPr>
      <t xml:space="preserve">
</t>
    </r>
    <r>
      <rPr>
        <sz val="11"/>
        <color rgb="FF000000"/>
        <rFont val="Calibri"/>
      </rPr>
      <t>3. From the "Enabled" section, select "Enabled" to enable factory reset protection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API: addUserRestriction, DISALLOW_FACTORY_RESET and setFactoryResetProtectionPolicy</t>
    </r>
  </si>
  <si>
    <r>
      <rPr>
        <sz val="11"/>
        <color rgb="FF000000"/>
        <rFont val="Calibri"/>
      </rPr>
      <t>Review configuration settings to confirm that 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1. From the Android Enterprise policy management,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Samsung Android 15 device, 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the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</si>
  <si>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V-277018</t>
  </si>
  <si>
    <t>V-277019</t>
  </si>
  <si>
    <t>V-277020</t>
  </si>
  <si>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Verify that "Disable Screen Capture" setting is enabled.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Press the power button and the volume down button at the same time. Verify the message "Taking screenshots is blocked by your admin".</t>
    </r>
    <r>
      <rPr>
        <sz val="11"/>
        <color rgb="FF000000"/>
        <rFont val="Calibri"/>
      </rPr>
      <t xml:space="preserve">
</t>
    </r>
    <r>
      <rPr>
        <sz val="11"/>
        <color rgb="FF000000"/>
        <rFont val="Calibri"/>
      </rPr>
      <t>If screen capture has not been disabled, this is a finding.</t>
    </r>
  </si>
  <si>
    <t>V-277021</t>
  </si>
  <si>
    <t>V-277022</t>
  </si>
  <si>
    <r>
      <rPr>
        <sz val="11"/>
        <color rgb="FF000000"/>
        <rFont val="Calibri"/>
      </rPr>
      <t>If the AO has not approved the use of Samsung device camera, configure Samsung Android 15 to disable the device camera.</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API: disableCamera</t>
    </r>
  </si>
  <si>
    <r>
      <rPr>
        <sz val="11"/>
        <color rgb="FF000000"/>
        <rFont val="Calibri"/>
      </rPr>
      <t>Determine if the site AO has approved the use of device cameras. Look for a document showing approval for a specific user or group of users. If not approved, review configuration settings to confirm that "Allow Camera" is disabled. If approved, this requirement is not applicable. Review configuration settings to confirm that the device camera has been disabled.</t>
    </r>
    <r>
      <rPr>
        <sz val="11"/>
        <color rgb="FF000000"/>
        <rFont val="Calibri"/>
      </rPr>
      <t xml:space="preserve">
</t>
    </r>
    <r>
      <rPr>
        <sz val="11"/>
        <color rgb="FF000000"/>
        <rFont val="Calibri"/>
      </rPr>
      <t>This check procedure is performed on the device management tool and the Samsung Android 15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"disable camera" setting is disabled.</t>
    </r>
    <r>
      <rPr>
        <sz val="11"/>
        <color rgb="FF000000"/>
        <rFont val="Calibri"/>
      </rPr>
      <t xml:space="preserve">
</t>
    </r>
    <r>
      <rPr>
        <sz val="11"/>
        <color rgb="FF000000"/>
        <rFont val="Calibri"/>
      </rPr>
      <t xml:space="preserve">On the managed Samsung Android 15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</si>
  <si>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V-278371</t>
  </si>
  <si>
    <r>
      <rPr>
        <sz val="11"/>
        <rFont val="Calibri"/>
      </rPr>
      <t>The Samsung Android device must be configured to disable Wi-Fi Aware for Work Profile apps.</t>
    </r>
  </si>
  <si>
    <r>
      <rPr>
        <sz val="11"/>
        <color rgb="FF000000"/>
        <rFont val="Calibri"/>
      </rPr>
      <t>Configure the Samsung Android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a NEARBY_WIFI_DEVICE permission may not be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</si>
  <si>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r>
      <rPr>
        <sz val="11"/>
        <color rgb="FF000000"/>
        <rFont val="Calibri"/>
      </rPr>
      <t xml:space="preserve">
</t>
    </r>
    <r>
      <rPr>
        <sz val="11"/>
        <color rgb="FF000000"/>
        <rFont val="Calibri"/>
      </rPr>
      <t>SFR ID: FMT_MOF_EXT.1.2 #47</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</si>
  <si>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the NEARBY_WIFI_DEVICE permission is not set to "deny" for all Work Profile apps that support Wi-Fi Aware, this is a finding.</t>
    </r>
  </si>
  <si>
    <t>V-278377</t>
  </si>
  <si>
    <r>
      <rPr>
        <sz val="11"/>
        <rFont val="Calibri"/>
      </rPr>
      <t>Samsung Android must implement the management setting: disable the Bluetooth radio.</t>
    </r>
  </si>
  <si>
    <r>
      <rPr>
        <sz val="11"/>
        <color rgb="FF000000"/>
        <rFont val="Calibri"/>
      </rPr>
      <t xml:space="preserve">If the AO has not approved the use of the Samsung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</si>
  <si>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Samsung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</si>
  <si>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Samsung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</si>
  <si>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t>V-278378</t>
  </si>
  <si>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 .</t>
    </r>
    <r>
      <rPr>
        <sz val="11"/>
        <color rgb="FF000000"/>
        <rFont val="Calibri"/>
      </rPr>
      <t xml:space="preserve">
</t>
    </r>
    <r>
      <rPr>
        <sz val="11"/>
        <color rgb="FF000000"/>
        <rFont val="Calibri"/>
      </rPr>
      <t>SFR ID: FMT_MOF_EXT.1.2 #47</t>
    </r>
  </si>
  <si>
    <t>V-278379</t>
  </si>
  <si>
    <r>
      <rPr>
        <sz val="11"/>
        <color rgb="FF000000"/>
        <rFont val="Calibri"/>
      </rPr>
      <t xml:space="preserve">Determine if the site AO has approved the use of Samsung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</si>
  <si>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</si>
  <si>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</si>
  <si>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</si>
  <si>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</si>
  <si>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</si>
  <si>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</si>
  <si>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</si>
  <si>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</si>
  <si>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</si>
  <si>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</si>
  <si>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</si>
  <si>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</si>
  <si>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</si>
  <si>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</si>
  <si>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</si>
  <si>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</si>
  <si>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</si>
  <si>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</si>
  <si>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</si>
  <si>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</si>
  <si>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</si>
  <si>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</si>
  <si>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</si>
  <si>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</si>
  <si>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</si>
  <si>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</si>
  <si>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</si>
  <si>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</si>
  <si>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</si>
  <si>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OS 15 with Knox 3.x Security Technical Implementation Guide Y25M10</t>
  </si>
  <si>
    <t>Developed By:</t>
  </si>
  <si>
    <t>Samsung and 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</si>
  <si>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</si>
  <si>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93</t>
    </r>
  </si>
  <si>
    <t>Download Url:</t>
  </si>
  <si>
    <t>https://www.cyber.mil/stigs</t>
  </si>
  <si>
    <t>Guide Overview:</t>
  </si>
  <si>
    <r>
      <rPr>
        <sz val="11"/>
        <color rgb="FF000000"/>
        <rFont val="Calibri"/>
      </rPr>
      <t>The Samsung Android OS 15 with Knox 3.x Security Technical Implementation Guide (STIG) provides the technical security policies, requirements, and implementation details for applying security concepts to Samsung Android 15 with Knox devices.</t>
    </r>
    <r>
      <rPr>
        <sz val="11"/>
        <color rgb="FF000000"/>
        <rFont val="Calibri"/>
      </rPr>
      <t xml:space="preserve">
</t>
    </r>
    <r>
      <rPr>
        <sz val="11"/>
        <color rgb="FF000000"/>
        <rFont val="Calibri"/>
      </rPr>
      <t>This STIG supports only the Android Enterprise (AE) deployment and not the previous Legacy deployment that used Device Admin (DA). Also, AE security policies are sufficient to cover the baseline STIG requirements. Knox policies can augment the deployment to provide additional features and, in some cases, may even replace AE policies where they cannot be used due to management tool limitations.</t>
    </r>
    <r>
      <rPr>
        <sz val="11"/>
        <color rgb="FF000000"/>
        <rFont val="Calibri"/>
      </rPr>
      <t xml:space="preserve">
</t>
    </r>
    <r>
      <rPr>
        <sz val="11"/>
        <color rgb="FF000000"/>
        <rFont val="Calibri"/>
      </rPr>
      <t>The scope of this STIG covers only the Corporate Owned Personally Enabled (COPE) and Corporate Owned Business Only (COBO) 1 use cases. Bring Your Own Device (BYOD) and Choose Your Own Device (CYOD)2 use cases are not included.</t>
    </r>
    <r>
      <rPr>
        <sz val="11"/>
        <color rgb="FF000000"/>
        <rFont val="Calibri"/>
      </rPr>
      <t xml:space="preserve">
</t>
    </r>
    <r>
      <rPr>
        <sz val="11"/>
        <color rgb="FF000000"/>
        <rFont val="Calibri"/>
      </rPr>
      <t>The configuration requirements and controls implemented by this STIG allow unrestricted user activity in downloading and installing personal apps and data (music, photos, etc.) with authorizing official (AO) approval and within any restrictions imposed by the AO for the COPE use case. Refer to the STIG Supplemental document (Section 6.2, Configuration of the Personal Space),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fingerprint biometric authentication for device unlock and work profile/workspace unlock. The fingerprint biometric method has successfully passed a Common Criteria evaluation using the Protection Profile for Mobile Device Fundamentals (MDF) v3.3 for the previous version of the Samsung platform (Android 14) and will be reviewed again during the Samsung Android 15 Common Criteria evaluation. Other Samsung-supported biometric methods are not approved, including facial recognition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 providers to deploy corporate-owned devices in bulk without having to set up each device manually. It is recommended that DOD mobile service providers consider deploying all Samsung devices via KME to improve enterprise management, control, and enrollment of DOD-owned Samsung devices. Refer to the STIG Supplemental document (Section 3.10, Knox Mobile Enrollment) for more information. Samsung Android devices are also compatible with the AE zero-touch service, which offers similar functionality to Samsung’s KME.</t>
    </r>
    <r>
      <rPr>
        <sz val="11"/>
        <color rgb="FF000000"/>
        <rFont val="Calibri"/>
      </rPr>
      <t xml:space="preserve">
</t>
    </r>
    <r>
      <rPr>
        <sz val="11"/>
        <color rgb="FF000000"/>
        <rFont val="Calibri"/>
      </rPr>
      <t>1 Work data/apps only; no personal data/apps. 2 Similar to BYOD; only a select number of personal devices are allowed. UNCLASSIFIED Samsung Android 15 with Knox 3.x STIG Overview DISA 01 October 2025 Developed by Samsung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</si>
  <si>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</si>
  <si>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Samsung Android OS 15 with Knox 3.x COBO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45</t>
    </r>
  </si>
  <si>
    <r>
      <rPr>
        <i/>
        <sz val="11"/>
        <color rgb="FF000000"/>
        <rFont val="Calibri"/>
      </rPr>
      <t>Title:</t>
    </r>
    <r>
      <rPr>
        <sz val="11"/>
        <color rgb="FF000000"/>
        <rFont val="Calibri"/>
      </rPr>
      <t xml:space="preserve"> Samsung Android OS 15 with Knox 3.x COPE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48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</si>
  <si>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</si>
  <si>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</si>
  <si>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</si>
  <si>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</si>
  <si>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</si>
  <si>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</si>
  <si>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</si>
  <si>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</si>
  <si>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</si>
  <si>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</si>
  <si>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</si>
  <si>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</si>
  <si>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</si>
  <si>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</si>
  <si>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</si>
  <si>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</si>
  <si>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</si>
  <si>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</si>
  <si>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</si>
  <si>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</si>
  <si>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</si>
  <si>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</si>
  <si>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</si>
  <si>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</si>
  <si>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</si>
  <si>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</si>
  <si>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OS 15 with Knox 3.x Security Technical Implementation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</si>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</sst>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891-4C87-9EA8-71F8DF5763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891-4C87-9EA8-71F8DF5763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93</c:v>
                </c:pt>
              </c:numCache>
            </c:numRef>
          </c:val>
          <c:extLst>
            <c:ext xmlns:c16="http://schemas.microsoft.com/office/drawing/2014/chart" uri="{C3380CC4-5D6E-409C-BE32-E72D297353CC}">
              <c16:uniqueId val="{00000002-0891-4C87-9EA8-71F8DF5763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370-407F-8019-F1D98E481F5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370-407F-8019-F1D98E481F5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45</c:v>
                </c:pt>
                <c:pt idx="1">
                  <c:v>48</c:v>
                </c:pt>
              </c:numCache>
            </c:numRef>
          </c:val>
          <c:extLst>
            <c:ext xmlns:c16="http://schemas.microsoft.com/office/drawing/2014/chart" uri="{C3380CC4-5D6E-409C-BE32-E72D297353CC}">
              <c16:uniqueId val="{00000002-2370-407F-8019-F1D98E481F5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61E-42FA-9F10-D49C80EC065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61E-42FA-9F10-D49C80EC065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93</c:v>
                </c:pt>
              </c:numCache>
            </c:numRef>
          </c:val>
          <c:extLst>
            <c:ext xmlns:c16="http://schemas.microsoft.com/office/drawing/2014/chart" uri="{C3380CC4-5D6E-409C-BE32-E72D297353CC}">
              <c16:uniqueId val="{00000002-761E-42FA-9F10-D49C80EC065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42EC-4EF2-82D9-50A8A413DD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42EC-4EF2-82D9-50A8A413DD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71</c:v>
                </c:pt>
                <c:pt idx="2">
                  <c:v>18</c:v>
                </c:pt>
              </c:numCache>
            </c:numRef>
          </c:val>
          <c:extLst>
            <c:ext xmlns:c16="http://schemas.microsoft.com/office/drawing/2014/chart" uri="{C3380CC4-5D6E-409C-BE32-E72D297353CC}">
              <c16:uniqueId val="{00000002-42EC-4EF2-82D9-50A8A413DD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605-47C5-8CB2-EAB821A2E0E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605-47C5-8CB2-EAB821A2E0E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93</c:v>
                </c:pt>
              </c:numCache>
            </c:numRef>
          </c:val>
          <c:extLst>
            <c:ext xmlns:c16="http://schemas.microsoft.com/office/drawing/2014/chart" uri="{C3380CC4-5D6E-409C-BE32-E72D297353CC}">
              <c16:uniqueId val="{00000002-B605-47C5-8CB2-EAB821A2E0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CA1-4E2C-8EC2-E6B304E4E1E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CA1-4E2C-8EC2-E6B304E4E1E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93</c:v>
                </c:pt>
              </c:numCache>
            </c:numRef>
          </c:val>
          <c:extLst>
            <c:ext xmlns:c16="http://schemas.microsoft.com/office/drawing/2014/chart" uri="{C3380CC4-5D6E-409C-BE32-E72D297353CC}">
              <c16:uniqueId val="{00000002-FCA1-4E2C-8EC2-E6B304E4E1E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040-457B-8FEC-77405F15A500}"/>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040-457B-8FEC-77405F15A500}"/>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040-457B-8FEC-77405F15A500}"/>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040-457B-8FEC-77405F15A50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AEC-4285-967D-2186926F44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ueph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bh5p5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13hjt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xasa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jysa3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tsvcg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jr4yt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dhvxo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94">
  <autoFilter ref="A1:N9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325</v>
      </c>
    </row>
    <row r="3" spans="2:3" ht="15" customHeight="1" x14ac:dyDescent="0.35"/>
    <row r="4" spans="2:3" ht="58" x14ac:dyDescent="0.35">
      <c r="B4" s="20" t="s">
        <v>326</v>
      </c>
      <c r="C4" s="21" t="s">
        <v>327</v>
      </c>
    </row>
    <row r="5" spans="2:3" x14ac:dyDescent="0.35">
      <c r="C5" s="21" t="s">
        <v>328</v>
      </c>
    </row>
    <row r="6" spans="2:3" x14ac:dyDescent="0.35">
      <c r="C6" s="18" t="s">
        <v>329</v>
      </c>
    </row>
    <row r="7" spans="2:3" ht="10" customHeight="1" x14ac:dyDescent="0.35"/>
    <row r="8" spans="2:3" ht="232" x14ac:dyDescent="0.35">
      <c r="B8" s="22" t="s">
        <v>330</v>
      </c>
      <c r="C8" s="21" t="s">
        <v>331</v>
      </c>
    </row>
    <row r="9" spans="2:3" ht="10" customHeight="1" x14ac:dyDescent="0.35"/>
    <row r="10" spans="2:3" ht="35" customHeight="1" x14ac:dyDescent="0.35">
      <c r="B10" s="22" t="s">
        <v>332</v>
      </c>
      <c r="C10" s="21" t="s">
        <v>333</v>
      </c>
    </row>
    <row r="11" spans="2:3" ht="75" customHeight="1" x14ac:dyDescent="0.35">
      <c r="B11" s="18" t="s">
        <v>21</v>
      </c>
      <c r="C11" s="21" t="s">
        <v>334</v>
      </c>
    </row>
    <row r="12" spans="2:3" ht="47" customHeight="1" x14ac:dyDescent="0.35">
      <c r="B12" s="18" t="s">
        <v>21</v>
      </c>
      <c r="C12" s="21" t="s">
        <v>335</v>
      </c>
    </row>
    <row r="13" spans="2:3" ht="35" customHeight="1" x14ac:dyDescent="0.35">
      <c r="B13" s="18" t="s">
        <v>21</v>
      </c>
      <c r="C13" s="21" t="s">
        <v>336</v>
      </c>
    </row>
    <row r="14" spans="2:3" ht="32" customHeight="1" x14ac:dyDescent="0.35">
      <c r="B14" s="18" t="s">
        <v>21</v>
      </c>
      <c r="C14" s="21" t="s">
        <v>337</v>
      </c>
    </row>
    <row r="15" spans="2:3" ht="30" customHeight="1" x14ac:dyDescent="0.35">
      <c r="B15" s="18" t="s">
        <v>21</v>
      </c>
      <c r="C15" s="21" t="s">
        <v>338</v>
      </c>
    </row>
    <row r="16" spans="2:3" ht="10" customHeight="1" x14ac:dyDescent="0.35"/>
    <row r="17" spans="1:3" ht="145" customHeight="1" x14ac:dyDescent="0.35">
      <c r="B17" s="22" t="s">
        <v>339</v>
      </c>
      <c r="C17" s="21" t="s">
        <v>340</v>
      </c>
    </row>
    <row r="18" spans="1:3" ht="10" customHeight="1" x14ac:dyDescent="0.35"/>
    <row r="19" spans="1:3" ht="3" customHeight="1" x14ac:dyDescent="0.35">
      <c r="B19" s="23"/>
      <c r="C19" s="23"/>
    </row>
    <row r="20" spans="1:3" ht="12" customHeight="1" x14ac:dyDescent="0.35"/>
    <row r="21" spans="1:3" ht="35" customHeight="1" x14ac:dyDescent="0.35">
      <c r="A21" s="25"/>
      <c r="B21" s="26" t="s">
        <v>341</v>
      </c>
      <c r="C21" s="27" t="s">
        <v>342</v>
      </c>
    </row>
    <row r="22" spans="1:3" ht="18" customHeight="1" x14ac:dyDescent="0.35">
      <c r="A22" s="25"/>
      <c r="B22" s="25" t="s">
        <v>21</v>
      </c>
      <c r="C22" s="27" t="s">
        <v>343</v>
      </c>
    </row>
    <row r="23" spans="1:3" ht="18" customHeight="1" x14ac:dyDescent="0.35">
      <c r="A23" s="25"/>
      <c r="B23" s="25" t="s">
        <v>21</v>
      </c>
      <c r="C23" s="27" t="s">
        <v>344</v>
      </c>
    </row>
    <row r="24" spans="1:3" ht="18" customHeight="1" x14ac:dyDescent="0.35">
      <c r="A24" s="25"/>
      <c r="B24" s="25" t="s">
        <v>21</v>
      </c>
      <c r="C24" s="27" t="s">
        <v>345</v>
      </c>
    </row>
    <row r="25" spans="1:3" ht="18" customHeight="1" x14ac:dyDescent="0.35">
      <c r="A25" s="25"/>
      <c r="B25" s="25" t="s">
        <v>21</v>
      </c>
      <c r="C25" s="27" t="s">
        <v>346</v>
      </c>
    </row>
    <row r="26" spans="1:3" ht="18" customHeight="1" x14ac:dyDescent="0.35">
      <c r="A26" s="25"/>
      <c r="B26" s="25" t="s">
        <v>21</v>
      </c>
      <c r="C26" s="27" t="s">
        <v>347</v>
      </c>
    </row>
    <row r="27" spans="1:3" ht="18" customHeight="1" x14ac:dyDescent="0.35">
      <c r="A27" s="25"/>
      <c r="B27" s="25" t="s">
        <v>21</v>
      </c>
      <c r="C27" s="27" t="s">
        <v>348</v>
      </c>
    </row>
    <row r="28" spans="1:3" ht="18" customHeight="1" x14ac:dyDescent="0.35">
      <c r="A28" s="25"/>
      <c r="B28" s="25" t="s">
        <v>21</v>
      </c>
      <c r="C28" s="27" t="s">
        <v>349</v>
      </c>
    </row>
    <row r="29" spans="1:3" ht="18" customHeight="1" x14ac:dyDescent="0.35">
      <c r="A29" s="25"/>
      <c r="B29" s="25" t="s">
        <v>21</v>
      </c>
      <c r="C29" s="27" t="s">
        <v>350</v>
      </c>
    </row>
    <row r="30" spans="1:3" ht="44" customHeight="1" x14ac:dyDescent="0.35">
      <c r="A30" s="25"/>
      <c r="B30" s="25" t="s">
        <v>21</v>
      </c>
      <c r="C30" s="28" t="s">
        <v>351</v>
      </c>
    </row>
    <row r="31" spans="1:3" ht="10" customHeight="1" x14ac:dyDescent="0.35"/>
    <row r="32" spans="1:3" ht="3" customHeight="1" x14ac:dyDescent="0.35">
      <c r="B32" s="23"/>
      <c r="C32" s="23"/>
    </row>
    <row r="33" spans="2:3" ht="12" customHeight="1" x14ac:dyDescent="0.35"/>
    <row r="34" spans="2:3" ht="24" customHeight="1" x14ac:dyDescent="0.35">
      <c r="B34" s="29" t="s">
        <v>352</v>
      </c>
      <c r="C34" s="30" t="s">
        <v>353</v>
      </c>
    </row>
    <row r="35" spans="2:3" ht="18.5" x14ac:dyDescent="0.35">
      <c r="B35" s="29" t="s">
        <v>354</v>
      </c>
      <c r="C35" s="31" t="s">
        <v>355</v>
      </c>
    </row>
    <row r="36" spans="2:3" ht="27" customHeight="1" x14ac:dyDescent="0.35">
      <c r="B36" s="32" t="s">
        <v>356</v>
      </c>
      <c r="C36" s="24" t="s">
        <v>357</v>
      </c>
    </row>
    <row r="37" spans="2:3" x14ac:dyDescent="0.35">
      <c r="B37" s="29" t="s">
        <v>358</v>
      </c>
      <c r="C37" s="33" t="s">
        <v>359</v>
      </c>
    </row>
    <row r="38" spans="2:3" ht="10" customHeight="1" x14ac:dyDescent="0.35"/>
    <row r="39" spans="2:3" ht="220" customHeight="1" x14ac:dyDescent="0.35">
      <c r="B39" s="29" t="s">
        <v>360</v>
      </c>
      <c r="C39" s="34" t="s">
        <v>361</v>
      </c>
    </row>
    <row r="40" spans="2:3" ht="10" customHeight="1" x14ac:dyDescent="0.35"/>
    <row r="41" spans="2:3" ht="20" customHeight="1" x14ac:dyDescent="0.35">
      <c r="B41" s="29" t="s">
        <v>362</v>
      </c>
      <c r="C41" s="35" t="s">
        <v>17</v>
      </c>
    </row>
    <row r="42" spans="2:3" ht="29" x14ac:dyDescent="0.35">
      <c r="C42" s="21" t="s">
        <v>363</v>
      </c>
    </row>
    <row r="43" spans="2:3" ht="10" customHeight="1" x14ac:dyDescent="0.35"/>
    <row r="44" spans="2:3" ht="20" customHeight="1" x14ac:dyDescent="0.35">
      <c r="C44" s="35" t="s">
        <v>207</v>
      </c>
    </row>
    <row r="45" spans="2:3" ht="29" x14ac:dyDescent="0.35">
      <c r="C45" s="21" t="s">
        <v>364</v>
      </c>
    </row>
    <row r="46" spans="2:3" ht="10" customHeight="1" x14ac:dyDescent="0.35"/>
    <row r="47" spans="2:3" ht="43.5" x14ac:dyDescent="0.35">
      <c r="B47" s="29" t="s">
        <v>365</v>
      </c>
      <c r="C47" s="21" t="s">
        <v>366</v>
      </c>
    </row>
    <row r="48" spans="2:3" ht="10" customHeight="1" x14ac:dyDescent="0.35"/>
    <row r="49" spans="2:3" ht="15.5" x14ac:dyDescent="0.35">
      <c r="C49" s="36" t="s">
        <v>77</v>
      </c>
    </row>
    <row r="50" spans="2:3" ht="29" x14ac:dyDescent="0.35">
      <c r="C50" s="21" t="s">
        <v>367</v>
      </c>
    </row>
    <row r="51" spans="2:3" ht="10" customHeight="1" x14ac:dyDescent="0.35"/>
    <row r="52" spans="2:3" ht="15.5" x14ac:dyDescent="0.35">
      <c r="C52" s="37" t="s">
        <v>27</v>
      </c>
    </row>
    <row r="53" spans="2:3" ht="29" x14ac:dyDescent="0.35">
      <c r="C53" s="21" t="s">
        <v>368</v>
      </c>
    </row>
    <row r="54" spans="2:3" ht="10" customHeight="1" x14ac:dyDescent="0.35"/>
    <row r="55" spans="2:3" ht="15.5" x14ac:dyDescent="0.35">
      <c r="C55" s="38" t="s">
        <v>16</v>
      </c>
    </row>
    <row r="56" spans="2:3" ht="29" x14ac:dyDescent="0.35">
      <c r="C56" s="21" t="s">
        <v>369</v>
      </c>
    </row>
    <row r="57" spans="2:3" ht="10" customHeight="1" x14ac:dyDescent="0.35"/>
    <row r="58" spans="2:3" ht="3" customHeight="1" x14ac:dyDescent="0.35">
      <c r="B58" s="23"/>
      <c r="C58" s="23"/>
    </row>
    <row r="59" spans="2:3" ht="12" customHeight="1" x14ac:dyDescent="0.35"/>
    <row r="60" spans="2:3" ht="130.5" x14ac:dyDescent="0.35">
      <c r="B60" s="20" t="s">
        <v>370</v>
      </c>
      <c r="C60" s="21" t="s">
        <v>371</v>
      </c>
    </row>
    <row r="61" spans="2:3" ht="6" customHeight="1" x14ac:dyDescent="0.35"/>
    <row r="62" spans="2:3" ht="217.5" x14ac:dyDescent="0.35">
      <c r="C62" s="21" t="s">
        <v>372</v>
      </c>
    </row>
    <row r="63" spans="2:3" ht="6" customHeight="1" x14ac:dyDescent="0.35"/>
    <row r="64" spans="2:3" ht="43.5" x14ac:dyDescent="0.35">
      <c r="C64" s="21" t="s">
        <v>373</v>
      </c>
    </row>
    <row r="65" spans="2:3" ht="10" customHeight="1" x14ac:dyDescent="0.35"/>
    <row r="66" spans="2:3" ht="3" customHeight="1" x14ac:dyDescent="0.35">
      <c r="B66" s="23"/>
      <c r="C66" s="23"/>
    </row>
    <row r="67" spans="2:3" ht="12" customHeight="1" x14ac:dyDescent="0.35"/>
    <row r="68" spans="2:3" ht="145" x14ac:dyDescent="0.35">
      <c r="B68" s="20" t="s">
        <v>374</v>
      </c>
      <c r="C68" s="21" t="s">
        <v>375</v>
      </c>
    </row>
    <row r="69" spans="2:3" ht="6" customHeight="1" x14ac:dyDescent="0.35"/>
    <row r="70" spans="2:3" ht="203" x14ac:dyDescent="0.35">
      <c r="C70" s="21" t="s">
        <v>376</v>
      </c>
    </row>
    <row r="71" spans="2:3" ht="6" customHeight="1" x14ac:dyDescent="0.35"/>
    <row r="72" spans="2:3" ht="43.5" x14ac:dyDescent="0.35">
      <c r="C72" s="21" t="s">
        <v>377</v>
      </c>
    </row>
    <row r="73" spans="2:3" ht="10" customHeight="1" x14ac:dyDescent="0.35"/>
    <row r="74" spans="2:3" ht="3" customHeight="1" x14ac:dyDescent="0.35">
      <c r="B74" s="23"/>
      <c r="C74" s="23"/>
    </row>
    <row r="75" spans="2:3" ht="12" customHeight="1" x14ac:dyDescent="0.35"/>
    <row r="76" spans="2:3" ht="101.5" x14ac:dyDescent="0.35">
      <c r="B76" s="20" t="s">
        <v>378</v>
      </c>
      <c r="C76" s="21" t="s">
        <v>379</v>
      </c>
    </row>
    <row r="77" spans="2:3" ht="6" customHeight="1" x14ac:dyDescent="0.35"/>
    <row r="78" spans="2:3" ht="145" x14ac:dyDescent="0.35">
      <c r="C78" s="21" t="s">
        <v>380</v>
      </c>
    </row>
    <row r="79" spans="2:3" ht="6" customHeight="1" x14ac:dyDescent="0.35"/>
    <row r="80" spans="2:3" ht="43.5" x14ac:dyDescent="0.35">
      <c r="C80" s="21" t="s">
        <v>381</v>
      </c>
    </row>
    <row r="81" spans="2:3" ht="10" customHeight="1" x14ac:dyDescent="0.35"/>
    <row r="82" spans="2:3" ht="3" customHeight="1" x14ac:dyDescent="0.35">
      <c r="B82" s="23"/>
      <c r="C82" s="23"/>
    </row>
    <row r="83" spans="2:3" ht="12" customHeight="1" x14ac:dyDescent="0.35"/>
    <row r="84" spans="2:3" ht="26" customHeight="1" x14ac:dyDescent="0.35">
      <c r="B84" s="39" t="s">
        <v>382</v>
      </c>
    </row>
    <row r="85" spans="2:3" ht="8" customHeight="1" x14ac:dyDescent="0.35"/>
    <row r="86" spans="2:3" ht="20" customHeight="1" x14ac:dyDescent="0.35">
      <c r="B86" s="29" t="s">
        <v>383</v>
      </c>
      <c r="C86" s="40" t="s">
        <v>384</v>
      </c>
    </row>
    <row r="87" spans="2:3" ht="116" x14ac:dyDescent="0.35">
      <c r="C87" s="21" t="s">
        <v>385</v>
      </c>
    </row>
    <row r="88" spans="2:3" ht="10" customHeight="1" x14ac:dyDescent="0.35"/>
    <row r="91" spans="2:3" ht="32" customHeight="1" x14ac:dyDescent="0.35">
      <c r="B91" s="109" t="s">
        <v>324</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386</v>
      </c>
      <c r="C2" s="111"/>
      <c r="D2" s="111"/>
      <c r="E2" s="111"/>
      <c r="F2" s="111"/>
      <c r="G2" s="111"/>
      <c r="H2" s="111"/>
      <c r="I2" s="111"/>
    </row>
    <row r="4" spans="2:15" ht="18.5" x14ac:dyDescent="0.45">
      <c r="B4" s="42" t="s">
        <v>387</v>
      </c>
    </row>
    <row r="5" spans="2:15" x14ac:dyDescent="0.35">
      <c r="B5" s="44" t="s">
        <v>21</v>
      </c>
      <c r="C5" s="44" t="s">
        <v>388</v>
      </c>
      <c r="D5" s="44" t="s">
        <v>389</v>
      </c>
      <c r="F5" s="112" t="s">
        <v>390</v>
      </c>
      <c r="G5" s="112"/>
      <c r="H5" s="112"/>
      <c r="I5" s="113" t="s">
        <v>391</v>
      </c>
      <c r="J5" s="113"/>
      <c r="K5" s="113"/>
      <c r="L5" s="113"/>
      <c r="M5" s="113"/>
      <c r="N5" s="113"/>
      <c r="O5" s="113"/>
    </row>
    <row r="6" spans="2:15" x14ac:dyDescent="0.35">
      <c r="B6" s="50" t="s">
        <v>392</v>
      </c>
      <c r="C6" s="51">
        <v>93</v>
      </c>
      <c r="D6" s="52" t="s">
        <v>21</v>
      </c>
      <c r="F6" s="112" t="s">
        <v>393</v>
      </c>
      <c r="G6" s="112"/>
      <c r="H6" s="112"/>
      <c r="I6" s="114" t="s">
        <v>394</v>
      </c>
      <c r="J6" s="114"/>
      <c r="K6" s="114"/>
      <c r="L6" s="114"/>
      <c r="M6" s="114"/>
      <c r="N6" s="114"/>
      <c r="O6" s="114"/>
    </row>
    <row r="7" spans="2:15" x14ac:dyDescent="0.35">
      <c r="B7" s="53" t="s">
        <v>395</v>
      </c>
      <c r="C7" s="54">
        <f>C6-C8-C9</f>
        <v>93</v>
      </c>
      <c r="D7" s="55">
        <f>IF(C6&gt;0,C7/C6,0)</f>
        <v>1</v>
      </c>
      <c r="F7" s="112" t="s">
        <v>396</v>
      </c>
      <c r="G7" s="112"/>
      <c r="H7" s="112"/>
      <c r="I7" s="114" t="s">
        <v>394</v>
      </c>
      <c r="J7" s="114"/>
      <c r="K7" s="114"/>
      <c r="L7" s="114"/>
      <c r="M7" s="114"/>
      <c r="N7" s="114"/>
      <c r="O7" s="114"/>
    </row>
    <row r="8" spans="2:15" x14ac:dyDescent="0.35">
      <c r="B8" s="46" t="s">
        <v>397</v>
      </c>
      <c r="C8" s="47">
        <f>COUNTIF('Recommendations'!H:H,"Risk Accepted")</f>
        <v>0</v>
      </c>
      <c r="D8" s="48">
        <f>IF(C6&gt;0,C8/C6,0)</f>
        <v>0</v>
      </c>
      <c r="F8" s="112" t="s">
        <v>398</v>
      </c>
      <c r="G8" s="112"/>
      <c r="H8" s="112"/>
      <c r="I8" s="114" t="s">
        <v>394</v>
      </c>
      <c r="J8" s="114"/>
      <c r="K8" s="114"/>
      <c r="L8" s="114"/>
      <c r="M8" s="114"/>
      <c r="N8" s="114"/>
      <c r="O8" s="114"/>
    </row>
    <row r="9" spans="2:15" x14ac:dyDescent="0.35">
      <c r="B9" s="46" t="s">
        <v>399</v>
      </c>
      <c r="C9" s="47">
        <f>COUNTIF('Recommendations'!H:H,"N/A")</f>
        <v>0</v>
      </c>
      <c r="D9" s="48">
        <f>IF(C6&gt;0,C9/C6,0)</f>
        <v>0</v>
      </c>
      <c r="F9" s="112" t="s">
        <v>400</v>
      </c>
      <c r="G9" s="112"/>
      <c r="H9" s="112"/>
      <c r="I9" s="114" t="s">
        <v>394</v>
      </c>
      <c r="J9" s="114"/>
      <c r="K9" s="114"/>
      <c r="L9" s="114"/>
      <c r="M9" s="114"/>
      <c r="N9" s="114"/>
      <c r="O9" s="114"/>
    </row>
    <row r="12" spans="2:15" ht="18.5" x14ac:dyDescent="0.45">
      <c r="B12" s="42" t="s">
        <v>401</v>
      </c>
    </row>
    <row r="14" spans="2:15" x14ac:dyDescent="0.35">
      <c r="B14" s="56" t="s">
        <v>402</v>
      </c>
    </row>
    <row r="15" spans="2:15" x14ac:dyDescent="0.35">
      <c r="B15" s="44" t="s">
        <v>21</v>
      </c>
      <c r="C15" s="44" t="s">
        <v>403</v>
      </c>
      <c r="D15" s="44" t="s">
        <v>404</v>
      </c>
      <c r="E15" s="44" t="s">
        <v>405</v>
      </c>
      <c r="F15" s="44" t="s">
        <v>406</v>
      </c>
    </row>
    <row r="16" spans="2:15" x14ac:dyDescent="0.35">
      <c r="B16" s="46" t="s">
        <v>407</v>
      </c>
      <c r="C16" s="47">
        <f>COUNTIF('Recommendations'!M:M,"Resolved")</f>
        <v>0</v>
      </c>
      <c r="D16" s="47">
        <f>COUNTIF('Recommendations'!M:M,"Testing")</f>
        <v>0</v>
      </c>
      <c r="E16" s="47">
        <f>COUNTIF('Recommendations'!M:M,"Outstanding")</f>
        <v>93</v>
      </c>
      <c r="F16" s="47">
        <f>SUM(C16:E16)</f>
        <v>93</v>
      </c>
    </row>
    <row r="18" spans="2:6" x14ac:dyDescent="0.35">
      <c r="B18" s="56" t="s">
        <v>408</v>
      </c>
    </row>
    <row r="19" spans="2:6" x14ac:dyDescent="0.35">
      <c r="B19" s="57" t="s">
        <v>21</v>
      </c>
      <c r="C19" s="57" t="s">
        <v>403</v>
      </c>
      <c r="D19" s="57" t="s">
        <v>404</v>
      </c>
      <c r="E19" s="57" t="s">
        <v>405</v>
      </c>
      <c r="F19" s="57" t="s">
        <v>21</v>
      </c>
    </row>
    <row r="20" spans="2:6" x14ac:dyDescent="0.35">
      <c r="B20" s="46" t="s">
        <v>407</v>
      </c>
      <c r="C20" s="48">
        <f>IF(F16&gt;0, C16/F16, 0)</f>
        <v>0</v>
      </c>
      <c r="D20" s="48">
        <f>IF(F16&gt;0, D16/F16, 0)</f>
        <v>0</v>
      </c>
      <c r="E20" s="48">
        <f>IF(F16&gt;0, E16/F16, 0)</f>
        <v>1</v>
      </c>
      <c r="F20" s="49" t="s">
        <v>21</v>
      </c>
    </row>
    <row r="25" spans="2:6" ht="18.5" x14ac:dyDescent="0.45">
      <c r="B25" s="42" t="s">
        <v>409</v>
      </c>
    </row>
    <row r="27" spans="2:6" x14ac:dyDescent="0.35">
      <c r="B27" s="56" t="s">
        <v>402</v>
      </c>
    </row>
    <row r="28" spans="2:6" x14ac:dyDescent="0.35">
      <c r="B28" s="44" t="s">
        <v>3</v>
      </c>
      <c r="C28" s="44" t="s">
        <v>403</v>
      </c>
      <c r="D28" s="44" t="s">
        <v>404</v>
      </c>
      <c r="E28" s="44" t="s">
        <v>405</v>
      </c>
      <c r="F28" s="44" t="s">
        <v>406</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45</v>
      </c>
      <c r="F29" s="47">
        <f>SUM(C29:E29)</f>
        <v>45</v>
      </c>
    </row>
    <row r="30" spans="2:6" x14ac:dyDescent="0.35">
      <c r="B30" s="46" t="s">
        <v>207</v>
      </c>
      <c r="C30" s="47">
        <f>COUNTIFS('Recommendations'!D:D,"COPE",'Recommendations'!M:M,"=Resolved")</f>
        <v>0</v>
      </c>
      <c r="D30" s="47">
        <f>COUNTIFS('Recommendations'!D:D,"=COPE",'Recommendations'!M:M,"=Testing")</f>
        <v>0</v>
      </c>
      <c r="E30" s="47">
        <f>COUNTIFS('Recommendations'!D:D,"=COPE",'Recommendations'!M:M,"=Outstanding")</f>
        <v>48</v>
      </c>
      <c r="F30" s="47">
        <f>SUM(C30:E30)</f>
        <v>48</v>
      </c>
    </row>
    <row r="32" spans="2:6" x14ac:dyDescent="0.35">
      <c r="B32" s="56" t="s">
        <v>408</v>
      </c>
    </row>
    <row r="33" spans="2:6" x14ac:dyDescent="0.35">
      <c r="B33" s="57" t="s">
        <v>3</v>
      </c>
      <c r="C33" s="57" t="s">
        <v>403</v>
      </c>
      <c r="D33" s="57" t="s">
        <v>404</v>
      </c>
      <c r="E33" s="57" t="s">
        <v>405</v>
      </c>
      <c r="F33" s="57" t="s">
        <v>21</v>
      </c>
    </row>
    <row r="34" spans="2:6" x14ac:dyDescent="0.35">
      <c r="B34" s="46" t="s">
        <v>17</v>
      </c>
      <c r="C34" s="48">
        <f>IF(F29&gt;0, C29/F29, 0)</f>
        <v>0</v>
      </c>
      <c r="D34" s="48">
        <f>IF(F29&gt;0, D29/F29, 0)</f>
        <v>0</v>
      </c>
      <c r="E34" s="48">
        <f>IF(F29&gt;0, E29/F29, 0)</f>
        <v>1</v>
      </c>
      <c r="F34" s="49" t="s">
        <v>21</v>
      </c>
    </row>
    <row r="35" spans="2:6" x14ac:dyDescent="0.35">
      <c r="B35" s="46" t="s">
        <v>207</v>
      </c>
      <c r="C35" s="48">
        <f>IF(F30&gt;0, C30/F30, 0)</f>
        <v>0</v>
      </c>
      <c r="D35" s="48">
        <f>IF(F30&gt;0, D30/F30, 0)</f>
        <v>0</v>
      </c>
      <c r="E35" s="48">
        <f>IF(F30&gt;0, E30/F30, 0)</f>
        <v>1</v>
      </c>
      <c r="F35" s="49" t="s">
        <v>21</v>
      </c>
    </row>
    <row r="40" spans="2:6" ht="18.5" x14ac:dyDescent="0.45">
      <c r="B40" s="42" t="s">
        <v>410</v>
      </c>
    </row>
    <row r="42" spans="2:6" x14ac:dyDescent="0.35">
      <c r="B42" s="56" t="s">
        <v>402</v>
      </c>
    </row>
    <row r="43" spans="2:6" x14ac:dyDescent="0.35">
      <c r="B43" s="44" t="s">
        <v>6</v>
      </c>
      <c r="C43" s="44" t="s">
        <v>403</v>
      </c>
      <c r="D43" s="44" t="s">
        <v>404</v>
      </c>
      <c r="E43" s="44" t="s">
        <v>405</v>
      </c>
      <c r="F43" s="44" t="s">
        <v>406</v>
      </c>
    </row>
    <row r="44" spans="2:6" x14ac:dyDescent="0.35">
      <c r="B44" s="46" t="s">
        <v>411</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412</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413</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414</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415</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93</v>
      </c>
      <c r="F49" s="47">
        <f t="shared" si="0"/>
        <v>93</v>
      </c>
    </row>
    <row r="51" spans="2:6" x14ac:dyDescent="0.35">
      <c r="B51" s="56" t="s">
        <v>408</v>
      </c>
    </row>
    <row r="52" spans="2:6" x14ac:dyDescent="0.35">
      <c r="B52" s="57" t="s">
        <v>6</v>
      </c>
      <c r="C52" s="57" t="s">
        <v>403</v>
      </c>
      <c r="D52" s="57" t="s">
        <v>404</v>
      </c>
      <c r="E52" s="57" t="s">
        <v>405</v>
      </c>
      <c r="F52" s="57" t="s">
        <v>21</v>
      </c>
    </row>
    <row r="53" spans="2:6" x14ac:dyDescent="0.35">
      <c r="B53" s="46" t="s">
        <v>411</v>
      </c>
      <c r="C53" s="48">
        <f t="shared" ref="C53:C58" si="1">IF(F44&gt;0, C44/F44, 0)</f>
        <v>0</v>
      </c>
      <c r="D53" s="48">
        <f t="shared" ref="D53:D58" si="2">IF(F44&gt;0, D44/F44, 0)</f>
        <v>0</v>
      </c>
      <c r="E53" s="48">
        <f t="shared" ref="E53:E58" si="3">IF(F44&gt;0, E44/F44, 0)</f>
        <v>0</v>
      </c>
      <c r="F53" s="49" t="s">
        <v>21</v>
      </c>
    </row>
    <row r="54" spans="2:6" x14ac:dyDescent="0.35">
      <c r="B54" s="46" t="s">
        <v>412</v>
      </c>
      <c r="C54" s="48">
        <f t="shared" si="1"/>
        <v>0</v>
      </c>
      <c r="D54" s="48">
        <f t="shared" si="2"/>
        <v>0</v>
      </c>
      <c r="E54" s="48">
        <f t="shared" si="3"/>
        <v>0</v>
      </c>
      <c r="F54" s="49" t="s">
        <v>21</v>
      </c>
    </row>
    <row r="55" spans="2:6" x14ac:dyDescent="0.35">
      <c r="B55" s="46" t="s">
        <v>413</v>
      </c>
      <c r="C55" s="48">
        <f t="shared" si="1"/>
        <v>0</v>
      </c>
      <c r="D55" s="48">
        <f t="shared" si="2"/>
        <v>0</v>
      </c>
      <c r="E55" s="48">
        <f t="shared" si="3"/>
        <v>0</v>
      </c>
      <c r="F55" s="49" t="s">
        <v>21</v>
      </c>
    </row>
    <row r="56" spans="2:6" x14ac:dyDescent="0.35">
      <c r="B56" s="46" t="s">
        <v>414</v>
      </c>
      <c r="C56" s="48">
        <f t="shared" si="1"/>
        <v>0</v>
      </c>
      <c r="D56" s="48">
        <f t="shared" si="2"/>
        <v>0</v>
      </c>
      <c r="E56" s="48">
        <f t="shared" si="3"/>
        <v>0</v>
      </c>
      <c r="F56" s="49" t="s">
        <v>21</v>
      </c>
    </row>
    <row r="57" spans="2:6" x14ac:dyDescent="0.35">
      <c r="B57" s="46" t="s">
        <v>415</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416</v>
      </c>
    </row>
    <row r="65" spans="2:6" x14ac:dyDescent="0.35">
      <c r="B65" s="56" t="s">
        <v>402</v>
      </c>
    </row>
    <row r="66" spans="2:6" x14ac:dyDescent="0.35">
      <c r="B66" s="44" t="s">
        <v>2</v>
      </c>
      <c r="C66" s="44" t="s">
        <v>403</v>
      </c>
      <c r="D66" s="44" t="s">
        <v>404</v>
      </c>
      <c r="E66" s="44" t="s">
        <v>405</v>
      </c>
      <c r="F66" s="44" t="s">
        <v>406</v>
      </c>
    </row>
    <row r="67" spans="2:6" x14ac:dyDescent="0.35">
      <c r="B67" s="46" t="s">
        <v>77</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27</v>
      </c>
      <c r="C68" s="47">
        <f>COUNTIFS('Recommendations'!C:C,"CAT II (Medium)",'Recommendations'!M:M,"=Resolved")</f>
        <v>0</v>
      </c>
      <c r="D68" s="47">
        <f>COUNTIFS('Recommendations'!C:C,"=CAT II (Medium)",'Recommendations'!M:M,"=Testing")</f>
        <v>0</v>
      </c>
      <c r="E68" s="47">
        <f>COUNTIFS('Recommendations'!C:C,"=CAT II (Medium)",'Recommendations'!M:M,"=Outstanding")</f>
        <v>71</v>
      </c>
      <c r="F68" s="47">
        <f>SUM(C68:E68)</f>
        <v>71</v>
      </c>
    </row>
    <row r="69" spans="2:6" x14ac:dyDescent="0.35">
      <c r="B69" s="46" t="s">
        <v>16</v>
      </c>
      <c r="C69" s="47">
        <f>COUNTIFS('Recommendations'!C:C,"CAT III (Low)",'Recommendations'!M:M,"=Resolved")</f>
        <v>0</v>
      </c>
      <c r="D69" s="47">
        <f>COUNTIFS('Recommendations'!C:C,"=CAT III (Low)",'Recommendations'!M:M,"=Testing")</f>
        <v>0</v>
      </c>
      <c r="E69" s="47">
        <f>COUNTIFS('Recommendations'!C:C,"=CAT III (Low)",'Recommendations'!M:M,"=Outstanding")</f>
        <v>18</v>
      </c>
      <c r="F69" s="47">
        <f>SUM(C69:E69)</f>
        <v>18</v>
      </c>
    </row>
    <row r="71" spans="2:6" x14ac:dyDescent="0.35">
      <c r="B71" s="56" t="s">
        <v>408</v>
      </c>
    </row>
    <row r="72" spans="2:6" x14ac:dyDescent="0.35">
      <c r="B72" s="57" t="s">
        <v>2</v>
      </c>
      <c r="C72" s="57" t="s">
        <v>403</v>
      </c>
      <c r="D72" s="57" t="s">
        <v>404</v>
      </c>
      <c r="E72" s="57" t="s">
        <v>405</v>
      </c>
      <c r="F72" s="57" t="s">
        <v>21</v>
      </c>
    </row>
    <row r="73" spans="2:6" x14ac:dyDescent="0.35">
      <c r="B73" s="46" t="s">
        <v>77</v>
      </c>
      <c r="C73" s="48">
        <f>IF(F67&gt;0, C67/F67, 0)</f>
        <v>0</v>
      </c>
      <c r="D73" s="48">
        <f>IF(F67&gt;0, D67/F67, 0)</f>
        <v>0</v>
      </c>
      <c r="E73" s="48">
        <f>IF(F67&gt;0, E67/F67, 0)</f>
        <v>1</v>
      </c>
      <c r="F73" s="49" t="s">
        <v>21</v>
      </c>
    </row>
    <row r="74" spans="2:6" x14ac:dyDescent="0.35">
      <c r="B74" s="46" t="s">
        <v>27</v>
      </c>
      <c r="C74" s="48">
        <f>IF(F68&gt;0, C68/F68, 0)</f>
        <v>0</v>
      </c>
      <c r="D74" s="48">
        <f>IF(F68&gt;0, D68/F68, 0)</f>
        <v>0</v>
      </c>
      <c r="E74" s="48">
        <f>IF(F68&gt;0, E68/F68, 0)</f>
        <v>1</v>
      </c>
      <c r="F74" s="49" t="s">
        <v>21</v>
      </c>
    </row>
    <row r="75" spans="2:6" x14ac:dyDescent="0.35">
      <c r="B75" s="46" t="s">
        <v>16</v>
      </c>
      <c r="C75" s="48">
        <f>IF(F69&gt;0, C69/F69, 0)</f>
        <v>0</v>
      </c>
      <c r="D75" s="48">
        <f>IF(F69&gt;0, D69/F69, 0)</f>
        <v>0</v>
      </c>
      <c r="E75" s="48">
        <f>IF(F69&gt;0, E69/F69, 0)</f>
        <v>1</v>
      </c>
      <c r="F75" s="49" t="s">
        <v>21</v>
      </c>
    </row>
    <row r="80" spans="2:6" ht="18.5" x14ac:dyDescent="0.45">
      <c r="B80" s="42" t="s">
        <v>417</v>
      </c>
    </row>
    <row r="82" spans="2:6" x14ac:dyDescent="0.35">
      <c r="B82" s="56" t="s">
        <v>402</v>
      </c>
    </row>
    <row r="83" spans="2:6" x14ac:dyDescent="0.35">
      <c r="B83" s="44" t="s">
        <v>4</v>
      </c>
      <c r="C83" s="44" t="s">
        <v>403</v>
      </c>
      <c r="D83" s="44" t="s">
        <v>404</v>
      </c>
      <c r="E83" s="44" t="s">
        <v>405</v>
      </c>
      <c r="F83" s="44" t="s">
        <v>406</v>
      </c>
    </row>
    <row r="84" spans="2:6" x14ac:dyDescent="0.35">
      <c r="B84" s="46" t="s">
        <v>418</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419</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420</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421</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93</v>
      </c>
      <c r="F88" s="47">
        <f>SUM(C88:E88)</f>
        <v>93</v>
      </c>
    </row>
    <row r="90" spans="2:6" x14ac:dyDescent="0.35">
      <c r="B90" s="56" t="s">
        <v>408</v>
      </c>
    </row>
    <row r="91" spans="2:6" x14ac:dyDescent="0.35">
      <c r="B91" s="57" t="s">
        <v>4</v>
      </c>
      <c r="C91" s="57" t="s">
        <v>403</v>
      </c>
      <c r="D91" s="57" t="s">
        <v>404</v>
      </c>
      <c r="E91" s="57" t="s">
        <v>405</v>
      </c>
      <c r="F91" s="57" t="s">
        <v>21</v>
      </c>
    </row>
    <row r="92" spans="2:6" x14ac:dyDescent="0.35">
      <c r="B92" s="46" t="s">
        <v>418</v>
      </c>
      <c r="C92" s="48">
        <f>IF(F84&gt;0, C84/F84, 0)</f>
        <v>0</v>
      </c>
      <c r="D92" s="48">
        <f>IF(F84&gt;0, D84/F84, 0)</f>
        <v>0</v>
      </c>
      <c r="E92" s="48">
        <f>IF(F84&gt;0, E84/F84, 0)</f>
        <v>0</v>
      </c>
      <c r="F92" s="49" t="s">
        <v>21</v>
      </c>
    </row>
    <row r="93" spans="2:6" x14ac:dyDescent="0.35">
      <c r="B93" s="46" t="s">
        <v>419</v>
      </c>
      <c r="C93" s="48">
        <f>IF(F85&gt;0, C85/F85, 0)</f>
        <v>0</v>
      </c>
      <c r="D93" s="48">
        <f>IF(F85&gt;0, D85/F85, 0)</f>
        <v>0</v>
      </c>
      <c r="E93" s="48">
        <f>IF(F85&gt;0, E85/F85, 0)</f>
        <v>0</v>
      </c>
      <c r="F93" s="49" t="s">
        <v>21</v>
      </c>
    </row>
    <row r="94" spans="2:6" x14ac:dyDescent="0.35">
      <c r="B94" s="46" t="s">
        <v>420</v>
      </c>
      <c r="C94" s="48">
        <f>IF(F86&gt;0, C86/F86, 0)</f>
        <v>0</v>
      </c>
      <c r="D94" s="48">
        <f>IF(F86&gt;0, D86/F86, 0)</f>
        <v>0</v>
      </c>
      <c r="E94" s="48">
        <f>IF(F86&gt;0, E86/F86, 0)</f>
        <v>0</v>
      </c>
      <c r="F94" s="49" t="s">
        <v>21</v>
      </c>
    </row>
    <row r="95" spans="2:6" x14ac:dyDescent="0.35">
      <c r="B95" s="46" t="s">
        <v>421</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422</v>
      </c>
    </row>
    <row r="103" spans="2:6" x14ac:dyDescent="0.35">
      <c r="B103" s="56" t="s">
        <v>402</v>
      </c>
    </row>
    <row r="104" spans="2:6" x14ac:dyDescent="0.35">
      <c r="B104" s="44" t="s">
        <v>423</v>
      </c>
      <c r="C104" s="44" t="s">
        <v>403</v>
      </c>
      <c r="D104" s="44" t="s">
        <v>404</v>
      </c>
      <c r="E104" s="44" t="s">
        <v>405</v>
      </c>
      <c r="F104" s="44" t="s">
        <v>406</v>
      </c>
    </row>
    <row r="105" spans="2:6" x14ac:dyDescent="0.35">
      <c r="B105" s="46" t="s">
        <v>424</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425</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426</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93</v>
      </c>
      <c r="F108" s="47">
        <f>SUM(C108:E108)</f>
        <v>93</v>
      </c>
    </row>
    <row r="110" spans="2:6" x14ac:dyDescent="0.35">
      <c r="B110" s="56" t="s">
        <v>408</v>
      </c>
    </row>
    <row r="111" spans="2:6" x14ac:dyDescent="0.35">
      <c r="B111" s="57" t="s">
        <v>423</v>
      </c>
      <c r="C111" s="57" t="s">
        <v>403</v>
      </c>
      <c r="D111" s="57" t="s">
        <v>404</v>
      </c>
      <c r="E111" s="57" t="s">
        <v>405</v>
      </c>
      <c r="F111" s="57" t="s">
        <v>21</v>
      </c>
    </row>
    <row r="112" spans="2:6" x14ac:dyDescent="0.35">
      <c r="B112" s="46" t="s">
        <v>424</v>
      </c>
      <c r="C112" s="48">
        <f>IF(F105&gt;0, C105/F105, 0)</f>
        <v>0</v>
      </c>
      <c r="D112" s="48">
        <f>IF(F105&gt;0, D105/F105, 0)</f>
        <v>0</v>
      </c>
      <c r="E112" s="48">
        <f>IF(F105&gt;0, E105/F105, 0)</f>
        <v>0</v>
      </c>
      <c r="F112" s="49" t="s">
        <v>21</v>
      </c>
    </row>
    <row r="113" spans="2:15" x14ac:dyDescent="0.35">
      <c r="B113" s="46" t="s">
        <v>425</v>
      </c>
      <c r="C113" s="48">
        <f>IF(F106&gt;0, C106/F106, 0)</f>
        <v>0</v>
      </c>
      <c r="D113" s="48">
        <f>IF(F106&gt;0, D106/F106, 0)</f>
        <v>0</v>
      </c>
      <c r="E113" s="48">
        <f>IF(F106&gt;0, E106/F106, 0)</f>
        <v>0</v>
      </c>
      <c r="F113" s="49" t="s">
        <v>21</v>
      </c>
    </row>
    <row r="114" spans="2:15" x14ac:dyDescent="0.35">
      <c r="B114" s="46" t="s">
        <v>426</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427</v>
      </c>
      <c r="J120" s="42" t="s">
        <v>428</v>
      </c>
    </row>
    <row r="121" spans="2:15" x14ac:dyDescent="0.35">
      <c r="B121" s="44" t="s">
        <v>6</v>
      </c>
      <c r="C121" s="115" t="s">
        <v>429</v>
      </c>
      <c r="D121" s="115"/>
      <c r="E121" s="44" t="s">
        <v>395</v>
      </c>
      <c r="F121" s="44" t="s">
        <v>403</v>
      </c>
      <c r="G121" s="115" t="s">
        <v>430</v>
      </c>
      <c r="H121" s="115"/>
      <c r="J121" s="44" t="s">
        <v>6</v>
      </c>
      <c r="K121" s="44" t="s">
        <v>418</v>
      </c>
      <c r="L121" s="44" t="s">
        <v>419</v>
      </c>
      <c r="M121" s="44" t="s">
        <v>420</v>
      </c>
      <c r="N121" s="44" t="s">
        <v>421</v>
      </c>
      <c r="O121" s="44" t="s">
        <v>18</v>
      </c>
    </row>
    <row r="122" spans="2:15" x14ac:dyDescent="0.35">
      <c r="B122" s="50" t="s">
        <v>411</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411</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412</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412</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413</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413</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414</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414</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415</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415</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93</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93</v>
      </c>
    </row>
    <row r="134" spans="2:24" ht="21" x14ac:dyDescent="0.5">
      <c r="B134" s="42" t="s">
        <v>431</v>
      </c>
      <c r="P134" s="59" t="s">
        <v>432</v>
      </c>
    </row>
    <row r="136" spans="2:24" ht="60" customHeight="1" x14ac:dyDescent="0.35">
      <c r="B136" s="118" t="s">
        <v>433</v>
      </c>
      <c r="C136" s="111"/>
      <c r="D136" s="111"/>
      <c r="E136" s="111"/>
      <c r="F136" s="111"/>
      <c r="P136" s="118" t="s">
        <v>434</v>
      </c>
      <c r="Q136" s="111"/>
      <c r="R136" s="111"/>
      <c r="S136" s="111"/>
      <c r="T136" s="111"/>
      <c r="U136" s="111"/>
      <c r="V136" s="111"/>
      <c r="W136" s="111"/>
    </row>
    <row r="138" spans="2:24" ht="30" customHeight="1" x14ac:dyDescent="0.35">
      <c r="P138" s="60" t="s">
        <v>435</v>
      </c>
      <c r="Q138" s="61">
        <f>C16</f>
        <v>0</v>
      </c>
      <c r="R138" s="62"/>
      <c r="S138" s="61">
        <f>C84</f>
        <v>0</v>
      </c>
      <c r="T138" s="62"/>
      <c r="U138" s="61">
        <f>C85</f>
        <v>0</v>
      </c>
      <c r="V138" s="62"/>
      <c r="W138" s="61">
        <f>C86</f>
        <v>0</v>
      </c>
      <c r="X138" s="62"/>
    </row>
    <row r="139" spans="2:24" ht="35" customHeight="1" x14ac:dyDescent="0.35">
      <c r="P139" s="63" t="s">
        <v>436</v>
      </c>
      <c r="Q139" s="63" t="s">
        <v>437</v>
      </c>
      <c r="R139" s="63" t="s">
        <v>438</v>
      </c>
      <c r="S139" s="63" t="s">
        <v>439</v>
      </c>
      <c r="T139" s="63" t="s">
        <v>440</v>
      </c>
      <c r="U139" s="63" t="s">
        <v>441</v>
      </c>
      <c r="V139" s="63" t="s">
        <v>442</v>
      </c>
      <c r="W139" s="63" t="s">
        <v>443</v>
      </c>
      <c r="X139" s="63" t="s">
        <v>444</v>
      </c>
    </row>
    <row r="140" spans="2:24" x14ac:dyDescent="0.35">
      <c r="O140" s="64" t="s">
        <v>445</v>
      </c>
      <c r="P140" s="65" t="s">
        <v>446</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447</v>
      </c>
      <c r="P175" s="59" t="s">
        <v>448</v>
      </c>
    </row>
    <row r="177" spans="2:22" ht="45" customHeight="1" x14ac:dyDescent="0.35">
      <c r="B177" s="118" t="s">
        <v>449</v>
      </c>
      <c r="C177" s="111"/>
      <c r="D177" s="111"/>
      <c r="E177" s="111"/>
      <c r="F177" s="111"/>
      <c r="P177" s="118" t="s">
        <v>450</v>
      </c>
      <c r="Q177" s="111"/>
      <c r="R177" s="111"/>
      <c r="S177" s="111"/>
      <c r="T177" s="111"/>
      <c r="U177" s="111"/>
    </row>
    <row r="178" spans="2:22" ht="35" customHeight="1" x14ac:dyDescent="0.35">
      <c r="P178" s="115" t="s">
        <v>451</v>
      </c>
      <c r="Q178" s="115"/>
      <c r="R178" s="115" t="s">
        <v>452</v>
      </c>
      <c r="S178" s="115"/>
      <c r="T178" s="115"/>
    </row>
    <row r="179" spans="2:22" ht="30" customHeight="1" x14ac:dyDescent="0.35">
      <c r="P179" s="119">
        <v>0</v>
      </c>
      <c r="Q179" s="120"/>
      <c r="R179" s="121" t="s">
        <v>453</v>
      </c>
      <c r="S179" s="122"/>
      <c r="T179" s="122"/>
    </row>
    <row r="182" spans="2:22" ht="25" customHeight="1" x14ac:dyDescent="0.35">
      <c r="P182" s="68" t="s">
        <v>436</v>
      </c>
      <c r="Q182" s="68" t="s">
        <v>454</v>
      </c>
      <c r="R182" s="68" t="s">
        <v>455</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324</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94"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39</v>
      </c>
      <c r="L6" s="1" t="s">
        <v>44</v>
      </c>
      <c r="M6" s="4" t="str">
        <f t="shared" si="0"/>
        <v>Outstanding</v>
      </c>
      <c r="N6" s="13" t="s">
        <v>21</v>
      </c>
    </row>
    <row r="7" spans="1:14" ht="60" customHeight="1" x14ac:dyDescent="0.35">
      <c r="A7" s="11" t="s">
        <v>45</v>
      </c>
      <c r="B7" s="1" t="s">
        <v>46</v>
      </c>
      <c r="C7" s="2" t="s">
        <v>27</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27</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27</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27</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27</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27</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77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27</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27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27</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27</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27</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27</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27</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27</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27</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27</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27</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27</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27</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27</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27</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77</v>
      </c>
      <c r="D32" s="3" t="s">
        <v>17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27</v>
      </c>
      <c r="D33" s="3" t="s">
        <v>17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27</v>
      </c>
      <c r="D34" s="3" t="s">
        <v>17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27</v>
      </c>
      <c r="D35" s="3" t="s">
        <v>17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27</v>
      </c>
      <c r="D37" s="3" t="s">
        <v>17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15</v>
      </c>
      <c r="C39" s="2" t="s">
        <v>16</v>
      </c>
      <c r="D39" s="3" t="s">
        <v>207</v>
      </c>
      <c r="E39" s="4" t="s">
        <v>18</v>
      </c>
      <c r="F39" s="4" t="s">
        <v>19</v>
      </c>
      <c r="G39" s="4" t="s">
        <v>20</v>
      </c>
      <c r="H39" s="4" t="s">
        <v>21</v>
      </c>
      <c r="I39" s="5" t="s">
        <v>21</v>
      </c>
      <c r="J39" s="1" t="s">
        <v>22</v>
      </c>
      <c r="K39" s="1" t="s">
        <v>23</v>
      </c>
      <c r="L39" s="1" t="s">
        <v>24</v>
      </c>
      <c r="M39" s="4" t="str">
        <f t="shared" si="0"/>
        <v>Outstanding</v>
      </c>
      <c r="N39" s="13" t="s">
        <v>21</v>
      </c>
    </row>
    <row r="40" spans="1:14" ht="60" customHeight="1" x14ac:dyDescent="0.35">
      <c r="A40" s="11" t="s">
        <v>208</v>
      </c>
      <c r="B40" s="1" t="s">
        <v>26</v>
      </c>
      <c r="C40" s="2" t="s">
        <v>27</v>
      </c>
      <c r="D40" s="3" t="s">
        <v>207</v>
      </c>
      <c r="E40" s="4" t="s">
        <v>18</v>
      </c>
      <c r="F40" s="4" t="s">
        <v>19</v>
      </c>
      <c r="G40" s="4" t="s">
        <v>20</v>
      </c>
      <c r="H40" s="4" t="s">
        <v>21</v>
      </c>
      <c r="I40" s="5" t="s">
        <v>21</v>
      </c>
      <c r="J40" s="1" t="s">
        <v>28</v>
      </c>
      <c r="K40" s="1" t="s">
        <v>29</v>
      </c>
      <c r="L40" s="1" t="s">
        <v>30</v>
      </c>
      <c r="M40" s="4" t="str">
        <f t="shared" si="0"/>
        <v>Outstanding</v>
      </c>
      <c r="N40" s="13" t="s">
        <v>21</v>
      </c>
    </row>
    <row r="41" spans="1:14" ht="60" customHeight="1" x14ac:dyDescent="0.35">
      <c r="A41" s="11" t="s">
        <v>209</v>
      </c>
      <c r="B41" s="1" t="s">
        <v>32</v>
      </c>
      <c r="C41" s="2" t="s">
        <v>27</v>
      </c>
      <c r="D41" s="3" t="s">
        <v>207</v>
      </c>
      <c r="E41" s="4" t="s">
        <v>18</v>
      </c>
      <c r="F41" s="4" t="s">
        <v>19</v>
      </c>
      <c r="G41" s="4" t="s">
        <v>20</v>
      </c>
      <c r="H41" s="4" t="s">
        <v>21</v>
      </c>
      <c r="I41" s="5" t="s">
        <v>21</v>
      </c>
      <c r="J41" s="1" t="s">
        <v>33</v>
      </c>
      <c r="K41" s="1" t="s">
        <v>34</v>
      </c>
      <c r="L41" s="1" t="s">
        <v>35</v>
      </c>
      <c r="M41" s="4" t="str">
        <f t="shared" si="0"/>
        <v>Outstanding</v>
      </c>
      <c r="N41" s="13" t="s">
        <v>21</v>
      </c>
    </row>
    <row r="42" spans="1:14" ht="60" customHeight="1" x14ac:dyDescent="0.35">
      <c r="A42" s="11" t="s">
        <v>210</v>
      </c>
      <c r="B42" s="1" t="s">
        <v>37</v>
      </c>
      <c r="C42" s="2" t="s">
        <v>27</v>
      </c>
      <c r="D42" s="3" t="s">
        <v>207</v>
      </c>
      <c r="E42" s="4" t="s">
        <v>18</v>
      </c>
      <c r="F42" s="4" t="s">
        <v>19</v>
      </c>
      <c r="G42" s="4" t="s">
        <v>20</v>
      </c>
      <c r="H42" s="4" t="s">
        <v>21</v>
      </c>
      <c r="I42" s="5" t="s">
        <v>21</v>
      </c>
      <c r="J42" s="1" t="s">
        <v>38</v>
      </c>
      <c r="K42" s="1" t="s">
        <v>39</v>
      </c>
      <c r="L42" s="1" t="s">
        <v>40</v>
      </c>
      <c r="M42" s="4" t="str">
        <f t="shared" si="0"/>
        <v>Outstanding</v>
      </c>
      <c r="N42" s="13" t="s">
        <v>21</v>
      </c>
    </row>
    <row r="43" spans="1:14" ht="60" customHeight="1" x14ac:dyDescent="0.35">
      <c r="A43" s="11" t="s">
        <v>211</v>
      </c>
      <c r="B43" s="1" t="s">
        <v>42</v>
      </c>
      <c r="C43" s="2" t="s">
        <v>27</v>
      </c>
      <c r="D43" s="3" t="s">
        <v>207</v>
      </c>
      <c r="E43" s="4" t="s">
        <v>18</v>
      </c>
      <c r="F43" s="4" t="s">
        <v>19</v>
      </c>
      <c r="G43" s="4" t="s">
        <v>20</v>
      </c>
      <c r="H43" s="4" t="s">
        <v>21</v>
      </c>
      <c r="I43" s="5" t="s">
        <v>21</v>
      </c>
      <c r="J43" s="1" t="s">
        <v>43</v>
      </c>
      <c r="K43" s="1" t="s">
        <v>39</v>
      </c>
      <c r="L43" s="1" t="s">
        <v>44</v>
      </c>
      <c r="M43" s="4" t="str">
        <f t="shared" si="0"/>
        <v>Outstanding</v>
      </c>
      <c r="N43" s="13" t="s">
        <v>21</v>
      </c>
    </row>
    <row r="44" spans="1:14" ht="60" customHeight="1" x14ac:dyDescent="0.35">
      <c r="A44" s="11" t="s">
        <v>212</v>
      </c>
      <c r="B44" s="1" t="s">
        <v>46</v>
      </c>
      <c r="C44" s="2" t="s">
        <v>27</v>
      </c>
      <c r="D44" s="3" t="s">
        <v>207</v>
      </c>
      <c r="E44" s="4" t="s">
        <v>18</v>
      </c>
      <c r="F44" s="4" t="s">
        <v>19</v>
      </c>
      <c r="G44" s="4" t="s">
        <v>20</v>
      </c>
      <c r="H44" s="4" t="s">
        <v>21</v>
      </c>
      <c r="I44" s="5" t="s">
        <v>21</v>
      </c>
      <c r="J44" s="1" t="s">
        <v>47</v>
      </c>
      <c r="K44" s="1" t="s">
        <v>48</v>
      </c>
      <c r="L44" s="1" t="s">
        <v>49</v>
      </c>
      <c r="M44" s="4" t="str">
        <f t="shared" si="0"/>
        <v>Outstanding</v>
      </c>
      <c r="N44" s="13" t="s">
        <v>21</v>
      </c>
    </row>
    <row r="45" spans="1:14" ht="60" customHeight="1" x14ac:dyDescent="0.35">
      <c r="A45" s="11" t="s">
        <v>213</v>
      </c>
      <c r="B45" s="1" t="s">
        <v>51</v>
      </c>
      <c r="C45" s="2" t="s">
        <v>27</v>
      </c>
      <c r="D45" s="3" t="s">
        <v>207</v>
      </c>
      <c r="E45" s="4" t="s">
        <v>18</v>
      </c>
      <c r="F45" s="4" t="s">
        <v>19</v>
      </c>
      <c r="G45" s="4" t="s">
        <v>20</v>
      </c>
      <c r="H45" s="4" t="s">
        <v>21</v>
      </c>
      <c r="I45" s="5" t="s">
        <v>21</v>
      </c>
      <c r="J45" s="1" t="s">
        <v>52</v>
      </c>
      <c r="K45" s="1" t="s">
        <v>53</v>
      </c>
      <c r="L45" s="1" t="s">
        <v>54</v>
      </c>
      <c r="M45" s="4" t="str">
        <f t="shared" si="0"/>
        <v>Outstanding</v>
      </c>
      <c r="N45" s="13" t="s">
        <v>21</v>
      </c>
    </row>
    <row r="46" spans="1:14" ht="60" customHeight="1" x14ac:dyDescent="0.35">
      <c r="A46" s="11" t="s">
        <v>214</v>
      </c>
      <c r="B46" s="1" t="s">
        <v>56</v>
      </c>
      <c r="C46" s="2" t="s">
        <v>27</v>
      </c>
      <c r="D46" s="3" t="s">
        <v>207</v>
      </c>
      <c r="E46" s="4" t="s">
        <v>18</v>
      </c>
      <c r="F46" s="4" t="s">
        <v>19</v>
      </c>
      <c r="G46" s="4" t="s">
        <v>20</v>
      </c>
      <c r="H46" s="4" t="s">
        <v>21</v>
      </c>
      <c r="I46" s="5" t="s">
        <v>21</v>
      </c>
      <c r="J46" s="1" t="s">
        <v>57</v>
      </c>
      <c r="K46" s="1" t="s">
        <v>58</v>
      </c>
      <c r="L46" s="1" t="s">
        <v>59</v>
      </c>
      <c r="M46" s="4" t="str">
        <f t="shared" si="0"/>
        <v>Outstanding</v>
      </c>
      <c r="N46" s="13" t="s">
        <v>21</v>
      </c>
    </row>
    <row r="47" spans="1:14" ht="60" customHeight="1" x14ac:dyDescent="0.35">
      <c r="A47" s="11" t="s">
        <v>215</v>
      </c>
      <c r="B47" s="1" t="s">
        <v>61</v>
      </c>
      <c r="C47" s="2" t="s">
        <v>27</v>
      </c>
      <c r="D47" s="3" t="s">
        <v>207</v>
      </c>
      <c r="E47" s="4" t="s">
        <v>18</v>
      </c>
      <c r="F47" s="4" t="s">
        <v>19</v>
      </c>
      <c r="G47" s="4" t="s">
        <v>20</v>
      </c>
      <c r="H47" s="4" t="s">
        <v>21</v>
      </c>
      <c r="I47" s="5" t="s">
        <v>21</v>
      </c>
      <c r="J47" s="1" t="s">
        <v>62</v>
      </c>
      <c r="K47" s="1" t="s">
        <v>63</v>
      </c>
      <c r="L47" s="1" t="s">
        <v>64</v>
      </c>
      <c r="M47" s="4" t="str">
        <f t="shared" si="0"/>
        <v>Outstanding</v>
      </c>
      <c r="N47" s="13" t="s">
        <v>21</v>
      </c>
    </row>
    <row r="48" spans="1:14" ht="60" customHeight="1" x14ac:dyDescent="0.35">
      <c r="A48" s="11" t="s">
        <v>216</v>
      </c>
      <c r="B48" s="1" t="s">
        <v>66</v>
      </c>
      <c r="C48" s="2" t="s">
        <v>27</v>
      </c>
      <c r="D48" s="3" t="s">
        <v>207</v>
      </c>
      <c r="E48" s="4" t="s">
        <v>18</v>
      </c>
      <c r="F48" s="4" t="s">
        <v>19</v>
      </c>
      <c r="G48" s="4" t="s">
        <v>20</v>
      </c>
      <c r="H48" s="4" t="s">
        <v>21</v>
      </c>
      <c r="I48" s="5" t="s">
        <v>21</v>
      </c>
      <c r="J48" s="1" t="s">
        <v>67</v>
      </c>
      <c r="K48" s="1" t="s">
        <v>68</v>
      </c>
      <c r="L48" s="1" t="s">
        <v>69</v>
      </c>
      <c r="M48" s="4" t="str">
        <f t="shared" si="0"/>
        <v>Outstanding</v>
      </c>
      <c r="N48" s="13" t="s">
        <v>21</v>
      </c>
    </row>
    <row r="49" spans="1:14" ht="60" customHeight="1" x14ac:dyDescent="0.35">
      <c r="A49" s="11" t="s">
        <v>217</v>
      </c>
      <c r="B49" s="1" t="s">
        <v>71</v>
      </c>
      <c r="C49" s="2" t="s">
        <v>27</v>
      </c>
      <c r="D49" s="3" t="s">
        <v>207</v>
      </c>
      <c r="E49" s="4" t="s">
        <v>18</v>
      </c>
      <c r="F49" s="4" t="s">
        <v>19</v>
      </c>
      <c r="G49" s="4" t="s">
        <v>20</v>
      </c>
      <c r="H49" s="4" t="s">
        <v>21</v>
      </c>
      <c r="I49" s="5" t="s">
        <v>21</v>
      </c>
      <c r="J49" s="1" t="s">
        <v>72</v>
      </c>
      <c r="K49" s="1" t="s">
        <v>73</v>
      </c>
      <c r="L49" s="1" t="s">
        <v>74</v>
      </c>
      <c r="M49" s="4" t="str">
        <f t="shared" si="0"/>
        <v>Outstanding</v>
      </c>
      <c r="N49" s="13" t="s">
        <v>21</v>
      </c>
    </row>
    <row r="50" spans="1:14" ht="60" customHeight="1" x14ac:dyDescent="0.35">
      <c r="A50" s="11" t="s">
        <v>218</v>
      </c>
      <c r="B50" s="1" t="s">
        <v>76</v>
      </c>
      <c r="C50" s="2" t="s">
        <v>77</v>
      </c>
      <c r="D50" s="3" t="s">
        <v>207</v>
      </c>
      <c r="E50" s="4" t="s">
        <v>18</v>
      </c>
      <c r="F50" s="4" t="s">
        <v>19</v>
      </c>
      <c r="G50" s="4" t="s">
        <v>20</v>
      </c>
      <c r="H50" s="4" t="s">
        <v>21</v>
      </c>
      <c r="I50" s="5" t="s">
        <v>21</v>
      </c>
      <c r="J50" s="1" t="s">
        <v>78</v>
      </c>
      <c r="K50" s="1" t="s">
        <v>79</v>
      </c>
      <c r="L50" s="1" t="s">
        <v>80</v>
      </c>
      <c r="M50" s="4" t="str">
        <f t="shared" si="0"/>
        <v>Outstanding</v>
      </c>
      <c r="N50" s="13" t="s">
        <v>21</v>
      </c>
    </row>
    <row r="51" spans="1:14" ht="60" customHeight="1" x14ac:dyDescent="0.35">
      <c r="A51" s="11" t="s">
        <v>219</v>
      </c>
      <c r="B51" s="1" t="s">
        <v>82</v>
      </c>
      <c r="C51" s="2" t="s">
        <v>27</v>
      </c>
      <c r="D51" s="3" t="s">
        <v>207</v>
      </c>
      <c r="E51" s="4" t="s">
        <v>18</v>
      </c>
      <c r="F51" s="4" t="s">
        <v>19</v>
      </c>
      <c r="G51" s="4" t="s">
        <v>20</v>
      </c>
      <c r="H51" s="4" t="s">
        <v>21</v>
      </c>
      <c r="I51" s="5" t="s">
        <v>21</v>
      </c>
      <c r="J51" s="1" t="s">
        <v>83</v>
      </c>
      <c r="K51" s="1" t="s">
        <v>84</v>
      </c>
      <c r="L51" s="1" t="s">
        <v>85</v>
      </c>
      <c r="M51" s="4" t="str">
        <f t="shared" si="0"/>
        <v>Outstanding</v>
      </c>
      <c r="N51" s="13" t="s">
        <v>21</v>
      </c>
    </row>
    <row r="52" spans="1:14" ht="60" customHeight="1" x14ac:dyDescent="0.35">
      <c r="A52" s="11" t="s">
        <v>220</v>
      </c>
      <c r="B52" s="1" t="s">
        <v>87</v>
      </c>
      <c r="C52" s="2" t="s">
        <v>27</v>
      </c>
      <c r="D52" s="3" t="s">
        <v>207</v>
      </c>
      <c r="E52" s="4" t="s">
        <v>18</v>
      </c>
      <c r="F52" s="4" t="s">
        <v>19</v>
      </c>
      <c r="G52" s="4" t="s">
        <v>20</v>
      </c>
      <c r="H52" s="4" t="s">
        <v>21</v>
      </c>
      <c r="I52" s="5" t="s">
        <v>21</v>
      </c>
      <c r="J52" s="1" t="s">
        <v>88</v>
      </c>
      <c r="K52" s="1" t="s">
        <v>89</v>
      </c>
      <c r="L52" s="1" t="s">
        <v>90</v>
      </c>
      <c r="M52" s="4" t="str">
        <f t="shared" si="0"/>
        <v>Outstanding</v>
      </c>
      <c r="N52" s="13" t="s">
        <v>21</v>
      </c>
    </row>
    <row r="53" spans="1:14" ht="60" customHeight="1" x14ac:dyDescent="0.35">
      <c r="A53" s="11" t="s">
        <v>221</v>
      </c>
      <c r="B53" s="1" t="s">
        <v>92</v>
      </c>
      <c r="C53" s="2" t="s">
        <v>16</v>
      </c>
      <c r="D53" s="3" t="s">
        <v>207</v>
      </c>
      <c r="E53" s="4" t="s">
        <v>18</v>
      </c>
      <c r="F53" s="4" t="s">
        <v>19</v>
      </c>
      <c r="G53" s="4" t="s">
        <v>20</v>
      </c>
      <c r="H53" s="4" t="s">
        <v>21</v>
      </c>
      <c r="I53" s="5" t="s">
        <v>21</v>
      </c>
      <c r="J53" s="1" t="s">
        <v>93</v>
      </c>
      <c r="K53" s="1" t="s">
        <v>94</v>
      </c>
      <c r="L53" s="1" t="s">
        <v>95</v>
      </c>
      <c r="M53" s="4" t="str">
        <f t="shared" si="0"/>
        <v>Outstanding</v>
      </c>
      <c r="N53" s="13" t="s">
        <v>21</v>
      </c>
    </row>
    <row r="54" spans="1:14" ht="60" customHeight="1" x14ac:dyDescent="0.35">
      <c r="A54" s="11" t="s">
        <v>222</v>
      </c>
      <c r="B54" s="1" t="s">
        <v>97</v>
      </c>
      <c r="C54" s="2" t="s">
        <v>27</v>
      </c>
      <c r="D54" s="3" t="s">
        <v>207</v>
      </c>
      <c r="E54" s="4" t="s">
        <v>18</v>
      </c>
      <c r="F54" s="4" t="s">
        <v>19</v>
      </c>
      <c r="G54" s="4" t="s">
        <v>20</v>
      </c>
      <c r="H54" s="4" t="s">
        <v>21</v>
      </c>
      <c r="I54" s="5" t="s">
        <v>21</v>
      </c>
      <c r="J54" s="1" t="s">
        <v>98</v>
      </c>
      <c r="K54" s="1" t="s">
        <v>99</v>
      </c>
      <c r="L54" s="1" t="s">
        <v>100</v>
      </c>
      <c r="M54" s="4" t="str">
        <f t="shared" si="0"/>
        <v>Outstanding</v>
      </c>
      <c r="N54" s="13" t="s">
        <v>21</v>
      </c>
    </row>
    <row r="55" spans="1:14" ht="60" customHeight="1" x14ac:dyDescent="0.35">
      <c r="A55" s="11" t="s">
        <v>223</v>
      </c>
      <c r="B55" s="1" t="s">
        <v>102</v>
      </c>
      <c r="C55" s="2" t="s">
        <v>27</v>
      </c>
      <c r="D55" s="3" t="s">
        <v>207</v>
      </c>
      <c r="E55" s="4" t="s">
        <v>18</v>
      </c>
      <c r="F55" s="4" t="s">
        <v>19</v>
      </c>
      <c r="G55" s="4" t="s">
        <v>20</v>
      </c>
      <c r="H55" s="4" t="s">
        <v>21</v>
      </c>
      <c r="I55" s="5" t="s">
        <v>21</v>
      </c>
      <c r="J55" s="1" t="s">
        <v>103</v>
      </c>
      <c r="K55" s="1" t="s">
        <v>104</v>
      </c>
      <c r="L55" s="1" t="s">
        <v>105</v>
      </c>
      <c r="M55" s="4" t="str">
        <f t="shared" si="0"/>
        <v>Outstanding</v>
      </c>
      <c r="N55" s="13" t="s">
        <v>21</v>
      </c>
    </row>
    <row r="56" spans="1:14" ht="60" customHeight="1" x14ac:dyDescent="0.35">
      <c r="A56" s="11" t="s">
        <v>224</v>
      </c>
      <c r="B56" s="1" t="s">
        <v>107</v>
      </c>
      <c r="C56" s="2" t="s">
        <v>27</v>
      </c>
      <c r="D56" s="3" t="s">
        <v>207</v>
      </c>
      <c r="E56" s="4" t="s">
        <v>18</v>
      </c>
      <c r="F56" s="4" t="s">
        <v>19</v>
      </c>
      <c r="G56" s="4" t="s">
        <v>20</v>
      </c>
      <c r="H56" s="4" t="s">
        <v>21</v>
      </c>
      <c r="I56" s="5" t="s">
        <v>21</v>
      </c>
      <c r="J56" s="1" t="s">
        <v>108</v>
      </c>
      <c r="K56" s="1" t="s">
        <v>109</v>
      </c>
      <c r="L56" s="1" t="s">
        <v>110</v>
      </c>
      <c r="M56" s="4" t="str">
        <f t="shared" si="0"/>
        <v>Outstanding</v>
      </c>
      <c r="N56" s="13" t="s">
        <v>21</v>
      </c>
    </row>
    <row r="57" spans="1:14" ht="60" customHeight="1" x14ac:dyDescent="0.35">
      <c r="A57" s="11" t="s">
        <v>225</v>
      </c>
      <c r="B57" s="1" t="s">
        <v>226</v>
      </c>
      <c r="C57" s="2" t="s">
        <v>27</v>
      </c>
      <c r="D57" s="3" t="s">
        <v>207</v>
      </c>
      <c r="E57" s="4" t="s">
        <v>18</v>
      </c>
      <c r="F57" s="4" t="s">
        <v>19</v>
      </c>
      <c r="G57" s="4" t="s">
        <v>20</v>
      </c>
      <c r="H57" s="4" t="s">
        <v>21</v>
      </c>
      <c r="I57" s="5" t="s">
        <v>21</v>
      </c>
      <c r="J57" s="1" t="s">
        <v>118</v>
      </c>
      <c r="K57" s="1" t="s">
        <v>119</v>
      </c>
      <c r="L57" s="1" t="s">
        <v>120</v>
      </c>
      <c r="M57" s="4" t="str">
        <f t="shared" si="0"/>
        <v>Outstanding</v>
      </c>
      <c r="N57" s="13" t="s">
        <v>21</v>
      </c>
    </row>
    <row r="58" spans="1:14" ht="60" customHeight="1" x14ac:dyDescent="0.35">
      <c r="A58" s="11" t="s">
        <v>227</v>
      </c>
      <c r="B58" s="1" t="s">
        <v>228</v>
      </c>
      <c r="C58" s="2" t="s">
        <v>27</v>
      </c>
      <c r="D58" s="3" t="s">
        <v>207</v>
      </c>
      <c r="E58" s="4" t="s">
        <v>18</v>
      </c>
      <c r="F58" s="4" t="s">
        <v>19</v>
      </c>
      <c r="G58" s="4" t="s">
        <v>20</v>
      </c>
      <c r="H58" s="4" t="s">
        <v>21</v>
      </c>
      <c r="I58" s="5" t="s">
        <v>21</v>
      </c>
      <c r="J58" s="1" t="s">
        <v>229</v>
      </c>
      <c r="K58" s="1" t="s">
        <v>230</v>
      </c>
      <c r="L58" s="1" t="s">
        <v>231</v>
      </c>
      <c r="M58" s="4" t="str">
        <f t="shared" si="0"/>
        <v>Outstanding</v>
      </c>
      <c r="N58" s="13" t="s">
        <v>21</v>
      </c>
    </row>
    <row r="59" spans="1:14" ht="60" customHeight="1" x14ac:dyDescent="0.35">
      <c r="A59" s="11" t="s">
        <v>232</v>
      </c>
      <c r="B59" s="1" t="s">
        <v>122</v>
      </c>
      <c r="C59" s="2" t="s">
        <v>16</v>
      </c>
      <c r="D59" s="3" t="s">
        <v>207</v>
      </c>
      <c r="E59" s="4" t="s">
        <v>18</v>
      </c>
      <c r="F59" s="4" t="s">
        <v>19</v>
      </c>
      <c r="G59" s="4" t="s">
        <v>20</v>
      </c>
      <c r="H59" s="4" t="s">
        <v>21</v>
      </c>
      <c r="I59" s="5" t="s">
        <v>21</v>
      </c>
      <c r="J59" s="1" t="s">
        <v>123</v>
      </c>
      <c r="K59" s="1" t="s">
        <v>124</v>
      </c>
      <c r="L59" s="1" t="s">
        <v>233</v>
      </c>
      <c r="M59" s="4" t="str">
        <f t="shared" si="0"/>
        <v>Outstanding</v>
      </c>
      <c r="N59" s="13" t="s">
        <v>21</v>
      </c>
    </row>
    <row r="60" spans="1:14" ht="60" customHeight="1" x14ac:dyDescent="0.35">
      <c r="A60" s="11" t="s">
        <v>234</v>
      </c>
      <c r="B60" s="1" t="s">
        <v>127</v>
      </c>
      <c r="C60" s="2" t="s">
        <v>27</v>
      </c>
      <c r="D60" s="3" t="s">
        <v>207</v>
      </c>
      <c r="E60" s="4" t="s">
        <v>18</v>
      </c>
      <c r="F60" s="4" t="s">
        <v>19</v>
      </c>
      <c r="G60" s="4" t="s">
        <v>20</v>
      </c>
      <c r="H60" s="4" t="s">
        <v>21</v>
      </c>
      <c r="I60" s="5" t="s">
        <v>21</v>
      </c>
      <c r="J60" s="1" t="s">
        <v>128</v>
      </c>
      <c r="K60" s="1" t="s">
        <v>129</v>
      </c>
      <c r="L60" s="1" t="s">
        <v>130</v>
      </c>
      <c r="M60" s="4" t="str">
        <f t="shared" si="0"/>
        <v>Outstanding</v>
      </c>
      <c r="N60" s="13" t="s">
        <v>21</v>
      </c>
    </row>
    <row r="61" spans="1:14" ht="60" customHeight="1" x14ac:dyDescent="0.35">
      <c r="A61" s="11" t="s">
        <v>235</v>
      </c>
      <c r="B61" s="1" t="s">
        <v>132</v>
      </c>
      <c r="C61" s="2" t="s">
        <v>27</v>
      </c>
      <c r="D61" s="3" t="s">
        <v>207</v>
      </c>
      <c r="E61" s="4" t="s">
        <v>18</v>
      </c>
      <c r="F61" s="4" t="s">
        <v>19</v>
      </c>
      <c r="G61" s="4" t="s">
        <v>20</v>
      </c>
      <c r="H61" s="4" t="s">
        <v>21</v>
      </c>
      <c r="I61" s="5" t="s">
        <v>21</v>
      </c>
      <c r="J61" s="1" t="s">
        <v>133</v>
      </c>
      <c r="K61" s="1" t="s">
        <v>134</v>
      </c>
      <c r="L61" s="1" t="s">
        <v>135</v>
      </c>
      <c r="M61" s="4" t="str">
        <f t="shared" si="0"/>
        <v>Outstanding</v>
      </c>
      <c r="N61" s="13" t="s">
        <v>21</v>
      </c>
    </row>
    <row r="62" spans="1:14" ht="60" customHeight="1" x14ac:dyDescent="0.35">
      <c r="A62" s="11" t="s">
        <v>236</v>
      </c>
      <c r="B62" s="1" t="s">
        <v>237</v>
      </c>
      <c r="C62" s="2" t="s">
        <v>27</v>
      </c>
      <c r="D62" s="3" t="s">
        <v>207</v>
      </c>
      <c r="E62" s="4" t="s">
        <v>18</v>
      </c>
      <c r="F62" s="4" t="s">
        <v>19</v>
      </c>
      <c r="G62" s="4" t="s">
        <v>20</v>
      </c>
      <c r="H62" s="4" t="s">
        <v>21</v>
      </c>
      <c r="I62" s="5" t="s">
        <v>21</v>
      </c>
      <c r="J62" s="1" t="s">
        <v>238</v>
      </c>
      <c r="K62" s="1" t="s">
        <v>239</v>
      </c>
      <c r="L62" s="1" t="s">
        <v>240</v>
      </c>
      <c r="M62" s="4" t="str">
        <f t="shared" si="0"/>
        <v>Outstanding</v>
      </c>
      <c r="N62" s="13" t="s">
        <v>21</v>
      </c>
    </row>
    <row r="63" spans="1:14" ht="60" customHeight="1" x14ac:dyDescent="0.35">
      <c r="A63" s="11" t="s">
        <v>241</v>
      </c>
      <c r="B63" s="1" t="s">
        <v>142</v>
      </c>
      <c r="C63" s="2" t="s">
        <v>27</v>
      </c>
      <c r="D63" s="3" t="s">
        <v>207</v>
      </c>
      <c r="E63" s="4" t="s">
        <v>18</v>
      </c>
      <c r="F63" s="4" t="s">
        <v>19</v>
      </c>
      <c r="G63" s="4" t="s">
        <v>20</v>
      </c>
      <c r="H63" s="4" t="s">
        <v>21</v>
      </c>
      <c r="I63" s="5" t="s">
        <v>21</v>
      </c>
      <c r="J63" s="1" t="s">
        <v>143</v>
      </c>
      <c r="K63" s="1" t="s">
        <v>144</v>
      </c>
      <c r="L63" s="1" t="s">
        <v>145</v>
      </c>
      <c r="M63" s="4" t="str">
        <f t="shared" si="0"/>
        <v>Outstanding</v>
      </c>
      <c r="N63" s="13" t="s">
        <v>21</v>
      </c>
    </row>
    <row r="64" spans="1:14" ht="60" customHeight="1" x14ac:dyDescent="0.35">
      <c r="A64" s="11" t="s">
        <v>242</v>
      </c>
      <c r="B64" s="1" t="s">
        <v>147</v>
      </c>
      <c r="C64" s="2" t="s">
        <v>27</v>
      </c>
      <c r="D64" s="3" t="s">
        <v>207</v>
      </c>
      <c r="E64" s="4" t="s">
        <v>18</v>
      </c>
      <c r="F64" s="4" t="s">
        <v>19</v>
      </c>
      <c r="G64" s="4" t="s">
        <v>20</v>
      </c>
      <c r="H64" s="4" t="s">
        <v>21</v>
      </c>
      <c r="I64" s="5" t="s">
        <v>21</v>
      </c>
      <c r="J64" s="1" t="s">
        <v>148</v>
      </c>
      <c r="K64" s="1" t="s">
        <v>149</v>
      </c>
      <c r="L64" s="1" t="s">
        <v>150</v>
      </c>
      <c r="M64" s="4" t="str">
        <f t="shared" si="0"/>
        <v>Outstanding</v>
      </c>
      <c r="N64" s="13" t="s">
        <v>21</v>
      </c>
    </row>
    <row r="65" spans="1:14" ht="60" customHeight="1" x14ac:dyDescent="0.35">
      <c r="A65" s="11" t="s">
        <v>243</v>
      </c>
      <c r="B65" s="1" t="s">
        <v>152</v>
      </c>
      <c r="C65" s="2" t="s">
        <v>27</v>
      </c>
      <c r="D65" s="3" t="s">
        <v>207</v>
      </c>
      <c r="E65" s="4" t="s">
        <v>18</v>
      </c>
      <c r="F65" s="4" t="s">
        <v>19</v>
      </c>
      <c r="G65" s="4" t="s">
        <v>20</v>
      </c>
      <c r="H65" s="4" t="s">
        <v>21</v>
      </c>
      <c r="I65" s="5" t="s">
        <v>21</v>
      </c>
      <c r="J65" s="1" t="s">
        <v>153</v>
      </c>
      <c r="K65" s="1" t="s">
        <v>154</v>
      </c>
      <c r="L65" s="1" t="s">
        <v>155</v>
      </c>
      <c r="M65" s="4" t="str">
        <f t="shared" si="0"/>
        <v>Outstanding</v>
      </c>
      <c r="N65" s="13" t="s">
        <v>21</v>
      </c>
    </row>
    <row r="66" spans="1:14" ht="60" customHeight="1" x14ac:dyDescent="0.35">
      <c r="A66" s="11" t="s">
        <v>244</v>
      </c>
      <c r="B66" s="1" t="s">
        <v>157</v>
      </c>
      <c r="C66" s="2" t="s">
        <v>27</v>
      </c>
      <c r="D66" s="3" t="s">
        <v>207</v>
      </c>
      <c r="E66" s="4" t="s">
        <v>18</v>
      </c>
      <c r="F66" s="4" t="s">
        <v>19</v>
      </c>
      <c r="G66" s="4" t="s">
        <v>20</v>
      </c>
      <c r="H66" s="4" t="s">
        <v>21</v>
      </c>
      <c r="I66" s="5" t="s">
        <v>21</v>
      </c>
      <c r="J66" s="1" t="s">
        <v>158</v>
      </c>
      <c r="K66" s="1" t="s">
        <v>159</v>
      </c>
      <c r="L66" s="1" t="s">
        <v>160</v>
      </c>
      <c r="M66" s="4" t="str">
        <f t="shared" si="0"/>
        <v>Outstanding</v>
      </c>
      <c r="N66" s="13" t="s">
        <v>21</v>
      </c>
    </row>
    <row r="67" spans="1:14" ht="60" customHeight="1" x14ac:dyDescent="0.35">
      <c r="A67" s="11" t="s">
        <v>245</v>
      </c>
      <c r="B67" s="1" t="s">
        <v>162</v>
      </c>
      <c r="C67" s="2" t="s">
        <v>16</v>
      </c>
      <c r="D67" s="3" t="s">
        <v>207</v>
      </c>
      <c r="E67" s="4" t="s">
        <v>18</v>
      </c>
      <c r="F67" s="4" t="s">
        <v>19</v>
      </c>
      <c r="G67" s="4" t="s">
        <v>20</v>
      </c>
      <c r="H67" s="4" t="s">
        <v>21</v>
      </c>
      <c r="I67" s="5" t="s">
        <v>21</v>
      </c>
      <c r="J67" s="1" t="s">
        <v>163</v>
      </c>
      <c r="K67" s="1" t="s">
        <v>164</v>
      </c>
      <c r="L67" s="1" t="s">
        <v>165</v>
      </c>
      <c r="M67" s="4" t="str">
        <f t="shared" si="0"/>
        <v>Outstanding</v>
      </c>
      <c r="N67" s="13" t="s">
        <v>21</v>
      </c>
    </row>
    <row r="68" spans="1:14" ht="60" customHeight="1" x14ac:dyDescent="0.35">
      <c r="A68" s="11" t="s">
        <v>246</v>
      </c>
      <c r="B68" s="1" t="s">
        <v>167</v>
      </c>
      <c r="C68" s="2" t="s">
        <v>27</v>
      </c>
      <c r="D68" s="3" t="s">
        <v>207</v>
      </c>
      <c r="E68" s="4" t="s">
        <v>18</v>
      </c>
      <c r="F68" s="4" t="s">
        <v>19</v>
      </c>
      <c r="G68" s="4" t="s">
        <v>20</v>
      </c>
      <c r="H68" s="4" t="s">
        <v>21</v>
      </c>
      <c r="I68" s="5" t="s">
        <v>21</v>
      </c>
      <c r="J68" s="1" t="s">
        <v>168</v>
      </c>
      <c r="K68" s="1" t="s">
        <v>169</v>
      </c>
      <c r="L68" s="1" t="s">
        <v>170</v>
      </c>
      <c r="M68" s="4" t="str">
        <f t="shared" si="0"/>
        <v>Outstanding</v>
      </c>
      <c r="N68" s="13" t="s">
        <v>21</v>
      </c>
    </row>
    <row r="69" spans="1:14" ht="60" customHeight="1" x14ac:dyDescent="0.35">
      <c r="A69" s="11" t="s">
        <v>247</v>
      </c>
      <c r="B69" s="1" t="s">
        <v>172</v>
      </c>
      <c r="C69" s="2" t="s">
        <v>77</v>
      </c>
      <c r="D69" s="3" t="s">
        <v>207</v>
      </c>
      <c r="E69" s="4" t="s">
        <v>18</v>
      </c>
      <c r="F69" s="4" t="s">
        <v>19</v>
      </c>
      <c r="G69" s="4" t="s">
        <v>20</v>
      </c>
      <c r="H69" s="4" t="s">
        <v>21</v>
      </c>
      <c r="I69" s="5" t="s">
        <v>21</v>
      </c>
      <c r="J69" s="1" t="s">
        <v>173</v>
      </c>
      <c r="K69" s="1" t="s">
        <v>174</v>
      </c>
      <c r="L69" s="1" t="s">
        <v>175</v>
      </c>
      <c r="M69" s="4" t="str">
        <f t="shared" si="0"/>
        <v>Outstanding</v>
      </c>
      <c r="N69" s="13" t="s">
        <v>21</v>
      </c>
    </row>
    <row r="70" spans="1:14" ht="60" customHeight="1" x14ac:dyDescent="0.35">
      <c r="A70" s="11" t="s">
        <v>248</v>
      </c>
      <c r="B70" s="1" t="s">
        <v>177</v>
      </c>
      <c r="C70" s="2" t="s">
        <v>27</v>
      </c>
      <c r="D70" s="3" t="s">
        <v>207</v>
      </c>
      <c r="E70" s="4" t="s">
        <v>18</v>
      </c>
      <c r="F70" s="4" t="s">
        <v>19</v>
      </c>
      <c r="G70" s="4" t="s">
        <v>20</v>
      </c>
      <c r="H70" s="4" t="s">
        <v>21</v>
      </c>
      <c r="I70" s="5" t="s">
        <v>21</v>
      </c>
      <c r="J70" s="1" t="s">
        <v>178</v>
      </c>
      <c r="K70" s="1" t="s">
        <v>179</v>
      </c>
      <c r="L70" s="1" t="s">
        <v>180</v>
      </c>
      <c r="M70" s="4" t="str">
        <f t="shared" si="0"/>
        <v>Outstanding</v>
      </c>
      <c r="N70" s="13" t="s">
        <v>21</v>
      </c>
    </row>
    <row r="71" spans="1:14" ht="60" customHeight="1" x14ac:dyDescent="0.35">
      <c r="A71" s="11" t="s">
        <v>249</v>
      </c>
      <c r="B71" s="1" t="s">
        <v>182</v>
      </c>
      <c r="C71" s="2" t="s">
        <v>27</v>
      </c>
      <c r="D71" s="3" t="s">
        <v>207</v>
      </c>
      <c r="E71" s="4" t="s">
        <v>18</v>
      </c>
      <c r="F71" s="4" t="s">
        <v>19</v>
      </c>
      <c r="G71" s="4" t="s">
        <v>20</v>
      </c>
      <c r="H71" s="4" t="s">
        <v>21</v>
      </c>
      <c r="I71" s="5" t="s">
        <v>21</v>
      </c>
      <c r="J71" s="1" t="s">
        <v>183</v>
      </c>
      <c r="K71" s="1" t="s">
        <v>184</v>
      </c>
      <c r="L71" s="1" t="s">
        <v>185</v>
      </c>
      <c r="M71" s="4" t="str">
        <f t="shared" si="0"/>
        <v>Outstanding</v>
      </c>
      <c r="N71" s="13" t="s">
        <v>21</v>
      </c>
    </row>
    <row r="72" spans="1:14" ht="60" customHeight="1" x14ac:dyDescent="0.35">
      <c r="A72" s="11" t="s">
        <v>250</v>
      </c>
      <c r="B72" s="1" t="s">
        <v>187</v>
      </c>
      <c r="C72" s="2" t="s">
        <v>27</v>
      </c>
      <c r="D72" s="3" t="s">
        <v>207</v>
      </c>
      <c r="E72" s="4" t="s">
        <v>18</v>
      </c>
      <c r="F72" s="4" t="s">
        <v>19</v>
      </c>
      <c r="G72" s="4" t="s">
        <v>20</v>
      </c>
      <c r="H72" s="4" t="s">
        <v>21</v>
      </c>
      <c r="I72" s="5" t="s">
        <v>21</v>
      </c>
      <c r="J72" s="1" t="s">
        <v>188</v>
      </c>
      <c r="K72" s="1" t="s">
        <v>189</v>
      </c>
      <c r="L72" s="1" t="s">
        <v>190</v>
      </c>
      <c r="M72" s="4" t="str">
        <f t="shared" si="0"/>
        <v>Outstanding</v>
      </c>
      <c r="N72" s="13" t="s">
        <v>21</v>
      </c>
    </row>
    <row r="73" spans="1:14" ht="60" customHeight="1" x14ac:dyDescent="0.35">
      <c r="A73" s="11" t="s">
        <v>251</v>
      </c>
      <c r="B73" s="1" t="s">
        <v>252</v>
      </c>
      <c r="C73" s="2" t="s">
        <v>27</v>
      </c>
      <c r="D73" s="3" t="s">
        <v>207</v>
      </c>
      <c r="E73" s="4" t="s">
        <v>18</v>
      </c>
      <c r="F73" s="4" t="s">
        <v>19</v>
      </c>
      <c r="G73" s="4" t="s">
        <v>20</v>
      </c>
      <c r="H73" s="4" t="s">
        <v>21</v>
      </c>
      <c r="I73" s="5" t="s">
        <v>21</v>
      </c>
      <c r="J73" s="1" t="s">
        <v>253</v>
      </c>
      <c r="K73" s="1" t="s">
        <v>254</v>
      </c>
      <c r="L73" s="1" t="s">
        <v>255</v>
      </c>
      <c r="M73" s="4" t="str">
        <f t="shared" si="0"/>
        <v>Outstanding</v>
      </c>
      <c r="N73" s="13" t="s">
        <v>21</v>
      </c>
    </row>
    <row r="74" spans="1:14" ht="60" customHeight="1" x14ac:dyDescent="0.35">
      <c r="A74" s="11" t="s">
        <v>256</v>
      </c>
      <c r="B74" s="1" t="s">
        <v>257</v>
      </c>
      <c r="C74" s="2" t="s">
        <v>27</v>
      </c>
      <c r="D74" s="3" t="s">
        <v>207</v>
      </c>
      <c r="E74" s="4" t="s">
        <v>18</v>
      </c>
      <c r="F74" s="4" t="s">
        <v>19</v>
      </c>
      <c r="G74" s="4" t="s">
        <v>20</v>
      </c>
      <c r="H74" s="4" t="s">
        <v>21</v>
      </c>
      <c r="I74" s="5" t="s">
        <v>21</v>
      </c>
      <c r="J74" s="1" t="s">
        <v>258</v>
      </c>
      <c r="K74" s="1" t="s">
        <v>259</v>
      </c>
      <c r="L74" s="1" t="s">
        <v>260</v>
      </c>
      <c r="M74" s="4" t="str">
        <f t="shared" si="0"/>
        <v>Outstanding</v>
      </c>
      <c r="N74" s="13" t="s">
        <v>21</v>
      </c>
    </row>
    <row r="75" spans="1:14" ht="60" customHeight="1" x14ac:dyDescent="0.35">
      <c r="A75" s="11" t="s">
        <v>261</v>
      </c>
      <c r="B75" s="1" t="s">
        <v>262</v>
      </c>
      <c r="C75" s="2" t="s">
        <v>27</v>
      </c>
      <c r="D75" s="3" t="s">
        <v>207</v>
      </c>
      <c r="E75" s="4" t="s">
        <v>18</v>
      </c>
      <c r="F75" s="4" t="s">
        <v>19</v>
      </c>
      <c r="G75" s="4" t="s">
        <v>20</v>
      </c>
      <c r="H75" s="4" t="s">
        <v>21</v>
      </c>
      <c r="I75" s="5" t="s">
        <v>21</v>
      </c>
      <c r="J75" s="1" t="s">
        <v>263</v>
      </c>
      <c r="K75" s="1" t="s">
        <v>264</v>
      </c>
      <c r="L75" s="1" t="s">
        <v>265</v>
      </c>
      <c r="M75" s="4" t="str">
        <f t="shared" si="0"/>
        <v>Outstanding</v>
      </c>
      <c r="N75" s="13" t="s">
        <v>21</v>
      </c>
    </row>
    <row r="76" spans="1:14" ht="60" customHeight="1" x14ac:dyDescent="0.35">
      <c r="A76" s="11" t="s">
        <v>266</v>
      </c>
      <c r="B76" s="1" t="s">
        <v>192</v>
      </c>
      <c r="C76" s="2" t="s">
        <v>16</v>
      </c>
      <c r="D76" s="3" t="s">
        <v>207</v>
      </c>
      <c r="E76" s="4" t="s">
        <v>18</v>
      </c>
      <c r="F76" s="4" t="s">
        <v>19</v>
      </c>
      <c r="G76" s="4" t="s">
        <v>20</v>
      </c>
      <c r="H76" s="4" t="s">
        <v>21</v>
      </c>
      <c r="I76" s="5" t="s">
        <v>21</v>
      </c>
      <c r="J76" s="1" t="s">
        <v>193</v>
      </c>
      <c r="K76" s="1" t="s">
        <v>194</v>
      </c>
      <c r="L76" s="1" t="s">
        <v>195</v>
      </c>
      <c r="M76" s="4" t="str">
        <f t="shared" si="0"/>
        <v>Outstanding</v>
      </c>
      <c r="N76" s="13" t="s">
        <v>21</v>
      </c>
    </row>
    <row r="77" spans="1:14" ht="60" customHeight="1" x14ac:dyDescent="0.35">
      <c r="A77" s="11" t="s">
        <v>267</v>
      </c>
      <c r="B77" s="1" t="s">
        <v>197</v>
      </c>
      <c r="C77" s="2" t="s">
        <v>27</v>
      </c>
      <c r="D77" s="3" t="s">
        <v>207</v>
      </c>
      <c r="E77" s="4" t="s">
        <v>18</v>
      </c>
      <c r="F77" s="4" t="s">
        <v>19</v>
      </c>
      <c r="G77" s="4" t="s">
        <v>20</v>
      </c>
      <c r="H77" s="4" t="s">
        <v>21</v>
      </c>
      <c r="I77" s="5" t="s">
        <v>21</v>
      </c>
      <c r="J77" s="1" t="s">
        <v>198</v>
      </c>
      <c r="K77" s="1" t="s">
        <v>199</v>
      </c>
      <c r="L77" s="1" t="s">
        <v>200</v>
      </c>
      <c r="M77" s="4" t="str">
        <f t="shared" si="0"/>
        <v>Outstanding</v>
      </c>
      <c r="N77" s="13" t="s">
        <v>21</v>
      </c>
    </row>
    <row r="78" spans="1:14" ht="60" customHeight="1" x14ac:dyDescent="0.35">
      <c r="A78" s="11" t="s">
        <v>268</v>
      </c>
      <c r="B78" s="1" t="s">
        <v>202</v>
      </c>
      <c r="C78" s="2" t="s">
        <v>16</v>
      </c>
      <c r="D78" s="3" t="s">
        <v>207</v>
      </c>
      <c r="E78" s="4" t="s">
        <v>18</v>
      </c>
      <c r="F78" s="4" t="s">
        <v>19</v>
      </c>
      <c r="G78" s="4" t="s">
        <v>20</v>
      </c>
      <c r="H78" s="4" t="s">
        <v>21</v>
      </c>
      <c r="I78" s="5" t="s">
        <v>21</v>
      </c>
      <c r="J78" s="1" t="s">
        <v>203</v>
      </c>
      <c r="K78" s="1" t="s">
        <v>204</v>
      </c>
      <c r="L78" s="1" t="s">
        <v>205</v>
      </c>
      <c r="M78" s="4" t="str">
        <f t="shared" si="0"/>
        <v>Outstanding</v>
      </c>
      <c r="N78" s="13" t="s">
        <v>21</v>
      </c>
    </row>
    <row r="79" spans="1:14" ht="60" customHeight="1" x14ac:dyDescent="0.35">
      <c r="A79" s="11" t="s">
        <v>269</v>
      </c>
      <c r="B79" s="1" t="s">
        <v>270</v>
      </c>
      <c r="C79" s="2" t="s">
        <v>27</v>
      </c>
      <c r="D79" s="3" t="s">
        <v>17</v>
      </c>
      <c r="E79" s="4" t="s">
        <v>18</v>
      </c>
      <c r="F79" s="4" t="s">
        <v>19</v>
      </c>
      <c r="G79" s="4" t="s">
        <v>20</v>
      </c>
      <c r="H79" s="4" t="s">
        <v>21</v>
      </c>
      <c r="I79" s="5" t="s">
        <v>21</v>
      </c>
      <c r="J79" s="1" t="s">
        <v>271</v>
      </c>
      <c r="K79" s="1" t="s">
        <v>272</v>
      </c>
      <c r="L79" s="1" t="s">
        <v>273</v>
      </c>
      <c r="M79" s="4" t="str">
        <f t="shared" si="0"/>
        <v>Outstanding</v>
      </c>
      <c r="N79" s="13" t="s">
        <v>21</v>
      </c>
    </row>
    <row r="80" spans="1:14" ht="60" customHeight="1" x14ac:dyDescent="0.35">
      <c r="A80" s="11" t="s">
        <v>274</v>
      </c>
      <c r="B80" s="1" t="s">
        <v>275</v>
      </c>
      <c r="C80" s="2" t="s">
        <v>16</v>
      </c>
      <c r="D80" s="3" t="s">
        <v>17</v>
      </c>
      <c r="E80" s="4" t="s">
        <v>18</v>
      </c>
      <c r="F80" s="4" t="s">
        <v>19</v>
      </c>
      <c r="G80" s="4" t="s">
        <v>20</v>
      </c>
      <c r="H80" s="4" t="s">
        <v>21</v>
      </c>
      <c r="I80" s="5" t="s">
        <v>21</v>
      </c>
      <c r="J80" s="1" t="s">
        <v>276</v>
      </c>
      <c r="K80" s="1" t="s">
        <v>277</v>
      </c>
      <c r="L80" s="1" t="s">
        <v>278</v>
      </c>
      <c r="M80" s="4" t="str">
        <f t="shared" si="0"/>
        <v>Outstanding</v>
      </c>
      <c r="N80" s="13" t="s">
        <v>21</v>
      </c>
    </row>
    <row r="81" spans="1:14" ht="60" customHeight="1" x14ac:dyDescent="0.35">
      <c r="A81" s="11" t="s">
        <v>279</v>
      </c>
      <c r="B81" s="1" t="s">
        <v>280</v>
      </c>
      <c r="C81" s="2" t="s">
        <v>16</v>
      </c>
      <c r="D81" s="3" t="s">
        <v>17</v>
      </c>
      <c r="E81" s="4" t="s">
        <v>18</v>
      </c>
      <c r="F81" s="4" t="s">
        <v>19</v>
      </c>
      <c r="G81" s="4" t="s">
        <v>20</v>
      </c>
      <c r="H81" s="4" t="s">
        <v>21</v>
      </c>
      <c r="I81" s="5" t="s">
        <v>21</v>
      </c>
      <c r="J81" s="1" t="s">
        <v>281</v>
      </c>
      <c r="K81" s="1" t="s">
        <v>282</v>
      </c>
      <c r="L81" s="1" t="s">
        <v>283</v>
      </c>
      <c r="M81" s="4" t="str">
        <f t="shared" si="0"/>
        <v>Outstanding</v>
      </c>
      <c r="N81" s="13" t="s">
        <v>21</v>
      </c>
    </row>
    <row r="82" spans="1:14" ht="60" customHeight="1" x14ac:dyDescent="0.35">
      <c r="A82" s="11" t="s">
        <v>284</v>
      </c>
      <c r="B82" s="1" t="s">
        <v>285</v>
      </c>
      <c r="C82" s="2" t="s">
        <v>16</v>
      </c>
      <c r="D82" s="3" t="s">
        <v>17</v>
      </c>
      <c r="E82" s="4" t="s">
        <v>18</v>
      </c>
      <c r="F82" s="4" t="s">
        <v>19</v>
      </c>
      <c r="G82" s="4" t="s">
        <v>20</v>
      </c>
      <c r="H82" s="4" t="s">
        <v>21</v>
      </c>
      <c r="I82" s="5" t="s">
        <v>21</v>
      </c>
      <c r="J82" s="1" t="s">
        <v>286</v>
      </c>
      <c r="K82" s="1" t="s">
        <v>287</v>
      </c>
      <c r="L82" s="1" t="s">
        <v>288</v>
      </c>
      <c r="M82" s="4" t="str">
        <f t="shared" si="0"/>
        <v>Outstanding</v>
      </c>
      <c r="N82" s="13" t="s">
        <v>21</v>
      </c>
    </row>
    <row r="83" spans="1:14" ht="60" customHeight="1" x14ac:dyDescent="0.35">
      <c r="A83" s="11" t="s">
        <v>289</v>
      </c>
      <c r="B83" s="1" t="s">
        <v>290</v>
      </c>
      <c r="C83" s="2" t="s">
        <v>27</v>
      </c>
      <c r="D83" s="3" t="s">
        <v>17</v>
      </c>
      <c r="E83" s="4" t="s">
        <v>18</v>
      </c>
      <c r="F83" s="4" t="s">
        <v>19</v>
      </c>
      <c r="G83" s="4" t="s">
        <v>20</v>
      </c>
      <c r="H83" s="4" t="s">
        <v>21</v>
      </c>
      <c r="I83" s="5" t="s">
        <v>21</v>
      </c>
      <c r="J83" s="1" t="s">
        <v>291</v>
      </c>
      <c r="K83" s="1" t="s">
        <v>292</v>
      </c>
      <c r="L83" s="1" t="s">
        <v>293</v>
      </c>
      <c r="M83" s="4" t="str">
        <f t="shared" si="0"/>
        <v>Outstanding</v>
      </c>
      <c r="N83" s="13" t="s">
        <v>21</v>
      </c>
    </row>
    <row r="84" spans="1:14" ht="60" customHeight="1" x14ac:dyDescent="0.35">
      <c r="A84" s="11" t="s">
        <v>294</v>
      </c>
      <c r="B84" s="1" t="s">
        <v>295</v>
      </c>
      <c r="C84" s="2" t="s">
        <v>27</v>
      </c>
      <c r="D84" s="3" t="s">
        <v>17</v>
      </c>
      <c r="E84" s="4" t="s">
        <v>18</v>
      </c>
      <c r="F84" s="4" t="s">
        <v>19</v>
      </c>
      <c r="G84" s="4" t="s">
        <v>20</v>
      </c>
      <c r="H84" s="4" t="s">
        <v>21</v>
      </c>
      <c r="I84" s="5" t="s">
        <v>21</v>
      </c>
      <c r="J84" s="1" t="s">
        <v>296</v>
      </c>
      <c r="K84" s="1" t="s">
        <v>297</v>
      </c>
      <c r="L84" s="1" t="s">
        <v>298</v>
      </c>
      <c r="M84" s="4" t="str">
        <f t="shared" si="0"/>
        <v>Outstanding</v>
      </c>
      <c r="N84" s="13" t="s">
        <v>21</v>
      </c>
    </row>
    <row r="85" spans="1:14" ht="60" customHeight="1" x14ac:dyDescent="0.35">
      <c r="A85" s="11" t="s">
        <v>299</v>
      </c>
      <c r="B85" s="1" t="s">
        <v>270</v>
      </c>
      <c r="C85" s="2" t="s">
        <v>27</v>
      </c>
      <c r="D85" s="3" t="s">
        <v>207</v>
      </c>
      <c r="E85" s="4" t="s">
        <v>18</v>
      </c>
      <c r="F85" s="4" t="s">
        <v>19</v>
      </c>
      <c r="G85" s="4" t="s">
        <v>20</v>
      </c>
      <c r="H85" s="4" t="s">
        <v>21</v>
      </c>
      <c r="I85" s="5" t="s">
        <v>21</v>
      </c>
      <c r="J85" s="1" t="s">
        <v>300</v>
      </c>
      <c r="K85" s="1" t="s">
        <v>272</v>
      </c>
      <c r="L85" s="1" t="s">
        <v>301</v>
      </c>
      <c r="M85" s="4" t="str">
        <f t="shared" si="0"/>
        <v>Outstanding</v>
      </c>
      <c r="N85" s="13" t="s">
        <v>21</v>
      </c>
    </row>
    <row r="86" spans="1:14" ht="60" customHeight="1" x14ac:dyDescent="0.35">
      <c r="A86" s="11" t="s">
        <v>302</v>
      </c>
      <c r="B86" s="1" t="s">
        <v>275</v>
      </c>
      <c r="C86" s="2" t="s">
        <v>16</v>
      </c>
      <c r="D86" s="3" t="s">
        <v>207</v>
      </c>
      <c r="E86" s="4" t="s">
        <v>18</v>
      </c>
      <c r="F86" s="4" t="s">
        <v>19</v>
      </c>
      <c r="G86" s="4" t="s">
        <v>20</v>
      </c>
      <c r="H86" s="4" t="s">
        <v>21</v>
      </c>
      <c r="I86" s="5" t="s">
        <v>21</v>
      </c>
      <c r="J86" s="1" t="s">
        <v>276</v>
      </c>
      <c r="K86" s="1" t="s">
        <v>277</v>
      </c>
      <c r="L86" s="1" t="s">
        <v>278</v>
      </c>
      <c r="M86" s="4" t="str">
        <f t="shared" si="0"/>
        <v>Outstanding</v>
      </c>
      <c r="N86" s="13" t="s">
        <v>21</v>
      </c>
    </row>
    <row r="87" spans="1:14" ht="60" customHeight="1" x14ac:dyDescent="0.35">
      <c r="A87" s="11" t="s">
        <v>303</v>
      </c>
      <c r="B87" s="1" t="s">
        <v>280</v>
      </c>
      <c r="C87" s="2" t="s">
        <v>16</v>
      </c>
      <c r="D87" s="3" t="s">
        <v>207</v>
      </c>
      <c r="E87" s="4" t="s">
        <v>18</v>
      </c>
      <c r="F87" s="4" t="s">
        <v>19</v>
      </c>
      <c r="G87" s="4" t="s">
        <v>20</v>
      </c>
      <c r="H87" s="4" t="s">
        <v>21</v>
      </c>
      <c r="I87" s="5" t="s">
        <v>21</v>
      </c>
      <c r="J87" s="1" t="s">
        <v>281</v>
      </c>
      <c r="K87" s="1" t="s">
        <v>282</v>
      </c>
      <c r="L87" s="1" t="s">
        <v>283</v>
      </c>
      <c r="M87" s="4" t="str">
        <f t="shared" si="0"/>
        <v>Outstanding</v>
      </c>
      <c r="N87" s="13" t="s">
        <v>21</v>
      </c>
    </row>
    <row r="88" spans="1:14" ht="60" customHeight="1" x14ac:dyDescent="0.35">
      <c r="A88" s="11" t="s">
        <v>304</v>
      </c>
      <c r="B88" s="1" t="s">
        <v>285</v>
      </c>
      <c r="C88" s="2" t="s">
        <v>16</v>
      </c>
      <c r="D88" s="3" t="s">
        <v>207</v>
      </c>
      <c r="E88" s="4" t="s">
        <v>18</v>
      </c>
      <c r="F88" s="4" t="s">
        <v>19</v>
      </c>
      <c r="G88" s="4" t="s">
        <v>20</v>
      </c>
      <c r="H88" s="4" t="s">
        <v>21</v>
      </c>
      <c r="I88" s="5" t="s">
        <v>21</v>
      </c>
      <c r="J88" s="1" t="s">
        <v>286</v>
      </c>
      <c r="K88" s="1" t="s">
        <v>287</v>
      </c>
      <c r="L88" s="1" t="s">
        <v>305</v>
      </c>
      <c r="M88" s="4" t="str">
        <f t="shared" si="0"/>
        <v>Outstanding</v>
      </c>
      <c r="N88" s="13" t="s">
        <v>21</v>
      </c>
    </row>
    <row r="89" spans="1:14" ht="60" customHeight="1" x14ac:dyDescent="0.35">
      <c r="A89" s="11" t="s">
        <v>306</v>
      </c>
      <c r="B89" s="1" t="s">
        <v>290</v>
      </c>
      <c r="C89" s="2" t="s">
        <v>27</v>
      </c>
      <c r="D89" s="3" t="s">
        <v>207</v>
      </c>
      <c r="E89" s="4" t="s">
        <v>18</v>
      </c>
      <c r="F89" s="4" t="s">
        <v>19</v>
      </c>
      <c r="G89" s="4" t="s">
        <v>20</v>
      </c>
      <c r="H89" s="4" t="s">
        <v>21</v>
      </c>
      <c r="I89" s="5" t="s">
        <v>21</v>
      </c>
      <c r="J89" s="1" t="s">
        <v>291</v>
      </c>
      <c r="K89" s="1" t="s">
        <v>292</v>
      </c>
      <c r="L89" s="1" t="s">
        <v>293</v>
      </c>
      <c r="M89" s="4" t="str">
        <f t="shared" si="0"/>
        <v>Outstanding</v>
      </c>
      <c r="N89" s="13" t="s">
        <v>21</v>
      </c>
    </row>
    <row r="90" spans="1:14" ht="60" customHeight="1" x14ac:dyDescent="0.35">
      <c r="A90" s="11" t="s">
        <v>307</v>
      </c>
      <c r="B90" s="1" t="s">
        <v>295</v>
      </c>
      <c r="C90" s="2" t="s">
        <v>27</v>
      </c>
      <c r="D90" s="3" t="s">
        <v>207</v>
      </c>
      <c r="E90" s="4" t="s">
        <v>18</v>
      </c>
      <c r="F90" s="4" t="s">
        <v>19</v>
      </c>
      <c r="G90" s="4" t="s">
        <v>20</v>
      </c>
      <c r="H90" s="4" t="s">
        <v>21</v>
      </c>
      <c r="I90" s="5" t="s">
        <v>21</v>
      </c>
      <c r="J90" s="1" t="s">
        <v>308</v>
      </c>
      <c r="K90" s="1" t="s">
        <v>297</v>
      </c>
      <c r="L90" s="1" t="s">
        <v>309</v>
      </c>
      <c r="M90" s="4" t="str">
        <f t="shared" si="0"/>
        <v>Outstanding</v>
      </c>
      <c r="N90" s="13" t="s">
        <v>21</v>
      </c>
    </row>
    <row r="91" spans="1:14" ht="60" customHeight="1" x14ac:dyDescent="0.35">
      <c r="A91" s="11" t="s">
        <v>310</v>
      </c>
      <c r="B91" s="1" t="s">
        <v>311</v>
      </c>
      <c r="C91" s="2" t="s">
        <v>27</v>
      </c>
      <c r="D91" s="3" t="s">
        <v>17</v>
      </c>
      <c r="E91" s="4" t="s">
        <v>18</v>
      </c>
      <c r="F91" s="4" t="s">
        <v>19</v>
      </c>
      <c r="G91" s="4" t="s">
        <v>20</v>
      </c>
      <c r="H91" s="4" t="s">
        <v>21</v>
      </c>
      <c r="I91" s="5" t="s">
        <v>21</v>
      </c>
      <c r="J91" s="1" t="s">
        <v>312</v>
      </c>
      <c r="K91" s="1" t="s">
        <v>313</v>
      </c>
      <c r="L91" s="1" t="s">
        <v>314</v>
      </c>
      <c r="M91" s="4" t="str">
        <f t="shared" si="0"/>
        <v>Outstanding</v>
      </c>
      <c r="N91" s="13" t="s">
        <v>21</v>
      </c>
    </row>
    <row r="92" spans="1:14" ht="60" customHeight="1" x14ac:dyDescent="0.35">
      <c r="A92" s="11" t="s">
        <v>315</v>
      </c>
      <c r="B92" s="1" t="s">
        <v>316</v>
      </c>
      <c r="C92" s="2" t="s">
        <v>27</v>
      </c>
      <c r="D92" s="3" t="s">
        <v>17</v>
      </c>
      <c r="E92" s="4" t="s">
        <v>18</v>
      </c>
      <c r="F92" s="4" t="s">
        <v>19</v>
      </c>
      <c r="G92" s="4" t="s">
        <v>20</v>
      </c>
      <c r="H92" s="4" t="s">
        <v>21</v>
      </c>
      <c r="I92" s="5" t="s">
        <v>21</v>
      </c>
      <c r="J92" s="1" t="s">
        <v>317</v>
      </c>
      <c r="K92" s="1" t="s">
        <v>318</v>
      </c>
      <c r="L92" s="1" t="s">
        <v>319</v>
      </c>
      <c r="M92" s="4" t="str">
        <f t="shared" si="0"/>
        <v>Outstanding</v>
      </c>
      <c r="N92" s="13" t="s">
        <v>21</v>
      </c>
    </row>
    <row r="93" spans="1:14" ht="60" customHeight="1" x14ac:dyDescent="0.35">
      <c r="A93" s="11" t="s">
        <v>320</v>
      </c>
      <c r="B93" s="1" t="s">
        <v>311</v>
      </c>
      <c r="C93" s="2" t="s">
        <v>27</v>
      </c>
      <c r="D93" s="3" t="s">
        <v>207</v>
      </c>
      <c r="E93" s="4" t="s">
        <v>18</v>
      </c>
      <c r="F93" s="4" t="s">
        <v>19</v>
      </c>
      <c r="G93" s="4" t="s">
        <v>20</v>
      </c>
      <c r="H93" s="4" t="s">
        <v>21</v>
      </c>
      <c r="I93" s="5" t="s">
        <v>21</v>
      </c>
      <c r="J93" s="1" t="s">
        <v>312</v>
      </c>
      <c r="K93" s="1" t="s">
        <v>321</v>
      </c>
      <c r="L93" s="1" t="s">
        <v>314</v>
      </c>
      <c r="M93" s="4" t="str">
        <f t="shared" si="0"/>
        <v>Outstanding</v>
      </c>
      <c r="N93" s="13" t="s">
        <v>21</v>
      </c>
    </row>
    <row r="94" spans="1:14" ht="60" customHeight="1" x14ac:dyDescent="0.35">
      <c r="A94" s="12" t="s">
        <v>322</v>
      </c>
      <c r="B94" s="6" t="s">
        <v>316</v>
      </c>
      <c r="C94" s="7" t="s">
        <v>27</v>
      </c>
      <c r="D94" s="8" t="s">
        <v>207</v>
      </c>
      <c r="E94" s="9" t="s">
        <v>18</v>
      </c>
      <c r="F94" s="9" t="s">
        <v>19</v>
      </c>
      <c r="G94" s="9" t="s">
        <v>20</v>
      </c>
      <c r="H94" s="9" t="s">
        <v>21</v>
      </c>
      <c r="I94" s="10" t="s">
        <v>21</v>
      </c>
      <c r="J94" s="6" t="s">
        <v>317</v>
      </c>
      <c r="K94" s="6" t="s">
        <v>318</v>
      </c>
      <c r="L94" s="6" t="s">
        <v>323</v>
      </c>
      <c r="M94" s="9" t="str">
        <f t="shared" si="0"/>
        <v>Outstanding</v>
      </c>
      <c r="N94" s="14" t="s">
        <v>21</v>
      </c>
    </row>
    <row r="98" spans="1:4" ht="32" customHeight="1" x14ac:dyDescent="0.35">
      <c r="A98" s="109" t="s">
        <v>324</v>
      </c>
      <c r="B98" s="109"/>
      <c r="C98" s="109"/>
      <c r="D98" s="109"/>
    </row>
  </sheetData>
  <mergeCells count="1">
    <mergeCell ref="A98:D98"/>
  </mergeCells>
  <conditionalFormatting sqref="C2:C94">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94">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94">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94">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94" xr:uid="{00000000-0002-0000-0200-000000000000}">
      <formula1>"Must,Should,Could,Won't,Unassigned"</formula1>
    </dataValidation>
    <dataValidation type="list" showErrorMessage="1" errorTitle="Invalid Value" error="Please select a value from the list: Low, Medium, High, Unassessed." sqref="F2:F94" xr:uid="{00000000-0002-0000-0200-000001000000}">
      <formula1>"Low,Medium,High,Unassessed"</formula1>
    </dataValidation>
    <dataValidation type="list" showErrorMessage="1" errorTitle="Invalid Value" error="Please select a value from the list: Phase1, Phase2, Phase3, Phase4, Phase5, Pending." sqref="G2:G9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4" xr:uid="{00000000-0002-0000-0200-000003000000}">
      <formula1>"Implemented,Testing,Failed,Compensated,Risk Accepted,N/A"</formula1>
    </dataValidation>
  </dataValidations>
  <hyperlinks>
    <hyperlink ref="A9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456</v>
      </c>
      <c r="C2" s="126" t="s">
        <v>456</v>
      </c>
      <c r="D2" s="126" t="s">
        <v>456</v>
      </c>
      <c r="E2" s="126" t="s">
        <v>456</v>
      </c>
      <c r="F2" s="126" t="s">
        <v>456</v>
      </c>
      <c r="G2" s="126" t="s">
        <v>456</v>
      </c>
      <c r="H2" s="130" t="s">
        <v>457</v>
      </c>
      <c r="I2" s="130" t="s">
        <v>457</v>
      </c>
      <c r="J2" s="130" t="s">
        <v>457</v>
      </c>
      <c r="K2" s="130" t="s">
        <v>457</v>
      </c>
      <c r="L2" s="130" t="s">
        <v>457</v>
      </c>
      <c r="M2" s="129" t="s">
        <v>458</v>
      </c>
      <c r="N2" s="129" t="s">
        <v>458</v>
      </c>
      <c r="O2" s="131" t="s">
        <v>459</v>
      </c>
      <c r="P2" s="131" t="s">
        <v>459</v>
      </c>
      <c r="Q2" s="127" t="s">
        <v>12</v>
      </c>
      <c r="R2" s="127" t="s">
        <v>12</v>
      </c>
      <c r="S2" s="127" t="s">
        <v>12</v>
      </c>
      <c r="T2" s="128" t="s">
        <v>460</v>
      </c>
    </row>
    <row r="3" spans="2:20" ht="35" customHeight="1" x14ac:dyDescent="0.35">
      <c r="B3" s="73" t="s">
        <v>461</v>
      </c>
      <c r="C3" s="73" t="s">
        <v>462</v>
      </c>
      <c r="D3" s="73" t="s">
        <v>463</v>
      </c>
      <c r="E3" s="73" t="s">
        <v>464</v>
      </c>
      <c r="F3" s="73" t="s">
        <v>465</v>
      </c>
      <c r="G3" s="73" t="s">
        <v>10</v>
      </c>
      <c r="H3" s="74" t="s">
        <v>466</v>
      </c>
      <c r="I3" s="74" t="s">
        <v>467</v>
      </c>
      <c r="J3" s="74" t="s">
        <v>468</v>
      </c>
      <c r="K3" s="74" t="s">
        <v>469</v>
      </c>
      <c r="L3" s="74" t="s">
        <v>400</v>
      </c>
      <c r="M3" s="75" t="s">
        <v>470</v>
      </c>
      <c r="N3" s="75" t="s">
        <v>471</v>
      </c>
      <c r="O3" s="76" t="s">
        <v>472</v>
      </c>
      <c r="P3" s="76" t="s">
        <v>473</v>
      </c>
      <c r="Q3" s="77" t="s">
        <v>12</v>
      </c>
      <c r="R3" s="77" t="s">
        <v>474</v>
      </c>
      <c r="S3" s="77" t="s">
        <v>475</v>
      </c>
      <c r="T3" s="78" t="s">
        <v>476</v>
      </c>
    </row>
    <row r="4" spans="2:20" ht="60" customHeight="1" x14ac:dyDescent="0.35">
      <c r="B4" s="79" t="s">
        <v>477</v>
      </c>
      <c r="C4" s="79" t="s">
        <v>478</v>
      </c>
      <c r="D4" s="79" t="s">
        <v>479</v>
      </c>
      <c r="E4" s="79" t="s">
        <v>480</v>
      </c>
      <c r="F4" s="79" t="s">
        <v>481</v>
      </c>
      <c r="G4" s="79" t="s">
        <v>482</v>
      </c>
      <c r="H4" s="79" t="s">
        <v>483</v>
      </c>
      <c r="I4" s="79" t="s">
        <v>484</v>
      </c>
      <c r="J4" s="79" t="s">
        <v>485</v>
      </c>
      <c r="K4" s="79" t="s">
        <v>486</v>
      </c>
      <c r="L4" s="79" t="s">
        <v>487</v>
      </c>
      <c r="M4" s="79" t="s">
        <v>488</v>
      </c>
      <c r="N4" s="79" t="s">
        <v>489</v>
      </c>
      <c r="O4" s="79" t="s">
        <v>490</v>
      </c>
      <c r="P4" s="79" t="s">
        <v>491</v>
      </c>
      <c r="Q4" s="79" t="s">
        <v>492</v>
      </c>
      <c r="R4" s="79" t="s">
        <v>493</v>
      </c>
      <c r="S4" s="79" t="s">
        <v>494</v>
      </c>
      <c r="T4" s="79" t="s">
        <v>495</v>
      </c>
    </row>
    <row r="5" spans="2:20" ht="60" customHeight="1" x14ac:dyDescent="0.35">
      <c r="B5" s="41" t="s">
        <v>496</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497</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498</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499</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500</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501</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502</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503</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504</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505</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506</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507</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508</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509</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510</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511</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512</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513</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514</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515</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516</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517</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518</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519</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520</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521</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522</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523</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524</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525</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526</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527</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528</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529</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530</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531</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532</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533</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534</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535</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536</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537</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538</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539</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540</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541</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542</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543</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544</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545</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324</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546</v>
      </c>
      <c r="B1" s="107" t="s">
        <v>0</v>
      </c>
      <c r="C1" s="107" t="s">
        <v>547</v>
      </c>
      <c r="D1" s="107" t="s">
        <v>10</v>
      </c>
      <c r="E1" s="107" t="s">
        <v>548</v>
      </c>
      <c r="F1" s="107" t="s">
        <v>549</v>
      </c>
      <c r="G1" s="107" t="s">
        <v>550</v>
      </c>
      <c r="H1" s="107" t="s">
        <v>551</v>
      </c>
      <c r="I1" s="107" t="s">
        <v>552</v>
      </c>
      <c r="J1" s="107" t="s">
        <v>553</v>
      </c>
      <c r="K1" s="107" t="s">
        <v>554</v>
      </c>
      <c r="L1" s="107" t="s">
        <v>555</v>
      </c>
      <c r="M1" s="107" t="s">
        <v>556</v>
      </c>
      <c r="N1" s="107" t="s">
        <v>557</v>
      </c>
      <c r="O1" s="107" t="s">
        <v>558</v>
      </c>
      <c r="P1" s="107" t="s">
        <v>559</v>
      </c>
      <c r="Q1" s="107" t="s">
        <v>560</v>
      </c>
      <c r="R1" s="107" t="s">
        <v>561</v>
      </c>
      <c r="S1" s="107" t="s">
        <v>562</v>
      </c>
      <c r="T1" s="107" t="s">
        <v>563</v>
      </c>
      <c r="U1" s="107" t="s">
        <v>564</v>
      </c>
      <c r="V1" s="107" t="s">
        <v>565</v>
      </c>
      <c r="W1" s="107" t="s">
        <v>566</v>
      </c>
      <c r="X1" s="107" t="s">
        <v>567</v>
      </c>
      <c r="Y1" s="107" t="s">
        <v>568</v>
      </c>
      <c r="Z1" s="107" t="s">
        <v>569</v>
      </c>
      <c r="AA1" s="107" t="s">
        <v>570</v>
      </c>
      <c r="AB1" s="107" t="s">
        <v>571</v>
      </c>
      <c r="AC1" s="107" t="s">
        <v>572</v>
      </c>
      <c r="AD1" s="107" t="s">
        <v>573</v>
      </c>
      <c r="AE1" s="107" t="s">
        <v>574</v>
      </c>
      <c r="AF1" s="107" t="s">
        <v>575</v>
      </c>
      <c r="AG1" s="107" t="s">
        <v>576</v>
      </c>
      <c r="AH1" s="107" t="s">
        <v>577</v>
      </c>
      <c r="AI1" s="107" t="s">
        <v>578</v>
      </c>
      <c r="AJ1" s="107" t="s">
        <v>579</v>
      </c>
      <c r="AK1" s="107" t="s">
        <v>580</v>
      </c>
      <c r="AL1" s="107" t="s">
        <v>581</v>
      </c>
      <c r="AM1" s="107" t="s">
        <v>582</v>
      </c>
      <c r="AN1" s="107" t="s">
        <v>583</v>
      </c>
      <c r="AO1" s="107" t="s">
        <v>584</v>
      </c>
      <c r="AP1" s="107" t="s">
        <v>585</v>
      </c>
      <c r="AQ1" s="107" t="s">
        <v>586</v>
      </c>
      <c r="AR1" s="107" t="s">
        <v>587</v>
      </c>
      <c r="AS1" s="107" t="s">
        <v>588</v>
      </c>
      <c r="AT1" s="107" t="s">
        <v>589</v>
      </c>
      <c r="AU1" s="107" t="s">
        <v>590</v>
      </c>
      <c r="AV1" s="107" t="s">
        <v>591</v>
      </c>
      <c r="AW1" s="108" t="s">
        <v>592</v>
      </c>
    </row>
    <row r="2" spans="1:49" ht="60" customHeight="1" outlineLevel="1" x14ac:dyDescent="0.35">
      <c r="A2" s="100" t="s">
        <v>593</v>
      </c>
      <c r="B2" s="83">
        <v>1</v>
      </c>
      <c r="C2" s="85" t="s">
        <v>21</v>
      </c>
      <c r="D2" s="87" t="s">
        <v>594</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593</v>
      </c>
      <c r="B3" s="84" t="s">
        <v>595</v>
      </c>
      <c r="C3" s="86" t="s">
        <v>596</v>
      </c>
      <c r="D3" s="88" t="s">
        <v>597</v>
      </c>
      <c r="E3" s="88" t="s">
        <v>598</v>
      </c>
      <c r="F3" s="89" t="s">
        <v>599</v>
      </c>
      <c r="G3" s="89" t="s">
        <v>600</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593</v>
      </c>
      <c r="B4" s="84" t="s">
        <v>601</v>
      </c>
      <c r="C4" s="86" t="s">
        <v>602</v>
      </c>
      <c r="D4" s="88" t="s">
        <v>603</v>
      </c>
      <c r="E4" s="88" t="s">
        <v>604</v>
      </c>
      <c r="F4" s="89" t="s">
        <v>599</v>
      </c>
      <c r="G4" s="89" t="s">
        <v>605</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593</v>
      </c>
      <c r="B5" s="84" t="s">
        <v>606</v>
      </c>
      <c r="C5" s="86" t="s">
        <v>607</v>
      </c>
      <c r="D5" s="88" t="s">
        <v>608</v>
      </c>
      <c r="E5" s="88" t="s">
        <v>609</v>
      </c>
      <c r="F5" s="89" t="s">
        <v>599</v>
      </c>
      <c r="G5" s="89" t="s">
        <v>610</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593</v>
      </c>
      <c r="B6" s="84" t="s">
        <v>611</v>
      </c>
      <c r="C6" s="86" t="s">
        <v>612</v>
      </c>
      <c r="D6" s="88" t="s">
        <v>613</v>
      </c>
      <c r="E6" s="88" t="s">
        <v>614</v>
      </c>
      <c r="F6" s="89" t="s">
        <v>599</v>
      </c>
      <c r="G6" s="89" t="s">
        <v>600</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593</v>
      </c>
      <c r="B7" s="84" t="s">
        <v>615</v>
      </c>
      <c r="C7" s="86" t="s">
        <v>616</v>
      </c>
      <c r="D7" s="88" t="s">
        <v>617</v>
      </c>
      <c r="E7" s="88" t="s">
        <v>618</v>
      </c>
      <c r="F7" s="89" t="s">
        <v>599</v>
      </c>
      <c r="G7" s="89" t="s">
        <v>610</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619</v>
      </c>
      <c r="B8" s="83">
        <v>2</v>
      </c>
      <c r="C8" s="85" t="s">
        <v>21</v>
      </c>
      <c r="D8" s="87" t="s">
        <v>620</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619</v>
      </c>
      <c r="B9" s="84" t="s">
        <v>621</v>
      </c>
      <c r="C9" s="86" t="s">
        <v>622</v>
      </c>
      <c r="D9" s="88" t="s">
        <v>623</v>
      </c>
      <c r="E9" s="88" t="s">
        <v>624</v>
      </c>
      <c r="F9" s="89" t="s">
        <v>625</v>
      </c>
      <c r="G9" s="89" t="s">
        <v>600</v>
      </c>
      <c r="H9" s="89">
        <v>1</v>
      </c>
      <c r="I9" s="91">
        <f>IF(COUNTIF(J9:AW9,"&lt;&gt;")=0,"",SUMPRODUCT(((Recommendations[ImplStatus]="Implemented")+(Recommendations[ImplStatus]="Compensated"))*ISNUMBER(MATCH(Recommendations[Id],J9:AW9,0)))/COUNTIF(J9:AW9,"&lt;&gt;"))</f>
        <v>0</v>
      </c>
      <c r="J9" s="93" t="s">
        <v>70</v>
      </c>
      <c r="K9" s="93" t="s">
        <v>201</v>
      </c>
      <c r="L9" s="93" t="s">
        <v>217</v>
      </c>
      <c r="M9" s="93" t="s">
        <v>251</v>
      </c>
      <c r="N9" s="93" t="s">
        <v>268</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619</v>
      </c>
      <c r="B10" s="84" t="s">
        <v>626</v>
      </c>
      <c r="C10" s="86" t="s">
        <v>627</v>
      </c>
      <c r="D10" s="88" t="s">
        <v>628</v>
      </c>
      <c r="E10" s="88" t="s">
        <v>629</v>
      </c>
      <c r="F10" s="89" t="s">
        <v>625</v>
      </c>
      <c r="G10" s="89" t="s">
        <v>600</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619</v>
      </c>
      <c r="B11" s="84" t="s">
        <v>630</v>
      </c>
      <c r="C11" s="86" t="s">
        <v>631</v>
      </c>
      <c r="D11" s="88" t="s">
        <v>632</v>
      </c>
      <c r="E11" s="88" t="s">
        <v>633</v>
      </c>
      <c r="F11" s="89" t="s">
        <v>625</v>
      </c>
      <c r="G11" s="89" t="s">
        <v>605</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619</v>
      </c>
      <c r="B12" s="84" t="s">
        <v>634</v>
      </c>
      <c r="C12" s="86" t="s">
        <v>635</v>
      </c>
      <c r="D12" s="88" t="s">
        <v>636</v>
      </c>
      <c r="E12" s="88" t="s">
        <v>637</v>
      </c>
      <c r="F12" s="89" t="s">
        <v>625</v>
      </c>
      <c r="G12" s="89" t="s">
        <v>610</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619</v>
      </c>
      <c r="B13" s="84" t="s">
        <v>638</v>
      </c>
      <c r="C13" s="86" t="s">
        <v>639</v>
      </c>
      <c r="D13" s="88" t="s">
        <v>640</v>
      </c>
      <c r="E13" s="88" t="s">
        <v>641</v>
      </c>
      <c r="F13" s="89" t="s">
        <v>625</v>
      </c>
      <c r="G13" s="89" t="s">
        <v>642</v>
      </c>
      <c r="H13" s="89">
        <v>2</v>
      </c>
      <c r="I13" s="91">
        <f>IF(COUNTIF(J13:AW13,"&lt;&gt;")=0,"",SUMPRODUCT(((Recommendations[ImplStatus]="Implemented")+(Recommendations[ImplStatus]="Compensated"))*ISNUMBER(MATCH(Recommendations[Id],J13:AW13,0)))/COUNTIF(J13:AW13,"&lt;&gt;"))</f>
        <v>0</v>
      </c>
      <c r="J13" s="93" t="s">
        <v>50</v>
      </c>
      <c r="K13" s="93" t="s">
        <v>65</v>
      </c>
      <c r="L13" s="93" t="s">
        <v>86</v>
      </c>
      <c r="M13" s="93" t="s">
        <v>156</v>
      </c>
      <c r="N13" s="93" t="s">
        <v>213</v>
      </c>
      <c r="O13" s="93" t="s">
        <v>216</v>
      </c>
      <c r="P13" s="93" t="s">
        <v>220</v>
      </c>
      <c r="Q13" s="93" t="s">
        <v>244</v>
      </c>
      <c r="R13" s="93" t="s">
        <v>256</v>
      </c>
      <c r="S13" s="93" t="s">
        <v>261</v>
      </c>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619</v>
      </c>
      <c r="B14" s="84" t="s">
        <v>643</v>
      </c>
      <c r="C14" s="86" t="s">
        <v>644</v>
      </c>
      <c r="D14" s="88" t="s">
        <v>645</v>
      </c>
      <c r="E14" s="88" t="s">
        <v>646</v>
      </c>
      <c r="F14" s="89" t="s">
        <v>625</v>
      </c>
      <c r="G14" s="89" t="s">
        <v>642</v>
      </c>
      <c r="H14" s="89">
        <v>2</v>
      </c>
      <c r="I14" s="91">
        <f>IF(COUNTIF(J14:AW14,"&lt;&gt;")=0,"",SUMPRODUCT(((Recommendations[ImplStatus]="Implemented")+(Recommendations[ImplStatus]="Compensated"))*ISNUMBER(MATCH(Recommendations[Id],J14:AW14,0)))/COUNTIF(J14:AW14,"&lt;&gt;"))</f>
        <v>0</v>
      </c>
      <c r="J14" s="93" t="s">
        <v>50</v>
      </c>
      <c r="K14" s="93" t="s">
        <v>65</v>
      </c>
      <c r="L14" s="93" t="s">
        <v>156</v>
      </c>
      <c r="M14" s="93" t="s">
        <v>213</v>
      </c>
      <c r="N14" s="93" t="s">
        <v>216</v>
      </c>
      <c r="O14" s="93" t="s">
        <v>244</v>
      </c>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619</v>
      </c>
      <c r="B15" s="84" t="s">
        <v>647</v>
      </c>
      <c r="C15" s="86" t="s">
        <v>648</v>
      </c>
      <c r="D15" s="88" t="s">
        <v>649</v>
      </c>
      <c r="E15" s="88" t="s">
        <v>650</v>
      </c>
      <c r="F15" s="89" t="s">
        <v>625</v>
      </c>
      <c r="G15" s="89" t="s">
        <v>642</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651</v>
      </c>
      <c r="B16" s="83">
        <v>3</v>
      </c>
      <c r="C16" s="85" t="s">
        <v>21</v>
      </c>
      <c r="D16" s="87" t="s">
        <v>652</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651</v>
      </c>
      <c r="B17" s="84" t="s">
        <v>653</v>
      </c>
      <c r="C17" s="86" t="s">
        <v>654</v>
      </c>
      <c r="D17" s="88" t="s">
        <v>655</v>
      </c>
      <c r="E17" s="88" t="s">
        <v>656</v>
      </c>
      <c r="F17" s="89" t="s">
        <v>657</v>
      </c>
      <c r="G17" s="89" t="s">
        <v>658</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651</v>
      </c>
      <c r="B18" s="84" t="s">
        <v>659</v>
      </c>
      <c r="C18" s="86" t="s">
        <v>660</v>
      </c>
      <c r="D18" s="88" t="s">
        <v>661</v>
      </c>
      <c r="E18" s="88" t="s">
        <v>662</v>
      </c>
      <c r="F18" s="89" t="s">
        <v>657</v>
      </c>
      <c r="G18" s="89" t="s">
        <v>600</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651</v>
      </c>
      <c r="B19" s="84" t="s">
        <v>663</v>
      </c>
      <c r="C19" s="86" t="s">
        <v>664</v>
      </c>
      <c r="D19" s="88" t="s">
        <v>665</v>
      </c>
      <c r="E19" s="88" t="s">
        <v>666</v>
      </c>
      <c r="F19" s="89" t="s">
        <v>657</v>
      </c>
      <c r="G19" s="89" t="s">
        <v>642</v>
      </c>
      <c r="H19" s="89">
        <v>1</v>
      </c>
      <c r="I19" s="91">
        <f>IF(COUNTIF(J19:AW19,"&lt;&gt;")=0,"",SUMPRODUCT(((Recommendations[ImplStatus]="Implemented")+(Recommendations[ImplStatus]="Compensated"))*ISNUMBER(MATCH(Recommendations[Id],J19:AW19,0)))/COUNTIF(J19:AW19,"&lt;&gt;"))</f>
        <v>0</v>
      </c>
      <c r="J19" s="93" t="s">
        <v>227</v>
      </c>
      <c r="K19" s="93" t="s">
        <v>284</v>
      </c>
      <c r="L19" s="93" t="s">
        <v>304</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651</v>
      </c>
      <c r="B20" s="84" t="s">
        <v>667</v>
      </c>
      <c r="C20" s="86" t="s">
        <v>668</v>
      </c>
      <c r="D20" s="88" t="s">
        <v>669</v>
      </c>
      <c r="E20" s="88" t="s">
        <v>670</v>
      </c>
      <c r="F20" s="89" t="s">
        <v>657</v>
      </c>
      <c r="G20" s="89" t="s">
        <v>642</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651</v>
      </c>
      <c r="B21" s="84" t="s">
        <v>671</v>
      </c>
      <c r="C21" s="86" t="s">
        <v>672</v>
      </c>
      <c r="D21" s="88" t="s">
        <v>673</v>
      </c>
      <c r="E21" s="88" t="s">
        <v>674</v>
      </c>
      <c r="F21" s="89" t="s">
        <v>657</v>
      </c>
      <c r="G21" s="89" t="s">
        <v>642</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651</v>
      </c>
      <c r="B22" s="84" t="s">
        <v>675</v>
      </c>
      <c r="C22" s="86" t="s">
        <v>676</v>
      </c>
      <c r="D22" s="88" t="s">
        <v>677</v>
      </c>
      <c r="E22" s="88" t="s">
        <v>678</v>
      </c>
      <c r="F22" s="89" t="s">
        <v>657</v>
      </c>
      <c r="G22" s="89" t="s">
        <v>642</v>
      </c>
      <c r="H22" s="89">
        <v>1</v>
      </c>
      <c r="I22" s="91">
        <f>IF(COUNTIF(J22:AW22,"&lt;&gt;")=0,"",SUMPRODUCT(((Recommendations[ImplStatus]="Implemented")+(Recommendations[ImplStatus]="Compensated"))*ISNUMBER(MATCH(Recommendations[Id],J22:AW22,0)))/COUNTIF(J22:AW22,"&lt;&gt;"))</f>
        <v>0</v>
      </c>
      <c r="J22" s="93" t="s">
        <v>60</v>
      </c>
      <c r="K22" s="93" t="s">
        <v>75</v>
      </c>
      <c r="L22" s="93" t="s">
        <v>96</v>
      </c>
      <c r="M22" s="93" t="s">
        <v>121</v>
      </c>
      <c r="N22" s="93" t="s">
        <v>196</v>
      </c>
      <c r="O22" s="93" t="s">
        <v>215</v>
      </c>
      <c r="P22" s="93" t="s">
        <v>218</v>
      </c>
      <c r="Q22" s="93" t="s">
        <v>222</v>
      </c>
      <c r="R22" s="93" t="s">
        <v>232</v>
      </c>
      <c r="S22" s="93" t="s">
        <v>267</v>
      </c>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651</v>
      </c>
      <c r="B23" s="84" t="s">
        <v>679</v>
      </c>
      <c r="C23" s="86" t="s">
        <v>680</v>
      </c>
      <c r="D23" s="88" t="s">
        <v>681</v>
      </c>
      <c r="E23" s="88" t="s">
        <v>682</v>
      </c>
      <c r="F23" s="89" t="s">
        <v>657</v>
      </c>
      <c r="G23" s="89" t="s">
        <v>600</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651</v>
      </c>
      <c r="B24" s="84" t="s">
        <v>683</v>
      </c>
      <c r="C24" s="86" t="s">
        <v>684</v>
      </c>
      <c r="D24" s="88" t="s">
        <v>685</v>
      </c>
      <c r="E24" s="88" t="s">
        <v>686</v>
      </c>
      <c r="F24" s="89" t="s">
        <v>657</v>
      </c>
      <c r="G24" s="89" t="s">
        <v>600</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651</v>
      </c>
      <c r="B25" s="84" t="s">
        <v>687</v>
      </c>
      <c r="C25" s="86" t="s">
        <v>688</v>
      </c>
      <c r="D25" s="88" t="s">
        <v>689</v>
      </c>
      <c r="E25" s="88" t="s">
        <v>690</v>
      </c>
      <c r="F25" s="89" t="s">
        <v>657</v>
      </c>
      <c r="G25" s="89" t="s">
        <v>642</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651</v>
      </c>
      <c r="B26" s="84" t="s">
        <v>691</v>
      </c>
      <c r="C26" s="86" t="s">
        <v>692</v>
      </c>
      <c r="D26" s="88" t="s">
        <v>693</v>
      </c>
      <c r="E26" s="88" t="s">
        <v>694</v>
      </c>
      <c r="F26" s="89" t="s">
        <v>657</v>
      </c>
      <c r="G26" s="89" t="s">
        <v>642</v>
      </c>
      <c r="H26" s="89">
        <v>2</v>
      </c>
      <c r="I26" s="91">
        <f>IF(COUNTIF(J26:AW26,"&lt;&gt;")=0,"",SUMPRODUCT(((Recommendations[ImplStatus]="Implemented")+(Recommendations[ImplStatus]="Compensated"))*ISNUMBER(MATCH(Recommendations[Id],J26:AW26,0)))/COUNTIF(J26:AW26,"&lt;&gt;"))</f>
        <v>0</v>
      </c>
      <c r="J26" s="93" t="s">
        <v>14</v>
      </c>
      <c r="K26" s="93" t="s">
        <v>131</v>
      </c>
      <c r="L26" s="93" t="s">
        <v>146</v>
      </c>
      <c r="M26" s="93" t="s">
        <v>176</v>
      </c>
      <c r="N26" s="93" t="s">
        <v>181</v>
      </c>
      <c r="O26" s="93" t="s">
        <v>206</v>
      </c>
      <c r="P26" s="93" t="s">
        <v>235</v>
      </c>
      <c r="Q26" s="93" t="s">
        <v>242</v>
      </c>
      <c r="R26" s="93" t="s">
        <v>248</v>
      </c>
      <c r="S26" s="93" t="s">
        <v>249</v>
      </c>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651</v>
      </c>
      <c r="B27" s="84" t="s">
        <v>695</v>
      </c>
      <c r="C27" s="86" t="s">
        <v>696</v>
      </c>
      <c r="D27" s="88" t="s">
        <v>697</v>
      </c>
      <c r="E27" s="88" t="s">
        <v>698</v>
      </c>
      <c r="F27" s="89" t="s">
        <v>657</v>
      </c>
      <c r="G27" s="89" t="s">
        <v>642</v>
      </c>
      <c r="H27" s="89">
        <v>2</v>
      </c>
      <c r="I27" s="91">
        <f>IF(COUNTIF(J27:AW27,"&lt;&gt;")=0,"",SUMPRODUCT(((Recommendations[ImplStatus]="Implemented")+(Recommendations[ImplStatus]="Compensated"))*ISNUMBER(MATCH(Recommendations[Id],J27:AW27,0)))/COUNTIF(J27:AW27,"&lt;&gt;"))</f>
        <v>0</v>
      </c>
      <c r="J27" s="93" t="s">
        <v>60</v>
      </c>
      <c r="K27" s="93" t="s">
        <v>75</v>
      </c>
      <c r="L27" s="93" t="s">
        <v>121</v>
      </c>
      <c r="M27" s="93" t="s">
        <v>215</v>
      </c>
      <c r="N27" s="93" t="s">
        <v>218</v>
      </c>
      <c r="O27" s="93" t="s">
        <v>232</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651</v>
      </c>
      <c r="B28" s="84" t="s">
        <v>699</v>
      </c>
      <c r="C28" s="86" t="s">
        <v>700</v>
      </c>
      <c r="D28" s="88" t="s">
        <v>701</v>
      </c>
      <c r="E28" s="88" t="s">
        <v>702</v>
      </c>
      <c r="F28" s="89" t="s">
        <v>657</v>
      </c>
      <c r="G28" s="89" t="s">
        <v>642</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651</v>
      </c>
      <c r="B29" s="84" t="s">
        <v>703</v>
      </c>
      <c r="C29" s="86" t="s">
        <v>704</v>
      </c>
      <c r="D29" s="88" t="s">
        <v>705</v>
      </c>
      <c r="E29" s="88" t="s">
        <v>706</v>
      </c>
      <c r="F29" s="89" t="s">
        <v>657</v>
      </c>
      <c r="G29" s="89" t="s">
        <v>642</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651</v>
      </c>
      <c r="B30" s="84" t="s">
        <v>707</v>
      </c>
      <c r="C30" s="86" t="s">
        <v>708</v>
      </c>
      <c r="D30" s="88" t="s">
        <v>709</v>
      </c>
      <c r="E30" s="88" t="s">
        <v>710</v>
      </c>
      <c r="F30" s="89" t="s">
        <v>657</v>
      </c>
      <c r="G30" s="89" t="s">
        <v>610</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711</v>
      </c>
      <c r="B31" s="83">
        <v>4</v>
      </c>
      <c r="C31" s="85" t="s">
        <v>21</v>
      </c>
      <c r="D31" s="87" t="s">
        <v>712</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711</v>
      </c>
      <c r="B32" s="84" t="s">
        <v>713</v>
      </c>
      <c r="C32" s="86" t="s">
        <v>714</v>
      </c>
      <c r="D32" s="88" t="s">
        <v>715</v>
      </c>
      <c r="E32" s="88" t="s">
        <v>716</v>
      </c>
      <c r="F32" s="89" t="s">
        <v>717</v>
      </c>
      <c r="G32" s="89" t="s">
        <v>658</v>
      </c>
      <c r="H32" s="89">
        <v>1</v>
      </c>
      <c r="I32" s="91">
        <f>IF(COUNTIF(J32:AW32,"&lt;&gt;")=0,"",SUMPRODUCT(((Recommendations[ImplStatus]="Implemented")+(Recommendations[ImplStatus]="Compensated"))*ISNUMBER(MATCH(Recommendations[Id],J32:AW32,0)))/COUNTIF(J32:AW32,"&lt;&gt;"))</f>
        <v>0</v>
      </c>
      <c r="J32" s="93" t="s">
        <v>136</v>
      </c>
      <c r="K32" s="93" t="s">
        <v>236</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711</v>
      </c>
      <c r="B33" s="84" t="s">
        <v>718</v>
      </c>
      <c r="C33" s="86" t="s">
        <v>719</v>
      </c>
      <c r="D33" s="88" t="s">
        <v>720</v>
      </c>
      <c r="E33" s="88" t="s">
        <v>721</v>
      </c>
      <c r="F33" s="89" t="s">
        <v>717</v>
      </c>
      <c r="G33" s="89" t="s">
        <v>658</v>
      </c>
      <c r="H33" s="89">
        <v>1</v>
      </c>
      <c r="I33" s="91">
        <f>IF(COUNTIF(J33:AW33,"&lt;&gt;")=0,"",SUMPRODUCT(((Recommendations[ImplStatus]="Implemented")+(Recommendations[ImplStatus]="Compensated"))*ISNUMBER(MATCH(Recommendations[Id],J33:AW33,0)))/COUNTIF(J33:AW33,"&lt;&gt;"))</f>
        <v>0</v>
      </c>
      <c r="J33" s="93" t="s">
        <v>136</v>
      </c>
      <c r="K33" s="93" t="s">
        <v>236</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711</v>
      </c>
      <c r="B34" s="84" t="s">
        <v>722</v>
      </c>
      <c r="C34" s="86" t="s">
        <v>723</v>
      </c>
      <c r="D34" s="88" t="s">
        <v>724</v>
      </c>
      <c r="E34" s="88" t="s">
        <v>725</v>
      </c>
      <c r="F34" s="89" t="s">
        <v>599</v>
      </c>
      <c r="G34" s="89" t="s">
        <v>642</v>
      </c>
      <c r="H34" s="89">
        <v>1</v>
      </c>
      <c r="I34" s="91">
        <f>IF(COUNTIF(J34:AW34,"&lt;&gt;")=0,"",SUMPRODUCT(((Recommendations[ImplStatus]="Implemented")+(Recommendations[ImplStatus]="Compensated"))*ISNUMBER(MATCH(Recommendations[Id],J34:AW34,0)))/COUNTIF(J34:AW34,"&lt;&gt;"))</f>
        <v>0</v>
      </c>
      <c r="J34" s="93" t="s">
        <v>36</v>
      </c>
      <c r="K34" s="93" t="s">
        <v>41</v>
      </c>
      <c r="L34" s="93" t="s">
        <v>81</v>
      </c>
      <c r="M34" s="93" t="s">
        <v>161</v>
      </c>
      <c r="N34" s="93" t="s">
        <v>210</v>
      </c>
      <c r="O34" s="93" t="s">
        <v>211</v>
      </c>
      <c r="P34" s="93" t="s">
        <v>219</v>
      </c>
      <c r="Q34" s="93" t="s">
        <v>245</v>
      </c>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711</v>
      </c>
      <c r="B35" s="84" t="s">
        <v>726</v>
      </c>
      <c r="C35" s="86" t="s">
        <v>727</v>
      </c>
      <c r="D35" s="88" t="s">
        <v>728</v>
      </c>
      <c r="E35" s="88" t="s">
        <v>729</v>
      </c>
      <c r="F35" s="89" t="s">
        <v>599</v>
      </c>
      <c r="G35" s="89" t="s">
        <v>642</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711</v>
      </c>
      <c r="B36" s="84" t="s">
        <v>730</v>
      </c>
      <c r="C36" s="86" t="s">
        <v>731</v>
      </c>
      <c r="D36" s="88" t="s">
        <v>732</v>
      </c>
      <c r="E36" s="88" t="s">
        <v>733</v>
      </c>
      <c r="F36" s="89" t="s">
        <v>599</v>
      </c>
      <c r="G36" s="89" t="s">
        <v>642</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711</v>
      </c>
      <c r="B37" s="84" t="s">
        <v>734</v>
      </c>
      <c r="C37" s="86" t="s">
        <v>735</v>
      </c>
      <c r="D37" s="88" t="s">
        <v>736</v>
      </c>
      <c r="E37" s="88" t="s">
        <v>737</v>
      </c>
      <c r="F37" s="89" t="s">
        <v>599</v>
      </c>
      <c r="G37" s="89" t="s">
        <v>642</v>
      </c>
      <c r="H37" s="89">
        <v>1</v>
      </c>
      <c r="I37" s="91">
        <f>IF(COUNTIF(J37:AW37,"&lt;&gt;")=0,"",SUMPRODUCT(((Recommendations[ImplStatus]="Implemented")+(Recommendations[ImplStatus]="Compensated"))*ISNUMBER(MATCH(Recommendations[Id],J37:AW37,0)))/COUNTIF(J37:AW37,"&lt;&gt;"))</f>
        <v>0</v>
      </c>
      <c r="J37" s="93" t="s">
        <v>70</v>
      </c>
      <c r="K37" s="93" t="s">
        <v>201</v>
      </c>
      <c r="L37" s="93" t="s">
        <v>217</v>
      </c>
      <c r="M37" s="93" t="s">
        <v>251</v>
      </c>
      <c r="N37" s="93" t="s">
        <v>268</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711</v>
      </c>
      <c r="B38" s="84" t="s">
        <v>738</v>
      </c>
      <c r="C38" s="86" t="s">
        <v>739</v>
      </c>
      <c r="D38" s="88" t="s">
        <v>740</v>
      </c>
      <c r="E38" s="88" t="s">
        <v>741</v>
      </c>
      <c r="F38" s="89" t="s">
        <v>742</v>
      </c>
      <c r="G38" s="89" t="s">
        <v>642</v>
      </c>
      <c r="H38" s="89">
        <v>1</v>
      </c>
      <c r="I38" s="91">
        <f>IF(COUNTIF(J38:AW38,"&lt;&gt;")=0,"",SUMPRODUCT(((Recommendations[ImplStatus]="Implemented")+(Recommendations[ImplStatus]="Compensated"))*ISNUMBER(MATCH(Recommendations[Id],J38:AW38,0)))/COUNTIF(J38:AW38,"&lt;&gt;"))</f>
        <v>0</v>
      </c>
      <c r="J38" s="93" t="s">
        <v>25</v>
      </c>
      <c r="K38" s="93" t="s">
        <v>31</v>
      </c>
      <c r="L38" s="93" t="s">
        <v>91</v>
      </c>
      <c r="M38" s="93" t="s">
        <v>208</v>
      </c>
      <c r="N38" s="93" t="s">
        <v>209</v>
      </c>
      <c r="O38" s="93" t="s">
        <v>221</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711</v>
      </c>
      <c r="B39" s="84" t="s">
        <v>743</v>
      </c>
      <c r="C39" s="86" t="s">
        <v>744</v>
      </c>
      <c r="D39" s="88" t="s">
        <v>745</v>
      </c>
      <c r="E39" s="88" t="s">
        <v>746</v>
      </c>
      <c r="F39" s="89" t="s">
        <v>599</v>
      </c>
      <c r="G39" s="89" t="s">
        <v>642</v>
      </c>
      <c r="H39" s="89">
        <v>2</v>
      </c>
      <c r="I39" s="91">
        <f>IF(COUNTIF(J39:AW39,"&lt;&gt;")=0,"",SUMPRODUCT(((Recommendations[ImplStatus]="Implemented")+(Recommendations[ImplStatus]="Compensated"))*ISNUMBER(MATCH(Recommendations[Id],J39:AW39,0)))/COUNTIF(J39:AW39,"&lt;&gt;"))</f>
        <v>0</v>
      </c>
      <c r="J39" s="93" t="s">
        <v>86</v>
      </c>
      <c r="K39" s="93" t="s">
        <v>116</v>
      </c>
      <c r="L39" s="93" t="s">
        <v>220</v>
      </c>
      <c r="M39" s="93" t="s">
        <v>225</v>
      </c>
      <c r="N39" s="93" t="s">
        <v>284</v>
      </c>
      <c r="O39" s="93" t="s">
        <v>294</v>
      </c>
      <c r="P39" s="93" t="s">
        <v>304</v>
      </c>
      <c r="Q39" s="93" t="s">
        <v>307</v>
      </c>
      <c r="R39" s="93" t="s">
        <v>315</v>
      </c>
      <c r="S39" s="93" t="s">
        <v>322</v>
      </c>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711</v>
      </c>
      <c r="B40" s="84" t="s">
        <v>747</v>
      </c>
      <c r="C40" s="86" t="s">
        <v>748</v>
      </c>
      <c r="D40" s="88" t="s">
        <v>749</v>
      </c>
      <c r="E40" s="88" t="s">
        <v>750</v>
      </c>
      <c r="F40" s="89" t="s">
        <v>599</v>
      </c>
      <c r="G40" s="89" t="s">
        <v>642</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711</v>
      </c>
      <c r="B41" s="84" t="s">
        <v>751</v>
      </c>
      <c r="C41" s="86" t="s">
        <v>752</v>
      </c>
      <c r="D41" s="88" t="s">
        <v>753</v>
      </c>
      <c r="E41" s="88" t="s">
        <v>754</v>
      </c>
      <c r="F41" s="89" t="s">
        <v>599</v>
      </c>
      <c r="G41" s="89" t="s">
        <v>642</v>
      </c>
      <c r="H41" s="89">
        <v>2</v>
      </c>
      <c r="I41" s="91">
        <f>IF(COUNTIF(J41:AW41,"&lt;&gt;")=0,"",SUMPRODUCT(((Recommendations[ImplStatus]="Implemented")+(Recommendations[ImplStatus]="Compensated"))*ISNUMBER(MATCH(Recommendations[Id],J41:AW41,0)))/COUNTIF(J41:AW41,"&lt;&gt;"))</f>
        <v>0</v>
      </c>
      <c r="J41" s="93" t="s">
        <v>36</v>
      </c>
      <c r="K41" s="93" t="s">
        <v>41</v>
      </c>
      <c r="L41" s="93" t="s">
        <v>45</v>
      </c>
      <c r="M41" s="93" t="s">
        <v>210</v>
      </c>
      <c r="N41" s="93" t="s">
        <v>211</v>
      </c>
      <c r="O41" s="93" t="s">
        <v>212</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711</v>
      </c>
      <c r="B42" s="84" t="s">
        <v>755</v>
      </c>
      <c r="C42" s="86" t="s">
        <v>756</v>
      </c>
      <c r="D42" s="88" t="s">
        <v>757</v>
      </c>
      <c r="E42" s="88" t="s">
        <v>758</v>
      </c>
      <c r="F42" s="89" t="s">
        <v>657</v>
      </c>
      <c r="G42" s="89" t="s">
        <v>642</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711</v>
      </c>
      <c r="B43" s="84" t="s">
        <v>759</v>
      </c>
      <c r="C43" s="86" t="s">
        <v>760</v>
      </c>
      <c r="D43" s="88" t="s">
        <v>761</v>
      </c>
      <c r="E43" s="88" t="s">
        <v>762</v>
      </c>
      <c r="F43" s="89" t="s">
        <v>657</v>
      </c>
      <c r="G43" s="89" t="s">
        <v>642</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763</v>
      </c>
      <c r="B44" s="83">
        <v>5</v>
      </c>
      <c r="C44" s="85" t="s">
        <v>21</v>
      </c>
      <c r="D44" s="87" t="s">
        <v>764</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763</v>
      </c>
      <c r="B45" s="84" t="s">
        <v>765</v>
      </c>
      <c r="C45" s="86" t="s">
        <v>766</v>
      </c>
      <c r="D45" s="88" t="s">
        <v>767</v>
      </c>
      <c r="E45" s="88" t="s">
        <v>768</v>
      </c>
      <c r="F45" s="89" t="s">
        <v>742</v>
      </c>
      <c r="G45" s="89" t="s">
        <v>600</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763</v>
      </c>
      <c r="B46" s="84" t="s">
        <v>769</v>
      </c>
      <c r="C46" s="86" t="s">
        <v>770</v>
      </c>
      <c r="D46" s="88" t="s">
        <v>771</v>
      </c>
      <c r="E46" s="88" t="s">
        <v>772</v>
      </c>
      <c r="F46" s="89" t="s">
        <v>742</v>
      </c>
      <c r="G46" s="89" t="s">
        <v>642</v>
      </c>
      <c r="H46" s="89">
        <v>1</v>
      </c>
      <c r="I46" s="91">
        <f>IF(COUNTIF(J46:AW46,"&lt;&gt;")=0,"",SUMPRODUCT(((Recommendations[ImplStatus]="Implemented")+(Recommendations[ImplStatus]="Compensated"))*ISNUMBER(MATCH(Recommendations[Id],J46:AW46,0)))/COUNTIF(J46:AW46,"&lt;&gt;"))</f>
        <v>0</v>
      </c>
      <c r="J46" s="93" t="s">
        <v>25</v>
      </c>
      <c r="K46" s="93" t="s">
        <v>31</v>
      </c>
      <c r="L46" s="93" t="s">
        <v>45</v>
      </c>
      <c r="M46" s="93" t="s">
        <v>91</v>
      </c>
      <c r="N46" s="93" t="s">
        <v>208</v>
      </c>
      <c r="O46" s="93" t="s">
        <v>209</v>
      </c>
      <c r="P46" s="93" t="s">
        <v>212</v>
      </c>
      <c r="Q46" s="93" t="s">
        <v>221</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763</v>
      </c>
      <c r="B47" s="84" t="s">
        <v>773</v>
      </c>
      <c r="C47" s="86" t="s">
        <v>774</v>
      </c>
      <c r="D47" s="88" t="s">
        <v>775</v>
      </c>
      <c r="E47" s="88" t="s">
        <v>776</v>
      </c>
      <c r="F47" s="89" t="s">
        <v>742</v>
      </c>
      <c r="G47" s="89" t="s">
        <v>642</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763</v>
      </c>
      <c r="B48" s="84" t="s">
        <v>777</v>
      </c>
      <c r="C48" s="86" t="s">
        <v>778</v>
      </c>
      <c r="D48" s="88" t="s">
        <v>779</v>
      </c>
      <c r="E48" s="88" t="s">
        <v>780</v>
      </c>
      <c r="F48" s="89" t="s">
        <v>742</v>
      </c>
      <c r="G48" s="89" t="s">
        <v>642</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763</v>
      </c>
      <c r="B49" s="84" t="s">
        <v>781</v>
      </c>
      <c r="C49" s="86" t="s">
        <v>782</v>
      </c>
      <c r="D49" s="88" t="s">
        <v>783</v>
      </c>
      <c r="E49" s="88" t="s">
        <v>784</v>
      </c>
      <c r="F49" s="89" t="s">
        <v>742</v>
      </c>
      <c r="G49" s="89" t="s">
        <v>600</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763</v>
      </c>
      <c r="B50" s="84" t="s">
        <v>785</v>
      </c>
      <c r="C50" s="86" t="s">
        <v>786</v>
      </c>
      <c r="D50" s="88" t="s">
        <v>787</v>
      </c>
      <c r="E50" s="88" t="s">
        <v>788</v>
      </c>
      <c r="F50" s="89" t="s">
        <v>742</v>
      </c>
      <c r="G50" s="89" t="s">
        <v>658</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789</v>
      </c>
      <c r="B51" s="83">
        <v>6</v>
      </c>
      <c r="C51" s="85" t="s">
        <v>21</v>
      </c>
      <c r="D51" s="87" t="s">
        <v>790</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789</v>
      </c>
      <c r="B52" s="84" t="s">
        <v>791</v>
      </c>
      <c r="C52" s="86" t="s">
        <v>792</v>
      </c>
      <c r="D52" s="88" t="s">
        <v>793</v>
      </c>
      <c r="E52" s="88" t="s">
        <v>794</v>
      </c>
      <c r="F52" s="89" t="s">
        <v>717</v>
      </c>
      <c r="G52" s="89" t="s">
        <v>658</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789</v>
      </c>
      <c r="B53" s="84" t="s">
        <v>795</v>
      </c>
      <c r="C53" s="86" t="s">
        <v>796</v>
      </c>
      <c r="D53" s="88" t="s">
        <v>797</v>
      </c>
      <c r="E53" s="88" t="s">
        <v>798</v>
      </c>
      <c r="F53" s="89" t="s">
        <v>717</v>
      </c>
      <c r="G53" s="89" t="s">
        <v>658</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789</v>
      </c>
      <c r="B54" s="84" t="s">
        <v>799</v>
      </c>
      <c r="C54" s="86" t="s">
        <v>800</v>
      </c>
      <c r="D54" s="88" t="s">
        <v>801</v>
      </c>
      <c r="E54" s="88" t="s">
        <v>802</v>
      </c>
      <c r="F54" s="89" t="s">
        <v>742</v>
      </c>
      <c r="G54" s="89" t="s">
        <v>642</v>
      </c>
      <c r="H54" s="89">
        <v>1</v>
      </c>
      <c r="I54" s="91">
        <f>IF(COUNTIF(J54:AW54,"&lt;&gt;")=0,"",SUMPRODUCT(((Recommendations[ImplStatus]="Implemented")+(Recommendations[ImplStatus]="Compensated"))*ISNUMBER(MATCH(Recommendations[Id],J54:AW54,0)))/COUNTIF(J54:AW54,"&lt;&gt;"))</f>
        <v>0</v>
      </c>
      <c r="J54" s="93" t="s">
        <v>81</v>
      </c>
      <c r="K54" s="93" t="s">
        <v>161</v>
      </c>
      <c r="L54" s="93" t="s">
        <v>219</v>
      </c>
      <c r="M54" s="93" t="s">
        <v>245</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789</v>
      </c>
      <c r="B55" s="84" t="s">
        <v>803</v>
      </c>
      <c r="C55" s="86" t="s">
        <v>804</v>
      </c>
      <c r="D55" s="88" t="s">
        <v>805</v>
      </c>
      <c r="E55" s="88" t="s">
        <v>806</v>
      </c>
      <c r="F55" s="89" t="s">
        <v>742</v>
      </c>
      <c r="G55" s="89" t="s">
        <v>642</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789</v>
      </c>
      <c r="B56" s="84" t="s">
        <v>807</v>
      </c>
      <c r="C56" s="86" t="s">
        <v>808</v>
      </c>
      <c r="D56" s="88" t="s">
        <v>809</v>
      </c>
      <c r="E56" s="88" t="s">
        <v>810</v>
      </c>
      <c r="F56" s="89" t="s">
        <v>742</v>
      </c>
      <c r="G56" s="89" t="s">
        <v>642</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789</v>
      </c>
      <c r="B57" s="84" t="s">
        <v>811</v>
      </c>
      <c r="C57" s="86" t="s">
        <v>812</v>
      </c>
      <c r="D57" s="88" t="s">
        <v>813</v>
      </c>
      <c r="E57" s="88" t="s">
        <v>814</v>
      </c>
      <c r="F57" s="89" t="s">
        <v>625</v>
      </c>
      <c r="G57" s="89" t="s">
        <v>600</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789</v>
      </c>
      <c r="B58" s="84" t="s">
        <v>815</v>
      </c>
      <c r="C58" s="86" t="s">
        <v>816</v>
      </c>
      <c r="D58" s="88" t="s">
        <v>817</v>
      </c>
      <c r="E58" s="88" t="s">
        <v>818</v>
      </c>
      <c r="F58" s="89" t="s">
        <v>742</v>
      </c>
      <c r="G58" s="89" t="s">
        <v>642</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789</v>
      </c>
      <c r="B59" s="84" t="s">
        <v>819</v>
      </c>
      <c r="C59" s="86" t="s">
        <v>820</v>
      </c>
      <c r="D59" s="88" t="s">
        <v>821</v>
      </c>
      <c r="E59" s="88" t="s">
        <v>822</v>
      </c>
      <c r="F59" s="89" t="s">
        <v>742</v>
      </c>
      <c r="G59" s="89" t="s">
        <v>658</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823</v>
      </c>
      <c r="B60" s="83">
        <v>7</v>
      </c>
      <c r="C60" s="85" t="s">
        <v>21</v>
      </c>
      <c r="D60" s="87" t="s">
        <v>824</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823</v>
      </c>
      <c r="B61" s="84" t="s">
        <v>825</v>
      </c>
      <c r="C61" s="86" t="s">
        <v>826</v>
      </c>
      <c r="D61" s="88" t="s">
        <v>827</v>
      </c>
      <c r="E61" s="88" t="s">
        <v>828</v>
      </c>
      <c r="F61" s="89" t="s">
        <v>717</v>
      </c>
      <c r="G61" s="89" t="s">
        <v>658</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823</v>
      </c>
      <c r="B62" s="84" t="s">
        <v>829</v>
      </c>
      <c r="C62" s="86" t="s">
        <v>830</v>
      </c>
      <c r="D62" s="88" t="s">
        <v>831</v>
      </c>
      <c r="E62" s="88" t="s">
        <v>832</v>
      </c>
      <c r="F62" s="89" t="s">
        <v>717</v>
      </c>
      <c r="G62" s="89" t="s">
        <v>658</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823</v>
      </c>
      <c r="B63" s="84" t="s">
        <v>833</v>
      </c>
      <c r="C63" s="86" t="s">
        <v>834</v>
      </c>
      <c r="D63" s="88" t="s">
        <v>835</v>
      </c>
      <c r="E63" s="88" t="s">
        <v>836</v>
      </c>
      <c r="F63" s="89" t="s">
        <v>625</v>
      </c>
      <c r="G63" s="89" t="s">
        <v>642</v>
      </c>
      <c r="H63" s="89">
        <v>1</v>
      </c>
      <c r="I63" s="91">
        <f>IF(COUNTIF(J63:AW63,"&lt;&gt;")=0,"",SUMPRODUCT(((Recommendations[ImplStatus]="Implemented")+(Recommendations[ImplStatus]="Compensated"))*ISNUMBER(MATCH(Recommendations[Id],J63:AW63,0)))/COUNTIF(J63:AW63,"&lt;&gt;"))</f>
        <v>0</v>
      </c>
      <c r="J63" s="93" t="s">
        <v>171</v>
      </c>
      <c r="K63" s="93" t="s">
        <v>247</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823</v>
      </c>
      <c r="B64" s="84" t="s">
        <v>837</v>
      </c>
      <c r="C64" s="86" t="s">
        <v>838</v>
      </c>
      <c r="D64" s="88" t="s">
        <v>839</v>
      </c>
      <c r="E64" s="88" t="s">
        <v>840</v>
      </c>
      <c r="F64" s="89" t="s">
        <v>625</v>
      </c>
      <c r="G64" s="89" t="s">
        <v>642</v>
      </c>
      <c r="H64" s="89">
        <v>1</v>
      </c>
      <c r="I64" s="91">
        <f>IF(COUNTIF(J64:AW64,"&lt;&gt;")=0,"",SUMPRODUCT(((Recommendations[ImplStatus]="Implemented")+(Recommendations[ImplStatus]="Compensated"))*ISNUMBER(MATCH(Recommendations[Id],J64:AW64,0)))/COUNTIF(J64:AW64,"&lt;&gt;"))</f>
        <v>0</v>
      </c>
      <c r="J64" s="93" t="s">
        <v>171</v>
      </c>
      <c r="K64" s="93" t="s">
        <v>247</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823</v>
      </c>
      <c r="B65" s="84" t="s">
        <v>841</v>
      </c>
      <c r="C65" s="86" t="s">
        <v>842</v>
      </c>
      <c r="D65" s="88" t="s">
        <v>843</v>
      </c>
      <c r="E65" s="88" t="s">
        <v>844</v>
      </c>
      <c r="F65" s="89" t="s">
        <v>625</v>
      </c>
      <c r="G65" s="89" t="s">
        <v>600</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823</v>
      </c>
      <c r="B66" s="84" t="s">
        <v>845</v>
      </c>
      <c r="C66" s="86" t="s">
        <v>846</v>
      </c>
      <c r="D66" s="88" t="s">
        <v>847</v>
      </c>
      <c r="E66" s="88" t="s">
        <v>848</v>
      </c>
      <c r="F66" s="89" t="s">
        <v>625</v>
      </c>
      <c r="G66" s="89" t="s">
        <v>600</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823</v>
      </c>
      <c r="B67" s="84" t="s">
        <v>849</v>
      </c>
      <c r="C67" s="86" t="s">
        <v>850</v>
      </c>
      <c r="D67" s="88" t="s">
        <v>851</v>
      </c>
      <c r="E67" s="88" t="s">
        <v>852</v>
      </c>
      <c r="F67" s="89" t="s">
        <v>625</v>
      </c>
      <c r="G67" s="89" t="s">
        <v>605</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853</v>
      </c>
      <c r="B68" s="83">
        <v>8</v>
      </c>
      <c r="C68" s="85" t="s">
        <v>21</v>
      </c>
      <c r="D68" s="87" t="s">
        <v>854</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853</v>
      </c>
      <c r="B69" s="84" t="s">
        <v>855</v>
      </c>
      <c r="C69" s="86" t="s">
        <v>856</v>
      </c>
      <c r="D69" s="88" t="s">
        <v>857</v>
      </c>
      <c r="E69" s="88" t="s">
        <v>858</v>
      </c>
      <c r="F69" s="89" t="s">
        <v>717</v>
      </c>
      <c r="G69" s="89" t="s">
        <v>658</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853</v>
      </c>
      <c r="B70" s="84" t="s">
        <v>859</v>
      </c>
      <c r="C70" s="86" t="s">
        <v>860</v>
      </c>
      <c r="D70" s="88" t="s">
        <v>861</v>
      </c>
      <c r="E70" s="88" t="s">
        <v>862</v>
      </c>
      <c r="F70" s="89" t="s">
        <v>657</v>
      </c>
      <c r="G70" s="89" t="s">
        <v>610</v>
      </c>
      <c r="H70" s="89">
        <v>1</v>
      </c>
      <c r="I70" s="91">
        <f>IF(COUNTIF(J70:AW70,"&lt;&gt;")=0,"",SUMPRODUCT(((Recommendations[ImplStatus]="Implemented")+(Recommendations[ImplStatus]="Compensated"))*ISNUMBER(MATCH(Recommendations[Id],J70:AW70,0)))/COUNTIF(J70:AW70,"&lt;&gt;"))</f>
        <v>0</v>
      </c>
      <c r="J70" s="93" t="s">
        <v>151</v>
      </c>
      <c r="K70" s="93" t="s">
        <v>243</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853</v>
      </c>
      <c r="B71" s="84" t="s">
        <v>863</v>
      </c>
      <c r="C71" s="86" t="s">
        <v>864</v>
      </c>
      <c r="D71" s="88" t="s">
        <v>865</v>
      </c>
      <c r="E71" s="88" t="s">
        <v>866</v>
      </c>
      <c r="F71" s="89" t="s">
        <v>657</v>
      </c>
      <c r="G71" s="89" t="s">
        <v>642</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853</v>
      </c>
      <c r="B72" s="84" t="s">
        <v>867</v>
      </c>
      <c r="C72" s="86" t="s">
        <v>868</v>
      </c>
      <c r="D72" s="88" t="s">
        <v>869</v>
      </c>
      <c r="E72" s="88" t="s">
        <v>870</v>
      </c>
      <c r="F72" s="89" t="s">
        <v>871</v>
      </c>
      <c r="G72" s="89" t="s">
        <v>642</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853</v>
      </c>
      <c r="B73" s="84" t="s">
        <v>872</v>
      </c>
      <c r="C73" s="86" t="s">
        <v>873</v>
      </c>
      <c r="D73" s="88" t="s">
        <v>874</v>
      </c>
      <c r="E73" s="88" t="s">
        <v>875</v>
      </c>
      <c r="F73" s="89" t="s">
        <v>657</v>
      </c>
      <c r="G73" s="89" t="s">
        <v>610</v>
      </c>
      <c r="H73" s="89">
        <v>2</v>
      </c>
      <c r="I73" s="91">
        <f>IF(COUNTIF(J73:AW73,"&lt;&gt;")=0,"",SUMPRODUCT(((Recommendations[ImplStatus]="Implemented")+(Recommendations[ImplStatus]="Compensated"))*ISNUMBER(MATCH(Recommendations[Id],J73:AW73,0)))/COUNTIF(J73:AW73,"&lt;&gt;"))</f>
        <v>0</v>
      </c>
      <c r="J73" s="93" t="s">
        <v>151</v>
      </c>
      <c r="K73" s="93" t="s">
        <v>243</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853</v>
      </c>
      <c r="B74" s="84" t="s">
        <v>876</v>
      </c>
      <c r="C74" s="86" t="s">
        <v>877</v>
      </c>
      <c r="D74" s="88" t="s">
        <v>878</v>
      </c>
      <c r="E74" s="88" t="s">
        <v>879</v>
      </c>
      <c r="F74" s="89" t="s">
        <v>657</v>
      </c>
      <c r="G74" s="89" t="s">
        <v>610</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853</v>
      </c>
      <c r="B75" s="84" t="s">
        <v>880</v>
      </c>
      <c r="C75" s="86" t="s">
        <v>881</v>
      </c>
      <c r="D75" s="88" t="s">
        <v>882</v>
      </c>
      <c r="E75" s="88" t="s">
        <v>883</v>
      </c>
      <c r="F75" s="89" t="s">
        <v>657</v>
      </c>
      <c r="G75" s="89" t="s">
        <v>610</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853</v>
      </c>
      <c r="B76" s="84" t="s">
        <v>884</v>
      </c>
      <c r="C76" s="86" t="s">
        <v>885</v>
      </c>
      <c r="D76" s="88" t="s">
        <v>886</v>
      </c>
      <c r="E76" s="88" t="s">
        <v>887</v>
      </c>
      <c r="F76" s="89" t="s">
        <v>657</v>
      </c>
      <c r="G76" s="89" t="s">
        <v>610</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853</v>
      </c>
      <c r="B77" s="84" t="s">
        <v>888</v>
      </c>
      <c r="C77" s="86" t="s">
        <v>889</v>
      </c>
      <c r="D77" s="88" t="s">
        <v>890</v>
      </c>
      <c r="E77" s="88" t="s">
        <v>891</v>
      </c>
      <c r="F77" s="89" t="s">
        <v>657</v>
      </c>
      <c r="G77" s="89" t="s">
        <v>610</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853</v>
      </c>
      <c r="B78" s="84" t="s">
        <v>892</v>
      </c>
      <c r="C78" s="86" t="s">
        <v>893</v>
      </c>
      <c r="D78" s="88" t="s">
        <v>894</v>
      </c>
      <c r="E78" s="88" t="s">
        <v>895</v>
      </c>
      <c r="F78" s="89" t="s">
        <v>657</v>
      </c>
      <c r="G78" s="89" t="s">
        <v>642</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853</v>
      </c>
      <c r="B79" s="84" t="s">
        <v>896</v>
      </c>
      <c r="C79" s="86" t="s">
        <v>897</v>
      </c>
      <c r="D79" s="88" t="s">
        <v>898</v>
      </c>
      <c r="E79" s="88" t="s">
        <v>899</v>
      </c>
      <c r="F79" s="89" t="s">
        <v>657</v>
      </c>
      <c r="G79" s="89" t="s">
        <v>610</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853</v>
      </c>
      <c r="B80" s="84" t="s">
        <v>900</v>
      </c>
      <c r="C80" s="86" t="s">
        <v>901</v>
      </c>
      <c r="D80" s="88" t="s">
        <v>902</v>
      </c>
      <c r="E80" s="88" t="s">
        <v>903</v>
      </c>
      <c r="F80" s="89" t="s">
        <v>657</v>
      </c>
      <c r="G80" s="89" t="s">
        <v>610</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904</v>
      </c>
      <c r="B81" s="83">
        <v>9</v>
      </c>
      <c r="C81" s="85" t="s">
        <v>21</v>
      </c>
      <c r="D81" s="87" t="s">
        <v>905</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904</v>
      </c>
      <c r="B82" s="84" t="s">
        <v>906</v>
      </c>
      <c r="C82" s="86" t="s">
        <v>907</v>
      </c>
      <c r="D82" s="88" t="s">
        <v>908</v>
      </c>
      <c r="E82" s="88" t="s">
        <v>909</v>
      </c>
      <c r="F82" s="89" t="s">
        <v>625</v>
      </c>
      <c r="G82" s="89" t="s">
        <v>642</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904</v>
      </c>
      <c r="B83" s="84" t="s">
        <v>910</v>
      </c>
      <c r="C83" s="86" t="s">
        <v>911</v>
      </c>
      <c r="D83" s="88" t="s">
        <v>912</v>
      </c>
      <c r="E83" s="88" t="s">
        <v>913</v>
      </c>
      <c r="F83" s="89" t="s">
        <v>599</v>
      </c>
      <c r="G83" s="89" t="s">
        <v>642</v>
      </c>
      <c r="H83" s="89">
        <v>1</v>
      </c>
      <c r="I83" s="91">
        <f>IF(COUNTIF(J83:AW83,"&lt;&gt;")=0,"",SUMPRODUCT(((Recommendations[ImplStatus]="Implemented")+(Recommendations[ImplStatus]="Compensated"))*ISNUMBER(MATCH(Recommendations[Id],J83:AW83,0)))/COUNTIF(J83:AW83,"&lt;&gt;"))</f>
        <v>0</v>
      </c>
      <c r="J83" s="93" t="s">
        <v>256</v>
      </c>
      <c r="K83" s="93" t="s">
        <v>261</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904</v>
      </c>
      <c r="B84" s="84" t="s">
        <v>914</v>
      </c>
      <c r="C84" s="86" t="s">
        <v>915</v>
      </c>
      <c r="D84" s="88" t="s">
        <v>916</v>
      </c>
      <c r="E84" s="88" t="s">
        <v>917</v>
      </c>
      <c r="F84" s="89" t="s">
        <v>871</v>
      </c>
      <c r="G84" s="89" t="s">
        <v>642</v>
      </c>
      <c r="H84" s="89">
        <v>2</v>
      </c>
      <c r="I84" s="91">
        <f>IF(COUNTIF(J84:AW84,"&lt;&gt;")=0,"",SUMPRODUCT(((Recommendations[ImplStatus]="Implemented")+(Recommendations[ImplStatus]="Compensated"))*ISNUMBER(MATCH(Recommendations[Id],J84:AW84,0)))/COUNTIF(J84:AW84,"&lt;&gt;"))</f>
        <v>0</v>
      </c>
      <c r="J84" s="93" t="s">
        <v>256</v>
      </c>
      <c r="K84" s="93" t="s">
        <v>261</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904</v>
      </c>
      <c r="B85" s="84" t="s">
        <v>918</v>
      </c>
      <c r="C85" s="86" t="s">
        <v>919</v>
      </c>
      <c r="D85" s="88" t="s">
        <v>920</v>
      </c>
      <c r="E85" s="88" t="s">
        <v>921</v>
      </c>
      <c r="F85" s="89" t="s">
        <v>625</v>
      </c>
      <c r="G85" s="89" t="s">
        <v>642</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904</v>
      </c>
      <c r="B86" s="84" t="s">
        <v>922</v>
      </c>
      <c r="C86" s="86" t="s">
        <v>923</v>
      </c>
      <c r="D86" s="88" t="s">
        <v>924</v>
      </c>
      <c r="E86" s="88" t="s">
        <v>925</v>
      </c>
      <c r="F86" s="89" t="s">
        <v>871</v>
      </c>
      <c r="G86" s="89" t="s">
        <v>642</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904</v>
      </c>
      <c r="B87" s="84" t="s">
        <v>926</v>
      </c>
      <c r="C87" s="86" t="s">
        <v>927</v>
      </c>
      <c r="D87" s="88" t="s">
        <v>928</v>
      </c>
      <c r="E87" s="88" t="s">
        <v>929</v>
      </c>
      <c r="F87" s="89" t="s">
        <v>871</v>
      </c>
      <c r="G87" s="89" t="s">
        <v>642</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904</v>
      </c>
      <c r="B88" s="84" t="s">
        <v>930</v>
      </c>
      <c r="C88" s="86" t="s">
        <v>931</v>
      </c>
      <c r="D88" s="88" t="s">
        <v>932</v>
      </c>
      <c r="E88" s="88" t="s">
        <v>933</v>
      </c>
      <c r="F88" s="89" t="s">
        <v>871</v>
      </c>
      <c r="G88" s="89" t="s">
        <v>642</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934</v>
      </c>
      <c r="B89" s="83">
        <v>10</v>
      </c>
      <c r="C89" s="85" t="s">
        <v>21</v>
      </c>
      <c r="D89" s="87" t="s">
        <v>935</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934</v>
      </c>
      <c r="B90" s="84" t="s">
        <v>936</v>
      </c>
      <c r="C90" s="86" t="s">
        <v>937</v>
      </c>
      <c r="D90" s="88" t="s">
        <v>938</v>
      </c>
      <c r="E90" s="88" t="s">
        <v>939</v>
      </c>
      <c r="F90" s="89" t="s">
        <v>599</v>
      </c>
      <c r="G90" s="89" t="s">
        <v>610</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934</v>
      </c>
      <c r="B91" s="84" t="s">
        <v>940</v>
      </c>
      <c r="C91" s="86" t="s">
        <v>941</v>
      </c>
      <c r="D91" s="88" t="s">
        <v>942</v>
      </c>
      <c r="E91" s="88" t="s">
        <v>943</v>
      </c>
      <c r="F91" s="89" t="s">
        <v>599</v>
      </c>
      <c r="G91" s="89" t="s">
        <v>642</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934</v>
      </c>
      <c r="B92" s="84" t="s">
        <v>944</v>
      </c>
      <c r="C92" s="86" t="s">
        <v>945</v>
      </c>
      <c r="D92" s="88" t="s">
        <v>946</v>
      </c>
      <c r="E92" s="88" t="s">
        <v>947</v>
      </c>
      <c r="F92" s="89" t="s">
        <v>599</v>
      </c>
      <c r="G92" s="89" t="s">
        <v>642</v>
      </c>
      <c r="H92" s="89">
        <v>1</v>
      </c>
      <c r="I92" s="91">
        <f>IF(COUNTIF(J92:AW92,"&lt;&gt;")=0,"",SUMPRODUCT(((Recommendations[ImplStatus]="Implemented")+(Recommendations[ImplStatus]="Compensated"))*ISNUMBER(MATCH(Recommendations[Id],J92:AW92,0)))/COUNTIF(J92:AW92,"&lt;&gt;"))</f>
        <v>0</v>
      </c>
      <c r="J92" s="93" t="s">
        <v>96</v>
      </c>
      <c r="K92" s="93" t="s">
        <v>196</v>
      </c>
      <c r="L92" s="93" t="s">
        <v>222</v>
      </c>
      <c r="M92" s="93" t="s">
        <v>267</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934</v>
      </c>
      <c r="B93" s="84" t="s">
        <v>948</v>
      </c>
      <c r="C93" s="86" t="s">
        <v>949</v>
      </c>
      <c r="D93" s="88" t="s">
        <v>950</v>
      </c>
      <c r="E93" s="88" t="s">
        <v>951</v>
      </c>
      <c r="F93" s="89" t="s">
        <v>599</v>
      </c>
      <c r="G93" s="89" t="s">
        <v>610</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934</v>
      </c>
      <c r="B94" s="84" t="s">
        <v>952</v>
      </c>
      <c r="C94" s="86" t="s">
        <v>953</v>
      </c>
      <c r="D94" s="88" t="s">
        <v>954</v>
      </c>
      <c r="E94" s="88" t="s">
        <v>955</v>
      </c>
      <c r="F94" s="89" t="s">
        <v>599</v>
      </c>
      <c r="G94" s="89" t="s">
        <v>642</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934</v>
      </c>
      <c r="B95" s="84" t="s">
        <v>956</v>
      </c>
      <c r="C95" s="86" t="s">
        <v>957</v>
      </c>
      <c r="D95" s="88" t="s">
        <v>958</v>
      </c>
      <c r="E95" s="88" t="s">
        <v>959</v>
      </c>
      <c r="F95" s="89" t="s">
        <v>599</v>
      </c>
      <c r="G95" s="89" t="s">
        <v>642</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934</v>
      </c>
      <c r="B96" s="84" t="s">
        <v>960</v>
      </c>
      <c r="C96" s="86" t="s">
        <v>961</v>
      </c>
      <c r="D96" s="88" t="s">
        <v>962</v>
      </c>
      <c r="E96" s="88" t="s">
        <v>963</v>
      </c>
      <c r="F96" s="89" t="s">
        <v>599</v>
      </c>
      <c r="G96" s="89" t="s">
        <v>610</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964</v>
      </c>
      <c r="B97" s="83">
        <v>11</v>
      </c>
      <c r="C97" s="85" t="s">
        <v>21</v>
      </c>
      <c r="D97" s="87" t="s">
        <v>965</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964</v>
      </c>
      <c r="B98" s="84" t="s">
        <v>966</v>
      </c>
      <c r="C98" s="86" t="s">
        <v>967</v>
      </c>
      <c r="D98" s="88" t="s">
        <v>968</v>
      </c>
      <c r="E98" s="88" t="s">
        <v>969</v>
      </c>
      <c r="F98" s="89" t="s">
        <v>717</v>
      </c>
      <c r="G98" s="89" t="s">
        <v>658</v>
      </c>
      <c r="H98" s="89">
        <v>1</v>
      </c>
      <c r="I98" s="91">
        <f>IF(COUNTIF(J98:AW98,"&lt;&gt;")=0,"",SUMPRODUCT(((Recommendations[ImplStatus]="Implemented")+(Recommendations[ImplStatus]="Compensated"))*ISNUMBER(MATCH(Recommendations[Id],J98:AW98,0)))/COUNTIF(J98:AW98,"&lt;&gt;"))</f>
        <v>0</v>
      </c>
      <c r="J98" s="93" t="s">
        <v>101</v>
      </c>
      <c r="K98" s="93" t="s">
        <v>106</v>
      </c>
      <c r="L98" s="93" t="s">
        <v>111</v>
      </c>
      <c r="M98" s="93" t="s">
        <v>223</v>
      </c>
      <c r="N98" s="93" t="s">
        <v>224</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964</v>
      </c>
      <c r="B99" s="84" t="s">
        <v>970</v>
      </c>
      <c r="C99" s="86" t="s">
        <v>971</v>
      </c>
      <c r="D99" s="88" t="s">
        <v>972</v>
      </c>
      <c r="E99" s="88" t="s">
        <v>973</v>
      </c>
      <c r="F99" s="89" t="s">
        <v>657</v>
      </c>
      <c r="G99" s="89" t="s">
        <v>974</v>
      </c>
      <c r="H99" s="89">
        <v>1</v>
      </c>
      <c r="I99" s="91">
        <f>IF(COUNTIF(J99:AW99,"&lt;&gt;")=0,"",SUMPRODUCT(((Recommendations[ImplStatus]="Implemented")+(Recommendations[ImplStatus]="Compensated"))*ISNUMBER(MATCH(Recommendations[Id],J99:AW99,0)))/COUNTIF(J99:AW99,"&lt;&gt;"))</f>
        <v>0</v>
      </c>
      <c r="J99" s="93" t="s">
        <v>101</v>
      </c>
      <c r="K99" s="93" t="s">
        <v>106</v>
      </c>
      <c r="L99" s="93" t="s">
        <v>111</v>
      </c>
      <c r="M99" s="93" t="s">
        <v>223</v>
      </c>
      <c r="N99" s="93" t="s">
        <v>224</v>
      </c>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964</v>
      </c>
      <c r="B100" s="84" t="s">
        <v>975</v>
      </c>
      <c r="C100" s="86" t="s">
        <v>976</v>
      </c>
      <c r="D100" s="88" t="s">
        <v>977</v>
      </c>
      <c r="E100" s="88" t="s">
        <v>978</v>
      </c>
      <c r="F100" s="89" t="s">
        <v>657</v>
      </c>
      <c r="G100" s="89" t="s">
        <v>642</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964</v>
      </c>
      <c r="B101" s="84" t="s">
        <v>979</v>
      </c>
      <c r="C101" s="86" t="s">
        <v>980</v>
      </c>
      <c r="D101" s="88" t="s">
        <v>981</v>
      </c>
      <c r="E101" s="88" t="s">
        <v>982</v>
      </c>
      <c r="F101" s="89" t="s">
        <v>657</v>
      </c>
      <c r="G101" s="89" t="s">
        <v>974</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964</v>
      </c>
      <c r="B102" s="84" t="s">
        <v>983</v>
      </c>
      <c r="C102" s="86" t="s">
        <v>984</v>
      </c>
      <c r="D102" s="88" t="s">
        <v>985</v>
      </c>
      <c r="E102" s="88" t="s">
        <v>986</v>
      </c>
      <c r="F102" s="89" t="s">
        <v>657</v>
      </c>
      <c r="G102" s="89" t="s">
        <v>974</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987</v>
      </c>
      <c r="B103" s="83">
        <v>12</v>
      </c>
      <c r="C103" s="85" t="s">
        <v>21</v>
      </c>
      <c r="D103" s="87" t="s">
        <v>988</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987</v>
      </c>
      <c r="B104" s="84" t="s">
        <v>989</v>
      </c>
      <c r="C104" s="86" t="s">
        <v>990</v>
      </c>
      <c r="D104" s="88" t="s">
        <v>991</v>
      </c>
      <c r="E104" s="88" t="s">
        <v>992</v>
      </c>
      <c r="F104" s="89" t="s">
        <v>871</v>
      </c>
      <c r="G104" s="89" t="s">
        <v>642</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987</v>
      </c>
      <c r="B105" s="84" t="s">
        <v>993</v>
      </c>
      <c r="C105" s="86" t="s">
        <v>994</v>
      </c>
      <c r="D105" s="88" t="s">
        <v>995</v>
      </c>
      <c r="E105" s="88" t="s">
        <v>996</v>
      </c>
      <c r="F105" s="89" t="s">
        <v>871</v>
      </c>
      <c r="G105" s="89" t="s">
        <v>642</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987</v>
      </c>
      <c r="B106" s="84" t="s">
        <v>997</v>
      </c>
      <c r="C106" s="86" t="s">
        <v>998</v>
      </c>
      <c r="D106" s="88" t="s">
        <v>999</v>
      </c>
      <c r="E106" s="88" t="s">
        <v>1000</v>
      </c>
      <c r="F106" s="89" t="s">
        <v>871</v>
      </c>
      <c r="G106" s="89" t="s">
        <v>642</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987</v>
      </c>
      <c r="B107" s="84" t="s">
        <v>1001</v>
      </c>
      <c r="C107" s="86" t="s">
        <v>1002</v>
      </c>
      <c r="D107" s="88" t="s">
        <v>1003</v>
      </c>
      <c r="E107" s="88" t="s">
        <v>1004</v>
      </c>
      <c r="F107" s="89" t="s">
        <v>717</v>
      </c>
      <c r="G107" s="89" t="s">
        <v>658</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987</v>
      </c>
      <c r="B108" s="84" t="s">
        <v>1005</v>
      </c>
      <c r="C108" s="86" t="s">
        <v>1006</v>
      </c>
      <c r="D108" s="88" t="s">
        <v>1007</v>
      </c>
      <c r="E108" s="88" t="s">
        <v>1008</v>
      </c>
      <c r="F108" s="89" t="s">
        <v>871</v>
      </c>
      <c r="G108" s="89" t="s">
        <v>642</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987</v>
      </c>
      <c r="B109" s="84" t="s">
        <v>1009</v>
      </c>
      <c r="C109" s="86" t="s">
        <v>1010</v>
      </c>
      <c r="D109" s="88" t="s">
        <v>1011</v>
      </c>
      <c r="E109" s="88" t="s">
        <v>1012</v>
      </c>
      <c r="F109" s="89" t="s">
        <v>871</v>
      </c>
      <c r="G109" s="89" t="s">
        <v>642</v>
      </c>
      <c r="H109" s="89">
        <v>2</v>
      </c>
      <c r="I109" s="91">
        <f>IF(COUNTIF(J109:AW109,"&lt;&gt;")=0,"",SUMPRODUCT(((Recommendations[ImplStatus]="Implemented")+(Recommendations[ImplStatus]="Compensated"))*ISNUMBER(MATCH(Recommendations[Id],J109:AW109,0)))/COUNTIF(J109:AW109,"&lt;&gt;"))</f>
        <v>0</v>
      </c>
      <c r="J109" s="93" t="s">
        <v>55</v>
      </c>
      <c r="K109" s="93" t="s">
        <v>126</v>
      </c>
      <c r="L109" s="93" t="s">
        <v>141</v>
      </c>
      <c r="M109" s="93" t="s">
        <v>186</v>
      </c>
      <c r="N109" s="93" t="s">
        <v>214</v>
      </c>
      <c r="O109" s="93" t="s">
        <v>234</v>
      </c>
      <c r="P109" s="93" t="s">
        <v>241</v>
      </c>
      <c r="Q109" s="93" t="s">
        <v>250</v>
      </c>
      <c r="R109" s="93" t="s">
        <v>279</v>
      </c>
      <c r="S109" s="93" t="s">
        <v>303</v>
      </c>
      <c r="T109" s="93" t="s">
        <v>310</v>
      </c>
      <c r="U109" s="93" t="s">
        <v>320</v>
      </c>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987</v>
      </c>
      <c r="B110" s="84" t="s">
        <v>1013</v>
      </c>
      <c r="C110" s="86" t="s">
        <v>1014</v>
      </c>
      <c r="D110" s="88" t="s">
        <v>1015</v>
      </c>
      <c r="E110" s="88" t="s">
        <v>1016</v>
      </c>
      <c r="F110" s="89" t="s">
        <v>599</v>
      </c>
      <c r="G110" s="89" t="s">
        <v>642</v>
      </c>
      <c r="H110" s="89">
        <v>2</v>
      </c>
      <c r="I110" s="91">
        <f>IF(COUNTIF(J110:AW110,"&lt;&gt;")=0,"",SUMPRODUCT(((Recommendations[ImplStatus]="Implemented")+(Recommendations[ImplStatus]="Compensated"))*ISNUMBER(MATCH(Recommendations[Id],J110:AW110,0)))/COUNTIF(J110:AW110,"&lt;&gt;"))</f>
        <v>0</v>
      </c>
      <c r="J110" s="93" t="s">
        <v>55</v>
      </c>
      <c r="K110" s="93" t="s">
        <v>116</v>
      </c>
      <c r="L110" s="93" t="s">
        <v>126</v>
      </c>
      <c r="M110" s="93" t="s">
        <v>141</v>
      </c>
      <c r="N110" s="93" t="s">
        <v>186</v>
      </c>
      <c r="O110" s="93" t="s">
        <v>214</v>
      </c>
      <c r="P110" s="93" t="s">
        <v>225</v>
      </c>
      <c r="Q110" s="93" t="s">
        <v>234</v>
      </c>
      <c r="R110" s="93" t="s">
        <v>241</v>
      </c>
      <c r="S110" s="93" t="s">
        <v>250</v>
      </c>
      <c r="T110" s="93" t="s">
        <v>279</v>
      </c>
      <c r="U110" s="93" t="s">
        <v>303</v>
      </c>
      <c r="V110" s="93" t="s">
        <v>310</v>
      </c>
      <c r="W110" s="93" t="s">
        <v>315</v>
      </c>
      <c r="X110" s="93" t="s">
        <v>320</v>
      </c>
      <c r="Y110" s="93" t="s">
        <v>322</v>
      </c>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987</v>
      </c>
      <c r="B111" s="84" t="s">
        <v>1017</v>
      </c>
      <c r="C111" s="86" t="s">
        <v>1018</v>
      </c>
      <c r="D111" s="88" t="s">
        <v>1019</v>
      </c>
      <c r="E111" s="88" t="s">
        <v>1020</v>
      </c>
      <c r="F111" s="89" t="s">
        <v>599</v>
      </c>
      <c r="G111" s="89" t="s">
        <v>642</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1021</v>
      </c>
      <c r="B112" s="83">
        <v>13</v>
      </c>
      <c r="C112" s="85" t="s">
        <v>21</v>
      </c>
      <c r="D112" s="87" t="s">
        <v>1022</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1021</v>
      </c>
      <c r="B113" s="84" t="s">
        <v>1023</v>
      </c>
      <c r="C113" s="86" t="s">
        <v>1024</v>
      </c>
      <c r="D113" s="88" t="s">
        <v>1025</v>
      </c>
      <c r="E113" s="88" t="s">
        <v>1026</v>
      </c>
      <c r="F113" s="89" t="s">
        <v>871</v>
      </c>
      <c r="G113" s="89" t="s">
        <v>610</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1021</v>
      </c>
      <c r="B114" s="84" t="s">
        <v>1027</v>
      </c>
      <c r="C114" s="86" t="s">
        <v>1028</v>
      </c>
      <c r="D114" s="88" t="s">
        <v>1029</v>
      </c>
      <c r="E114" s="88" t="s">
        <v>1030</v>
      </c>
      <c r="F114" s="89" t="s">
        <v>599</v>
      </c>
      <c r="G114" s="89" t="s">
        <v>610</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1021</v>
      </c>
      <c r="B115" s="84" t="s">
        <v>1031</v>
      </c>
      <c r="C115" s="86" t="s">
        <v>1032</v>
      </c>
      <c r="D115" s="88" t="s">
        <v>1033</v>
      </c>
      <c r="E115" s="88" t="s">
        <v>1034</v>
      </c>
      <c r="F115" s="89" t="s">
        <v>871</v>
      </c>
      <c r="G115" s="89" t="s">
        <v>610</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1021</v>
      </c>
      <c r="B116" s="84" t="s">
        <v>1035</v>
      </c>
      <c r="C116" s="86" t="s">
        <v>1036</v>
      </c>
      <c r="D116" s="88" t="s">
        <v>1037</v>
      </c>
      <c r="E116" s="88" t="s">
        <v>1038</v>
      </c>
      <c r="F116" s="89" t="s">
        <v>871</v>
      </c>
      <c r="G116" s="89" t="s">
        <v>642</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1021</v>
      </c>
      <c r="B117" s="84" t="s">
        <v>1039</v>
      </c>
      <c r="C117" s="86" t="s">
        <v>1040</v>
      </c>
      <c r="D117" s="88" t="s">
        <v>1041</v>
      </c>
      <c r="E117" s="88" t="s">
        <v>1042</v>
      </c>
      <c r="F117" s="89" t="s">
        <v>599</v>
      </c>
      <c r="G117" s="89" t="s">
        <v>642</v>
      </c>
      <c r="H117" s="89">
        <v>2</v>
      </c>
      <c r="I117" s="91">
        <f>IF(COUNTIF(J117:AW117,"&lt;&gt;")=0,"",SUMPRODUCT(((Recommendations[ImplStatus]="Implemented")+(Recommendations[ImplStatus]="Compensated"))*ISNUMBER(MATCH(Recommendations[Id],J117:AW117,0)))/COUNTIF(J117:AW117,"&lt;&gt;"))</f>
        <v>0</v>
      </c>
      <c r="J117" s="93" t="s">
        <v>14</v>
      </c>
      <c r="K117" s="93" t="s">
        <v>131</v>
      </c>
      <c r="L117" s="93" t="s">
        <v>146</v>
      </c>
      <c r="M117" s="93" t="s">
        <v>181</v>
      </c>
      <c r="N117" s="93" t="s">
        <v>206</v>
      </c>
      <c r="O117" s="93" t="s">
        <v>235</v>
      </c>
      <c r="P117" s="93" t="s">
        <v>242</v>
      </c>
      <c r="Q117" s="93" t="s">
        <v>249</v>
      </c>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1021</v>
      </c>
      <c r="B118" s="84" t="s">
        <v>1043</v>
      </c>
      <c r="C118" s="86" t="s">
        <v>1044</v>
      </c>
      <c r="D118" s="88" t="s">
        <v>1045</v>
      </c>
      <c r="E118" s="88" t="s">
        <v>1046</v>
      </c>
      <c r="F118" s="89" t="s">
        <v>871</v>
      </c>
      <c r="G118" s="89" t="s">
        <v>610</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1021</v>
      </c>
      <c r="B119" s="84" t="s">
        <v>1047</v>
      </c>
      <c r="C119" s="86" t="s">
        <v>1048</v>
      </c>
      <c r="D119" s="88" t="s">
        <v>1049</v>
      </c>
      <c r="E119" s="88" t="s">
        <v>1050</v>
      </c>
      <c r="F119" s="89" t="s">
        <v>599</v>
      </c>
      <c r="G119" s="89" t="s">
        <v>642</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1021</v>
      </c>
      <c r="B120" s="84" t="s">
        <v>1051</v>
      </c>
      <c r="C120" s="86" t="s">
        <v>1052</v>
      </c>
      <c r="D120" s="88" t="s">
        <v>1053</v>
      </c>
      <c r="E120" s="88" t="s">
        <v>1054</v>
      </c>
      <c r="F120" s="89" t="s">
        <v>871</v>
      </c>
      <c r="G120" s="89" t="s">
        <v>642</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1021</v>
      </c>
      <c r="B121" s="84" t="s">
        <v>1055</v>
      </c>
      <c r="C121" s="86" t="s">
        <v>1056</v>
      </c>
      <c r="D121" s="88" t="s">
        <v>1057</v>
      </c>
      <c r="E121" s="88" t="s">
        <v>1058</v>
      </c>
      <c r="F121" s="89" t="s">
        <v>871</v>
      </c>
      <c r="G121" s="89" t="s">
        <v>642</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1021</v>
      </c>
      <c r="B122" s="84" t="s">
        <v>1059</v>
      </c>
      <c r="C122" s="86" t="s">
        <v>1060</v>
      </c>
      <c r="D122" s="88" t="s">
        <v>1061</v>
      </c>
      <c r="E122" s="88" t="s">
        <v>1062</v>
      </c>
      <c r="F122" s="89" t="s">
        <v>871</v>
      </c>
      <c r="G122" s="89" t="s">
        <v>642</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1021</v>
      </c>
      <c r="B123" s="84" t="s">
        <v>1063</v>
      </c>
      <c r="C123" s="86" t="s">
        <v>1064</v>
      </c>
      <c r="D123" s="88" t="s">
        <v>1065</v>
      </c>
      <c r="E123" s="88" t="s">
        <v>1066</v>
      </c>
      <c r="F123" s="89" t="s">
        <v>871</v>
      </c>
      <c r="G123" s="89" t="s">
        <v>610</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1067</v>
      </c>
      <c r="B124" s="83">
        <v>14</v>
      </c>
      <c r="C124" s="85" t="s">
        <v>21</v>
      </c>
      <c r="D124" s="87" t="s">
        <v>1068</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1067</v>
      </c>
      <c r="B125" s="84" t="s">
        <v>1069</v>
      </c>
      <c r="C125" s="86" t="s">
        <v>1070</v>
      </c>
      <c r="D125" s="88" t="s">
        <v>1071</v>
      </c>
      <c r="E125" s="88" t="s">
        <v>1072</v>
      </c>
      <c r="F125" s="89" t="s">
        <v>717</v>
      </c>
      <c r="G125" s="89" t="s">
        <v>658</v>
      </c>
      <c r="H125" s="89">
        <v>1</v>
      </c>
      <c r="I125" s="91">
        <f>IF(COUNTIF(J125:AW125,"&lt;&gt;")=0,"",SUMPRODUCT(((Recommendations[ImplStatus]="Implemented")+(Recommendations[ImplStatus]="Compensated"))*ISNUMBER(MATCH(Recommendations[Id],J125:AW125,0)))/COUNTIF(J125:AW125,"&lt;&gt;"))</f>
        <v>0</v>
      </c>
      <c r="J125" s="93" t="s">
        <v>166</v>
      </c>
      <c r="K125" s="93" t="s">
        <v>246</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1067</v>
      </c>
      <c r="B126" s="84" t="s">
        <v>1073</v>
      </c>
      <c r="C126" s="86" t="s">
        <v>1074</v>
      </c>
      <c r="D126" s="88" t="s">
        <v>1075</v>
      </c>
      <c r="E126" s="88" t="s">
        <v>1076</v>
      </c>
      <c r="F126" s="89" t="s">
        <v>742</v>
      </c>
      <c r="G126" s="89" t="s">
        <v>642</v>
      </c>
      <c r="H126" s="89">
        <v>1</v>
      </c>
      <c r="I126" s="91">
        <f>IF(COUNTIF(J126:AW126,"&lt;&gt;")=0,"",SUMPRODUCT(((Recommendations[ImplStatus]="Implemented")+(Recommendations[ImplStatus]="Compensated"))*ISNUMBER(MATCH(Recommendations[Id],J126:AW126,0)))/COUNTIF(J126:AW126,"&lt;&gt;"))</f>
        <v>0</v>
      </c>
      <c r="J126" s="93" t="s">
        <v>166</v>
      </c>
      <c r="K126" s="93" t="s">
        <v>246</v>
      </c>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1067</v>
      </c>
      <c r="B127" s="84" t="s">
        <v>1077</v>
      </c>
      <c r="C127" s="86" t="s">
        <v>1078</v>
      </c>
      <c r="D127" s="88" t="s">
        <v>1079</v>
      </c>
      <c r="E127" s="88" t="s">
        <v>1080</v>
      </c>
      <c r="F127" s="89" t="s">
        <v>742</v>
      </c>
      <c r="G127" s="89" t="s">
        <v>642</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1067</v>
      </c>
      <c r="B128" s="84" t="s">
        <v>1081</v>
      </c>
      <c r="C128" s="86" t="s">
        <v>1082</v>
      </c>
      <c r="D128" s="88" t="s">
        <v>1083</v>
      </c>
      <c r="E128" s="88" t="s">
        <v>1084</v>
      </c>
      <c r="F128" s="89" t="s">
        <v>742</v>
      </c>
      <c r="G128" s="89" t="s">
        <v>642</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1067</v>
      </c>
      <c r="B129" s="84" t="s">
        <v>1085</v>
      </c>
      <c r="C129" s="86" t="s">
        <v>1086</v>
      </c>
      <c r="D129" s="88" t="s">
        <v>1087</v>
      </c>
      <c r="E129" s="88" t="s">
        <v>1088</v>
      </c>
      <c r="F129" s="89" t="s">
        <v>742</v>
      </c>
      <c r="G129" s="89" t="s">
        <v>642</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1067</v>
      </c>
      <c r="B130" s="84" t="s">
        <v>1089</v>
      </c>
      <c r="C130" s="86" t="s">
        <v>1090</v>
      </c>
      <c r="D130" s="88" t="s">
        <v>1091</v>
      </c>
      <c r="E130" s="88" t="s">
        <v>1092</v>
      </c>
      <c r="F130" s="89" t="s">
        <v>742</v>
      </c>
      <c r="G130" s="89" t="s">
        <v>642</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1067</v>
      </c>
      <c r="B131" s="84" t="s">
        <v>1093</v>
      </c>
      <c r="C131" s="86" t="s">
        <v>1094</v>
      </c>
      <c r="D131" s="88" t="s">
        <v>1095</v>
      </c>
      <c r="E131" s="88" t="s">
        <v>1096</v>
      </c>
      <c r="F131" s="89" t="s">
        <v>742</v>
      </c>
      <c r="G131" s="89" t="s">
        <v>642</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1067</v>
      </c>
      <c r="B132" s="84" t="s">
        <v>1097</v>
      </c>
      <c r="C132" s="86" t="s">
        <v>1098</v>
      </c>
      <c r="D132" s="88" t="s">
        <v>1099</v>
      </c>
      <c r="E132" s="88" t="s">
        <v>1100</v>
      </c>
      <c r="F132" s="89" t="s">
        <v>742</v>
      </c>
      <c r="G132" s="89" t="s">
        <v>642</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1067</v>
      </c>
      <c r="B133" s="84" t="s">
        <v>1101</v>
      </c>
      <c r="C133" s="86" t="s">
        <v>1102</v>
      </c>
      <c r="D133" s="88" t="s">
        <v>1103</v>
      </c>
      <c r="E133" s="88" t="s">
        <v>1104</v>
      </c>
      <c r="F133" s="89" t="s">
        <v>742</v>
      </c>
      <c r="G133" s="89" t="s">
        <v>642</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1105</v>
      </c>
      <c r="B134" s="83">
        <v>15</v>
      </c>
      <c r="C134" s="85" t="s">
        <v>21</v>
      </c>
      <c r="D134" s="87" t="s">
        <v>1106</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1105</v>
      </c>
      <c r="B135" s="84" t="s">
        <v>1107</v>
      </c>
      <c r="C135" s="86" t="s">
        <v>1108</v>
      </c>
      <c r="D135" s="88" t="s">
        <v>1109</v>
      </c>
      <c r="E135" s="88" t="s">
        <v>1110</v>
      </c>
      <c r="F135" s="89" t="s">
        <v>742</v>
      </c>
      <c r="G135" s="89" t="s">
        <v>600</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1105</v>
      </c>
      <c r="B136" s="84" t="s">
        <v>1111</v>
      </c>
      <c r="C136" s="86" t="s">
        <v>1112</v>
      </c>
      <c r="D136" s="88" t="s">
        <v>1113</v>
      </c>
      <c r="E136" s="88" t="s">
        <v>1114</v>
      </c>
      <c r="F136" s="89" t="s">
        <v>717</v>
      </c>
      <c r="G136" s="89" t="s">
        <v>658</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1105</v>
      </c>
      <c r="B137" s="84" t="s">
        <v>1115</v>
      </c>
      <c r="C137" s="86" t="s">
        <v>1116</v>
      </c>
      <c r="D137" s="88" t="s">
        <v>1117</v>
      </c>
      <c r="E137" s="88" t="s">
        <v>1118</v>
      </c>
      <c r="F137" s="89" t="s">
        <v>742</v>
      </c>
      <c r="G137" s="89" t="s">
        <v>658</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1105</v>
      </c>
      <c r="B138" s="84" t="s">
        <v>1119</v>
      </c>
      <c r="C138" s="86" t="s">
        <v>1120</v>
      </c>
      <c r="D138" s="88" t="s">
        <v>1121</v>
      </c>
      <c r="E138" s="88" t="s">
        <v>1122</v>
      </c>
      <c r="F138" s="89" t="s">
        <v>717</v>
      </c>
      <c r="G138" s="89" t="s">
        <v>658</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1105</v>
      </c>
      <c r="B139" s="84" t="s">
        <v>1123</v>
      </c>
      <c r="C139" s="86" t="s">
        <v>1124</v>
      </c>
      <c r="D139" s="88" t="s">
        <v>1125</v>
      </c>
      <c r="E139" s="88" t="s">
        <v>1126</v>
      </c>
      <c r="F139" s="89" t="s">
        <v>742</v>
      </c>
      <c r="G139" s="89" t="s">
        <v>658</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1105</v>
      </c>
      <c r="B140" s="84" t="s">
        <v>1127</v>
      </c>
      <c r="C140" s="86" t="s">
        <v>1128</v>
      </c>
      <c r="D140" s="88" t="s">
        <v>1129</v>
      </c>
      <c r="E140" s="88" t="s">
        <v>1130</v>
      </c>
      <c r="F140" s="89" t="s">
        <v>657</v>
      </c>
      <c r="G140" s="89" t="s">
        <v>658</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1105</v>
      </c>
      <c r="B141" s="84" t="s">
        <v>1131</v>
      </c>
      <c r="C141" s="86" t="s">
        <v>1132</v>
      </c>
      <c r="D141" s="88" t="s">
        <v>1133</v>
      </c>
      <c r="E141" s="88" t="s">
        <v>1134</v>
      </c>
      <c r="F141" s="89" t="s">
        <v>657</v>
      </c>
      <c r="G141" s="89" t="s">
        <v>642</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1135</v>
      </c>
      <c r="B142" s="83">
        <v>16</v>
      </c>
      <c r="C142" s="85" t="s">
        <v>21</v>
      </c>
      <c r="D142" s="87" t="s">
        <v>1136</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1135</v>
      </c>
      <c r="B143" s="84" t="s">
        <v>1137</v>
      </c>
      <c r="C143" s="86" t="s">
        <v>1138</v>
      </c>
      <c r="D143" s="88" t="s">
        <v>1139</v>
      </c>
      <c r="E143" s="88" t="s">
        <v>1140</v>
      </c>
      <c r="F143" s="89" t="s">
        <v>717</v>
      </c>
      <c r="G143" s="89" t="s">
        <v>658</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1135</v>
      </c>
      <c r="B144" s="84" t="s">
        <v>1141</v>
      </c>
      <c r="C144" s="86" t="s">
        <v>1142</v>
      </c>
      <c r="D144" s="88" t="s">
        <v>1143</v>
      </c>
      <c r="E144" s="88" t="s">
        <v>1144</v>
      </c>
      <c r="F144" s="89" t="s">
        <v>717</v>
      </c>
      <c r="G144" s="89" t="s">
        <v>658</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1135</v>
      </c>
      <c r="B145" s="84" t="s">
        <v>1145</v>
      </c>
      <c r="C145" s="86" t="s">
        <v>1146</v>
      </c>
      <c r="D145" s="88" t="s">
        <v>1147</v>
      </c>
      <c r="E145" s="88" t="s">
        <v>1148</v>
      </c>
      <c r="F145" s="89" t="s">
        <v>625</v>
      </c>
      <c r="G145" s="89" t="s">
        <v>610</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1135</v>
      </c>
      <c r="B146" s="84" t="s">
        <v>1149</v>
      </c>
      <c r="C146" s="86" t="s">
        <v>1150</v>
      </c>
      <c r="D146" s="88" t="s">
        <v>1151</v>
      </c>
      <c r="E146" s="88" t="s">
        <v>1152</v>
      </c>
      <c r="F146" s="89" t="s">
        <v>625</v>
      </c>
      <c r="G146" s="89" t="s">
        <v>600</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1135</v>
      </c>
      <c r="B147" s="84" t="s">
        <v>1153</v>
      </c>
      <c r="C147" s="86" t="s">
        <v>1154</v>
      </c>
      <c r="D147" s="88" t="s">
        <v>1155</v>
      </c>
      <c r="E147" s="88" t="s">
        <v>1156</v>
      </c>
      <c r="F147" s="89" t="s">
        <v>625</v>
      </c>
      <c r="G147" s="89" t="s">
        <v>642</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1135</v>
      </c>
      <c r="B148" s="84" t="s">
        <v>1157</v>
      </c>
      <c r="C148" s="86" t="s">
        <v>1158</v>
      </c>
      <c r="D148" s="88" t="s">
        <v>1159</v>
      </c>
      <c r="E148" s="88" t="s">
        <v>1160</v>
      </c>
      <c r="F148" s="89" t="s">
        <v>717</v>
      </c>
      <c r="G148" s="89" t="s">
        <v>658</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1135</v>
      </c>
      <c r="B149" s="84" t="s">
        <v>1161</v>
      </c>
      <c r="C149" s="86" t="s">
        <v>1162</v>
      </c>
      <c r="D149" s="88" t="s">
        <v>1163</v>
      </c>
      <c r="E149" s="88" t="s">
        <v>1164</v>
      </c>
      <c r="F149" s="89" t="s">
        <v>625</v>
      </c>
      <c r="G149" s="89" t="s">
        <v>642</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1135</v>
      </c>
      <c r="B150" s="84" t="s">
        <v>1165</v>
      </c>
      <c r="C150" s="86" t="s">
        <v>1166</v>
      </c>
      <c r="D150" s="88" t="s">
        <v>1167</v>
      </c>
      <c r="E150" s="88" t="s">
        <v>1168</v>
      </c>
      <c r="F150" s="89" t="s">
        <v>871</v>
      </c>
      <c r="G150" s="89" t="s">
        <v>642</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1135</v>
      </c>
      <c r="B151" s="84" t="s">
        <v>1169</v>
      </c>
      <c r="C151" s="86" t="s">
        <v>1170</v>
      </c>
      <c r="D151" s="88" t="s">
        <v>1171</v>
      </c>
      <c r="E151" s="88" t="s">
        <v>1172</v>
      </c>
      <c r="F151" s="89" t="s">
        <v>742</v>
      </c>
      <c r="G151" s="89" t="s">
        <v>642</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1135</v>
      </c>
      <c r="B152" s="84" t="s">
        <v>1173</v>
      </c>
      <c r="C152" s="86" t="s">
        <v>1174</v>
      </c>
      <c r="D152" s="88" t="s">
        <v>1175</v>
      </c>
      <c r="E152" s="88" t="s">
        <v>1176</v>
      </c>
      <c r="F152" s="89" t="s">
        <v>625</v>
      </c>
      <c r="G152" s="89" t="s">
        <v>642</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1135</v>
      </c>
      <c r="B153" s="84" t="s">
        <v>1177</v>
      </c>
      <c r="C153" s="86" t="s">
        <v>1178</v>
      </c>
      <c r="D153" s="88" t="s">
        <v>1179</v>
      </c>
      <c r="E153" s="88" t="s">
        <v>1180</v>
      </c>
      <c r="F153" s="89" t="s">
        <v>625</v>
      </c>
      <c r="G153" s="89" t="s">
        <v>642</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1135</v>
      </c>
      <c r="B154" s="84" t="s">
        <v>1181</v>
      </c>
      <c r="C154" s="86" t="s">
        <v>1182</v>
      </c>
      <c r="D154" s="88" t="s">
        <v>1183</v>
      </c>
      <c r="E154" s="88" t="s">
        <v>1184</v>
      </c>
      <c r="F154" s="89" t="s">
        <v>625</v>
      </c>
      <c r="G154" s="89" t="s">
        <v>642</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1135</v>
      </c>
      <c r="B155" s="84" t="s">
        <v>1185</v>
      </c>
      <c r="C155" s="86" t="s">
        <v>1186</v>
      </c>
      <c r="D155" s="88" t="s">
        <v>1187</v>
      </c>
      <c r="E155" s="88" t="s">
        <v>1188</v>
      </c>
      <c r="F155" s="89" t="s">
        <v>625</v>
      </c>
      <c r="G155" s="89" t="s">
        <v>610</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1135</v>
      </c>
      <c r="B156" s="84" t="s">
        <v>1189</v>
      </c>
      <c r="C156" s="86" t="s">
        <v>1190</v>
      </c>
      <c r="D156" s="88" t="s">
        <v>1191</v>
      </c>
      <c r="E156" s="88" t="s">
        <v>1192</v>
      </c>
      <c r="F156" s="89" t="s">
        <v>625</v>
      </c>
      <c r="G156" s="89" t="s">
        <v>642</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1193</v>
      </c>
      <c r="B157" s="83">
        <v>17</v>
      </c>
      <c r="C157" s="85" t="s">
        <v>21</v>
      </c>
      <c r="D157" s="87" t="s">
        <v>1194</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1193</v>
      </c>
      <c r="B158" s="84" t="s">
        <v>1195</v>
      </c>
      <c r="C158" s="86" t="s">
        <v>1196</v>
      </c>
      <c r="D158" s="88" t="s">
        <v>1197</v>
      </c>
      <c r="E158" s="88" t="s">
        <v>1198</v>
      </c>
      <c r="F158" s="89" t="s">
        <v>742</v>
      </c>
      <c r="G158" s="89" t="s">
        <v>605</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1193</v>
      </c>
      <c r="B159" s="84" t="s">
        <v>1199</v>
      </c>
      <c r="C159" s="86" t="s">
        <v>1200</v>
      </c>
      <c r="D159" s="88" t="s">
        <v>1201</v>
      </c>
      <c r="E159" s="88" t="s">
        <v>1202</v>
      </c>
      <c r="F159" s="89" t="s">
        <v>717</v>
      </c>
      <c r="G159" s="89" t="s">
        <v>658</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1193</v>
      </c>
      <c r="B160" s="84" t="s">
        <v>1203</v>
      </c>
      <c r="C160" s="86" t="s">
        <v>1204</v>
      </c>
      <c r="D160" s="88" t="s">
        <v>1205</v>
      </c>
      <c r="E160" s="88" t="s">
        <v>1206</v>
      </c>
      <c r="F160" s="89" t="s">
        <v>717</v>
      </c>
      <c r="G160" s="89" t="s">
        <v>658</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1193</v>
      </c>
      <c r="B161" s="84" t="s">
        <v>1207</v>
      </c>
      <c r="C161" s="86" t="s">
        <v>1208</v>
      </c>
      <c r="D161" s="88" t="s">
        <v>1209</v>
      </c>
      <c r="E161" s="88" t="s">
        <v>1210</v>
      </c>
      <c r="F161" s="89" t="s">
        <v>717</v>
      </c>
      <c r="G161" s="89" t="s">
        <v>658</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1193</v>
      </c>
      <c r="B162" s="84" t="s">
        <v>1211</v>
      </c>
      <c r="C162" s="86" t="s">
        <v>1212</v>
      </c>
      <c r="D162" s="88" t="s">
        <v>1213</v>
      </c>
      <c r="E162" s="88" t="s">
        <v>1214</v>
      </c>
      <c r="F162" s="89" t="s">
        <v>742</v>
      </c>
      <c r="G162" s="89" t="s">
        <v>605</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1193</v>
      </c>
      <c r="B163" s="84" t="s">
        <v>1215</v>
      </c>
      <c r="C163" s="86" t="s">
        <v>1216</v>
      </c>
      <c r="D163" s="88" t="s">
        <v>1217</v>
      </c>
      <c r="E163" s="88" t="s">
        <v>1218</v>
      </c>
      <c r="F163" s="89" t="s">
        <v>742</v>
      </c>
      <c r="G163" s="89" t="s">
        <v>605</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1193</v>
      </c>
      <c r="B164" s="84" t="s">
        <v>1219</v>
      </c>
      <c r="C164" s="86" t="s">
        <v>1220</v>
      </c>
      <c r="D164" s="88" t="s">
        <v>1221</v>
      </c>
      <c r="E164" s="88" t="s">
        <v>1222</v>
      </c>
      <c r="F164" s="89" t="s">
        <v>742</v>
      </c>
      <c r="G164" s="89" t="s">
        <v>974</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1193</v>
      </c>
      <c r="B165" s="84" t="s">
        <v>1223</v>
      </c>
      <c r="C165" s="86" t="s">
        <v>1224</v>
      </c>
      <c r="D165" s="88" t="s">
        <v>1225</v>
      </c>
      <c r="E165" s="88" t="s">
        <v>1226</v>
      </c>
      <c r="F165" s="89" t="s">
        <v>742</v>
      </c>
      <c r="G165" s="89" t="s">
        <v>974</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1193</v>
      </c>
      <c r="B166" s="84" t="s">
        <v>1227</v>
      </c>
      <c r="C166" s="86" t="s">
        <v>1228</v>
      </c>
      <c r="D166" s="88" t="s">
        <v>1229</v>
      </c>
      <c r="E166" s="88" t="s">
        <v>1230</v>
      </c>
      <c r="F166" s="89" t="s">
        <v>717</v>
      </c>
      <c r="G166" s="89" t="s">
        <v>974</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1231</v>
      </c>
      <c r="B167" s="83">
        <v>18</v>
      </c>
      <c r="C167" s="85" t="s">
        <v>21</v>
      </c>
      <c r="D167" s="87" t="s">
        <v>1232</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1231</v>
      </c>
      <c r="B168" s="84" t="s">
        <v>1233</v>
      </c>
      <c r="C168" s="86" t="s">
        <v>1234</v>
      </c>
      <c r="D168" s="88" t="s">
        <v>1235</v>
      </c>
      <c r="E168" s="88" t="s">
        <v>1236</v>
      </c>
      <c r="F168" s="89" t="s">
        <v>717</v>
      </c>
      <c r="G168" s="89" t="s">
        <v>658</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1231</v>
      </c>
      <c r="B169" s="84" t="s">
        <v>1237</v>
      </c>
      <c r="C169" s="86" t="s">
        <v>1238</v>
      </c>
      <c r="D169" s="88" t="s">
        <v>1239</v>
      </c>
      <c r="E169" s="88" t="s">
        <v>1240</v>
      </c>
      <c r="F169" s="89" t="s">
        <v>871</v>
      </c>
      <c r="G169" s="89" t="s">
        <v>610</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1231</v>
      </c>
      <c r="B170" s="84" t="s">
        <v>1241</v>
      </c>
      <c r="C170" s="86" t="s">
        <v>1242</v>
      </c>
      <c r="D170" s="88" t="s">
        <v>1243</v>
      </c>
      <c r="E170" s="88" t="s">
        <v>1244</v>
      </c>
      <c r="F170" s="89" t="s">
        <v>871</v>
      </c>
      <c r="G170" s="89" t="s">
        <v>642</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1231</v>
      </c>
      <c r="B171" s="84" t="s">
        <v>1245</v>
      </c>
      <c r="C171" s="86" t="s">
        <v>1246</v>
      </c>
      <c r="D171" s="88" t="s">
        <v>1247</v>
      </c>
      <c r="E171" s="88" t="s">
        <v>1248</v>
      </c>
      <c r="F171" s="89" t="s">
        <v>871</v>
      </c>
      <c r="G171" s="89" t="s">
        <v>642</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1231</v>
      </c>
      <c r="B172" s="94" t="s">
        <v>1249</v>
      </c>
      <c r="C172" s="95" t="s">
        <v>1250</v>
      </c>
      <c r="D172" s="96" t="s">
        <v>1251</v>
      </c>
      <c r="E172" s="96" t="s">
        <v>1252</v>
      </c>
      <c r="F172" s="97" t="s">
        <v>871</v>
      </c>
      <c r="G172" s="97" t="s">
        <v>610</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324</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IFERROR(INDEX('Recommendations'!$H$2:$H$94, MATCH(J2,'Recommendations'!$A$2:$A$94,0))="Implemented", FALSE))</xm:f>
            <x14:dxf>
              <font>
                <color rgb="FF000000"/>
              </font>
              <fill>
                <patternFill>
                  <bgColor rgb="FF3C7D22"/>
                </patternFill>
              </fill>
            </x14:dxf>
          </x14:cfRule>
          <x14:cfRule type="expression" priority="2" id="{00000000-000E-0000-0400-000002000000}">
            <xm:f>AND(J2&lt;&gt;"", IFERROR(INDEX('Recommendations'!$H$2:$H$94, MATCH(J2,'Recommendations'!$A$2:$A$94,0))="Compensated", FALSE))</xm:f>
            <x14:dxf>
              <font>
                <color rgb="FF000000"/>
              </font>
              <fill>
                <patternFill>
                  <bgColor rgb="FFC6E0B4"/>
                </patternFill>
              </fill>
            </x14:dxf>
          </x14:cfRule>
          <x14:cfRule type="expression" priority="3" id="{00000000-000E-0000-0400-000003000000}">
            <xm:f>AND(J2&lt;&gt;"", IFERROR(INDEX('Recommendations'!$H$2:$H$94, MATCH(J2,'Recommendations'!$A$2:$A$94,0))="Testing", FALSE))</xm:f>
            <x14:dxf>
              <font>
                <color rgb="FF000000"/>
              </font>
              <fill>
                <patternFill>
                  <bgColor rgb="FFFFC000"/>
                </patternFill>
              </fill>
            </x14:dxf>
          </x14:cfRule>
          <x14:cfRule type="expression" priority="4" id="{00000000-000E-0000-0400-000004000000}">
            <xm:f>AND(J2&lt;&gt;"", IFERROR(INDEX('Recommendations'!$H$2:$H$94, MATCH(J2,'Recommendations'!$A$2:$A$94,0))="Failed", FALSE))</xm:f>
            <x14:dxf>
              <font>
                <color rgb="FF000000"/>
              </font>
              <fill>
                <patternFill>
                  <bgColor rgb="FFD82891"/>
                </patternFill>
              </fill>
            </x14:dxf>
          </x14:cfRule>
          <x14:cfRule type="expression" priority="5" id="{00000000-000E-0000-0400-000005000000}">
            <xm:f>AND(J2&lt;&gt;"", IFERROR(INDEX('Recommendations'!$H$2:$H$94, MATCH(J2,'Recommendations'!$A$2:$A$94,0))="Risk Accepted", FALSE))</xm:f>
            <x14:dxf>
              <font>
                <color rgb="FF000000"/>
              </font>
              <fill>
                <patternFill>
                  <bgColor rgb="FFD9D9D9"/>
                </patternFill>
              </fill>
            </x14:dxf>
          </x14:cfRule>
          <x14:cfRule type="expression" priority="6" id="{00000000-000E-0000-0400-000006000000}">
            <xm:f>AND(J2&lt;&gt;"", IFERROR(INDEX('Recommendations'!$H$2:$H$94, MATCH(J2,'Recommendations'!$A$2:$A$94,0))="N/A",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OS 15 with Knox 3.x Security Technical Implementation Guide - SHGIR</dc:title>
  <dc:subject>Generated on: 2026-06-08 12:27:55</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2026-06-08T11:28:02Z</dcterms:modified>
  <cp:category>DISA-STIG</cp:category>
  <cp:contentStatus>Draft</cp:contentStatus>
</cp:coreProperties>
</file>