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910D3A21B871E88176D1E2B7981355208FE28463" xr6:coauthVersionLast="47" xr6:coauthVersionMax="47" xr10:uidLastSave="{BF482B61-D352-43D4-9153-9FFB4658EDB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E88" i="3" s="1"/>
  <c r="F88" i="3" s="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D88" i="3"/>
  <c r="C88" i="3"/>
  <c r="E87" i="3"/>
  <c r="F87" i="3" s="1"/>
  <c r="D87" i="3"/>
  <c r="C87" i="3"/>
  <c r="E86" i="3"/>
  <c r="D86" i="3"/>
  <c r="C86" i="3"/>
  <c r="W138" i="3" s="1"/>
  <c r="E85" i="3"/>
  <c r="F85" i="3" s="1"/>
  <c r="D85" i="3"/>
  <c r="C85" i="3"/>
  <c r="U138" i="3" s="1"/>
  <c r="F84" i="3"/>
  <c r="T170" i="3" s="1"/>
  <c r="E84" i="3"/>
  <c r="D84" i="3"/>
  <c r="C84" i="3"/>
  <c r="S138" i="3" s="1"/>
  <c r="E69" i="3"/>
  <c r="D69" i="3"/>
  <c r="C69" i="3"/>
  <c r="F69" i="3" s="1"/>
  <c r="E68" i="3"/>
  <c r="D68" i="3"/>
  <c r="C68" i="3"/>
  <c r="F68" i="3" s="1"/>
  <c r="E67" i="3"/>
  <c r="D67" i="3"/>
  <c r="C67" i="3"/>
  <c r="F67" i="3" s="1"/>
  <c r="E49" i="3"/>
  <c r="C49" i="3"/>
  <c r="E48" i="3"/>
  <c r="D48" i="3"/>
  <c r="C48" i="3"/>
  <c r="F48" i="3" s="1"/>
  <c r="E47" i="3"/>
  <c r="D47" i="3"/>
  <c r="C47" i="3"/>
  <c r="F47" i="3" s="1"/>
  <c r="E46" i="3"/>
  <c r="D46" i="3"/>
  <c r="C46" i="3"/>
  <c r="F46" i="3" s="1"/>
  <c r="E45" i="3"/>
  <c r="F45" i="3" s="1"/>
  <c r="D45" i="3"/>
  <c r="C45" i="3"/>
  <c r="E44" i="3"/>
  <c r="D44" i="3"/>
  <c r="C44" i="3"/>
  <c r="F44" i="3" s="1"/>
  <c r="E30" i="3"/>
  <c r="D30" i="3"/>
  <c r="C30" i="3"/>
  <c r="F30" i="3" s="1"/>
  <c r="E29" i="3"/>
  <c r="D29" i="3"/>
  <c r="C29" i="3"/>
  <c r="F29" i="3" s="1"/>
  <c r="F16" i="3"/>
  <c r="R166" i="3" s="1"/>
  <c r="E16" i="3"/>
  <c r="D16" i="3"/>
  <c r="C16" i="3"/>
  <c r="Q138" i="3" s="1"/>
  <c r="C9" i="3"/>
  <c r="D9" i="3" s="1"/>
  <c r="D8" i="3"/>
  <c r="C8" i="3"/>
  <c r="C7" i="3"/>
  <c r="D7" i="3" s="1"/>
  <c r="E34" i="3" l="1"/>
  <c r="D34" i="3"/>
  <c r="C34" i="3"/>
  <c r="E112" i="3"/>
  <c r="D112" i="3"/>
  <c r="C112" i="3"/>
  <c r="D75" i="3"/>
  <c r="C75" i="3"/>
  <c r="E75" i="3"/>
  <c r="E73" i="3"/>
  <c r="D73" i="3"/>
  <c r="C73" i="3"/>
  <c r="E95" i="3"/>
  <c r="D95" i="3"/>
  <c r="C95" i="3"/>
  <c r="D55" i="3"/>
  <c r="E55" i="3"/>
  <c r="C55" i="3"/>
  <c r="E74" i="3"/>
  <c r="D74" i="3"/>
  <c r="C74" i="3"/>
  <c r="C56" i="3"/>
  <c r="E56" i="3"/>
  <c r="D56" i="3"/>
  <c r="E96" i="3"/>
  <c r="D96" i="3"/>
  <c r="C96" i="3"/>
  <c r="E113" i="3"/>
  <c r="D113" i="3"/>
  <c r="C113" i="3"/>
  <c r="G127" i="3"/>
  <c r="E54" i="3"/>
  <c r="D54" i="3"/>
  <c r="C54" i="3"/>
  <c r="E115" i="3"/>
  <c r="D115" i="3"/>
  <c r="C115" i="3"/>
  <c r="E57" i="3"/>
  <c r="D57" i="3"/>
  <c r="C57" i="3"/>
  <c r="V170" i="3"/>
  <c r="V165" i="3"/>
  <c r="V160" i="3"/>
  <c r="V155" i="3"/>
  <c r="V150" i="3"/>
  <c r="V145" i="3"/>
  <c r="V140" i="3"/>
  <c r="V169" i="3"/>
  <c r="V164" i="3"/>
  <c r="V159" i="3"/>
  <c r="V154" i="3"/>
  <c r="V149" i="3"/>
  <c r="V144" i="3"/>
  <c r="V168" i="3"/>
  <c r="V163" i="3"/>
  <c r="V158" i="3"/>
  <c r="V153" i="3"/>
  <c r="V148" i="3"/>
  <c r="V143" i="3"/>
  <c r="C93" i="3"/>
  <c r="V167" i="3"/>
  <c r="V162" i="3"/>
  <c r="V157" i="3"/>
  <c r="V152" i="3"/>
  <c r="V147" i="3"/>
  <c r="V142" i="3"/>
  <c r="E93" i="3"/>
  <c r="D93" i="3"/>
  <c r="V166" i="3"/>
  <c r="V161" i="3"/>
  <c r="V156" i="3"/>
  <c r="V151" i="3"/>
  <c r="V146" i="3"/>
  <c r="V141" i="3"/>
  <c r="E35" i="3"/>
  <c r="D35" i="3"/>
  <c r="C35" i="3"/>
  <c r="D53" i="3"/>
  <c r="C53" i="3"/>
  <c r="E53" i="3"/>
  <c r="D114" i="3"/>
  <c r="C114" i="3"/>
  <c r="E114" i="3"/>
  <c r="C92" i="3"/>
  <c r="T141" i="3"/>
  <c r="T146" i="3"/>
  <c r="T151" i="3"/>
  <c r="T156" i="3"/>
  <c r="T161" i="3"/>
  <c r="T166" i="3"/>
  <c r="D92" i="3"/>
  <c r="C20" i="3"/>
  <c r="D20" i="3"/>
  <c r="E20" i="3"/>
  <c r="E92" i="3"/>
  <c r="R142" i="3"/>
  <c r="R147" i="3"/>
  <c r="R152" i="3"/>
  <c r="R157" i="3"/>
  <c r="R162" i="3"/>
  <c r="R167" i="3"/>
  <c r="T142" i="3"/>
  <c r="T147" i="3"/>
  <c r="T152" i="3"/>
  <c r="T157" i="3"/>
  <c r="T162" i="3"/>
  <c r="T167" i="3"/>
  <c r="R143" i="3"/>
  <c r="R148" i="3"/>
  <c r="R153" i="3"/>
  <c r="R158" i="3"/>
  <c r="R163" i="3"/>
  <c r="R168" i="3"/>
  <c r="T143" i="3"/>
  <c r="T148" i="3"/>
  <c r="T153" i="3"/>
  <c r="T158" i="3"/>
  <c r="T163" i="3"/>
  <c r="T168" i="3"/>
  <c r="R144" i="3"/>
  <c r="R149" i="3"/>
  <c r="R154" i="3"/>
  <c r="R159" i="3"/>
  <c r="R164" i="3"/>
  <c r="R169" i="3"/>
  <c r="F86" i="3"/>
  <c r="T144" i="3"/>
  <c r="T149" i="3"/>
  <c r="T154" i="3"/>
  <c r="T159" i="3"/>
  <c r="T164" i="3"/>
  <c r="T169" i="3"/>
  <c r="R140" i="3"/>
  <c r="R145" i="3"/>
  <c r="R150" i="3"/>
  <c r="R155" i="3"/>
  <c r="R160" i="3"/>
  <c r="R165" i="3"/>
  <c r="R170" i="3"/>
  <c r="T140" i="3"/>
  <c r="T145" i="3"/>
  <c r="T150" i="3"/>
  <c r="T155" i="3"/>
  <c r="T160" i="3"/>
  <c r="T165" i="3"/>
  <c r="D49" i="3"/>
  <c r="F49" i="3" s="1"/>
  <c r="R141" i="3"/>
  <c r="R146" i="3"/>
  <c r="R151" i="3"/>
  <c r="R156" i="3"/>
  <c r="R161" i="3"/>
  <c r="E58" i="3" l="1"/>
  <c r="D58" i="3"/>
  <c r="C58" i="3"/>
  <c r="X170" i="3"/>
  <c r="X165" i="3"/>
  <c r="X160" i="3"/>
  <c r="X155" i="3"/>
  <c r="X150" i="3"/>
  <c r="X145" i="3"/>
  <c r="X140" i="3"/>
  <c r="E94" i="3"/>
  <c r="D94" i="3"/>
  <c r="X169" i="3"/>
  <c r="X164" i="3"/>
  <c r="X159" i="3"/>
  <c r="X154" i="3"/>
  <c r="X149" i="3"/>
  <c r="X144" i="3"/>
  <c r="X168" i="3"/>
  <c r="X163" i="3"/>
  <c r="X158" i="3"/>
  <c r="X153" i="3"/>
  <c r="X148" i="3"/>
  <c r="X143" i="3"/>
  <c r="X167" i="3"/>
  <c r="X162" i="3"/>
  <c r="X157" i="3"/>
  <c r="X152" i="3"/>
  <c r="X147" i="3"/>
  <c r="X142" i="3"/>
  <c r="C94"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Samsung Android must be configured to not display the following (Work Environment) notifications when the device is locked: all notifications.</t>
        </r>
      </text>
    </comment>
    <comment ref="K9" authorId="0" shapeId="0" xr:uid="{00000000-0006-0000-0400-000002000000}">
      <text>
        <r>
          <rPr>
            <sz val="11"/>
            <rFont val="Calibri"/>
          </rPr>
          <t>Samsung Android must be configured to not display the following (Work Environment) notifications when the device is locked: all notifications.</t>
        </r>
      </text>
    </comment>
    <comment ref="J13" authorId="0" shapeId="0" xr:uid="{00000000-0006-0000-0400-000003000000}">
      <text>
        <r>
          <rPr>
            <sz val="11"/>
            <rFont val="Calibri"/>
          </rPr>
          <t>Samsung Android must be configured to disable developer modes.</t>
        </r>
      </text>
    </comment>
    <comment ref="K13" authorId="0" shapeId="0" xr:uid="{00000000-0006-0000-0400-000008000000}">
      <text>
        <r>
          <rPr>
            <sz val="11"/>
            <rFont val="Calibri"/>
          </rPr>
          <t>Samsung Android must be configured to prevent users from adding personal email accounts to the work email app.</t>
        </r>
      </text>
    </comment>
    <comment ref="L13" authorId="0" shapeId="0" xr:uid="{00000000-0006-0000-0400-000004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M13" authorId="0" shapeId="0" xr:uid="{00000000-0006-0000-0400-000005000000}">
      <text>
        <r>
          <rPr>
            <sz val="11"/>
            <rFont val="Calibri"/>
          </rPr>
          <t>Samsung Android must be configured to disable developer modes.</t>
        </r>
      </text>
    </comment>
    <comment ref="N13" authorId="0" shapeId="0" xr:uid="{00000000-0006-0000-0400-000006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O13" authorId="0" shapeId="0" xr:uid="{00000000-0006-0000-0400-000007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J14" authorId="0" shapeId="0" xr:uid="{00000000-0006-0000-0400-000009000000}">
      <text>
        <r>
          <rPr>
            <sz val="11"/>
            <rFont val="Calibri"/>
          </rPr>
          <t>Samsung Android must be configured to prevent users from adding personal email accounts to the work email app.</t>
        </r>
      </text>
    </comment>
    <comment ref="K14" authorId="0" shapeId="0" xr:uid="{00000000-0006-0000-0400-00000A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L14" authorId="0" shapeId="0" xr:uid="{00000000-0006-0000-0400-00000B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M14" authorId="0" shapeId="0" xr:uid="{00000000-0006-0000-0400-00000C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J19" authorId="0" shapeId="0" xr:uid="{00000000-0006-0000-0400-00000D000000}">
      <text>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text>
    </comment>
    <comment ref="J22" authorId="0" shapeId="0" xr:uid="{00000000-0006-0000-0400-00000E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K22" authorId="0" shapeId="0" xr:uid="{00000000-0006-0000-0400-000011000000}">
      <text>
        <r>
          <rPr>
            <sz val="11"/>
            <rFont val="Calibri"/>
          </rPr>
          <t>Samsung Android must be configured to enable encryption for data at rest on removable storage media or, alternately, the use of removable storage media must be disabled.</t>
        </r>
      </text>
    </comment>
    <comment ref="L22" authorId="0" shapeId="0" xr:uid="{00000000-0006-0000-0400-000012000000}">
      <text>
        <r>
          <rPr>
            <sz val="11"/>
            <rFont val="Calibri"/>
          </rPr>
          <t>Samsung Android must be configured to disable USB mass storage mode.</t>
        </r>
      </text>
    </comment>
    <comment ref="M22" authorId="0" shapeId="0" xr:uid="{00000000-0006-0000-0400-000013000000}">
      <text>
        <r>
          <rPr>
            <sz val="11"/>
            <rFont val="Calibri"/>
          </rPr>
          <t>Samsung Android must be configured to not allow installation of applications with the following characteristics: - back up MD data to non-DoD cloud servers (including user and application access to cloud backup services);-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N22" authorId="0" shapeId="0" xr:uid="{00000000-0006-0000-0400-000014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O22" authorId="0" shapeId="0" xr:uid="{00000000-0006-0000-0400-000015000000}">
      <text>
        <r>
          <rPr>
            <sz val="11"/>
            <rFont val="Calibri"/>
          </rPr>
          <t>Samsung Android must be configured to enable encryption for data at rest on removable storage media or, alternately, the use of removable storage media must be disabled.</t>
        </r>
      </text>
    </comment>
    <comment ref="P22" authorId="0" shapeId="0" xr:uid="{00000000-0006-0000-0400-00000F000000}">
      <text>
        <r>
          <rPr>
            <sz val="11"/>
            <rFont val="Calibri"/>
          </rPr>
          <t>Samsung Android must be configured to disable USB mass storage mode.</t>
        </r>
      </text>
    </comment>
    <comment ref="Q22" authorId="0" shapeId="0" xr:uid="{00000000-0006-0000-0400-000010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J26" authorId="0" shapeId="0" xr:uid="{00000000-0006-0000-0400-000016000000}">
      <text>
        <r>
          <rPr>
            <sz val="11"/>
            <rFont val="Calibri"/>
          </rPr>
          <t>Samsung Android must have the DoD root and intermediate PKI certificates installed.</t>
        </r>
      </text>
    </comment>
    <comment ref="K26" authorId="0" shapeId="0" xr:uid="{00000000-0006-0000-0400-000017000000}">
      <text>
        <r>
          <rPr>
            <sz val="11"/>
            <rFont val="Calibri"/>
          </rPr>
          <t>Samsung Android must allow only the Administrator (management tool) to perform the following management function: install/remove DoD root and intermediate PKI certificates.</t>
        </r>
      </text>
    </comment>
    <comment ref="L26" authorId="0" shapeId="0" xr:uid="{00000000-0006-0000-0400-000018000000}">
      <text>
        <r>
          <rPr>
            <sz val="11"/>
            <rFont val="Calibri"/>
          </rPr>
          <t>Samsung Android must not accept the certificate when it cannot establish a connection to determine the validity of a certificate.</t>
        </r>
      </text>
    </comment>
    <comment ref="M26" authorId="0" shapeId="0" xr:uid="{00000000-0006-0000-0400-000019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N26" authorId="0" shapeId="0" xr:uid="{00000000-0006-0000-0400-00001A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O26" authorId="0" shapeId="0" xr:uid="{00000000-0006-0000-0400-00001B000000}">
      <text>
        <r>
          <rPr>
            <sz val="11"/>
            <rFont val="Calibri"/>
          </rPr>
          <t>Samsung Android must not accept the certificate when it cannot establish a connection to determine the validity of a certificate.</t>
        </r>
      </text>
    </comment>
    <comment ref="J27" authorId="0" shapeId="0" xr:uid="{00000000-0006-0000-0400-00001C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K27" authorId="0" shapeId="0" xr:uid="{00000000-0006-0000-0400-00001D000000}">
      <text>
        <r>
          <rPr>
            <sz val="11"/>
            <rFont val="Calibri"/>
          </rPr>
          <t>Samsung Android must be configured to enable encryption for data at rest on removable storage media or, alternately, the use of removable storage media must be disabled.</t>
        </r>
      </text>
    </comment>
    <comment ref="L27" authorId="0" shapeId="0" xr:uid="{00000000-0006-0000-0400-00001E000000}">
      <text>
        <r>
          <rPr>
            <sz val="11"/>
            <rFont val="Calibri"/>
          </rPr>
          <t>Samsung Android must be configured to not allow installation of applications with the following characteristics: - back up MD data to non-DoD cloud servers (including user and application access to cloud backup services);-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M27" authorId="0" shapeId="0" xr:uid="{00000000-0006-0000-0400-00001F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N27" authorId="0" shapeId="0" xr:uid="{00000000-0006-0000-0400-000020000000}">
      <text>
        <r>
          <rPr>
            <sz val="11"/>
            <rFont val="Calibri"/>
          </rPr>
          <t>Samsung Android must be configured to enable encryption for data at rest on removable storage media or, alternately, the use of removable storage media must be disabled.</t>
        </r>
      </text>
    </comment>
    <comment ref="O27" authorId="0" shapeId="0" xr:uid="{00000000-0006-0000-0400-000021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text>
    </comment>
    <comment ref="J32" authorId="0" shapeId="0" xr:uid="{00000000-0006-0000-0400-000022000000}">
      <text>
        <r>
          <rPr>
            <sz val="11"/>
            <rFont val="Calibri"/>
          </rPr>
          <t>Samsung Android must be enrolled as a COBO device.</t>
        </r>
      </text>
    </comment>
    <comment ref="K32" authorId="0" shapeId="0" xr:uid="{00000000-0006-0000-0400-000023000000}">
      <text>
        <r>
          <rPr>
            <sz val="11"/>
            <rFont val="Calibri"/>
          </rPr>
          <t>Samsung Android must be enrolled as a COPE device.</t>
        </r>
      </text>
    </comment>
    <comment ref="J33" authorId="0" shapeId="0" xr:uid="{00000000-0006-0000-0400-000024000000}">
      <text>
        <r>
          <rPr>
            <sz val="11"/>
            <rFont val="Calibri"/>
          </rPr>
          <t>Samsung Android must be enrolled as a COBO device.</t>
        </r>
      </text>
    </comment>
    <comment ref="K33" authorId="0" shapeId="0" xr:uid="{00000000-0006-0000-0400-000025000000}">
      <text>
        <r>
          <rPr>
            <sz val="11"/>
            <rFont val="Calibri"/>
          </rPr>
          <t>Samsung Android must be enrolled as a COPE device.</t>
        </r>
      </text>
    </comment>
    <comment ref="J34" authorId="0" shapeId="0" xr:uid="{00000000-0006-0000-0400-000026000000}">
      <text>
        <r>
          <rPr>
            <sz val="11"/>
            <rFont val="Calibri"/>
          </rPr>
          <t>Samsung Android must be configured to enable a screen-lock policy that will lock the display after a period of inactivity.</t>
        </r>
      </text>
    </comment>
    <comment ref="K34" authorId="0" shapeId="0" xr:uid="{00000000-0006-0000-0400-000029000000}">
      <text>
        <r>
          <rPr>
            <sz val="11"/>
            <rFont val="Calibri"/>
          </rPr>
          <t>Samsung Android must be configured to lock the display after 15 minutes (or less) of inactivity.</t>
        </r>
      </text>
    </comment>
    <comment ref="L34" authorId="0" shapeId="0" xr:uid="{00000000-0006-0000-0400-00002A000000}">
      <text>
        <r>
          <rPr>
            <sz val="11"/>
            <rFont val="Calibri"/>
          </rPr>
          <t>Samsung Android must be configured to disable authentication mechanisms providing user access to protected data other than a Password Authentication Factor, including face recognition.</t>
        </r>
      </text>
    </comment>
    <comment ref="M34" authorId="0" shapeId="0" xr:uid="{00000000-0006-0000-0400-00002B000000}">
      <text>
        <r>
          <rPr>
            <sz val="11"/>
            <rFont val="Calibri"/>
          </rPr>
          <t>Samsung Android must be configured to enable a screen-lock policy that will lock the display after a period of inactivity - Disable trust agents.</t>
        </r>
      </text>
    </comment>
    <comment ref="N34" authorId="0" shapeId="0" xr:uid="{00000000-0006-0000-0400-00002C000000}">
      <text>
        <r>
          <rPr>
            <sz val="11"/>
            <rFont val="Calibri"/>
          </rPr>
          <t>Samsung Android must be configured to enable Common Criteria (CC) Mode.</t>
        </r>
      </text>
    </comment>
    <comment ref="O34" authorId="0" shapeId="0" xr:uid="{00000000-0006-0000-0400-00002D000000}">
      <text>
        <r>
          <rPr>
            <sz val="11"/>
            <rFont val="Calibri"/>
          </rPr>
          <t>Samsung Android must be configured to enable a screen-lock policy that will lock the display after a period of inactivity.</t>
        </r>
      </text>
    </comment>
    <comment ref="P34" authorId="0" shapeId="0" xr:uid="{00000000-0006-0000-0400-00002E000000}">
      <text>
        <r>
          <rPr>
            <sz val="11"/>
            <rFont val="Calibri"/>
          </rPr>
          <t>Samsung Android must be configured to lock the display after 15 minutes (or less) of inactivity.</t>
        </r>
      </text>
    </comment>
    <comment ref="Q34" authorId="0" shapeId="0" xr:uid="{00000000-0006-0000-0400-00002F000000}">
      <text>
        <r>
          <rPr>
            <sz val="11"/>
            <rFont val="Calibri"/>
          </rPr>
          <t>Samsung Android must be configured to disable authentication mechanisms providing user access to protected data other than a Password Authentication Factor, including face recognition.</t>
        </r>
      </text>
    </comment>
    <comment ref="R34" authorId="0" shapeId="0" xr:uid="{00000000-0006-0000-0400-000027000000}">
      <text>
        <r>
          <rPr>
            <sz val="11"/>
            <rFont val="Calibri"/>
          </rPr>
          <t>Samsung Android must be configured to enable a screen-lock policy that will lock the display after a period of inactivity - Disable trust agents.</t>
        </r>
      </text>
    </comment>
    <comment ref="S34" authorId="0" shapeId="0" xr:uid="{00000000-0006-0000-0400-000028000000}">
      <text>
        <r>
          <rPr>
            <sz val="11"/>
            <rFont val="Calibri"/>
          </rPr>
          <t>Samsung Android</t>
        </r>
        <r>
          <rPr>
            <sz val="11"/>
            <color rgb="FF000000"/>
            <rFont val="Calibri"/>
          </rPr>
          <t>'</t>
        </r>
        <r>
          <rPr>
            <sz val="11"/>
            <color rgb="FF000000"/>
            <rFont val="Calibri"/>
          </rPr>
          <t>s Work profile must be configured to enable Common Criteria (CC) Mode.</t>
        </r>
      </text>
    </comment>
    <comment ref="J37" authorId="0" shapeId="0" xr:uid="{00000000-0006-0000-0400-000030000000}">
      <text>
        <r>
          <rPr>
            <sz val="11"/>
            <rFont val="Calibri"/>
          </rPr>
          <t>Samsung Android must be configured to not display the following (Work Environment) notifications when the device is locked: all notifications.</t>
        </r>
      </text>
    </comment>
    <comment ref="K37" authorId="0" shapeId="0" xr:uid="{00000000-0006-0000-0400-000031000000}">
      <text>
        <r>
          <rPr>
            <sz val="11"/>
            <rFont val="Calibri"/>
          </rPr>
          <t>Samsung Android must be configured to not display the following (Work Environment) notifications when the device is locked: all notifications.</t>
        </r>
      </text>
    </comment>
    <comment ref="J38" authorId="0" shapeId="0" xr:uid="{00000000-0006-0000-0400-000032000000}">
      <text>
        <r>
          <rPr>
            <sz val="11"/>
            <rFont val="Calibri"/>
          </rPr>
          <t>Samsung Android must be configured to display the DoD advisory warning message at startup or each time the user unlocks the device.</t>
        </r>
      </text>
    </comment>
    <comment ref="K38" authorId="0" shapeId="0" xr:uid="{00000000-0006-0000-0400-000033000000}">
      <text>
        <r>
          <rPr>
            <sz val="11"/>
            <rFont val="Calibri"/>
          </rPr>
          <t>Samsung Android must be configured to not allow passwords that include more than four repeating or sequential characters.</t>
        </r>
      </text>
    </comment>
    <comment ref="L38" authorId="0" shapeId="0" xr:uid="{00000000-0006-0000-0400-000034000000}">
      <text>
        <r>
          <rPr>
            <sz val="11"/>
            <rFont val="Calibri"/>
          </rPr>
          <t>Samsung Android must be configured to enforce a minimum password length of six characters.</t>
        </r>
      </text>
    </comment>
    <comment ref="M38" authorId="0" shapeId="0" xr:uid="{00000000-0006-0000-0400-000035000000}">
      <text>
        <r>
          <rPr>
            <sz val="11"/>
            <rFont val="Calibri"/>
          </rPr>
          <t>Samsung Android must be configured to display the DoD advisory warning message at startup or each time the user unlocks the device.</t>
        </r>
      </text>
    </comment>
    <comment ref="N38" authorId="0" shapeId="0" xr:uid="{00000000-0006-0000-0400-000036000000}">
      <text>
        <r>
          <rPr>
            <sz val="11"/>
            <rFont val="Calibri"/>
          </rPr>
          <t>Samsung Android must be configured to not allow passwords that include more than four repeating or sequential characters.</t>
        </r>
      </text>
    </comment>
    <comment ref="O38" authorId="0" shapeId="0" xr:uid="{00000000-0006-0000-0400-000037000000}">
      <text>
        <r>
          <rPr>
            <sz val="11"/>
            <rFont val="Calibri"/>
          </rPr>
          <t>Samsung Android must be configured to enforce a minimum password length of six characters.</t>
        </r>
      </text>
    </comment>
    <comment ref="J39" authorId="0" shapeId="0" xr:uid="{00000000-0006-0000-0400-000038000000}">
      <text>
        <r>
          <rPr>
            <sz val="11"/>
            <rFont val="Calibri"/>
          </rPr>
          <t>Samsung Android must be configured to disable developer modes.</t>
        </r>
      </text>
    </comment>
    <comment ref="K39" authorId="0" shapeId="0" xr:uid="{00000000-0006-0000-0400-000039000000}">
      <text>
        <r>
          <rPr>
            <sz val="11"/>
            <rFont val="Calibri"/>
          </rPr>
          <t>Samsung Android must be configured to enable authentication of personal hotspot connections to the device using a preshared key.</t>
        </r>
      </text>
    </comment>
    <comment ref="L39" authorId="0" shapeId="0" xr:uid="{00000000-0006-0000-0400-00003A000000}">
      <text>
        <r>
          <rPr>
            <sz val="11"/>
            <rFont val="Calibri"/>
          </rPr>
          <t>Samsung Android must be configured to disable developer modes.</t>
        </r>
      </text>
    </comment>
    <comment ref="M39" authorId="0" shapeId="0" xr:uid="{00000000-0006-0000-0400-00003B000000}">
      <text>
        <r>
          <rPr>
            <sz val="11"/>
            <rFont val="Calibri"/>
          </rPr>
          <t>Samsung Android must be configured to enable authentication of personal hotspot connections to the device using a pre-shared key.</t>
        </r>
      </text>
    </comment>
    <comment ref="J41" authorId="0" shapeId="0" xr:uid="{00000000-0006-0000-0400-00003C000000}">
      <text>
        <r>
          <rPr>
            <sz val="11"/>
            <rFont val="Calibri"/>
          </rPr>
          <t>Samsung Android must be configured to enable a screen-lock policy that will lock the display after a period of inactivity.</t>
        </r>
      </text>
    </comment>
    <comment ref="K41" authorId="0" shapeId="0" xr:uid="{00000000-0006-0000-0400-00003D000000}">
      <text>
        <r>
          <rPr>
            <sz val="11"/>
            <rFont val="Calibri"/>
          </rPr>
          <t>Samsung Android must be configured to not allow more than 10 consecutive failed authentication attempts.</t>
        </r>
      </text>
    </comment>
    <comment ref="L41" authorId="0" shapeId="0" xr:uid="{00000000-0006-0000-0400-00003E000000}">
      <text>
        <r>
          <rPr>
            <sz val="11"/>
            <rFont val="Calibri"/>
          </rPr>
          <t>Samsung Android must be configured to lock the display after 15 minutes (or less) of inactivity.</t>
        </r>
      </text>
    </comment>
    <comment ref="M41" authorId="0" shapeId="0" xr:uid="{00000000-0006-0000-0400-00003F000000}">
      <text>
        <r>
          <rPr>
            <sz val="11"/>
            <rFont val="Calibri"/>
          </rPr>
          <t>Samsung Android must be configured to enable a screen-lock policy that will lock the display after a period of inactivity - Disable trust agents.</t>
        </r>
      </text>
    </comment>
    <comment ref="N41" authorId="0" shapeId="0" xr:uid="{00000000-0006-0000-0400-000040000000}">
      <text>
        <r>
          <rPr>
            <sz val="11"/>
            <rFont val="Calibri"/>
          </rPr>
          <t>Samsung Android must be configured to enable a screen-lock policy that will lock the display after a period of inactivity.</t>
        </r>
      </text>
    </comment>
    <comment ref="O41" authorId="0" shapeId="0" xr:uid="{00000000-0006-0000-0400-000041000000}">
      <text>
        <r>
          <rPr>
            <sz val="11"/>
            <rFont val="Calibri"/>
          </rPr>
          <t>Samsung Android must be configured to not allow more than 10 consecutive failed authentication attempts.</t>
        </r>
      </text>
    </comment>
    <comment ref="P41" authorId="0" shapeId="0" xr:uid="{00000000-0006-0000-0400-000042000000}">
      <text>
        <r>
          <rPr>
            <sz val="11"/>
            <rFont val="Calibri"/>
          </rPr>
          <t>Samsung Android must be configured to lock the display after 15 minutes (or less) of inactivity.</t>
        </r>
      </text>
    </comment>
    <comment ref="Q41" authorId="0" shapeId="0" xr:uid="{00000000-0006-0000-0400-000043000000}">
      <text>
        <r>
          <rPr>
            <sz val="11"/>
            <rFont val="Calibri"/>
          </rPr>
          <t>Samsung Android must be configured to enable a screen-lock policy that will lock the display after a period of inactivity - Disable trust agents.</t>
        </r>
      </text>
    </comment>
    <comment ref="J46" authorId="0" shapeId="0" xr:uid="{00000000-0006-0000-0400-000044000000}">
      <text>
        <r>
          <rPr>
            <sz val="11"/>
            <rFont val="Calibri"/>
          </rPr>
          <t>Samsung Android must be configured to display the DoD advisory warning message at startup or each time the user unlocks the device.</t>
        </r>
      </text>
    </comment>
    <comment ref="K46" authorId="0" shapeId="0" xr:uid="{00000000-0006-0000-0400-000045000000}">
      <text>
        <r>
          <rPr>
            <sz val="11"/>
            <rFont val="Calibri"/>
          </rPr>
          <t>Samsung Android must be configured to not allow passwords that include more than four repeating or sequential characters.</t>
        </r>
      </text>
    </comment>
    <comment ref="L46" authorId="0" shapeId="0" xr:uid="{00000000-0006-0000-0400-000046000000}">
      <text>
        <r>
          <rPr>
            <sz val="11"/>
            <rFont val="Calibri"/>
          </rPr>
          <t>Samsung Android must be configured to enforce a minimum password length of six characters.</t>
        </r>
      </text>
    </comment>
    <comment ref="M46" authorId="0" shapeId="0" xr:uid="{00000000-0006-0000-0400-000047000000}">
      <text>
        <r>
          <rPr>
            <sz val="11"/>
            <rFont val="Calibri"/>
          </rPr>
          <t>Samsung Android must be configured to not allow more than 10 consecutive failed authentication attempts.</t>
        </r>
      </text>
    </comment>
    <comment ref="N46" authorId="0" shapeId="0" xr:uid="{00000000-0006-0000-0400-000048000000}">
      <text>
        <r>
          <rPr>
            <sz val="11"/>
            <rFont val="Calibri"/>
          </rPr>
          <t>Samsung Android must be configured to display the DoD advisory warning message at startup or each time the user unlocks the device.</t>
        </r>
      </text>
    </comment>
    <comment ref="O46" authorId="0" shapeId="0" xr:uid="{00000000-0006-0000-0400-000049000000}">
      <text>
        <r>
          <rPr>
            <sz val="11"/>
            <rFont val="Calibri"/>
          </rPr>
          <t>Samsung Android must be configured to not allow passwords that include more than four repeating or sequential characters.</t>
        </r>
      </text>
    </comment>
    <comment ref="P46" authorId="0" shapeId="0" xr:uid="{00000000-0006-0000-0400-00004A000000}">
      <text>
        <r>
          <rPr>
            <sz val="11"/>
            <rFont val="Calibri"/>
          </rPr>
          <t>Samsung Android must be configured to enforce a minimum password length of six characters.</t>
        </r>
      </text>
    </comment>
    <comment ref="Q46" authorId="0" shapeId="0" xr:uid="{00000000-0006-0000-0400-00004B000000}">
      <text>
        <r>
          <rPr>
            <sz val="11"/>
            <rFont val="Calibri"/>
          </rPr>
          <t>Samsung Android must be configured to not allow more than 10 consecutive failed authentication attempts.</t>
        </r>
      </text>
    </comment>
    <comment ref="J54" authorId="0" shapeId="0" xr:uid="{00000000-0006-0000-0400-00004C000000}">
      <text>
        <r>
          <rPr>
            <sz val="11"/>
            <rFont val="Calibri"/>
          </rPr>
          <t>Samsung Android must be configured to disable authentication mechanisms providing user access to protected data other than a Password Authentication Factor, including face recognition.</t>
        </r>
      </text>
    </comment>
    <comment ref="K54" authorId="0" shapeId="0" xr:uid="{00000000-0006-0000-0400-00004D000000}">
      <text>
        <r>
          <rPr>
            <sz val="11"/>
            <rFont val="Calibri"/>
          </rPr>
          <t>Samsung Android must be configured to enable Common Criteria (CC) Mode.</t>
        </r>
      </text>
    </comment>
    <comment ref="L54" authorId="0" shapeId="0" xr:uid="{00000000-0006-0000-0400-00004E000000}">
      <text>
        <r>
          <rPr>
            <sz val="11"/>
            <rFont val="Calibri"/>
          </rPr>
          <t>Samsung Android must be configured to disable authentication mechanisms providing user access to protected data other than a Password Authentication Factor, including face recognition.</t>
        </r>
      </text>
    </comment>
    <comment ref="M54" authorId="0" shapeId="0" xr:uid="{00000000-0006-0000-0400-00004F000000}">
      <text>
        <r>
          <rPr>
            <sz val="11"/>
            <rFont val="Calibri"/>
          </rPr>
          <t>Samsung Android</t>
        </r>
        <r>
          <rPr>
            <sz val="11"/>
            <color rgb="FF000000"/>
            <rFont val="Calibri"/>
          </rPr>
          <t>'</t>
        </r>
        <r>
          <rPr>
            <sz val="11"/>
            <color rgb="FF000000"/>
            <rFont val="Calibri"/>
          </rPr>
          <t>s Work profile must be configured to enable Common Criteria (CC) Mode.</t>
        </r>
      </text>
    </comment>
    <comment ref="J63" authorId="0" shapeId="0" xr:uid="{00000000-0006-0000-0400-000050000000}">
      <text>
        <r>
          <rPr>
            <sz val="11"/>
            <rFont val="Calibri"/>
          </rPr>
          <t>The Samsung Android device must have the latest available Samsung Android operating system (OS) installed.</t>
        </r>
      </text>
    </comment>
    <comment ref="K63" authorId="0" shapeId="0" xr:uid="{00000000-0006-0000-0400-000051000000}">
      <text>
        <r>
          <rPr>
            <sz val="11"/>
            <rFont val="Calibri"/>
          </rPr>
          <t>The Samsung Android device must have the latest available Samsung Android operating system (OS) installed.</t>
        </r>
      </text>
    </comment>
    <comment ref="J64" authorId="0" shapeId="0" xr:uid="{00000000-0006-0000-0400-000052000000}">
      <text>
        <r>
          <rPr>
            <sz val="11"/>
            <rFont val="Calibri"/>
          </rPr>
          <t>The Samsung Android device must have the latest available Samsung Android operating system (OS) installed.</t>
        </r>
      </text>
    </comment>
    <comment ref="K64" authorId="0" shapeId="0" xr:uid="{00000000-0006-0000-0400-000053000000}">
      <text>
        <r>
          <rPr>
            <sz val="11"/>
            <rFont val="Calibri"/>
          </rPr>
          <t>The Samsung Android device must have the latest available Samsung Android operating system (OS) installed.</t>
        </r>
      </text>
    </comment>
    <comment ref="J70" authorId="0" shapeId="0" xr:uid="{00000000-0006-0000-0400-000054000000}">
      <text>
        <r>
          <rPr>
            <sz val="11"/>
            <rFont val="Calibri"/>
          </rPr>
          <t>Samsung Android must be configured to enable audit logging.</t>
        </r>
      </text>
    </comment>
    <comment ref="K70" authorId="0" shapeId="0" xr:uid="{00000000-0006-0000-0400-000055000000}">
      <text>
        <r>
          <rPr>
            <sz val="11"/>
            <rFont val="Calibri"/>
          </rPr>
          <t>Samsung Android</t>
        </r>
        <r>
          <rPr>
            <sz val="11"/>
            <color rgb="FF000000"/>
            <rFont val="Calibri"/>
          </rPr>
          <t>'</t>
        </r>
        <r>
          <rPr>
            <sz val="11"/>
            <color rgb="FF000000"/>
            <rFont val="Calibri"/>
          </rPr>
          <t>s Work profile must be configured to enable audit logging.</t>
        </r>
      </text>
    </comment>
    <comment ref="J73" authorId="0" shapeId="0" xr:uid="{00000000-0006-0000-0400-000056000000}">
      <text>
        <r>
          <rPr>
            <sz val="11"/>
            <rFont val="Calibri"/>
          </rPr>
          <t>Samsung Android must be configured to enable audit logging.</t>
        </r>
      </text>
    </comment>
    <comment ref="K73" authorId="0" shapeId="0" xr:uid="{00000000-0006-0000-0400-000057000000}">
      <text>
        <r>
          <rPr>
            <sz val="11"/>
            <rFont val="Calibri"/>
          </rPr>
          <t>Samsung Android</t>
        </r>
        <r>
          <rPr>
            <sz val="11"/>
            <color rgb="FF000000"/>
            <rFont val="Calibri"/>
          </rPr>
          <t>'</t>
        </r>
        <r>
          <rPr>
            <sz val="11"/>
            <color rgb="FF000000"/>
            <rFont val="Calibri"/>
          </rPr>
          <t>s Work profile must be configured to enable audit logging.</t>
        </r>
      </text>
    </comment>
    <comment ref="J92" authorId="0" shapeId="0" xr:uid="{00000000-0006-0000-0400-000058000000}">
      <text>
        <r>
          <rPr>
            <sz val="11"/>
            <rFont val="Calibri"/>
          </rPr>
          <t>Samsung Android must be configured to disable USB mass storage mode.</t>
        </r>
      </text>
    </comment>
    <comment ref="K92" authorId="0" shapeId="0" xr:uid="{00000000-0006-0000-0400-000059000000}">
      <text>
        <r>
          <rPr>
            <sz val="11"/>
            <rFont val="Calibri"/>
          </rPr>
          <t>Samsung Android must be configured to disable USB mass storage mode.</t>
        </r>
      </text>
    </comment>
    <comment ref="J98" authorId="0" shapeId="0" xr:uid="{00000000-0006-0000-0400-00005A000000}">
      <text>
        <r>
          <rPr>
            <sz val="11"/>
            <rFont val="Calibri"/>
          </rPr>
          <t>Samsung Android must be configured to not allow backup of all applications and configuration data to remote systems.</t>
        </r>
      </text>
    </comment>
    <comment ref="K98" authorId="0" shapeId="0" xr:uid="{00000000-0006-0000-0400-00005B000000}">
      <text>
        <r>
          <rPr>
            <sz val="11"/>
            <rFont val="Calibri"/>
          </rPr>
          <t>Samsung Android must be configured to not allow backup of all applications, configuration data to locally connected systems.</t>
        </r>
      </text>
    </comment>
    <comment ref="L98" authorId="0" shapeId="0" xr:uid="{00000000-0006-0000-0400-00005C000000}">
      <text>
        <r>
          <rPr>
            <sz val="11"/>
            <rFont val="Calibri"/>
          </rPr>
          <t>Samsung Android must be configured to not allow backup of all applications, configuration data to remote systems.
- Disable Data Sync Framework</t>
        </r>
      </text>
    </comment>
    <comment ref="M98" authorId="0" shapeId="0" xr:uid="{00000000-0006-0000-0400-00005D000000}">
      <text>
        <r>
          <rPr>
            <sz val="11"/>
            <rFont val="Calibri"/>
          </rPr>
          <t>Samsung Android must be configured to not allow backup of all applications</t>
        </r>
        <r>
          <rPr>
            <sz val="11"/>
            <color rgb="FF000000"/>
            <rFont val="Calibri"/>
          </rPr>
          <t>'</t>
        </r>
        <r>
          <rPr>
            <sz val="11"/>
            <color rgb="FF000000"/>
            <rFont val="Calibri"/>
          </rPr>
          <t xml:space="preserve"> configuration data to locally connected systems.</t>
        </r>
      </text>
    </comment>
    <comment ref="N98" authorId="0" shapeId="0" xr:uid="{00000000-0006-0000-0400-00005E000000}">
      <text>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 Disable Data Sync Framework</t>
        </r>
      </text>
    </comment>
    <comment ref="J99" authorId="0" shapeId="0" xr:uid="{00000000-0006-0000-0400-00005F000000}">
      <text>
        <r>
          <rPr>
            <sz val="11"/>
            <rFont val="Calibri"/>
          </rPr>
          <t>Samsung Android must be configured to not allow backup of all applications and configuration data to remote systems.</t>
        </r>
      </text>
    </comment>
    <comment ref="K99" authorId="0" shapeId="0" xr:uid="{00000000-0006-0000-0400-000060000000}">
      <text>
        <r>
          <rPr>
            <sz val="11"/>
            <rFont val="Calibri"/>
          </rPr>
          <t>Samsung Android must be configured to not allow backup of all applications, configuration data to locally connected systems.</t>
        </r>
      </text>
    </comment>
    <comment ref="L99" authorId="0" shapeId="0" xr:uid="{00000000-0006-0000-0400-000061000000}">
      <text>
        <r>
          <rPr>
            <sz val="11"/>
            <rFont val="Calibri"/>
          </rPr>
          <t>Samsung Android must be configured to not allow backup of all applications, configuration data to remote systems.
- Disable Data Sync Framework</t>
        </r>
      </text>
    </comment>
    <comment ref="M99" authorId="0" shapeId="0" xr:uid="{00000000-0006-0000-0400-000062000000}">
      <text>
        <r>
          <rPr>
            <sz val="11"/>
            <rFont val="Calibri"/>
          </rPr>
          <t>Samsung Android must be configured to not allow backup of all applications</t>
        </r>
        <r>
          <rPr>
            <sz val="11"/>
            <color rgb="FF000000"/>
            <rFont val="Calibri"/>
          </rPr>
          <t>'</t>
        </r>
        <r>
          <rPr>
            <sz val="11"/>
            <color rgb="FF000000"/>
            <rFont val="Calibri"/>
          </rPr>
          <t xml:space="preserve"> configuration data to locally connected systems.</t>
        </r>
      </text>
    </comment>
    <comment ref="N99" authorId="0" shapeId="0" xr:uid="{00000000-0006-0000-0400-000063000000}">
      <text>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 Disable Data Sync Framework</t>
        </r>
      </text>
    </comment>
    <comment ref="J109" authorId="0" shapeId="0" xr:uid="{00000000-0006-0000-0400-000064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K109" authorId="0" shapeId="0" xr:uid="{00000000-0006-0000-0400-000065000000}">
      <text>
        <r>
          <rPr>
            <sz val="11"/>
            <rFont val="Calibri"/>
          </rPr>
          <t>Samsung Android must be configured to enforce an application installation policy by specifying an application allowlist that restricts applications by the following characteristics: names.</t>
        </r>
      </text>
    </comment>
    <comment ref="L109" authorId="0" shapeId="0" xr:uid="{00000000-0006-0000-0400-000066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M109" authorId="0" shapeId="0" xr:uid="{00000000-0006-0000-0400-000067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J110" authorId="0" shapeId="0" xr:uid="{00000000-0006-0000-0400-000068000000}">
      <text>
        <r>
          <rPr>
            <sz val="11"/>
            <rFont val="Calibri"/>
          </rPr>
          <t>Samsung Android must be configured to enable authentication of personal hotspot connections to the device using a preshared key.</t>
        </r>
      </text>
    </comment>
    <comment ref="K110" authorId="0" shapeId="0" xr:uid="{00000000-0006-0000-0400-000069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L110" authorId="0" shapeId="0" xr:uid="{00000000-0006-0000-0400-00006A000000}">
      <text>
        <r>
          <rPr>
            <sz val="11"/>
            <rFont val="Calibri"/>
          </rPr>
          <t>Samsung Android must be configured to enforce an application installation policy by specifying an application allowlist that restricts applications by the following characteristics: names.</t>
        </r>
      </text>
    </comment>
    <comment ref="M110" authorId="0" shapeId="0" xr:uid="{00000000-0006-0000-0400-00006B000000}">
      <text>
        <r>
          <rPr>
            <sz val="11"/>
            <rFont val="Calibri"/>
          </rPr>
          <t>Samsung Android must be configured to enable authentication of personal hotspot connections to the device using a pre-shared key.</t>
        </r>
      </text>
    </comment>
    <comment ref="N110" authorId="0" shapeId="0" xr:uid="{00000000-0006-0000-0400-00006C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O110" authorId="0" shapeId="0" xr:uid="{00000000-0006-0000-0400-00006D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J117" authorId="0" shapeId="0" xr:uid="{00000000-0006-0000-0400-00006E000000}">
      <text>
        <r>
          <rPr>
            <sz val="11"/>
            <rFont val="Calibri"/>
          </rPr>
          <t>Samsung Android must have the DoD root and intermediate PKI certificates installed.</t>
        </r>
      </text>
    </comment>
    <comment ref="K117" authorId="0" shapeId="0" xr:uid="{00000000-0006-0000-0400-00006F000000}">
      <text>
        <r>
          <rPr>
            <sz val="11"/>
            <rFont val="Calibri"/>
          </rPr>
          <t>Samsung Android must allow only the Administrator (management tool) to perform the following management function: install/remove DoD root and intermediate PKI certificates.</t>
        </r>
      </text>
    </comment>
    <comment ref="L117" authorId="0" shapeId="0" xr:uid="{00000000-0006-0000-0400-000070000000}">
      <text>
        <r>
          <rPr>
            <sz val="11"/>
            <rFont val="Calibri"/>
          </rPr>
          <t>Samsung Android must not accept the certificate when it cannot establish a connection to determine the validity of a certificate.</t>
        </r>
      </text>
    </comment>
    <comment ref="M117" authorId="0" shapeId="0" xr:uid="{00000000-0006-0000-0400-000071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N117" authorId="0" shapeId="0" xr:uid="{00000000-0006-0000-0400-000072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O117" authorId="0" shapeId="0" xr:uid="{00000000-0006-0000-0400-000073000000}">
      <text>
        <r>
          <rPr>
            <sz val="11"/>
            <rFont val="Calibri"/>
          </rPr>
          <t>Samsung Android must not accept the certificate when it cannot establish a connection to determine the validity of a certificate.</t>
        </r>
      </text>
    </comment>
    <comment ref="J125" authorId="0" shapeId="0" xr:uid="{00000000-0006-0000-0400-000074000000}">
      <text>
        <r>
          <rPr>
            <sz val="11"/>
            <rFont val="Calibri"/>
          </rPr>
          <t>Samsung Android device users must complete required training.</t>
        </r>
      </text>
    </comment>
    <comment ref="K125" authorId="0" shapeId="0" xr:uid="{00000000-0006-0000-0400-000075000000}">
      <text>
        <r>
          <rPr>
            <sz val="11"/>
            <rFont val="Calibri"/>
          </rPr>
          <t>Samsung Android device users must complete required training.</t>
        </r>
      </text>
    </comment>
    <comment ref="J126" authorId="0" shapeId="0" xr:uid="{00000000-0006-0000-0400-000076000000}">
      <text>
        <r>
          <rPr>
            <sz val="11"/>
            <rFont val="Calibri"/>
          </rPr>
          <t>Samsung Android device users must complete required training.</t>
        </r>
      </text>
    </comment>
    <comment ref="K126" authorId="0" shapeId="0" xr:uid="{00000000-0006-0000-0400-000077000000}">
      <text>
        <r>
          <rPr>
            <sz val="11"/>
            <rFont val="Calibri"/>
          </rPr>
          <t>Samsung Android device users must complete required training.</t>
        </r>
      </text>
    </comment>
  </commentList>
</comments>
</file>

<file path=xl/sharedStrings.xml><?xml version="1.0" encoding="utf-8"?>
<sst xmlns="http://schemas.openxmlformats.org/spreadsheetml/2006/main" count="2652" uniqueCount="1179">
  <si>
    <t>Id</t>
  </si>
  <si>
    <t>Title</t>
  </si>
  <si>
    <t>Severity</t>
  </si>
  <si>
    <t>Component</t>
  </si>
  <si>
    <t>MoSCoW</t>
  </si>
  <si>
    <t>OpsImpact</t>
  </si>
  <si>
    <t>Phase</t>
  </si>
  <si>
    <t>ImplStatus</t>
  </si>
  <si>
    <t>Notes</t>
  </si>
  <si>
    <t>Remediation</t>
  </si>
  <si>
    <t>Description</t>
  </si>
  <si>
    <t>Audit</t>
  </si>
  <si>
    <t>Status</t>
  </si>
  <si>
    <t>LogID</t>
  </si>
  <si>
    <t>V-251803</t>
  </si>
  <si>
    <r>
      <rPr>
        <sz val="11"/>
        <rFont val="Calibri"/>
      </rPr>
      <t>Samsung Android must be enrolled as a COBO device.</t>
    </r>
  </si>
  <si>
    <t>CAT II (Medium)</t>
  </si>
  <si>
    <t>COBO</t>
  </si>
  <si>
    <t>Unassigned</t>
  </si>
  <si>
    <t>Unassessed</t>
  </si>
  <si>
    <t>Pending</t>
  </si>
  <si>
    <t/>
  </si>
  <si>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"Fully managed".</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</si>
  <si>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Device is the designated application group for the COBO use case.</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</si>
  <si>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that the default enrollment is set as "Fully managed".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Biometric and Security &gt;&gt; Other Security Settings &gt;&gt; Device Admin Apps.</t>
    </r>
    <r>
      <rPr>
        <sz val="11"/>
        <color rgb="FF000000"/>
        <rFont val="Calibri"/>
      </rPr>
      <t xml:space="preserve">
</t>
    </r>
    <r>
      <rPr>
        <sz val="11"/>
        <color rgb="FF000000"/>
        <rFont val="Calibri"/>
      </rPr>
      <t>2. Verify that the management tool Agent is listed.</t>
    </r>
    <r>
      <rPr>
        <sz val="11"/>
        <color rgb="FF000000"/>
        <rFont val="Calibri"/>
      </rPr>
      <t xml:space="preserve">
</t>
    </r>
    <r>
      <rPr>
        <sz val="11"/>
        <color rgb="FF000000"/>
        <rFont val="Calibri"/>
      </rPr>
      <t>If on the management tool the default enrollment is not set as "Fully managed", or the management tool Agent is not listed, this is a finding.</t>
    </r>
  </si>
  <si>
    <t>V-251804</t>
  </si>
  <si>
    <r>
      <rPr>
        <sz val="11"/>
        <rFont val="Calibri"/>
      </rPr>
      <t>Samsung Android must be configured to display the DoD advisory warning message at startup or each time the user unlocks the device.</t>
    </r>
  </si>
  <si>
    <t>CAT III (Low)</t>
  </si>
  <si>
    <r>
      <rPr>
        <sz val="11"/>
        <color rgb="FF000000"/>
        <rFont val="Calibri"/>
      </rPr>
      <t>Configure the DoD warning banner by either of the following methods (required text is found in the Vulnerability Discussion):</t>
    </r>
    <r>
      <rPr>
        <sz val="11"/>
        <color rgb="FF000000"/>
        <rFont val="Calibri"/>
      </rPr>
      <t xml:space="preserve">
</t>
    </r>
    <r>
      <rPr>
        <sz val="11"/>
        <color rgb="FF000000"/>
        <rFont val="Calibri"/>
      </rPr>
      <t>Method #1: Place the DoD warning banner in the user agreement signed by each Samsung Android device user (preferred method).</t>
    </r>
    <r>
      <rPr>
        <sz val="11"/>
        <color rgb="FF000000"/>
        <rFont val="Calibri"/>
      </rPr>
      <t xml:space="preserve">
</t>
    </r>
    <r>
      <rPr>
        <sz val="11"/>
        <color rgb="FF000000"/>
        <rFont val="Calibri"/>
      </rPr>
      <t>Method #2: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set "Lock Screen Message" to the DoD-mandated warning banner text.</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</si>
  <si>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</si>
  <si>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Validation Procedure for Method #1: Place the DoD warning banner in the user agreement signed by each Samsung Android device user (preferred method).</t>
    </r>
    <r>
      <rPr>
        <sz val="11"/>
        <color rgb="FF000000"/>
        <rFont val="Calibri"/>
      </rPr>
      <t xml:space="preserve">
</t>
    </r>
    <r>
      <rPr>
        <sz val="11"/>
        <color rgb="FF000000"/>
        <rFont val="Calibri"/>
      </rPr>
      <t>Review the signed user agreements for several Samsung Android device users and verify that the agreement includes the required DoD warning banner text.</t>
    </r>
    <r>
      <rPr>
        <sz val="11"/>
        <color rgb="FF000000"/>
        <rFont val="Calibri"/>
      </rPr>
      <t xml:space="preserve">
</t>
    </r>
    <r>
      <rPr>
        <sz val="11"/>
        <color rgb="FF000000"/>
        <rFont val="Calibri"/>
      </rPr>
      <t>Validation Procedure for Method #2: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verify that "Lock Screen Message" is set to the DoD-mandated warning banner text.</t>
    </r>
    <r>
      <rPr>
        <sz val="11"/>
        <color rgb="FF000000"/>
        <rFont val="Calibri"/>
      </rPr>
      <t xml:space="preserve">
</t>
    </r>
    <r>
      <rPr>
        <sz val="11"/>
        <color rgb="FF000000"/>
        <rFont val="Calibri"/>
      </rPr>
      <t>On the Samsung Android device, verify that the required DoD warning banner text is displayed on the Lock screen.</t>
    </r>
    <r>
      <rPr>
        <sz val="11"/>
        <color rgb="FF000000"/>
        <rFont val="Calibri"/>
      </rPr>
      <t xml:space="preserve">
</t>
    </r>
    <r>
      <rPr>
        <sz val="11"/>
        <color rgb="FF000000"/>
        <rFont val="Calibri"/>
      </rPr>
      <t>If the warning text has not been placed in the signed user agreement, or if on the management tool "Lock Screen Message" is not set to the DoD-mandated warning banner text, or on the Samsung Android device the required DoD warning banner text is not displayed on the Lock screen, this is a finding.</t>
    </r>
  </si>
  <si>
    <t>V-251805</t>
  </si>
  <si>
    <r>
      <rPr>
        <sz val="11"/>
        <rFont val="Calibri"/>
      </rPr>
      <t>Samsung Android must be configured to not allow passwords that include more than four repeating or sequential characters.</t>
    </r>
  </si>
  <si>
    <r>
      <rPr>
        <sz val="11"/>
        <color rgb="FF000000"/>
        <rFont val="Calibri"/>
      </rPr>
      <t>Configure the Samsung Android devices to disallow passwords containing more than four repeating or sequential characters.</t>
    </r>
    <r>
      <rPr>
        <sz val="11"/>
        <color rgb="FF000000"/>
        <rFont val="Calibri"/>
      </rPr>
      <t xml:space="preserve">
</t>
    </r>
    <r>
      <rPr>
        <sz val="11"/>
        <color rgb="FF000000"/>
        <rFont val="Calibri"/>
      </rPr>
      <t>On the management tool, in the device password policies, set "minimum password quality" to "Numeric(Complex)" or better.</t>
    </r>
    <r>
      <rPr>
        <sz val="11"/>
        <color rgb="FF000000"/>
        <rFont val="Calibri"/>
      </rPr>
      <t xml:space="preserve">
</t>
    </r>
    <r>
      <rPr>
        <sz val="11"/>
        <color rgb="FF000000"/>
        <rFont val="Calibri"/>
      </rPr>
      <t>If your management tool does not support "Numeric(Complex)" but does support "Numeric", KPE can be used to achieve STIG compliance. In this case, configure this policy with value "Numeric" and use an additional KPE policy (innately by the management tool or via KSP) "Maximum Numeric Sequence Length" with value "4".</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</si>
  <si>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contain repeating or sequential characters.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</si>
  <si>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the configuration to determine if the Samsung Android devices are disallowing passwords containing more than four repeating or sequential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quality" is set to "Numeric(Complex)" or better.</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 xml:space="preserve">1. Open Settings &gt;&gt; Lock screen &gt;&gt; Screen lock type. </t>
    </r>
    <r>
      <rPr>
        <sz val="11"/>
        <color rgb="FF000000"/>
        <rFont val="Calibri"/>
      </rPr>
      <t xml:space="preserve">
</t>
    </r>
    <r>
      <rPr>
        <sz val="11"/>
        <color rgb="FF000000"/>
        <rFont val="Calibri"/>
      </rPr>
      <t xml:space="preserve">2. Enter current password. </t>
    </r>
    <r>
      <rPr>
        <sz val="11"/>
        <color rgb="FF000000"/>
        <rFont val="Calibri"/>
      </rPr>
      <t xml:space="preserve">
</t>
    </r>
    <r>
      <rPr>
        <sz val="11"/>
        <color rgb="FF000000"/>
        <rFont val="Calibri"/>
      </rPr>
      <t xml:space="preserve">3. Tap "PIN". </t>
    </r>
    <r>
      <rPr>
        <sz val="11"/>
        <color rgb="FF000000"/>
        <rFont val="Calibri"/>
      </rPr>
      <t xml:space="preserve">
</t>
    </r>
    <r>
      <rPr>
        <sz val="11"/>
        <color rgb="FF000000"/>
        <rFont val="Calibri"/>
      </rPr>
      <t>4. Verify that PINS with more than four repeating or sequential numbers are not accepted.</t>
    </r>
    <r>
      <rPr>
        <sz val="11"/>
        <color rgb="FF000000"/>
        <rFont val="Calibri"/>
      </rPr>
      <t xml:space="preserve">
</t>
    </r>
    <r>
      <rPr>
        <sz val="11"/>
        <color rgb="FF000000"/>
        <rFont val="Calibri"/>
      </rPr>
      <t>If on the management tool "minimum password quality" is not set to "Numeric(Complex)" or better, or on the Samsung Android device a password with more than four repeating or sequential numbers is accepted, this is a finding.</t>
    </r>
  </si>
  <si>
    <t>V-251806</t>
  </si>
  <si>
    <r>
      <rPr>
        <sz val="11"/>
        <rFont val="Calibri"/>
      </rPr>
      <t>Samsung Android must be configured to enable a screen-lock policy that will lock the display after a period of inactivity.</t>
    </r>
  </si>
  <si>
    <r>
      <rPr>
        <sz val="11"/>
        <color rgb="FF000000"/>
        <rFont val="Calibri"/>
      </rPr>
      <t>Implement a "minimum password quality" (see requirement KNOX-12-110030).</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</si>
  <si>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</si>
  <si>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Verify requirement KNOX-12-110030 (minimum password quality) has been implemented.</t>
    </r>
    <r>
      <rPr>
        <sz val="11"/>
        <color rgb="FF000000"/>
        <rFont val="Calibri"/>
      </rPr>
      <t xml:space="preserve">
</t>
    </r>
    <r>
      <rPr>
        <sz val="11"/>
        <color rgb="FF000000"/>
        <rFont val="Calibri"/>
      </rPr>
      <t>If a "minimum password quality" has not been implemented, this is a finding.</t>
    </r>
  </si>
  <si>
    <t>V-251807</t>
  </si>
  <si>
    <r>
      <rPr>
        <sz val="11"/>
        <rFont val="Calibri"/>
      </rPr>
      <t>Samsung Android must be configured to enforce a minimum password length of six characters.</t>
    </r>
  </si>
  <si>
    <r>
      <rPr>
        <sz val="11"/>
        <color rgb="FF000000"/>
        <rFont val="Calibri"/>
      </rPr>
      <t>Configure the Samsung Android devices to enforce a minimum password length of six characters.</t>
    </r>
    <r>
      <rPr>
        <sz val="11"/>
        <color rgb="FF000000"/>
        <rFont val="Calibri"/>
      </rPr>
      <t xml:space="preserve">
</t>
    </r>
    <r>
      <rPr>
        <sz val="11"/>
        <color rgb="FF000000"/>
        <rFont val="Calibri"/>
      </rPr>
      <t>On the management tool, in the device password policies, set "minimum password length" to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</si>
  <si>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</si>
  <si>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the configuration to determine if the Samsung Android devices are enforcing a minimum password length of six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length" is set to "6".</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t>
    </r>
    <r>
      <rPr>
        <sz val="11"/>
        <color rgb="FF000000"/>
        <rFont val="Calibri"/>
      </rPr>
      <t xml:space="preserve">
</t>
    </r>
    <r>
      <rPr>
        <sz val="11"/>
        <color rgb="FF000000"/>
        <rFont val="Calibri"/>
      </rPr>
      <t>4. Verify the text "PIN must contain at least", followed by a value of at least "6 digits", appears above the PIN entry.</t>
    </r>
    <r>
      <rPr>
        <sz val="11"/>
        <color rgb="FF000000"/>
        <rFont val="Calibri"/>
      </rPr>
      <t xml:space="preserve">
</t>
    </r>
    <r>
      <rPr>
        <sz val="11"/>
        <color rgb="FF000000"/>
        <rFont val="Calibri"/>
      </rPr>
      <t>If on the management tool "minimum password length" is not set to "6", or on the Samsung Android device the text "PIN must contain at least" is followed by a value of less than "6 digits", this is a finding.</t>
    </r>
  </si>
  <si>
    <t>V-251808</t>
  </si>
  <si>
    <r>
      <rPr>
        <sz val="11"/>
        <rFont val="Calibri"/>
      </rPr>
      <t>Samsung Android must be configured to not allow more than 10 consecutive failed authentication attempts.</t>
    </r>
  </si>
  <si>
    <r>
      <rPr>
        <sz val="11"/>
        <color rgb="FF000000"/>
        <rFont val="Calibri"/>
      </rPr>
      <t>Configure the Samsung Android devices to allow only 10 or fewer consecutive failed authentication attempts.</t>
    </r>
    <r>
      <rPr>
        <sz val="11"/>
        <color rgb="FF000000"/>
        <rFont val="Calibri"/>
      </rPr>
      <t xml:space="preserve">
</t>
    </r>
    <r>
      <rPr>
        <sz val="11"/>
        <color rgb="FF000000"/>
        <rFont val="Calibri"/>
      </rPr>
      <t>On the management tool, in the device password policies, set "max password failures for local wipe" to "10" attempts or less.</t>
    </r>
    <r>
      <rPr>
        <sz val="11"/>
        <color rgb="FF000000"/>
        <rFont val="Calibri"/>
      </rPr>
      <t xml:space="preserve">
</t>
    </r>
    <r>
      <rPr>
        <sz val="11"/>
        <color rgb="FF000000"/>
        <rFont val="Calibri"/>
      </rPr>
      <t>A device password must be set for "max password failures for local wipe" to become active.</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</si>
  <si>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</si>
  <si>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Review the configuration to determine if the Samsung Android devices are allowing only 10 or fewer consecutive failed authentication attempts.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password failures for local wipe" is set to "10" attempts or less.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Verify that "Auto factory reset" is greyed out, and cannot be configured.</t>
    </r>
    <r>
      <rPr>
        <sz val="11"/>
        <color rgb="FF000000"/>
        <rFont val="Calibri"/>
      </rPr>
      <t xml:space="preserve">
</t>
    </r>
    <r>
      <rPr>
        <sz val="11"/>
        <color rgb="FF000000"/>
        <rFont val="Calibri"/>
      </rPr>
      <t>If on the management tool "max password failures for local wipe" is not set to "10" attempts or less, or on the Samsung Android device the "Auto factory reset" menu can be configured, this is a finding.</t>
    </r>
  </si>
  <si>
    <t>V-251809</t>
  </si>
  <si>
    <r>
      <rPr>
        <sz val="11"/>
        <rFont val="Calibri"/>
      </rPr>
      <t>Samsung Android must be configured to lock the display after 15 minutes (or less) of inactivity.</t>
    </r>
  </si>
  <si>
    <r>
      <rPr>
        <sz val="11"/>
        <color rgb="FF000000"/>
        <rFont val="Calibri"/>
      </rPr>
      <t>Configure the Samsung Android devices to lock the device display after 15 minutes (or less) of inactivity.</t>
    </r>
    <r>
      <rPr>
        <sz val="11"/>
        <color rgb="FF000000"/>
        <rFont val="Calibri"/>
      </rPr>
      <t xml:space="preserve">
</t>
    </r>
    <r>
      <rPr>
        <sz val="11"/>
        <color rgb="FF000000"/>
        <rFont val="Calibri"/>
      </rPr>
      <t>On the management tool, in the device password policies, set "max time to screen lock" to "15 minutes" or less.</t>
    </r>
    <r>
      <rPr>
        <sz val="11"/>
        <color rgb="FF000000"/>
        <rFont val="Calibri"/>
      </rPr>
      <t xml:space="preserve">
</t>
    </r>
    <r>
      <rPr>
        <sz val="11"/>
        <color rgb="FF000000"/>
        <rFont val="Calibri"/>
      </rPr>
      <t>A device password must be set for "max time to screen lock" to become active.</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</si>
  <si>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</si>
  <si>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the configuration to determine if the Samsung Android devices are locking the device display after 15 minutes (or less) of inactivity.</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time to screen lock" is set to "15 minutes" or less.</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Tap "Auto lock when screen turns off".</t>
    </r>
    <r>
      <rPr>
        <sz val="11"/>
        <color rgb="FF000000"/>
        <rFont val="Calibri"/>
      </rPr>
      <t xml:space="preserve">
</t>
    </r>
    <r>
      <rPr>
        <sz val="11"/>
        <color rgb="FF000000"/>
        <rFont val="Calibri"/>
      </rPr>
      <t>5. Verify the listed timeout values are 15 minutes or less.</t>
    </r>
    <r>
      <rPr>
        <sz val="11"/>
        <color rgb="FF000000"/>
        <rFont val="Calibri"/>
      </rPr>
      <t xml:space="preserve">
</t>
    </r>
    <r>
      <rPr>
        <sz val="11"/>
        <color rgb="FF000000"/>
        <rFont val="Calibri"/>
      </rPr>
      <t>If on the management tool "max time to screen lock" is not set to "15 minutes" or less, or on the Samsung Android device "Secure lock settings" is not present and the listed Screen timeout values include durations of more than 15 minutes, this is a finding.</t>
    </r>
  </si>
  <si>
    <t>V-251810</t>
  </si>
  <si>
    <r>
      <rPr>
        <sz val="11"/>
        <rFont val="Calibri"/>
      </rPr>
      <t>Samsung Android must be configured to disable authentication mechanisms providing user access to protected data other than a Password Authentication Factor, including face recognition.</t>
    </r>
  </si>
  <si>
    <r>
      <rPr>
        <sz val="11"/>
        <color rgb="FF000000"/>
        <rFont val="Calibri"/>
      </rPr>
      <t>Configure the Samsung Android devices to disable Face Recognition.</t>
    </r>
    <r>
      <rPr>
        <sz val="11"/>
        <color rgb="FF000000"/>
        <rFont val="Calibri"/>
      </rPr>
      <t xml:space="preserve">
</t>
    </r>
    <r>
      <rPr>
        <sz val="11"/>
        <color rgb="FF000000"/>
        <rFont val="Calibri"/>
      </rPr>
      <t>This policy is included to allow a Samsung Android device to be deployed without an activated KPE premium license. If a license is activated, Facial Recognition will be automatically disabled. In this case, this policy does not need to be configured for STIG compliance, as Face as a biometric will be disabled.</t>
    </r>
    <r>
      <rPr>
        <sz val="11"/>
        <color rgb="FF000000"/>
        <rFont val="Calibri"/>
      </rPr>
      <t xml:space="preserve">
</t>
    </r>
    <r>
      <rPr>
        <sz val="11"/>
        <color rgb="FF000000"/>
        <rFont val="Calibri"/>
      </rPr>
      <t>On the management tool, in the device restrictions, set "Face" to "Disable".</t>
    </r>
  </si>
  <si>
    <r>
      <rPr>
        <sz val="11"/>
        <color rgb="FF000000"/>
        <rFont val="Calibri"/>
      </rPr>
      <t>The biometric factor can be used to authenticate the user in order to unlock the mobile device. Unapproved/evaluated biometric mechanisms could allow unauthorized users to have access to DoD sensitive data if compromised. By not permitting the use of unapproved/evaluated biometric authentication mechanisms, this risk is mitigated.</t>
    </r>
    <r>
      <rPr>
        <sz val="11"/>
        <color rgb="FF000000"/>
        <rFont val="Calibri"/>
      </rPr>
      <t xml:space="preserve">
</t>
    </r>
    <r>
      <rPr>
        <sz val="11"/>
        <color rgb="FF000000"/>
        <rFont val="Calibri"/>
      </rPr>
      <t>SFR ID: FMT_SMF_EXT.1.1 #22, FIA_UAU.5.1</t>
    </r>
  </si>
  <si>
    <r>
      <rPr>
        <sz val="11"/>
        <color rgb="FF000000"/>
        <rFont val="Calibri"/>
      </rPr>
      <t>Review the configuration to determine if the Samsung Android devices are disabling Face Recognition.</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If a KPE premium license is activated, Facial Recognition will be automatically disabled</t>
    </r>
    <r>
      <rPr>
        <sz val="11"/>
        <color rgb="FF000000"/>
        <rFont val="Calibri"/>
      </rPr>
      <t xml:space="preserve">
</t>
    </r>
    <r>
      <rPr>
        <sz val="11"/>
        <color rgb="FF000000"/>
        <rFont val="Calibri"/>
      </rPr>
      <t>Otherwise, On the management tool, in the device restrictions, verify that "Face" is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Verify that "Face" is disabled and cannot be enabled.</t>
    </r>
    <r>
      <rPr>
        <sz val="11"/>
        <color rgb="FF000000"/>
        <rFont val="Calibri"/>
      </rPr>
      <t xml:space="preserve">
</t>
    </r>
    <r>
      <rPr>
        <sz val="11"/>
        <color rgb="FF000000"/>
        <rFont val="Calibri"/>
      </rPr>
      <t>If on the management tool a KPE premium license is not activated and "Face" is not set to "Disable", or on the Samsung Android device "Face" can be enabled, this is a finding.</t>
    </r>
  </si>
  <si>
    <t>V-251811</t>
  </si>
  <si>
    <r>
      <rPr>
        <sz val="11"/>
        <rFont val="Calibri"/>
      </rPr>
      <t>Samsung Android must be configured to enable a screen-lock policy that will lock the display after a period of inactivity - Disable trust agents.</t>
    </r>
  </si>
  <si>
    <r>
      <rPr>
        <sz val="11"/>
        <color rgb="FF000000"/>
        <rFont val="Calibri"/>
      </rPr>
      <t>Configure the Samsung Android devices to disable Trust Agents.</t>
    </r>
    <r>
      <rPr>
        <sz val="11"/>
        <color rgb="FF000000"/>
        <rFont val="Calibri"/>
      </rPr>
      <t xml:space="preserve">
</t>
    </r>
    <r>
      <rPr>
        <sz val="11"/>
        <color rgb="FF000000"/>
        <rFont val="Calibri"/>
      </rPr>
      <t>On the management tool, in the device restrictions, set "Trust Agents" to "Disable".</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</si>
  <si>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#2a</t>
    </r>
  </si>
  <si>
    <r>
      <rPr>
        <sz val="11"/>
        <color rgb="FF000000"/>
        <rFont val="Calibri"/>
      </rPr>
      <t>Review the configuration to determine if the Samsung Android devices are disabling Trust Agents.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"Trust Agents" are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Biometrics and security &gt;&gt; Other security settings &gt;&gt; Trust agents.</t>
    </r>
    <r>
      <rPr>
        <sz val="11"/>
        <color rgb="FF000000"/>
        <rFont val="Calibri"/>
      </rPr>
      <t xml:space="preserve">
</t>
    </r>
    <r>
      <rPr>
        <sz val="11"/>
        <color rgb="FF000000"/>
        <rFont val="Calibri"/>
      </rPr>
      <t>2. Verify that all listed Trust Agents are disabled  and cannot be enabled.  If a Trust Agent is not disabled in the list, verify for that Trust Agent, all of its listed Trustlets are disabled and cannot be enabled.</t>
    </r>
    <r>
      <rPr>
        <sz val="11"/>
        <color rgb="FF000000"/>
        <rFont val="Calibri"/>
      </rPr>
      <t xml:space="preserve">
</t>
    </r>
    <r>
      <rPr>
        <sz val="11"/>
        <color rgb="FF000000"/>
        <rFont val="Calibri"/>
      </rPr>
      <t>If on the management tool "Trust Agents" are not set to "Disable", or on the Samsung Android device a "Trust Agent" or "Trustlet" can be enabled, this is a finding.</t>
    </r>
    <r>
      <rPr>
        <sz val="11"/>
        <color rgb="FF000000"/>
        <rFont val="Calibri"/>
      </rPr>
      <t xml:space="preserve">
</t>
    </r>
    <r>
      <rPr>
        <sz val="11"/>
        <color rgb="FF000000"/>
        <rFont val="Calibri"/>
      </rPr>
      <t>Note: If the management tool has been correctly configured but a Trust Agent is still enabled, configure the "List of approved apps listed in managed Google Play" to disable it; refer to KNOX-12-110190.</t>
    </r>
    <r>
      <rPr>
        <sz val="11"/>
        <color rgb="FF000000"/>
        <rFont val="Calibri"/>
      </rPr>
      <t xml:space="preserve">
</t>
    </r>
    <r>
      <rPr>
        <sz val="11"/>
        <color rgb="FF000000"/>
        <rFont val="Calibri"/>
      </rPr>
      <t>Exception: Trust Agents may be used if the AO allows a screen lock timeout after four hours (or more) of inactivity. This may be applicable to tactical use case.</t>
    </r>
  </si>
  <si>
    <t>V-251812</t>
  </si>
  <si>
    <r>
      <rPr>
        <sz val="11"/>
        <rFont val="Calibri"/>
      </rPr>
      <t>Samsung Android must be configured to not allow backup of all applications and configuration data to remote systems.</t>
    </r>
  </si>
  <si>
    <r>
      <rPr>
        <sz val="11"/>
        <color rgb="FF000000"/>
        <rFont val="Calibri"/>
      </rPr>
      <t>Configure the Samsung Android devices to disable backup to remote systems (including commercial clouds).</t>
    </r>
    <r>
      <rPr>
        <sz val="11"/>
        <color rgb="FF000000"/>
        <rFont val="Calibri"/>
      </rPr>
      <t xml:space="preserve">
</t>
    </r>
    <r>
      <rPr>
        <sz val="11"/>
        <color rgb="FF000000"/>
        <rFont val="Calibri"/>
      </rPr>
      <t>On the management tool, in the device restrictions, set "Backup service" to "Disable".</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</si>
  <si>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</si>
  <si>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Review the configuration to determine if the Samsung Android devices are disabling backup to remote systems (including commercial clouds).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that "Backup service" is set to "Disable".</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Accounts and backup.</t>
    </r>
    <r>
      <rPr>
        <sz val="11"/>
        <color rgb="FF000000"/>
        <rFont val="Calibri"/>
      </rPr>
      <t xml:space="preserve">
</t>
    </r>
    <r>
      <rPr>
        <sz val="11"/>
        <color rgb="FF000000"/>
        <rFont val="Calibri"/>
      </rPr>
      <t>2. Verify that any backup service listed cannot be configured to back up data.</t>
    </r>
    <r>
      <rPr>
        <sz val="11"/>
        <color rgb="FF000000"/>
        <rFont val="Calibri"/>
      </rPr>
      <t xml:space="preserve">
</t>
    </r>
    <r>
      <rPr>
        <sz val="11"/>
        <color rgb="FF000000"/>
        <rFont val="Calibri"/>
      </rPr>
      <t>If on the management tool "Backup service" is not set to "Disable", or on the Samsung Android device a listed backup service can be configured to back up data, this is a finding.</t>
    </r>
  </si>
  <si>
    <t>V-251813</t>
  </si>
  <si>
    <r>
      <rPr>
        <sz val="11"/>
        <rFont val="Calibri"/>
      </rPr>
      <t>Samsung Android must be configured to disable developer modes.</t>
    </r>
  </si>
  <si>
    <r>
      <rPr>
        <sz val="11"/>
        <color rgb="FF000000"/>
        <rFont val="Calibri"/>
      </rPr>
      <t>Configure the Samsung Android devices to disable developer modes.</t>
    </r>
    <r>
      <rPr>
        <sz val="11"/>
        <color rgb="FF000000"/>
        <rFont val="Calibri"/>
      </rPr>
      <t xml:space="preserve">
</t>
    </r>
    <r>
      <rPr>
        <sz val="11"/>
        <color rgb="FF000000"/>
        <rFont val="Calibri"/>
      </rPr>
      <t>On the management tool, in the device restrictions, set "Debugging Features" to "Disallow".</t>
    </r>
  </si>
  <si>
    <r>
      <rPr>
        <sz val="11"/>
        <color rgb="FF000000"/>
        <rFont val="Calibri"/>
      </rPr>
      <t>Developer modes expose features of the MOS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</si>
  <si>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the configure to determine if the Samsung Android devices are disabling developer modes.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"Debugging Features"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Verify "Developer options" is not listed.</t>
    </r>
    <r>
      <rPr>
        <sz val="11"/>
        <color rgb="FF000000"/>
        <rFont val="Calibri"/>
      </rPr>
      <t xml:space="preserve">
</t>
    </r>
    <r>
      <rPr>
        <sz val="11"/>
        <color rgb="FF000000"/>
        <rFont val="Calibri"/>
      </rPr>
      <t>If on the management tool "Debugging Features" is not set to "Disallow" or on the Samsung Android device "Developer options" is listed, this is a finding.</t>
    </r>
  </si>
  <si>
    <t>V-251814</t>
  </si>
  <si>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</si>
  <si>
    <r>
      <rPr>
        <sz val="11"/>
        <color rgb="FF000000"/>
        <rFont val="Calibri"/>
      </rPr>
      <t>Configure the Samsung Android devices to disable Bluetooth, or if the AO has approved the use of Bluetooth (for example, for hands-free use), train users to only pair devices which support HSP, HFP, SPP, A2DP, AVRCP, PBAP profiles.</t>
    </r>
    <r>
      <rPr>
        <sz val="11"/>
        <color rgb="FF000000"/>
        <rFont val="Calibri"/>
      </rPr>
      <t xml:space="preserve">
</t>
    </r>
    <r>
      <rPr>
        <sz val="11"/>
        <color rgb="FF000000"/>
        <rFont val="Calibri"/>
      </rPr>
      <t>On the management tool, in the device restrictions section, set "Bluetooth" to the AO-approved selection; "Allow" - if the AO has approved the use of Bluetooth - or "Disallow", if not.</t>
    </r>
    <r>
      <rPr>
        <sz val="11"/>
        <color rgb="FF000000"/>
        <rFont val="Calibri"/>
      </rPr>
      <t xml:space="preserve">
</t>
    </r>
    <r>
      <rPr>
        <sz val="11"/>
        <color rgb="FF000000"/>
        <rFont val="Calibri"/>
      </rPr>
      <t>The user training requirement is satisfied in requirement KNOX-12-110290.</t>
    </r>
  </si>
  <si>
    <r>
      <rPr>
        <sz val="11"/>
        <color rgb="FF000000"/>
        <rFont val="Calibri"/>
      </rPr>
      <t>Some Bluetooth profiles provide the capability for remote transfer of sensitive DoD data without encryption or otherwise do not meet DoD IT security policies and therefore must be disabled.</t>
    </r>
    <r>
      <rPr>
        <sz val="11"/>
        <color rgb="FF000000"/>
        <rFont val="Calibri"/>
      </rPr>
      <t xml:space="preserve">
</t>
    </r>
    <r>
      <rPr>
        <sz val="11"/>
        <color rgb="FF000000"/>
        <rFont val="Calibri"/>
      </rPr>
      <t>SFR ID: FMT_SMF_EXT.1.1/BLUETOOTH BT-8</t>
    </r>
  </si>
  <si>
    <r>
      <rPr>
        <sz val="11"/>
        <color rgb="FF000000"/>
        <rFont val="Calibri"/>
      </rPr>
      <t>Review the Samsung documentation and inspect the configuration to verify the Samsung Android devices are paired only with devices which support HSP, HFP, SPP, A2DP, AVRCP, and PBAP Bluetooth profiles.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"Bluetooth" is set to the AO-approved selection; "Allow" - if the AO has approved the use of Bluetooth - or "Disallow", if not.</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Connections &gt;&gt; Bluetooth</t>
    </r>
    <r>
      <rPr>
        <sz val="11"/>
        <color rgb="FF000000"/>
        <rFont val="Calibri"/>
      </rPr>
      <t xml:space="preserve">
</t>
    </r>
    <r>
      <rPr>
        <sz val="11"/>
        <color rgb="FF000000"/>
        <rFont val="Calibri"/>
      </rPr>
      <t>2. Verify that all listed paired Bluetooth devices use only authorized Bluetooth profiles.</t>
    </r>
    <r>
      <rPr>
        <sz val="11"/>
        <color rgb="FF000000"/>
        <rFont val="Calibri"/>
      </rPr>
      <t xml:space="preserve">
</t>
    </r>
    <r>
      <rPr>
        <sz val="11"/>
        <color rgb="FF000000"/>
        <rFont val="Calibri"/>
      </rPr>
      <t>If on the management tool "Bluetooth" is not set to the AO-approved value, or the Samsung Android device is paired with a device which uses unauthorized Bluetooth profiles, this is a finding.</t>
    </r>
  </si>
  <si>
    <t>V-251815</t>
  </si>
  <si>
    <r>
      <rPr>
        <sz val="11"/>
        <rFont val="Calibri"/>
      </rPr>
      <t>Samsung Android must be configured to enable encryption for data at rest on removable storage media or, alternately, the use of removable storage media must be disabled.</t>
    </r>
  </si>
  <si>
    <t>CAT I (High)</t>
  </si>
  <si>
    <r>
      <rPr>
        <sz val="11"/>
        <color rgb="FF000000"/>
        <rFont val="Calibri"/>
      </rPr>
      <t>Configure the Samsung Android devices to enable data-at-rest protection for removable media, or alternatively, disable their use.</t>
    </r>
    <r>
      <rPr>
        <sz val="11"/>
        <color rgb="FF000000"/>
        <rFont val="Calibri"/>
      </rPr>
      <t xml:space="preserve">
</t>
    </r>
    <r>
      <rPr>
        <sz val="11"/>
        <color rgb="FF000000"/>
        <rFont val="Calibri"/>
      </rPr>
      <t>This requirement is not applicable for devices that do not support removable storage media.</t>
    </r>
    <r>
      <rPr>
        <sz val="11"/>
        <color rgb="FF000000"/>
        <rFont val="Calibri"/>
      </rPr>
      <t xml:space="preserve">
</t>
    </r>
    <r>
      <rPr>
        <sz val="11"/>
        <color rgb="FF000000"/>
        <rFont val="Calibri"/>
      </rPr>
      <t>On the management tool, in the device restrictions, set "Mount physical media" to "Disallow".</t>
    </r>
    <r>
      <rPr>
        <sz val="11"/>
        <color rgb="FF000000"/>
        <rFont val="Calibri"/>
      </rPr>
      <t xml:space="preserve">
</t>
    </r>
    <r>
      <rPr>
        <sz val="11"/>
        <color rgb="FF000000"/>
        <rFont val="Calibri"/>
      </rPr>
      <t>This disables the use of all removable storage, e.g., micro SD cards, USB thumb drives, etc.</t>
    </r>
    <r>
      <rPr>
        <sz val="11"/>
        <color rgb="FF000000"/>
        <rFont val="Calibri"/>
      </rPr>
      <t xml:space="preserve">
</t>
    </r>
    <r>
      <rPr>
        <sz val="11"/>
        <color rgb="FF000000"/>
        <rFont val="Calibri"/>
      </rPr>
      <t>If your deployment requires the use of micro SD cards, KPE can be used to allow its usage in a STIG approved configuration. In this case, do not configure this policy, and instead replace with KPE policy (innately by management tool or via KSP) "Enforce external storage encryption" with value "enable".</t>
    </r>
  </si>
  <si>
    <r>
      <rPr>
        <sz val="11"/>
        <color rgb="FF000000"/>
        <rFont val="Calibri"/>
      </rPr>
      <t>The MOS must ensure the data being written to the mobile device's removable media is protected from unauthorized access. If data at rest is unencrypted, it is vulnerable to disclosure. Even if the operating system enforces permissions on data access, an adversary can read removable media directly, thereby circumventing operating system controls. Encrypting the data ensures confidentiality is protected even when the operating system is not running.</t>
    </r>
    <r>
      <rPr>
        <sz val="11"/>
        <color rgb="FF000000"/>
        <rFont val="Calibri"/>
      </rPr>
      <t xml:space="preserve">
</t>
    </r>
    <r>
      <rPr>
        <sz val="11"/>
        <color rgb="FF000000"/>
        <rFont val="Calibri"/>
      </rPr>
      <t>SFR ID: FMT_SMF_EXT.1.1 #20, #47d</t>
    </r>
  </si>
  <si>
    <r>
      <rPr>
        <sz val="11"/>
        <color rgb="FF000000"/>
        <rFont val="Calibri"/>
      </rPr>
      <t>Review the configuration to determine if the Samsung Android devices are either enabling data-at-rest protection for removable media, or are disabling their use.</t>
    </r>
    <r>
      <rPr>
        <sz val="11"/>
        <color rgb="FF000000"/>
        <rFont val="Calibri"/>
      </rPr>
      <t xml:space="preserve">
</t>
    </r>
    <r>
      <rPr>
        <sz val="11"/>
        <color rgb="FF000000"/>
        <rFont val="Calibri"/>
      </rPr>
      <t>This requirement is not applicable for devices that do not support removable storage media.</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"Mount physical media" is set to "Disallow".</t>
    </r>
    <r>
      <rPr>
        <sz val="11"/>
        <color rgb="FF000000"/>
        <rFont val="Calibri"/>
      </rPr>
      <t xml:space="preserve">
</t>
    </r>
    <r>
      <rPr>
        <sz val="11"/>
        <color rgb="FF000000"/>
        <rFont val="Calibri"/>
      </rPr>
      <t>On the Samsung Android device, verify that a microSD card cannot be mounted.</t>
    </r>
    <r>
      <rPr>
        <sz val="11"/>
        <color rgb="FF000000"/>
        <rFont val="Calibri"/>
      </rPr>
      <t xml:space="preserve">
</t>
    </r>
    <r>
      <rPr>
        <sz val="11"/>
        <color rgb="FF000000"/>
        <rFont val="Calibri"/>
      </rPr>
      <t>The device should ignore the inserted SD card and no notifications for the transfer of media files should appear, nor should any files be listed using a file browser, such as Samsung My Files.</t>
    </r>
    <r>
      <rPr>
        <sz val="11"/>
        <color rgb="FF000000"/>
        <rFont val="Calibri"/>
      </rPr>
      <t xml:space="preserve">
</t>
    </r>
    <r>
      <rPr>
        <sz val="11"/>
        <color rgb="FF000000"/>
        <rFont val="Calibri"/>
      </rPr>
      <t>If on the management tool "Mount physical media" is not set to "Disallow", or on the Samsung Android device a microSD card can be mounted, this is a finding.</t>
    </r>
  </si>
  <si>
    <t>V-251816</t>
  </si>
  <si>
    <r>
      <rPr>
        <sz val="11"/>
        <rFont val="Calibri"/>
      </rPr>
      <t>Samsung Android must be configured to disable USB mass storage mode.</t>
    </r>
  </si>
  <si>
    <r>
      <rPr>
        <sz val="11"/>
        <color rgb="FF000000"/>
        <rFont val="Calibri"/>
      </rPr>
      <t>Configure the Samsung Android devices to disable USB mass storage mode.</t>
    </r>
    <r>
      <rPr>
        <sz val="11"/>
        <color rgb="FF000000"/>
        <rFont val="Calibri"/>
      </rPr>
      <t xml:space="preserve">
</t>
    </r>
    <r>
      <rPr>
        <sz val="11"/>
        <color rgb="FF000000"/>
        <rFont val="Calibri"/>
      </rPr>
      <t>On the management tool, in the device restrictions, set "USB file transfer" to "Disallow".</t>
    </r>
    <r>
      <rPr>
        <sz val="11"/>
        <color rgb="FF000000"/>
        <rFont val="Calibri"/>
      </rPr>
      <t xml:space="preserve">
</t>
    </r>
    <r>
      <rPr>
        <sz val="11"/>
        <color rgb="FF000000"/>
        <rFont val="Calibri"/>
      </rPr>
      <t>DeX drag &amp; drop file transfer capabilities will be prohibited, but all other DeX capabilities remain useable.</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</si>
  <si>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t>
    </r>
  </si>
  <si>
    <r>
      <rPr>
        <sz val="11"/>
        <color rgb="FF000000"/>
        <rFont val="Calibri"/>
      </rPr>
      <t>Review the configuration to determine if the Samsung Android devices are disabling USB mass storage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"USB file transfer" has been set to "Disallow".</t>
    </r>
    <r>
      <rPr>
        <sz val="11"/>
        <color rgb="FF000000"/>
        <rFont val="Calibri"/>
      </rPr>
      <t xml:space="preserve">
</t>
    </r>
    <r>
      <rPr>
        <sz val="11"/>
        <color rgb="FF000000"/>
        <rFont val="Calibri"/>
      </rPr>
      <t>On the PC, browse the mounted Samsung Android device and verify that it does not display any folders or files.</t>
    </r>
    <r>
      <rPr>
        <sz val="11"/>
        <color rgb="FF000000"/>
        <rFont val="Calibri"/>
      </rPr>
      <t xml:space="preserve">
</t>
    </r>
    <r>
      <rPr>
        <sz val="11"/>
        <color rgb="FF000000"/>
        <rFont val="Calibri"/>
      </rPr>
      <t>If on the management tool "USB file transfer" is not set to "Disallow", or the PC can mount and browse folders and files on the Samsung Android device, this is a finding.</t>
    </r>
  </si>
  <si>
    <t>V-251817</t>
  </si>
  <si>
    <r>
      <rPr>
        <sz val="11"/>
        <rFont val="Calibri"/>
      </rPr>
      <t>Samsung Android must be configured to not allow backup of all applications, configuration data to locally connected systems.</t>
    </r>
  </si>
  <si>
    <r>
      <rPr>
        <sz val="11"/>
        <color rgb="FF000000"/>
        <rFont val="Calibri"/>
      </rPr>
      <t>Verify "USB file transfer" has been "Disallowed" (see requirement KNOX-12-110140).</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</si>
  <si>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</si>
  <si>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Verify requirement KNOX-12-110140 (Disallow USB file transfer) has been implemented.</t>
    </r>
    <r>
      <rPr>
        <sz val="11"/>
        <color rgb="FF000000"/>
        <rFont val="Calibri"/>
      </rPr>
      <t xml:space="preserve">
</t>
    </r>
    <r>
      <rPr>
        <sz val="11"/>
        <color rgb="FF000000"/>
        <rFont val="Calibri"/>
      </rPr>
      <t>If "Disallow USB file transfer" has not been implemented, this is a finding.</t>
    </r>
  </si>
  <si>
    <t>V-251818</t>
  </si>
  <si>
    <r>
      <rPr>
        <sz val="11"/>
        <rFont val="Calibri"/>
      </rPr>
      <t>Samsung Android must be configured to enable authentication of personal hotspot connections to the device using a preshared key.</t>
    </r>
  </si>
  <si>
    <r>
      <rPr>
        <sz val="11"/>
        <color rgb="FF000000"/>
        <rFont val="Calibri"/>
      </rPr>
      <t>Configure the Samsung Android devices to enable authentication of personal hotspot connections to the device using a pre-shared key.</t>
    </r>
    <r>
      <rPr>
        <sz val="11"/>
        <color rgb="FF000000"/>
        <rFont val="Calibri"/>
      </rPr>
      <t xml:space="preserve">
</t>
    </r>
    <r>
      <rPr>
        <sz val="11"/>
        <color rgb="FF000000"/>
        <rFont val="Calibri"/>
      </rPr>
      <t>On the management tool, in the device restrictions, set "Config tethering" to "Disallow".</t>
    </r>
    <r>
      <rPr>
        <sz val="11"/>
        <color rgb="FF000000"/>
        <rFont val="Calibri"/>
      </rPr>
      <t xml:space="preserve">
</t>
    </r>
    <r>
      <rPr>
        <sz val="11"/>
        <color rgb="FF000000"/>
        <rFont val="Calibri"/>
      </rPr>
      <t>If your deployment requires the use of Mobile Hotspot &amp; Tethering, KPE policy can be used to allow its usage in a STIG approved configuration. In this case, do not configure this policy, and instead replace with KPE policy (innately by the management tool or via KSP) "Allow open Wi-Fi connection" with value "Disable" and add Training Topic "Don't use Wi-Fi Sharing" (see supplemental document for additional information)</t>
    </r>
  </si>
  <si>
    <r>
      <rPr>
        <sz val="11"/>
        <color rgb="FF000000"/>
        <rFont val="Calibri"/>
      </rPr>
      <t>If no authentication is required to establish personal hotspot connections, an adversary may be able to use that device to perform attacks on other devices or networks without detection. A sophisticated adversary may also be able to exploit unknown system vulnerabilities to access information and computing resources on the device. Requiring authentication to establish personal hotspot connections mitigates this risk.</t>
    </r>
    <r>
      <rPr>
        <sz val="11"/>
        <color rgb="FF000000"/>
        <rFont val="Calibri"/>
      </rPr>
      <t xml:space="preserve">
</t>
    </r>
    <r>
      <rPr>
        <sz val="11"/>
        <color rgb="FF000000"/>
        <rFont val="Calibri"/>
      </rPr>
      <t>Application note: If hotspot functionality is permitted, it must be authenticated via a preshared key. There is no requirement to enable hotspot functionality, and it is recommended this functionality be disabled by default.</t>
    </r>
    <r>
      <rPr>
        <sz val="11"/>
        <color rgb="FF000000"/>
        <rFont val="Calibri"/>
      </rPr>
      <t xml:space="preserve">
</t>
    </r>
    <r>
      <rPr>
        <sz val="11"/>
        <color rgb="FF000000"/>
        <rFont val="Calibri"/>
      </rPr>
      <t>SFR ID: FMT_SMF_EXT.1.1 #41</t>
    </r>
  </si>
  <si>
    <r>
      <rPr>
        <sz val="11"/>
        <color rgb="FF000000"/>
        <rFont val="Calibri"/>
      </rPr>
      <t xml:space="preserve">Review the configuration to determine if the Samsung Android devices are enabling authentication of personal hotspot connections to the device using a preshared key. </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"Config tethering"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Connections.</t>
    </r>
    <r>
      <rPr>
        <sz val="11"/>
        <color rgb="FF000000"/>
        <rFont val="Calibri"/>
      </rPr>
      <t xml:space="preserve">
</t>
    </r>
    <r>
      <rPr>
        <sz val="11"/>
        <color rgb="FF000000"/>
        <rFont val="Calibri"/>
      </rPr>
      <t>2. Verify that "Mobile Hotspot and Tethering" is greyed out.</t>
    </r>
    <r>
      <rPr>
        <sz val="11"/>
        <color rgb="FF000000"/>
        <rFont val="Calibri"/>
      </rPr>
      <t xml:space="preserve">
</t>
    </r>
    <r>
      <rPr>
        <sz val="11"/>
        <color rgb="FF000000"/>
        <rFont val="Calibri"/>
      </rPr>
      <t>If on the management tool "Config tethering" is not set to "Disallow", or on the Samsung Android device "Mobile Hotspot and Tethering" is not greyed out, this is a finding.</t>
    </r>
  </si>
  <si>
    <t>V-251819</t>
  </si>
  <si>
    <r>
      <rPr>
        <sz val="11"/>
        <rFont val="Calibri"/>
      </rPr>
      <t>Samsung Android must be configured to disallow configuration of the device</t>
    </r>
    <r>
      <rPr>
        <sz val="11"/>
        <color rgb="FF000000"/>
        <rFont val="Calibri"/>
      </rPr>
      <t>'</t>
    </r>
    <r>
      <rPr>
        <sz val="11"/>
        <color rgb="FF000000"/>
        <rFont val="Calibri"/>
      </rPr>
      <t>s date and time.</t>
    </r>
  </si>
  <si>
    <r>
      <rPr>
        <sz val="11"/>
        <color rgb="FF000000"/>
        <rFont val="Calibri"/>
      </rPr>
      <t>Configure the Samsung Android devices to disallow users from changing the date and time.</t>
    </r>
    <r>
      <rPr>
        <sz val="11"/>
        <color rgb="FF000000"/>
        <rFont val="Calibri"/>
      </rPr>
      <t xml:space="preserve">
</t>
    </r>
    <r>
      <rPr>
        <sz val="11"/>
        <color rgb="FF000000"/>
        <rFont val="Calibri"/>
      </rPr>
      <t>On the management tool, in the device restrictions, set "Config Date/Time" to "Disallow".</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</si>
  <si>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Periodically synchronizing internal clocks with an authoritative time source is needed to correctly correlate the timing of events that occur across the enterprise. The three authoritative time sources for Samsung Android are an authoritative time server that is synchronized with redundant United States Naval Observatory (USNO) time servers as designated for the appropriate DoD network (NIPRNet or SIPRNet), the Global Positioning System (GPS), or the wireless carrier.</t>
    </r>
    <r>
      <rPr>
        <sz val="11"/>
        <color rgb="FF000000"/>
        <rFont val="Calibri"/>
      </rPr>
      <t xml:space="preserve">
</t>
    </r>
    <r>
      <rPr>
        <sz val="11"/>
        <color rgb="FF000000"/>
        <rFont val="Calibri"/>
      </rPr>
      <t>Time stamps generated by the audit system in Samsung Android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</si>
  <si>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disallowing the users from changing the date and time.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"Config Date/Time"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General management &gt;&gt; Date and time.</t>
    </r>
    <r>
      <rPr>
        <sz val="11"/>
        <color rgb="FF000000"/>
        <rFont val="Calibri"/>
      </rPr>
      <t xml:space="preserve">
</t>
    </r>
    <r>
      <rPr>
        <sz val="11"/>
        <color rgb="FF000000"/>
        <rFont val="Calibri"/>
      </rPr>
      <t>2. Verify that "Automatic data and time" is on and the user cannot disable it.</t>
    </r>
    <r>
      <rPr>
        <sz val="11"/>
        <color rgb="FF000000"/>
        <rFont val="Calibri"/>
      </rPr>
      <t xml:space="preserve">
</t>
    </r>
    <r>
      <rPr>
        <sz val="11"/>
        <color rgb="FF000000"/>
        <rFont val="Calibri"/>
      </rPr>
      <t>If on the management tool "Config Date/Time" is not set to "Disallow", or on the Samsung Android device "Automatic date and time" is not set or the user can disable it, this is a finding.</t>
    </r>
  </si>
  <si>
    <t>V-251820</t>
  </si>
  <si>
    <r>
      <rPr>
        <sz val="11"/>
        <rFont val="Calibri"/>
      </rPr>
      <t>Samsung Android must have the DoD root and intermediate PKI certificates installed.</t>
    </r>
  </si>
  <si>
    <r>
      <rPr>
        <sz val="11"/>
        <color rgb="FF000000"/>
        <rFont val="Calibri"/>
      </rPr>
      <t>Install the DoD root and intermediate PKI certificates into the Samsung Android devices.</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device policy management, install the DoD root and intermediate PKI certificates.</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</si>
  <si>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</si>
  <si>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have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device policy management, verify that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Biometrics and security &gt;&gt; Other security settings &gt;&gt; View security certificates.</t>
    </r>
    <r>
      <rPr>
        <sz val="11"/>
        <color rgb="FF000000"/>
        <rFont val="Calibri"/>
      </rPr>
      <t xml:space="preserve">
</t>
    </r>
    <r>
      <rPr>
        <sz val="11"/>
        <color rgb="FF000000"/>
        <rFont val="Calibri"/>
      </rPr>
      <t>2. In the User tab, verify that the DoD root and intermediate PKI certificates are listed in the Device.</t>
    </r>
    <r>
      <rPr>
        <sz val="11"/>
        <color rgb="FF000000"/>
        <rFont val="Calibri"/>
      </rPr>
      <t xml:space="preserve">
</t>
    </r>
    <r>
      <rPr>
        <sz val="11"/>
        <color rgb="FF000000"/>
        <rFont val="Calibri"/>
      </rPr>
      <t>If on the management tool the DoD root and intermediate PKI certificates are not listed in the Device, or on the Samsung Android device the DoD root and intermediate PKI certificates are not listed in the Device, this is a finding.</t>
    </r>
  </si>
  <si>
    <t>V-251821</t>
  </si>
  <si>
    <r>
      <rPr>
        <sz val="11"/>
        <rFont val="Calibri"/>
      </rPr>
      <t>Samsung Android must be configured to enforce an application installation policy by specifying an application allowlist that restricts applications by the following characteristics: names.</t>
    </r>
  </si>
  <si>
    <r>
      <rPr>
        <sz val="11"/>
        <color rgb="FF000000"/>
        <rFont val="Calibri"/>
      </rPr>
      <t>Configure the Samsung Android devices to allow users to install only applications that have been approved by the Authorizing Official (AO).</t>
    </r>
    <r>
      <rPr>
        <sz val="11"/>
        <color rgb="FF000000"/>
        <rFont val="Calibri"/>
      </rPr>
      <t xml:space="preserve">
</t>
    </r>
    <r>
      <rPr>
        <sz val="11"/>
        <color rgb="FF000000"/>
        <rFont val="Calibri"/>
      </rPr>
      <t>In addition to any local policy, the AO must not approve applications which have certain prohibited characteristics, these are covered in KNOX-12-110200.</t>
    </r>
    <r>
      <rPr>
        <sz val="11"/>
        <color rgb="FF000000"/>
        <rFont val="Calibri"/>
      </rPr>
      <t xml:space="preserve">
</t>
    </r>
    <r>
      <rPr>
        <sz val="11"/>
        <color rgb="FF000000"/>
        <rFont val="Calibri"/>
      </rPr>
      <t>On the management tool, in the app catalog for managed Google Play, add each AO-approved app to be available.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</si>
  <si>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</si>
  <si>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the configuration to determine if the Samsung Android devices are allowing users to install only applications that have been approved by the Authorizing Official (AO).</t>
    </r>
    <r>
      <rPr>
        <sz val="11"/>
        <color rgb="FF000000"/>
        <rFont val="Calibri"/>
      </rPr>
      <t xml:space="preserve">
</t>
    </r>
    <r>
      <rPr>
        <sz val="11"/>
        <color rgb="FF000000"/>
        <rFont val="Calibri"/>
      </rPr>
      <t>This validation procedure is performed only on the management tool.</t>
    </r>
    <r>
      <rPr>
        <sz val="11"/>
        <color rgb="FF000000"/>
        <rFont val="Calibri"/>
      </rPr>
      <t xml:space="preserve">
</t>
    </r>
    <r>
      <rPr>
        <sz val="11"/>
        <color rgb="FF000000"/>
        <rFont val="Calibri"/>
      </rPr>
      <t>On the management tool, in the app catalog for managed Google Play, verify that only AO-approved apps are available.</t>
    </r>
    <r>
      <rPr>
        <sz val="11"/>
        <color rgb="FF000000"/>
        <rFont val="Calibri"/>
      </rPr>
      <t xml:space="preserve">
</t>
    </r>
    <r>
      <rPr>
        <sz val="11"/>
        <color rgb="FF000000"/>
        <rFont val="Calibri"/>
      </rPr>
      <t>If on the management tool the app catalog for managed Google Play includes non-AO-approved apps, this is a finding.</t>
    </r>
  </si>
  <si>
    <t>V-251822</t>
  </si>
  <si>
    <r>
      <rPr>
        <sz val="11"/>
        <rFont val="Calibri"/>
      </rPr>
      <t>Samsung Android must be configured to not allow installation of applications with the following characteristics: - back up MD data to non-DoD cloud servers (including user and application access to cloud backup services);-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</si>
  <si>
    <r>
      <rPr>
        <sz val="11"/>
        <color rgb="FF000000"/>
        <rFont val="Calibri"/>
      </rPr>
      <t>The Authorizing Official (AO) must not approve applications with the following characteristics for installation by users in the Device:</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Implement "managed Google Play" (see requirement KNOX-12-110190).</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</si>
  <si>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</si>
  <si>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Verify requirement KNOX-12-110190 (managed Google Play) has been implemented.</t>
    </r>
    <r>
      <rPr>
        <sz val="11"/>
        <color rgb="FF000000"/>
        <rFont val="Calibri"/>
      </rPr>
      <t xml:space="preserve">
</t>
    </r>
    <r>
      <rPr>
        <sz val="11"/>
        <color rgb="FF000000"/>
        <rFont val="Calibri"/>
      </rPr>
      <t>If "managed Google Play" has not been implemented, this is a finding.</t>
    </r>
  </si>
  <si>
    <t>V-251823</t>
  </si>
  <si>
    <r>
      <rPr>
        <sz val="11"/>
        <rFont val="Calibri"/>
      </rPr>
      <t>Samsung Android must be configured to not display the following (Work Environment) notifications when the device is locked: all notifications.</t>
    </r>
  </si>
  <si>
    <r>
      <rPr>
        <sz val="11"/>
        <color rgb="FF000000"/>
        <rFont val="Calibri"/>
      </rPr>
      <t>Configure the Samsung Android devices to not display (Work Environment) notifications when the device is locked.</t>
    </r>
    <r>
      <rPr>
        <sz val="11"/>
        <color rgb="FF000000"/>
        <rFont val="Calibri"/>
      </rPr>
      <t xml:space="preserve">
</t>
    </r>
    <r>
      <rPr>
        <sz val="11"/>
        <color rgb="FF000000"/>
        <rFont val="Calibri"/>
      </rPr>
      <t>On the management tool, in the device restrictions section, set "Unredacted Notifications" to "Disallow".</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</si>
  <si>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</si>
  <si>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Review the configuration to determine if the Samsung Android devices are not displaying (Work Environment) notifications when the device is locked.</t>
    </r>
    <r>
      <rPr>
        <sz val="11"/>
        <color rgb="FF000000"/>
        <rFont val="Calibri"/>
      </rPr>
      <t xml:space="preserve">
</t>
    </r>
    <r>
      <rPr>
        <sz val="11"/>
        <color rgb="FF000000"/>
        <rFont val="Calibri"/>
      </rPr>
      <t>Notifications of incoming phone calls are acceptable even when the device is locked.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restrictions section, verify that "Unredacted Notifications"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that "Notifications" menu is disabled.</t>
    </r>
    <r>
      <rPr>
        <sz val="11"/>
        <color rgb="FF000000"/>
        <rFont val="Calibri"/>
      </rPr>
      <t xml:space="preserve">
</t>
    </r>
    <r>
      <rPr>
        <sz val="11"/>
        <color rgb="FF000000"/>
        <rFont val="Calibri"/>
      </rPr>
      <t>If on the management tool "Unredacted Notifications" is not set to "Disallow", or on the Samsung Android device "Notifications" menu is not disabled, this is a finding.</t>
    </r>
  </si>
  <si>
    <t>V-251824</t>
  </si>
  <si>
    <r>
      <rPr>
        <sz val="11"/>
        <rFont val="Calibri"/>
      </rPr>
      <t>Samsung Android must be configured to enable audit logging.</t>
    </r>
  </si>
  <si>
    <r>
      <rPr>
        <sz val="11"/>
        <color rgb="FF000000"/>
        <rFont val="Calibri"/>
      </rPr>
      <t>Configure the Samsung Android devices to enable audit logging.</t>
    </r>
    <r>
      <rPr>
        <sz val="11"/>
        <color rgb="FF000000"/>
        <rFont val="Calibri"/>
      </rPr>
      <t xml:space="preserve">
</t>
    </r>
    <r>
      <rPr>
        <sz val="11"/>
        <color rgb="FF000000"/>
        <rFont val="Calibri"/>
      </rPr>
      <t>On the management tool, in the device restrictions section, set "Security logging" to "Enable".</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</si>
  <si>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 The Requirement Statement lists key events for which the system must generate an audit record.</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</si>
  <si>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enabling audit logging.</t>
    </r>
    <r>
      <rPr>
        <sz val="11"/>
        <color rgb="FF000000"/>
        <rFont val="Calibri"/>
      </rPr>
      <t xml:space="preserve">
</t>
    </r>
    <r>
      <rPr>
        <sz val="11"/>
        <color rgb="FF000000"/>
        <rFont val="Calibri"/>
      </rPr>
      <t>This validation procedure is performed on the management tool only.</t>
    </r>
    <r>
      <rPr>
        <sz val="11"/>
        <color rgb="FF000000"/>
        <rFont val="Calibri"/>
      </rPr>
      <t xml:space="preserve">
</t>
    </r>
    <r>
      <rPr>
        <sz val="11"/>
        <color rgb="FF000000"/>
        <rFont val="Calibri"/>
      </rPr>
      <t>On the management tool, in the device restrictions, verify that "Security logging" is set to "Enable".</t>
    </r>
    <r>
      <rPr>
        <sz val="11"/>
        <color rgb="FF000000"/>
        <rFont val="Calibri"/>
      </rPr>
      <t xml:space="preserve">
</t>
    </r>
    <r>
      <rPr>
        <sz val="11"/>
        <color rgb="FF000000"/>
        <rFont val="Calibri"/>
      </rPr>
      <t>If on the management tool "Security logging" is not set to "Enable", this is a finding.</t>
    </r>
  </si>
  <si>
    <t>V-251825</t>
  </si>
  <si>
    <r>
      <rPr>
        <sz val="11"/>
        <rFont val="Calibri"/>
      </rPr>
      <t>Samsung Android must be configured to prevent users from adding personal email accounts to the work email app.</t>
    </r>
  </si>
  <si>
    <r>
      <rPr>
        <sz val="11"/>
        <color rgb="FF000000"/>
        <rFont val="Calibri"/>
      </rPr>
      <t>Configure the Samsung Android devices to prevent users from adding personal email accounts to the work email app.</t>
    </r>
    <r>
      <rPr>
        <sz val="11"/>
        <color rgb="FF000000"/>
        <rFont val="Calibri"/>
      </rPr>
      <t xml:space="preserve">
</t>
    </r>
    <r>
      <rPr>
        <sz val="11"/>
        <color rgb="FF000000"/>
        <rFont val="Calibri"/>
      </rPr>
      <t>On the management tool, in the device restrictions, set "Modify accounts" to "Disallow".</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</si>
  <si>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to allowlisted accounts mitigates this vulnerability.</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</si>
  <si>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preventing users from adding personal email accounts to the work email app.</t>
    </r>
    <r>
      <rPr>
        <sz val="11"/>
        <color rgb="FF000000"/>
        <rFont val="Calibri"/>
      </rPr>
      <t xml:space="preserve">
</t>
    </r>
    <r>
      <rPr>
        <sz val="11"/>
        <color rgb="FF000000"/>
        <rFont val="Calibri"/>
      </rPr>
      <t>On the management tool, in the device restrictions section, verify "Modify accounts"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Accounts and backup &gt;&gt; Manage accounts.</t>
    </r>
    <r>
      <rPr>
        <sz val="11"/>
        <color rgb="FF000000"/>
        <rFont val="Calibri"/>
      </rPr>
      <t xml:space="preserve">
</t>
    </r>
    <r>
      <rPr>
        <sz val="11"/>
        <color rgb="FF000000"/>
        <rFont val="Calibri"/>
      </rPr>
      <t>2. Verify that no account can be added.</t>
    </r>
    <r>
      <rPr>
        <sz val="11"/>
        <color rgb="FF000000"/>
        <rFont val="Calibri"/>
      </rPr>
      <t xml:space="preserve">
</t>
    </r>
    <r>
      <rPr>
        <sz val="11"/>
        <color rgb="FF000000"/>
        <rFont val="Calibri"/>
      </rPr>
      <t>If on the management tool "Modify accounts" is not set to "Disallow", or on the Samsung Android device an account can be added, this is a finding.</t>
    </r>
  </si>
  <si>
    <t>V-251826</t>
  </si>
  <si>
    <r>
      <rPr>
        <sz val="11"/>
        <rFont val="Calibri"/>
      </rPr>
      <t>Samsung Android must be configured to not allow backup of all applications, configuration data to remote systems. - Disable Data Sync Framework</t>
    </r>
  </si>
  <si>
    <r>
      <rPr>
        <sz val="11"/>
        <color rgb="FF000000"/>
        <rFont val="Calibri"/>
      </rPr>
      <t>Implement "Disallow modify accounts" (see requirement KNOX-12-110230).</t>
    </r>
  </si>
  <si>
    <r>
      <rPr>
        <sz val="11"/>
        <color rgb="FF000000"/>
        <rFont val="Calibri"/>
      </rPr>
      <t>Verify requirement KNOX-12-110230 (Disallow modify accounts) has been implemented.</t>
    </r>
    <r>
      <rPr>
        <sz val="11"/>
        <color rgb="FF000000"/>
        <rFont val="Calibri"/>
      </rPr>
      <t xml:space="preserve">
</t>
    </r>
    <r>
      <rPr>
        <sz val="11"/>
        <color rgb="FF000000"/>
        <rFont val="Calibri"/>
      </rPr>
      <t>If "Disallow modify accounts" has not been implemented, this is a finding.</t>
    </r>
  </si>
  <si>
    <t>V-251827</t>
  </si>
  <si>
    <r>
      <rPr>
        <sz val="11"/>
        <rFont val="Calibri"/>
      </rPr>
      <t>Samsung Android must allow only the Administrator (management tool) to perform the following management function: install/remove DoD root and intermediate PKI certificates.</t>
    </r>
  </si>
  <si>
    <r>
      <rPr>
        <sz val="11"/>
        <color rgb="FF000000"/>
        <rFont val="Calibri"/>
      </rPr>
      <t>Configure the Samsung Android devices to prevent users from removing DoD root and intermediate PKI certificates.</t>
    </r>
    <r>
      <rPr>
        <sz val="11"/>
        <color rgb="FF000000"/>
        <rFont val="Calibri"/>
      </rPr>
      <t xml:space="preserve">
</t>
    </r>
    <r>
      <rPr>
        <sz val="11"/>
        <color rgb="FF000000"/>
        <rFont val="Calibri"/>
      </rPr>
      <t>On the management tool, in the device restrictions, set "Config credentials" to "Disallow".</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</si>
  <si>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</si>
  <si>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"Config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Biometrics and security &gt;&gt; Other security settings &gt;&gt; View security certificates.</t>
    </r>
    <r>
      <rPr>
        <sz val="11"/>
        <color rgb="FF000000"/>
        <rFont val="Calibri"/>
      </rPr>
      <t xml:space="preserve">
</t>
    </r>
    <r>
      <rPr>
        <sz val="11"/>
        <color rgb="FF000000"/>
        <rFont val="Calibri"/>
      </rPr>
      <t>2. In the System tab, verify that no listed certificate in the Device can be untrusted.</t>
    </r>
    <r>
      <rPr>
        <sz val="11"/>
        <color rgb="FF000000"/>
        <rFont val="Calibri"/>
      </rPr>
      <t xml:space="preserve">
</t>
    </r>
    <r>
      <rPr>
        <sz val="11"/>
        <color rgb="FF000000"/>
        <rFont val="Calibri"/>
      </rPr>
      <t>3. In the User tab, verify that no listed certificate in the Device can be removed.</t>
    </r>
    <r>
      <rPr>
        <sz val="11"/>
        <color rgb="FF000000"/>
        <rFont val="Calibri"/>
      </rPr>
      <t xml:space="preserve">
</t>
    </r>
    <r>
      <rPr>
        <sz val="11"/>
        <color rgb="FF000000"/>
        <rFont val="Calibri"/>
      </rPr>
      <t>If on the management tool the device "Config credentials" is not set to "Disallow", or on the Samsung Android device a certificate can be untrusted or removed, this is a finding.</t>
    </r>
  </si>
  <si>
    <t>V-251828</t>
  </si>
  <si>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</si>
  <si>
    <r>
      <rPr>
        <sz val="11"/>
        <color rgb="FF000000"/>
        <rFont val="Calibri"/>
      </rPr>
      <t>Configure the Samsung Android devices to disable unauthorized application repositories.</t>
    </r>
    <r>
      <rPr>
        <sz val="11"/>
        <color rgb="FF000000"/>
        <rFont val="Calibri"/>
      </rPr>
      <t xml:space="preserve">
</t>
    </r>
    <r>
      <rPr>
        <sz val="11"/>
        <color rgb="FF000000"/>
        <rFont val="Calibri"/>
      </rPr>
      <t>On the management tool, in the device restrictions, set "installs from unknown sources globally" to "Disallow".</t>
    </r>
    <r>
      <rPr>
        <sz val="11"/>
        <color rgb="FF000000"/>
        <rFont val="Calibri"/>
      </rPr>
      <t xml:space="preserve">
</t>
    </r>
    <r>
      <rPr>
        <sz val="11"/>
        <color rgb="FF000000"/>
        <rFont val="Calibri"/>
      </rPr>
      <t>NOTE: Google Play must not be disabled. Disabling Google Play will cause system instability and critical updates will not be received.</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</si>
  <si>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</si>
  <si>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the configuration to determine if the Samsung Android devices are disabling unauthorized application repositories.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"installs from unknown sources globally" is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 xml:space="preserve">1. Open Settings &gt;&gt; Biometric and security &gt;&gt; Install unknown apps. </t>
    </r>
    <r>
      <rPr>
        <sz val="11"/>
        <color rgb="FF000000"/>
        <rFont val="Calibri"/>
      </rPr>
      <t xml:space="preserve">
</t>
    </r>
    <r>
      <rPr>
        <sz val="11"/>
        <color rgb="FF000000"/>
        <rFont val="Calibri"/>
      </rPr>
      <t>2. In the "Personal" tab, ensure that each app listed has the status "Disabled" under the app name or that no apps are listed.</t>
    </r>
    <r>
      <rPr>
        <sz val="11"/>
        <color rgb="FF000000"/>
        <rFont val="Calibri"/>
      </rPr>
      <t xml:space="preserve">
</t>
    </r>
    <r>
      <rPr>
        <sz val="11"/>
        <color rgb="FF000000"/>
        <rFont val="Calibri"/>
      </rPr>
      <t>3. In the "Work" tab, ensure that each app listed has the status "Disabled" under the app name or that no apps are listed.</t>
    </r>
    <r>
      <rPr>
        <sz val="11"/>
        <color rgb="FF000000"/>
        <rFont val="Calibri"/>
      </rPr>
      <t xml:space="preserve">
</t>
    </r>
    <r>
      <rPr>
        <sz val="11"/>
        <color rgb="FF000000"/>
        <rFont val="Calibri"/>
      </rPr>
      <t>If on the management tool "installs from unknown sources globally" is not set to "Disallow", or on the Samsung Android device an app is listed with a status other than "Disabled", this is a finding.</t>
    </r>
  </si>
  <si>
    <t>V-251829</t>
  </si>
  <si>
    <r>
      <rPr>
        <sz val="11"/>
        <rFont val="Calibri"/>
      </rPr>
      <t>Samsung Android must be configured to enable Common Criteria (CC) Mode.</t>
    </r>
  </si>
  <si>
    <r>
      <rPr>
        <sz val="11"/>
        <color rgb="FF000000"/>
        <rFont val="Calibri"/>
      </rPr>
      <t>Configure the Samsung Android devices to enable Common Criteria (CC) mode.</t>
    </r>
    <r>
      <rPr>
        <sz val="11"/>
        <color rgb="FF000000"/>
        <rFont val="Calibri"/>
      </rPr>
      <t xml:space="preserve">
</t>
    </r>
    <r>
      <rPr>
        <sz val="11"/>
        <color rgb="FF000000"/>
        <rFont val="Calibri"/>
      </rPr>
      <t>On the management tool, in the device restrictions, set "Common Criteria mode" to "Enable".</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</si>
  <si>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When enforcing AE CC mode on a Samsung Android device, additional Samsung specific security features are also enabled.</t>
    </r>
    <r>
      <rPr>
        <sz val="11"/>
        <color rgb="FF000000"/>
        <rFont val="Calibri"/>
      </rPr>
      <t xml:space="preserve">
</t>
    </r>
    <r>
      <rPr>
        <sz val="11"/>
        <color rgb="FF000000"/>
        <rFont val="Calibri"/>
      </rPr>
      <t>CC Mode implements the following behavioral/functional changes to meet MDFPP requirements:</t>
    </r>
    <r>
      <rPr>
        <sz val="11"/>
        <color rgb="FF000000"/>
        <rFont val="Calibri"/>
      </rPr>
      <t xml:space="preserve">
</t>
    </r>
    <r>
      <rPr>
        <sz val="11"/>
        <color rgb="FF000000"/>
        <rFont val="Calibri"/>
      </rPr>
      <t>- How the Bluetooth and Wi-Fi keys are stored using different types of encryption.</t>
    </r>
    <r>
      <rPr>
        <sz val="11"/>
        <color rgb="FF000000"/>
        <rFont val="Calibri"/>
      </rPr>
      <t xml:space="preserve">
</t>
    </r>
    <r>
      <rPr>
        <sz val="11"/>
        <color rgb="FF000000"/>
        <rFont val="Calibri"/>
      </rPr>
      <t>- Download Mode is disabled and all updates will occur via FOTA only</t>
    </r>
    <r>
      <rPr>
        <sz val="11"/>
        <color rgb="FF000000"/>
        <rFont val="Calibri"/>
      </rPr>
      <t xml:space="preserve">
</t>
    </r>
    <r>
      <rPr>
        <sz val="11"/>
        <color rgb="FF000000"/>
        <rFont val="Calibri"/>
      </rPr>
      <t>In addition, CC Mode adds new restrictions, which are not to meet MDFPP requirements, but to offer better security above what is required:</t>
    </r>
    <r>
      <rPr>
        <sz val="11"/>
        <color rgb="FF000000"/>
        <rFont val="Calibri"/>
      </rPr>
      <t xml:space="preserve">
</t>
    </r>
    <r>
      <rPr>
        <sz val="11"/>
        <color rgb="FF000000"/>
        <rFont val="Calibri"/>
      </rPr>
      <t>- Force password info following FOTA update for consistency</t>
    </r>
    <r>
      <rPr>
        <sz val="11"/>
        <color rgb="FF000000"/>
        <rFont val="Calibri"/>
      </rPr>
      <t xml:space="preserve">
</t>
    </r>
    <r>
      <rPr>
        <sz val="11"/>
        <color rgb="FF000000"/>
        <rFont val="Calibri"/>
      </rPr>
      <t>- Disable Remote unlock by FindMyMobile</t>
    </r>
    <r>
      <rPr>
        <sz val="11"/>
        <color rgb="FF000000"/>
        <rFont val="Calibri"/>
      </rPr>
      <t xml:space="preserve">
</t>
    </r>
    <r>
      <rPr>
        <sz val="11"/>
        <color rgb="FF000000"/>
        <rFont val="Calibri"/>
      </rPr>
      <t>- Restrict biometric attempts to 10 for better security</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</si>
  <si>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enabling Common Criteria (CC)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"Common Criteria mode" is set to "Enable".</t>
    </r>
    <r>
      <rPr>
        <sz val="11"/>
        <color rgb="FF000000"/>
        <rFont val="Calibri"/>
      </rPr>
      <t xml:space="preserve">
</t>
    </r>
    <r>
      <rPr>
        <sz val="11"/>
        <color rgb="FF000000"/>
        <rFont val="Calibri"/>
      </rPr>
      <t>On the Samsung Android device, put the device into "Download mode" and verify that the text "Blocked by CC Mode" is displayed on the screen.</t>
    </r>
    <r>
      <rPr>
        <sz val="11"/>
        <color rgb="FF000000"/>
        <rFont val="Calibri"/>
      </rPr>
      <t xml:space="preserve">
</t>
    </r>
    <r>
      <rPr>
        <sz val="11"/>
        <color rgb="FF000000"/>
        <rFont val="Calibri"/>
      </rPr>
      <t>If on the management tool "Common Criteria mode" is not set to "Enable", or on the Samsung Android device the text "Blocked by CC Mode" is not displayed in "Download mode", this is a finding.</t>
    </r>
  </si>
  <si>
    <t>V-251830</t>
  </si>
  <si>
    <r>
      <rPr>
        <sz val="11"/>
        <rFont val="Calibri"/>
      </rPr>
      <t>Samsung Android must not accept the certificate when it cannot establish a connection to determine the validity of a certificate.</t>
    </r>
  </si>
  <si>
    <r>
      <rPr>
        <sz val="11"/>
        <color rgb="FF000000"/>
        <rFont val="Calibri"/>
      </rPr>
      <t>Implement CC Mode (see requirement KNOX-12-110270).</t>
    </r>
  </si>
  <si>
    <r>
      <rPr>
        <sz val="11"/>
        <color rgb="FF000000"/>
        <rFont val="Calibri"/>
      </rPr>
      <t>Certificate-based security controls depend on the ability of the system to verify the validity of a certificate. If the MOS were to accept an invalid certificate, it could take unauthorized actions, resulting in unanticipated outcomes. At the same time, if the MOS were to disable functionality when it could not determine the validity of the certificate, this could result in a denial of service. Therefore, the ability to provide exceptions is appropriate to balance the tradeoff between security and functionality. Always accepting certificates when they cannot be determined to be valid is the most extreme exception policy and is not appropriate in the DoD context. Involving an Administrator or user in the exception decision mitigates this risk to some degree.</t>
    </r>
    <r>
      <rPr>
        <sz val="11"/>
        <color rgb="FF000000"/>
        <rFont val="Calibri"/>
      </rPr>
      <t xml:space="preserve">
</t>
    </r>
    <r>
      <rPr>
        <sz val="11"/>
        <color rgb="FF000000"/>
        <rFont val="Calibri"/>
      </rPr>
      <t>SFR ID: FIA_X509_EXT_2.2</t>
    </r>
  </si>
  <si>
    <r>
      <rPr>
        <sz val="11"/>
        <color rgb="FF000000"/>
        <rFont val="Calibri"/>
      </rPr>
      <t>Verify requirement KNOX-12-110270 (CC Mode) has been implemented.</t>
    </r>
    <r>
      <rPr>
        <sz val="11"/>
        <color rgb="FF000000"/>
        <rFont val="Calibri"/>
      </rPr>
      <t xml:space="preserve">
</t>
    </r>
    <r>
      <rPr>
        <sz val="11"/>
        <color rgb="FF000000"/>
        <rFont val="Calibri"/>
      </rPr>
      <t>If "CC Mode" has not been implemented, this is a finding.</t>
    </r>
  </si>
  <si>
    <t>V-251831</t>
  </si>
  <si>
    <r>
      <rPr>
        <sz val="11"/>
        <rFont val="Calibri"/>
      </rPr>
      <t>Samsung Android device users must complete required training.</t>
    </r>
  </si>
  <si>
    <r>
      <rPr>
        <sz val="11"/>
        <color rgb="FF000000"/>
        <rFont val="Calibri"/>
      </rPr>
      <t>Have all Samsung device users’ complete training on the following topics. Users should acknowledge they have reviewed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Need to ensure no DoD data is saved to the personal space or transmitted from a personal app (for example, from personal email).</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to report any loss of control so the credentials can be revoked. Upon device retirement, turn-in,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 How to configure the following UBE controls (users must configure the control) on the Samsung device:</t>
    </r>
    <r>
      <rPr>
        <sz val="11"/>
        <color rgb="FF000000"/>
        <rFont val="Calibri"/>
      </rPr>
      <t xml:space="preserve">
</t>
    </r>
    <r>
      <rPr>
        <sz val="11"/>
        <color rgb="FF000000"/>
        <rFont val="Calibri"/>
      </rPr>
      <t>1. Secure use of Calendar Alarm.</t>
    </r>
    <r>
      <rPr>
        <sz val="11"/>
        <color rgb="FF000000"/>
        <rFont val="Calibri"/>
      </rPr>
      <t xml:space="preserve">
</t>
    </r>
    <r>
      <rPr>
        <sz val="11"/>
        <color rgb="FF000000"/>
        <rFont val="Calibri"/>
      </rPr>
      <t>2. Local screen mirroring and MirrorLink procedures (authorized/not authorized for use).</t>
    </r>
    <r>
      <rPr>
        <sz val="11"/>
        <color rgb="FF000000"/>
        <rFont val="Calibri"/>
      </rPr>
      <t xml:space="preserve">
</t>
    </r>
    <r>
      <rPr>
        <sz val="11"/>
        <color rgb="FF000000"/>
        <rFont val="Calibri"/>
      </rPr>
      <t>3. Do not connect Samsung devices (via either DeX Station or dongle) to any DoD network via Ethernet connection.</t>
    </r>
    <r>
      <rPr>
        <sz val="11"/>
        <color rgb="FF000000"/>
        <rFont val="Calibri"/>
      </rPr>
      <t xml:space="preserve">
</t>
    </r>
    <r>
      <rPr>
        <sz val="11"/>
        <color rgb="FF000000"/>
        <rFont val="Calibri"/>
      </rPr>
      <t>4. Do not upload DoD contacts via smart call and caller ID services.</t>
    </r>
    <r>
      <rPr>
        <sz val="11"/>
        <color rgb="FF000000"/>
        <rFont val="Calibri"/>
      </rPr>
      <t xml:space="preserve">
</t>
    </r>
    <r>
      <rPr>
        <sz val="11"/>
        <color rgb="FF000000"/>
        <rFont val="Calibri"/>
      </rPr>
      <t>5. Disable Wi-Fi Sharing.</t>
    </r>
    <r>
      <rPr>
        <sz val="11"/>
        <color rgb="FF000000"/>
        <rFont val="Calibri"/>
      </rPr>
      <t xml:space="preserve">
</t>
    </r>
    <r>
      <rPr>
        <sz val="11"/>
        <color rgb="FF000000"/>
        <rFont val="Calibri"/>
      </rPr>
      <t>6. Do not configure a DoD network (work) VPN profile on any third-party VPN client installed in the personal space.</t>
    </r>
    <r>
      <rPr>
        <sz val="11"/>
        <color rgb="FF000000"/>
        <rFont val="Calibri"/>
      </rPr>
      <t xml:space="preserve">
</t>
    </r>
    <r>
      <rPr>
        <sz val="11"/>
        <color rgb="FF000000"/>
        <rFont val="Calibri"/>
      </rPr>
      <t>- AO guidance on acceptable use and restrictions, if any, on downloading and installing personal apps and data (music, photos, etc.) in the Samsung device personal space.</t>
    </r>
  </si>
  <si>
    <r>
      <rPr>
        <sz val="11"/>
        <color rgb="FF000000"/>
        <rFont val="Calibri"/>
      </rPr>
      <t>The security posture of Samsung devices requires the device user to configure several required policy rules on their device. User 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Samsung mobile device may become compromised and DoD sensitive data may become compromised.</t>
    </r>
    <r>
      <rPr>
        <sz val="11"/>
        <color rgb="FF000000"/>
        <rFont val="Calibri"/>
      </rPr>
      <t xml:space="preserve">
</t>
    </r>
    <r>
      <rPr>
        <sz val="11"/>
        <color rgb="FF000000"/>
        <rFont val="Calibri"/>
      </rPr>
      <t>SFR ID: FMT_MOF_EXT.1.2 #47</t>
    </r>
  </si>
  <si>
    <r>
      <rPr>
        <sz val="11"/>
        <color rgb="FF000000"/>
        <rFont val="Calibri"/>
      </rPr>
      <t xml:space="preserve">Review a sample of site User Agreements of Samsung device users or similar training records and training course content. </t>
    </r>
    <r>
      <rPr>
        <sz val="11"/>
        <color rgb="FF000000"/>
        <rFont val="Calibri"/>
      </rPr>
      <t xml:space="preserve">
</t>
    </r>
    <r>
      <rPr>
        <sz val="11"/>
        <color rgb="FF000000"/>
        <rFont val="Calibri"/>
      </rPr>
      <t>Verify that Samsung device users have completed required training. The intent is that required training is renewed on a periodic basis in a time period determined by the AO.</t>
    </r>
    <r>
      <rPr>
        <sz val="11"/>
        <color rgb="FF000000"/>
        <rFont val="Calibri"/>
      </rPr>
      <t xml:space="preserve">
</t>
    </r>
    <r>
      <rPr>
        <sz val="11"/>
        <color rgb="FF000000"/>
        <rFont val="Calibri"/>
      </rPr>
      <t>If any Samsung device user has not completed required training, this is a finding.</t>
    </r>
  </si>
  <si>
    <t>V-251832</t>
  </si>
  <si>
    <r>
      <rPr>
        <sz val="11"/>
        <rFont val="Calibri"/>
      </rPr>
      <t>The Samsung Android device must have the latest available Samsung Android operating system (OS) installed.</t>
    </r>
  </si>
  <si>
    <r>
      <rPr>
        <sz val="11"/>
        <color rgb="FF000000"/>
        <rFont val="Calibri"/>
      </rPr>
      <t xml:space="preserve">Install the latest released version of Samsung Android OS on all managed Samsung devices. </t>
    </r>
    <r>
      <rPr>
        <sz val="11"/>
        <color rgb="FF000000"/>
        <rFont val="Calibri"/>
      </rPr>
      <t xml:space="preserve">
</t>
    </r>
    <r>
      <rPr>
        <sz val="11"/>
        <color rgb="FF000000"/>
        <rFont val="Calibri"/>
      </rPr>
      <t>Note: In most cases, OS updates are released by the wireless carrier (for example, Sprint, T-Mobile, Verizon Wireless, and ATT).</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</si>
  <si>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FMT_MOF_EXT.1.2 #47</t>
    </r>
  </si>
  <si>
    <r>
      <rPr>
        <sz val="11"/>
        <color rgb="FF000000"/>
        <rFont val="Calibri"/>
      </rPr>
      <t>Review the configuration to confirm if the Samsung Android devices have the most recently released version of Samsung Android installed.</t>
    </r>
    <r>
      <rPr>
        <sz val="11"/>
        <color rgb="FF000000"/>
        <rFont val="Calibri"/>
      </rPr>
      <t xml:space="preserve">
</t>
    </r>
    <r>
      <rPr>
        <sz val="11"/>
        <color rgb="FF000000"/>
        <rFont val="Calibri"/>
      </rPr>
      <t xml:space="preserve">This procedure is performed on both the management tool and the Samsung Android device. </t>
    </r>
    <r>
      <rPr>
        <sz val="11"/>
        <color rgb="FF000000"/>
        <rFont val="Calibri"/>
      </rPr>
      <t xml:space="preserve">
</t>
    </r>
    <r>
      <rPr>
        <sz val="11"/>
        <color rgb="FF000000"/>
        <rFont val="Calibri"/>
      </rPr>
      <t>In the management tool management console, review the version of Samsung Android installed on a sample of managed devices. This procedure will vary depending on the management tool product. See the notes below to determine the latest available OS version.</t>
    </r>
    <r>
      <rPr>
        <sz val="11"/>
        <color rgb="FF000000"/>
        <rFont val="Calibri"/>
      </rPr>
      <t xml:space="preserve">
</t>
    </r>
    <r>
      <rPr>
        <sz val="11"/>
        <color rgb="FF000000"/>
        <rFont val="Calibri"/>
      </rPr>
      <t>On the Samsung Android device, to see the installed OS version:</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Tap "Software information".</t>
    </r>
    <r>
      <rPr>
        <sz val="11"/>
        <color rgb="FF000000"/>
        <rFont val="Calibri"/>
      </rPr>
      <t xml:space="preserve">
</t>
    </r>
    <r>
      <rPr>
        <sz val="11"/>
        <color rgb="FF000000"/>
        <rFont val="Calibri"/>
      </rPr>
      <t>If the installed version of Android OS on any reviewed Samsung devices is not the latest released by the wireless carrier, this is a finding.</t>
    </r>
    <r>
      <rPr>
        <sz val="11"/>
        <color rgb="FF000000"/>
        <rFont val="Calibri"/>
      </rPr>
      <t xml:space="preserve">
</t>
    </r>
    <r>
      <rPr>
        <sz val="11"/>
        <color rgb="FF000000"/>
        <rFont val="Calibri"/>
      </rPr>
      <t>NOTE: Some wireless carriers list the version of the latest Android OS release by mobile device model online:</t>
    </r>
    <r>
      <rPr>
        <sz val="11"/>
        <color rgb="FF000000"/>
        <rFont val="Calibri"/>
      </rPr>
      <t xml:space="preserve">
</t>
    </r>
    <r>
      <rPr>
        <sz val="11"/>
        <color rgb="FF000000"/>
        <rFont val="Calibri"/>
      </rPr>
      <t>ATT: https://www.att.com/devicehowto/dsm.html#!/popular/make/Samsung</t>
    </r>
    <r>
      <rPr>
        <sz val="11"/>
        <color rgb="FF000000"/>
        <rFont val="Calibri"/>
      </rPr>
      <t xml:space="preserve">
</t>
    </r>
    <r>
      <rPr>
        <sz val="11"/>
        <color rgb="FF000000"/>
        <rFont val="Calibri"/>
      </rPr>
      <t>T-Mobile: https://support.t-mobile.com/docs/DOC-34510</t>
    </r>
    <r>
      <rPr>
        <sz val="11"/>
        <color rgb="FF000000"/>
        <rFont val="Calibri"/>
      </rPr>
      <t xml:space="preserve">
</t>
    </r>
    <r>
      <rPr>
        <sz val="11"/>
        <color rgb="FF000000"/>
        <rFont val="Calibri"/>
      </rPr>
      <t>Verizon Wireless: https://www.verizonwireless.com/support/software-updates/</t>
    </r>
    <r>
      <rPr>
        <sz val="11"/>
        <color rgb="FF000000"/>
        <rFont val="Calibri"/>
      </rPr>
      <t xml:space="preserve">
</t>
    </r>
    <r>
      <rPr>
        <sz val="11"/>
        <color rgb="FF000000"/>
        <rFont val="Calibri"/>
      </rPr>
      <t xml:space="preserve">Google Android OS patch website: https://source.android.com/security/bulletin/ </t>
    </r>
    <r>
      <rPr>
        <sz val="11"/>
        <color rgb="FF000000"/>
        <rFont val="Calibri"/>
      </rPr>
      <t xml:space="preserve">
</t>
    </r>
    <r>
      <rPr>
        <sz val="11"/>
        <color rgb="FF000000"/>
        <rFont val="Calibri"/>
      </rPr>
      <t>Samsung Android OS patch website: https://security.samsungmobile.com/securityUpdate.smsb</t>
    </r>
  </si>
  <si>
    <t>V-252406</t>
  </si>
  <si>
    <r>
      <rPr>
        <sz val="11"/>
        <rFont val="Calibri"/>
      </rPr>
      <t>Samsung Android must be enrolled as a COPE device.</t>
    </r>
  </si>
  <si>
    <t>COPE</t>
  </si>
  <si>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"Work profile for company-owned devices".</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</si>
  <si>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Work profile is the designated application group for the COPE use case.</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</si>
  <si>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that the default enrollment is set to "Work profile for company-owned devices".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Work profile &gt;&gt; Other security settings &gt;&gt; Device admin apps.</t>
    </r>
    <r>
      <rPr>
        <sz val="11"/>
        <color rgb="FF000000"/>
        <rFont val="Calibri"/>
      </rPr>
      <t xml:space="preserve">
</t>
    </r>
    <r>
      <rPr>
        <sz val="11"/>
        <color rgb="FF000000"/>
        <rFont val="Calibri"/>
      </rPr>
      <t>2. Verify that the management tool Agent is listed.</t>
    </r>
    <r>
      <rPr>
        <sz val="11"/>
        <color rgb="FF000000"/>
        <rFont val="Calibri"/>
      </rPr>
      <t xml:space="preserve">
</t>
    </r>
    <r>
      <rPr>
        <sz val="11"/>
        <color rgb="FF000000"/>
        <rFont val="Calibri"/>
      </rPr>
      <t>3. Go to the app drawer.</t>
    </r>
    <r>
      <rPr>
        <sz val="11"/>
        <color rgb="FF000000"/>
        <rFont val="Calibri"/>
      </rPr>
      <t xml:space="preserve">
</t>
    </r>
    <r>
      <rPr>
        <sz val="11"/>
        <color rgb="FF000000"/>
        <rFont val="Calibri"/>
      </rPr>
      <t>4. Verify that a "Personal" and "Work" tab are present.</t>
    </r>
    <r>
      <rPr>
        <sz val="11"/>
        <color rgb="FF000000"/>
        <rFont val="Calibri"/>
      </rPr>
      <t xml:space="preserve">
</t>
    </r>
    <r>
      <rPr>
        <sz val="11"/>
        <color rgb="FF000000"/>
        <rFont val="Calibri"/>
      </rPr>
      <t>If on the management tool the default enrollment is not set as "Work profile for company-owned devices", or on the Samsung Android device the "Personal" and "Work" tabs are not present or the management tool Agent is not listed, this is a finding.</t>
    </r>
  </si>
  <si>
    <t>V-252407</t>
  </si>
  <si>
    <t>V-252408</t>
  </si>
  <si>
    <t>V-252409</t>
  </si>
  <si>
    <r>
      <rPr>
        <sz val="11"/>
        <color rgb="FF000000"/>
        <rFont val="Calibri"/>
      </rPr>
      <t>Implement a "minimum password quality" (see requirement KNOX-12-210030).</t>
    </r>
  </si>
  <si>
    <r>
      <rPr>
        <sz val="11"/>
        <color rgb="FF000000"/>
        <rFont val="Calibri"/>
      </rPr>
      <t>Verify requirement KNOX-12-210030 (minimum password quality) has been implemented.</t>
    </r>
    <r>
      <rPr>
        <sz val="11"/>
        <color rgb="FF000000"/>
        <rFont val="Calibri"/>
      </rPr>
      <t xml:space="preserve">
</t>
    </r>
    <r>
      <rPr>
        <sz val="11"/>
        <color rgb="FF000000"/>
        <rFont val="Calibri"/>
      </rPr>
      <t>If a "minimum password quality" has not been implemented, this is a finding.</t>
    </r>
  </si>
  <si>
    <t>V-252410</t>
  </si>
  <si>
    <t>V-252411</t>
  </si>
  <si>
    <t>V-252412</t>
  </si>
  <si>
    <t>V-252413</t>
  </si>
  <si>
    <t>V-252414</t>
  </si>
  <si>
    <r>
      <rPr>
        <sz val="11"/>
        <color rgb="FF000000"/>
        <rFont val="Calibri"/>
      </rPr>
      <t>Review the configuration to determine if the Samsung Android devices are disabling Trust Agents.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that "Trust Agents" are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Biometrics and security &gt;&gt; Other security settings &gt;&gt; Trust agents.</t>
    </r>
    <r>
      <rPr>
        <sz val="11"/>
        <color rgb="FF000000"/>
        <rFont val="Calibri"/>
      </rPr>
      <t xml:space="preserve">
</t>
    </r>
    <r>
      <rPr>
        <sz val="11"/>
        <color rgb="FF000000"/>
        <rFont val="Calibri"/>
      </rPr>
      <t>2. Verify that all listed Trust Agents are disabled  and cannot be enabled. If a Trust Agent is not disabled in the list, verify for that Trust Agent all of its listed Trustlets are disabled and cannot be enabled.</t>
    </r>
    <r>
      <rPr>
        <sz val="11"/>
        <color rgb="FF000000"/>
        <rFont val="Calibri"/>
      </rPr>
      <t xml:space="preserve">
</t>
    </r>
    <r>
      <rPr>
        <sz val="11"/>
        <color rgb="FF000000"/>
        <rFont val="Calibri"/>
      </rPr>
      <t>If on the management tool "Trust Agents" are not set to "Disable", or on the Samsung Android device a "Trust Agent" or "Trustlet" can be enabled, this is a finding.</t>
    </r>
    <r>
      <rPr>
        <sz val="11"/>
        <color rgb="FF000000"/>
        <rFont val="Calibri"/>
      </rPr>
      <t xml:space="preserve">
</t>
    </r>
    <r>
      <rPr>
        <sz val="11"/>
        <color rgb="FF000000"/>
        <rFont val="Calibri"/>
      </rPr>
      <t>Note: If the management tool has been correctly configured, but a Trust Agent is still enabled, configure the "List of approved apps listed in managed Google Play" to disable it; refer to KNOX-12-110190.</t>
    </r>
    <r>
      <rPr>
        <sz val="11"/>
        <color rgb="FF000000"/>
        <rFont val="Calibri"/>
      </rPr>
      <t xml:space="preserve">
</t>
    </r>
    <r>
      <rPr>
        <sz val="11"/>
        <color rgb="FF000000"/>
        <rFont val="Calibri"/>
      </rPr>
      <t>Exception: Trust Agents may be used if the AO allows a screen lock timeout after four hours (or more) of inactivity. This may be applicable to tactical use case.</t>
    </r>
  </si>
  <si>
    <t>V-252415</t>
  </si>
  <si>
    <t>V-252416</t>
  </si>
  <si>
    <r>
      <rPr>
        <sz val="11"/>
        <color rgb="FF000000"/>
        <rFont val="Calibri"/>
      </rPr>
      <t>Configure the Samsung Android devices to disable Bluetooth, or if the AO has approved the use of Bluetooth (for example, for hands-free use), train users to only pair devices which support HSP, HFP, SPP, A2DP, AVRCP, PBAP profiles.</t>
    </r>
    <r>
      <rPr>
        <sz val="11"/>
        <color rgb="FF000000"/>
        <rFont val="Calibri"/>
      </rPr>
      <t xml:space="preserve">
</t>
    </r>
    <r>
      <rPr>
        <sz val="11"/>
        <color rgb="FF000000"/>
        <rFont val="Calibri"/>
      </rPr>
      <t>On the management tool, in the device restrictions section, set "Bluetooth" to the AO-approved selection; "Allow" - if the AO has approved the use of Bluetooth - or "Disallow", if not.</t>
    </r>
    <r>
      <rPr>
        <sz val="11"/>
        <color rgb="FF000000"/>
        <rFont val="Calibri"/>
      </rPr>
      <t xml:space="preserve">
</t>
    </r>
    <r>
      <rPr>
        <sz val="11"/>
        <color rgb="FF000000"/>
        <rFont val="Calibri"/>
      </rPr>
      <t>The user training requirement is satisfied in requirement KNOX-12-210290.</t>
    </r>
  </si>
  <si>
    <t>V-252417</t>
  </si>
  <si>
    <t>V-252418</t>
  </si>
  <si>
    <t>V-252419</t>
  </si>
  <si>
    <r>
      <rPr>
        <sz val="11"/>
        <rFont val="Calibri"/>
      </rPr>
      <t>Samsung Android must be configured to not allow backup of all applications</t>
    </r>
    <r>
      <rPr>
        <sz val="11"/>
        <color rgb="FF000000"/>
        <rFont val="Calibri"/>
      </rPr>
      <t>'</t>
    </r>
    <r>
      <rPr>
        <sz val="11"/>
        <color rgb="FF000000"/>
        <rFont val="Calibri"/>
      </rPr>
      <t xml:space="preserve"> configuration data to locally connected systems.</t>
    </r>
  </si>
  <si>
    <r>
      <rPr>
        <sz val="11"/>
        <color rgb="FF000000"/>
        <rFont val="Calibri"/>
      </rPr>
      <t>Verify "USB file transfer" has been "Disallowed" (see requirement KNOX-12-210130).</t>
    </r>
  </si>
  <si>
    <r>
      <rPr>
        <sz val="11"/>
        <color rgb="FF000000"/>
        <rFont val="Calibri"/>
      </rPr>
      <t>Verify requirement KNOX-12-210130 (Disallow USB file transfer) has been implemented.</t>
    </r>
    <r>
      <rPr>
        <sz val="11"/>
        <color rgb="FF000000"/>
        <rFont val="Calibri"/>
      </rPr>
      <t xml:space="preserve">
</t>
    </r>
    <r>
      <rPr>
        <sz val="11"/>
        <color rgb="FF000000"/>
        <rFont val="Calibri"/>
      </rPr>
      <t>If "Disallow USB file transfer" has not been implemented, this is a finding.</t>
    </r>
  </si>
  <si>
    <t>V-252420</t>
  </si>
  <si>
    <r>
      <rPr>
        <sz val="11"/>
        <rFont val="Calibri"/>
      </rPr>
      <t>Samsung Android must be configured to enable authentication of personal hotspot connections to the device using a pre-shared key.</t>
    </r>
  </si>
  <si>
    <r>
      <rPr>
        <sz val="11"/>
        <color rgb="FF000000"/>
        <rFont val="Calibri"/>
      </rPr>
      <t>Configure the Samsung Android devices to enable authentication of personal hotspot connections to the device using a pre-shared key.</t>
    </r>
    <r>
      <rPr>
        <sz val="11"/>
        <color rgb="FF000000"/>
        <rFont val="Calibri"/>
      </rPr>
      <t xml:space="preserve">
</t>
    </r>
    <r>
      <rPr>
        <sz val="11"/>
        <color rgb="FF000000"/>
        <rFont val="Calibri"/>
      </rPr>
      <t>On the management tool, in the device restrictions, set "Config tethering" to "Disallow".</t>
    </r>
    <r>
      <rPr>
        <sz val="11"/>
        <color rgb="FF000000"/>
        <rFont val="Calibri"/>
      </rPr>
      <t xml:space="preserve">
</t>
    </r>
    <r>
      <rPr>
        <sz val="11"/>
        <color rgb="FF000000"/>
        <rFont val="Calibri"/>
      </rPr>
      <t>If your deployment requires the use of Mobile Hotspot &amp; Tethering, KPE policy can be used to allow its usage in a STIG approved configuration. In this case, do not configure this policy, and instead replace with KPE policy (innately by management tool or via KSP) "Allow open Wi-Fi connection" with value "Disable" and add Training Topic "Don't use Wi-Fi Sharing" (see supplemental document for additional information)</t>
    </r>
  </si>
  <si>
    <t>V-252421</t>
  </si>
  <si>
    <t>V-252422</t>
  </si>
  <si>
    <r>
      <rPr>
        <sz val="11"/>
        <rFont val="Calibri"/>
      </rPr>
      <t>Samsung Android</t>
    </r>
    <r>
      <rPr>
        <sz val="11"/>
        <color rgb="FF000000"/>
        <rFont val="Calibri"/>
      </rPr>
      <t>'</t>
    </r>
    <r>
      <rPr>
        <sz val="11"/>
        <color rgb="FF000000"/>
        <rFont val="Calibri"/>
      </rPr>
      <t>s Work profile must have the DoD root and intermediate PKI certificates installed.</t>
    </r>
  </si>
  <si>
    <r>
      <rPr>
        <sz val="11"/>
        <color rgb="FF000000"/>
        <rFont val="Calibri"/>
      </rPr>
      <t>Install the DoD root and intermediate PKI certificates into the Samsung Android devices' Work profile.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install the DoD root and intermediate PKI certificates.</t>
    </r>
  </si>
  <si>
    <r>
      <rPr>
        <sz val="11"/>
        <color rgb="FF000000"/>
        <rFont val="Calibri"/>
      </rPr>
      <t>Review the configuration to determine if the Samsung Android's Work profile has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verify that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Biometrics and security &gt;&gt; Other security settings &gt;&gt; View security certificates.</t>
    </r>
    <r>
      <rPr>
        <sz val="11"/>
        <color rgb="FF000000"/>
        <rFont val="Calibri"/>
      </rPr>
      <t xml:space="preserve">
</t>
    </r>
    <r>
      <rPr>
        <sz val="11"/>
        <color rgb="FF000000"/>
        <rFont val="Calibri"/>
      </rPr>
      <t>2. In the User tab, verify that the DoD root and intermediate PKI certificates are listed in the Work profile.</t>
    </r>
    <r>
      <rPr>
        <sz val="11"/>
        <color rgb="FF000000"/>
        <rFont val="Calibri"/>
      </rPr>
      <t xml:space="preserve">
</t>
    </r>
    <r>
      <rPr>
        <sz val="11"/>
        <color rgb="FF000000"/>
        <rFont val="Calibri"/>
      </rPr>
      <t>If on the management tool the DoD root and intermediate PKI certificates are not listed in the Work profile, or on the Samsung Android device the DoD root and intermediate PKI certificates are not listed in the Work profile, this is a finding.</t>
    </r>
  </si>
  <si>
    <t>V-252423</t>
  </si>
  <si>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</si>
  <si>
    <r>
      <rPr>
        <sz val="11"/>
        <color rgb="FF000000"/>
        <rFont val="Calibri"/>
      </rPr>
      <t>Configure the Samsung Android devices' Work profile to allow users to install only applications that have been approved by the Authorizing Official (AO).</t>
    </r>
    <r>
      <rPr>
        <sz val="11"/>
        <color rgb="FF000000"/>
        <rFont val="Calibri"/>
      </rPr>
      <t xml:space="preserve">
</t>
    </r>
    <r>
      <rPr>
        <sz val="11"/>
        <color rgb="FF000000"/>
        <rFont val="Calibri"/>
      </rPr>
      <t>In addition to any local policy, the AO must not approve applications which have certain prohibited characteristics, these are covered in KNOX-12-210190.</t>
    </r>
    <r>
      <rPr>
        <sz val="11"/>
        <color rgb="FF000000"/>
        <rFont val="Calibri"/>
      </rPr>
      <t xml:space="preserve">
</t>
    </r>
    <r>
      <rPr>
        <sz val="11"/>
        <color rgb="FF000000"/>
        <rFont val="Calibri"/>
      </rPr>
      <t>On the management tool, in the app catalog for managed Google Play, add each AO-approved app to be available.</t>
    </r>
    <r>
      <rPr>
        <sz val="11"/>
        <color rgb="FF000000"/>
        <rFont val="Calibri"/>
      </rPr>
      <t xml:space="preserve">
</t>
    </r>
    <r>
      <rPr>
        <sz val="11"/>
        <color rgb="FF000000"/>
        <rFont val="Calibri"/>
      </rPr>
      <t>NOTE: Managed Google Play is an allowed App Store.</t>
    </r>
  </si>
  <si>
    <r>
      <rPr>
        <sz val="11"/>
        <color rgb="FF000000"/>
        <rFont val="Calibri"/>
      </rPr>
      <t>Review the configuration to determine if the Samsung Android devices' Work profile is allowing users to install only applications that have been approved by the Authorizing Official (AO).</t>
    </r>
    <r>
      <rPr>
        <sz val="11"/>
        <color rgb="FF000000"/>
        <rFont val="Calibri"/>
      </rPr>
      <t xml:space="preserve">
</t>
    </r>
    <r>
      <rPr>
        <sz val="11"/>
        <color rgb="FF000000"/>
        <rFont val="Calibri"/>
      </rPr>
      <t>This validation procedure is performed only on the management tool.</t>
    </r>
    <r>
      <rPr>
        <sz val="11"/>
        <color rgb="FF000000"/>
        <rFont val="Calibri"/>
      </rPr>
      <t xml:space="preserve">
</t>
    </r>
    <r>
      <rPr>
        <sz val="11"/>
        <color rgb="FF000000"/>
        <rFont val="Calibri"/>
      </rPr>
      <t>On the management tool, in the app catalog for managed Google Play, verify that only AO-approved apps are available.</t>
    </r>
    <r>
      <rPr>
        <sz val="11"/>
        <color rgb="FF000000"/>
        <rFont val="Calibri"/>
      </rPr>
      <t xml:space="preserve">
</t>
    </r>
    <r>
      <rPr>
        <sz val="11"/>
        <color rgb="FF000000"/>
        <rFont val="Calibri"/>
      </rPr>
      <t>If on the management tool the app catalog for managed Google Play includes non-AO-approved apps, this is a finding.</t>
    </r>
  </si>
  <si>
    <t>V-252424</t>
  </si>
  <si>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 up MD data to non-DoD cloud servers (including user and application access to cloud backup services);- transmit MD diagnostic data to non-DoD servers; - voice assistant application if available when MD is locked; - voice dialing application if available when MD is locked; - allows synchronization of data or applications between devices associated with user; and - allows unencrypted (or encrypted but not FIPS 140-2 validated) data sharing with other MDs or printers.</t>
    </r>
  </si>
  <si>
    <r>
      <rPr>
        <sz val="11"/>
        <color rgb="FF000000"/>
        <rFont val="Calibri"/>
      </rPr>
      <t>The Authorizing Official (AO) must not approve applications with the following characteristics for installation by users in the Work profile:</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Implement "managed Google Play" (see requirement KNOX-12-210180).</t>
    </r>
  </si>
  <si>
    <r>
      <rPr>
        <sz val="11"/>
        <color rgb="FF000000"/>
        <rFont val="Calibri"/>
      </rPr>
      <t>Verify requirement KNOX-12-210180 (managed Google Play) has been implemented.</t>
    </r>
    <r>
      <rPr>
        <sz val="11"/>
        <color rgb="FF000000"/>
        <rFont val="Calibri"/>
      </rPr>
      <t xml:space="preserve">
</t>
    </r>
    <r>
      <rPr>
        <sz val="11"/>
        <color rgb="FF000000"/>
        <rFont val="Calibri"/>
      </rPr>
      <t>If "managed Google Play" has not been implemented, this is a finding.</t>
    </r>
  </si>
  <si>
    <t>V-252425</t>
  </si>
  <si>
    <r>
      <rPr>
        <sz val="11"/>
        <color rgb="FF000000"/>
        <rFont val="Calibri"/>
      </rPr>
      <t>Configure the Samsung Android devices to not display (Work Environment) notifications when the device is locked.</t>
    </r>
    <r>
      <rPr>
        <sz val="11"/>
        <color rgb="FF000000"/>
        <rFont val="Calibri"/>
      </rPr>
      <t xml:space="preserve">
</t>
    </r>
    <r>
      <rPr>
        <sz val="11"/>
        <color rgb="FF000000"/>
        <rFont val="Calibri"/>
      </rPr>
      <t>On the management tool, in the Work profile restrictions section, set "Unredacted Notifications" to "Disallow".</t>
    </r>
  </si>
  <si>
    <r>
      <rPr>
        <sz val="11"/>
        <color rgb="FF000000"/>
        <rFont val="Calibri"/>
      </rPr>
      <t>Review the configuration to determine if the Samsung Android devices are not displaying (Work Environment) notifications when the device is locked.</t>
    </r>
    <r>
      <rPr>
        <sz val="11"/>
        <color rgb="FF000000"/>
        <rFont val="Calibri"/>
      </rPr>
      <t xml:space="preserve">
</t>
    </r>
    <r>
      <rPr>
        <sz val="11"/>
        <color rgb="FF000000"/>
        <rFont val="Calibri"/>
      </rPr>
      <t>Notifications of incoming phone calls are acceptable even when the device is locked.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Work profile restrictions section, verify that "Unredacted Notifications"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Work profile &gt;&gt; Notification and data.</t>
    </r>
    <r>
      <rPr>
        <sz val="11"/>
        <color rgb="FF000000"/>
        <rFont val="Calibri"/>
      </rPr>
      <t xml:space="preserve">
</t>
    </r>
    <r>
      <rPr>
        <sz val="11"/>
        <color rgb="FF000000"/>
        <rFont val="Calibri"/>
      </rPr>
      <t>2. Verify that "Show notification content" is disabled.</t>
    </r>
    <r>
      <rPr>
        <sz val="11"/>
        <color rgb="FF000000"/>
        <rFont val="Calibri"/>
      </rPr>
      <t xml:space="preserve">
</t>
    </r>
    <r>
      <rPr>
        <sz val="11"/>
        <color rgb="FF000000"/>
        <rFont val="Calibri"/>
      </rPr>
      <t>If on the management tool "Unredacted Notifications" is not set to "Disallow", or on the Samsung Android device "Show notification content" is not disabled, this is a finding.</t>
    </r>
  </si>
  <si>
    <t>V-252426</t>
  </si>
  <si>
    <r>
      <rPr>
        <sz val="11"/>
        <rFont val="Calibri"/>
      </rPr>
      <t>Samsung Android</t>
    </r>
    <r>
      <rPr>
        <sz val="11"/>
        <color rgb="FF000000"/>
        <rFont val="Calibri"/>
      </rPr>
      <t>'</t>
    </r>
    <r>
      <rPr>
        <sz val="11"/>
        <color rgb="FF000000"/>
        <rFont val="Calibri"/>
      </rPr>
      <t>s Work profile must be configured to enable audit logging.</t>
    </r>
  </si>
  <si>
    <r>
      <rPr>
        <sz val="11"/>
        <color rgb="FF000000"/>
        <rFont val="Calibri"/>
      </rPr>
      <t>Configure the Samsung Android devices' Work profile to enable audit logging.</t>
    </r>
    <r>
      <rPr>
        <sz val="11"/>
        <color rgb="FF000000"/>
        <rFont val="Calibri"/>
      </rPr>
      <t xml:space="preserve">
</t>
    </r>
    <r>
      <rPr>
        <sz val="11"/>
        <color rgb="FF000000"/>
        <rFont val="Calibri"/>
      </rPr>
      <t>On the management tool, in the Work profile restrictions section, set "Security logging" to "Enable".</t>
    </r>
  </si>
  <si>
    <r>
      <rPr>
        <sz val="11"/>
        <color rgb="FF000000"/>
        <rFont val="Calibri"/>
      </rPr>
      <t>Review the configuration to determine if the Samsung Android devices' Work profile is enabling audit logging.</t>
    </r>
    <r>
      <rPr>
        <sz val="11"/>
        <color rgb="FF000000"/>
        <rFont val="Calibri"/>
      </rPr>
      <t xml:space="preserve">
</t>
    </r>
    <r>
      <rPr>
        <sz val="11"/>
        <color rgb="FF000000"/>
        <rFont val="Calibri"/>
      </rPr>
      <t>This validation procedure is performed on the management tool only.</t>
    </r>
    <r>
      <rPr>
        <sz val="11"/>
        <color rgb="FF000000"/>
        <rFont val="Calibri"/>
      </rPr>
      <t xml:space="preserve">
</t>
    </r>
    <r>
      <rPr>
        <sz val="11"/>
        <color rgb="FF000000"/>
        <rFont val="Calibri"/>
      </rPr>
      <t>On the management tool, in the Work profile restrictions, verify that "Security logging" is set to "Enable".</t>
    </r>
    <r>
      <rPr>
        <sz val="11"/>
        <color rgb="FF000000"/>
        <rFont val="Calibri"/>
      </rPr>
      <t xml:space="preserve">
</t>
    </r>
    <r>
      <rPr>
        <sz val="11"/>
        <color rgb="FF000000"/>
        <rFont val="Calibri"/>
      </rPr>
      <t>If on the management tool "Security logging" is not set to "Enable", this is a finding.</t>
    </r>
  </si>
  <si>
    <t>V-252427</t>
  </si>
  <si>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</si>
  <si>
    <r>
      <rPr>
        <sz val="11"/>
        <color rgb="FF000000"/>
        <rFont val="Calibri"/>
      </rPr>
      <t>Configure the Samsung Android devices to prevent users from adding personal email accounts to the work email app.</t>
    </r>
    <r>
      <rPr>
        <sz val="11"/>
        <color rgb="FF000000"/>
        <rFont val="Calibri"/>
      </rPr>
      <t xml:space="preserve">
</t>
    </r>
    <r>
      <rPr>
        <sz val="11"/>
        <color rgb="FF000000"/>
        <rFont val="Calibri"/>
      </rPr>
      <t>On the management tool, in the Work profile restrictions, set "Modify accounts" to "Disallow".</t>
    </r>
  </si>
  <si>
    <r>
      <rPr>
        <sz val="11"/>
        <color rgb="FF000000"/>
        <rFont val="Calibri"/>
      </rPr>
      <t>Review the configuration to determine if the Samsung Android devices are preventing users from adding personal email accounts to the work email app.</t>
    </r>
    <r>
      <rPr>
        <sz val="11"/>
        <color rgb="FF000000"/>
        <rFont val="Calibri"/>
      </rPr>
      <t xml:space="preserve">
</t>
    </r>
    <r>
      <rPr>
        <sz val="11"/>
        <color rgb="FF000000"/>
        <rFont val="Calibri"/>
      </rPr>
      <t>On the management tool, in the device restrictions section, verify "Modify accounts"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Work profile &gt;&gt; Accounts.</t>
    </r>
    <r>
      <rPr>
        <sz val="11"/>
        <color rgb="FF000000"/>
        <rFont val="Calibri"/>
      </rPr>
      <t xml:space="preserve">
</t>
    </r>
    <r>
      <rPr>
        <sz val="11"/>
        <color rgb="FF000000"/>
        <rFont val="Calibri"/>
      </rPr>
      <t>2. Verify that no account can be added.</t>
    </r>
    <r>
      <rPr>
        <sz val="11"/>
        <color rgb="FF000000"/>
        <rFont val="Calibri"/>
      </rPr>
      <t xml:space="preserve">
</t>
    </r>
    <r>
      <rPr>
        <sz val="11"/>
        <color rgb="FF000000"/>
        <rFont val="Calibri"/>
      </rPr>
      <t>If on the management tool "Modify accounts" is not set to "Disallow", or on the Samsung Android device an account can be added, this is a finding.</t>
    </r>
  </si>
  <si>
    <t>V-252428</t>
  </si>
  <si>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 Disable Data Sync Framework</t>
    </r>
  </si>
  <si>
    <r>
      <rPr>
        <sz val="11"/>
        <color rgb="FF000000"/>
        <rFont val="Calibri"/>
      </rPr>
      <t>Implement "Disallow modify accounts" (see requirement KNOX-12-210220)</t>
    </r>
  </si>
  <si>
    <r>
      <rPr>
        <sz val="11"/>
        <color rgb="FF000000"/>
        <rFont val="Calibri"/>
      </rPr>
      <t>Verify requirement KNOX-12-210220 (Disallow modify accounts) has been implemented.</t>
    </r>
    <r>
      <rPr>
        <sz val="11"/>
        <color rgb="FF000000"/>
        <rFont val="Calibri"/>
      </rPr>
      <t xml:space="preserve">
</t>
    </r>
    <r>
      <rPr>
        <sz val="11"/>
        <color rgb="FF000000"/>
        <rFont val="Calibri"/>
      </rPr>
      <t>If "Disallow modify accounts" has not been implemented, this is a finding.</t>
    </r>
  </si>
  <si>
    <t>V-252429</t>
  </si>
  <si>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</si>
  <si>
    <r>
      <rPr>
        <sz val="11"/>
        <color rgb="FF000000"/>
        <rFont val="Calibri"/>
      </rPr>
      <t>Configure the Samsung Android devices to enable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On the management tool, in the Work profile restrictions section, set "Cross profile copy/paste" to "Disallow".</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</si>
  <si>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</si>
  <si>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the Samsung documentation and inspect the configuration to verify the Samsung Android devices are enabling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set "Cross profile copy/paste"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Using any Work app, copy text to the clipboard.</t>
    </r>
    <r>
      <rPr>
        <sz val="11"/>
        <color rgb="FF000000"/>
        <rFont val="Calibri"/>
      </rPr>
      <t xml:space="preserve">
</t>
    </r>
    <r>
      <rPr>
        <sz val="11"/>
        <color rgb="FF000000"/>
        <rFont val="Calibri"/>
      </rPr>
      <t>2. Using any Personal app, verify that the clipboard text cannot be pasted.</t>
    </r>
    <r>
      <rPr>
        <sz val="11"/>
        <color rgb="FF000000"/>
        <rFont val="Calibri"/>
      </rPr>
      <t xml:space="preserve">
</t>
    </r>
    <r>
      <rPr>
        <sz val="11"/>
        <color rgb="FF000000"/>
        <rFont val="Calibri"/>
      </rPr>
      <t>If on the management tool "Cross profile copy/paste" is not set to "Disallow", or on the Samsung Android device the clipboard text can be pasted into a Personal app, this is a finding.</t>
    </r>
  </si>
  <si>
    <t>V-252430</t>
  </si>
  <si>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</si>
  <si>
    <r>
      <rPr>
        <sz val="11"/>
        <color rgb="FF000000"/>
        <rFont val="Calibri"/>
      </rPr>
      <t>Configure the Samsung Android devices' Work profile to prevent users from removing DoD root and intermediate PKI certificates.</t>
    </r>
    <r>
      <rPr>
        <sz val="11"/>
        <color rgb="FF000000"/>
        <rFont val="Calibri"/>
      </rPr>
      <t xml:space="preserve">
</t>
    </r>
    <r>
      <rPr>
        <sz val="11"/>
        <color rgb="FF000000"/>
        <rFont val="Calibri"/>
      </rPr>
      <t>On the management tool, in the Work profile restrictions, set "Config credentials" to "Disallow".</t>
    </r>
  </si>
  <si>
    <r>
      <rPr>
        <sz val="11"/>
        <color rgb="FF000000"/>
        <rFont val="Calibri"/>
      </rPr>
      <t>Review the configuration to determine if the Samsung Android devices' Work profile is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that "Config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Biometrics and security &gt;&gt; Other security settings &gt;&gt; View security certificates.</t>
    </r>
    <r>
      <rPr>
        <sz val="11"/>
        <color rgb="FF000000"/>
        <rFont val="Calibri"/>
      </rPr>
      <t xml:space="preserve">
</t>
    </r>
    <r>
      <rPr>
        <sz val="11"/>
        <color rgb="FF000000"/>
        <rFont val="Calibri"/>
      </rPr>
      <t>2. In the System tab, verify that no listed certificate in the Work profile can be untrusted.</t>
    </r>
    <r>
      <rPr>
        <sz val="11"/>
        <color rgb="FF000000"/>
        <rFont val="Calibri"/>
      </rPr>
      <t xml:space="preserve">
</t>
    </r>
    <r>
      <rPr>
        <sz val="11"/>
        <color rgb="FF000000"/>
        <rFont val="Calibri"/>
      </rPr>
      <t>3. In the User tab, verify that no listed certificate in the Work profile can be removed.</t>
    </r>
    <r>
      <rPr>
        <sz val="11"/>
        <color rgb="FF000000"/>
        <rFont val="Calibri"/>
      </rPr>
      <t xml:space="preserve">
</t>
    </r>
    <r>
      <rPr>
        <sz val="11"/>
        <color rgb="FF000000"/>
        <rFont val="Calibri"/>
      </rPr>
      <t>If on the management tool the device "Config credentials" is not set to "Disallow", or on the Samsung Android device a certificate can be untrusted or removed, this is a finding.</t>
    </r>
  </si>
  <si>
    <t>V-252431</t>
  </si>
  <si>
    <r>
      <rPr>
        <sz val="11"/>
        <color rgb="FF000000"/>
        <rFont val="Calibri"/>
      </rPr>
      <t>Configure the Samsung Android devices to disable unauthorized application repositories.</t>
    </r>
    <r>
      <rPr>
        <sz val="11"/>
        <color rgb="FF000000"/>
        <rFont val="Calibri"/>
      </rPr>
      <t xml:space="preserve">
</t>
    </r>
    <r>
      <rPr>
        <sz val="11"/>
        <color rgb="FF000000"/>
        <rFont val="Calibri"/>
      </rPr>
      <t>On the management tool, in the Work profile restrictions, set "installs from unknown sources globally" to "Disallow".</t>
    </r>
    <r>
      <rPr>
        <sz val="11"/>
        <color rgb="FF000000"/>
        <rFont val="Calibri"/>
      </rPr>
      <t xml:space="preserve">
</t>
    </r>
    <r>
      <rPr>
        <sz val="11"/>
        <color rgb="FF000000"/>
        <rFont val="Calibri"/>
      </rPr>
      <t>NOTE: Google Play must not be disabled. Disabling Google Play will cause system instability and critical updates will not be received.</t>
    </r>
  </si>
  <si>
    <r>
      <rPr>
        <sz val="11"/>
        <color rgb="FF000000"/>
        <rFont val="Calibri"/>
      </rPr>
      <t>Review the configuration to determine if the Samsung Android devices are disabling unauthorized application repositories.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that "installs from unknown sources globally" is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Biometric and security &gt;&gt; Install unknown apps.</t>
    </r>
    <r>
      <rPr>
        <sz val="11"/>
        <color rgb="FF000000"/>
        <rFont val="Calibri"/>
      </rPr>
      <t xml:space="preserve">
</t>
    </r>
    <r>
      <rPr>
        <sz val="11"/>
        <color rgb="FF000000"/>
        <rFont val="Calibri"/>
      </rPr>
      <t>2. In the "Personal" tab, ensure that each app listed has the status "Disabled" under the app name or that no apps are listed.</t>
    </r>
    <r>
      <rPr>
        <sz val="11"/>
        <color rgb="FF000000"/>
        <rFont val="Calibri"/>
      </rPr>
      <t xml:space="preserve">
</t>
    </r>
    <r>
      <rPr>
        <sz val="11"/>
        <color rgb="FF000000"/>
        <rFont val="Calibri"/>
      </rPr>
      <t>3. In the "Work" tab, ensure that each app listed has the status "Disabled" under the app name or that no apps are listed.</t>
    </r>
    <r>
      <rPr>
        <sz val="11"/>
        <color rgb="FF000000"/>
        <rFont val="Calibri"/>
      </rPr>
      <t xml:space="preserve">
</t>
    </r>
    <r>
      <rPr>
        <sz val="11"/>
        <color rgb="FF000000"/>
        <rFont val="Calibri"/>
      </rPr>
      <t>If on the management tool "installs from unknown sources globally" is not set to "Disallow", or on the Samsung Android device an app is listed with a status other than "Disabled", this is a finding.</t>
    </r>
  </si>
  <si>
    <t>V-252432</t>
  </si>
  <si>
    <r>
      <rPr>
        <sz val="11"/>
        <rFont val="Calibri"/>
      </rPr>
      <t>Samsung Android</t>
    </r>
    <r>
      <rPr>
        <sz val="11"/>
        <color rgb="FF000000"/>
        <rFont val="Calibri"/>
      </rPr>
      <t>'</t>
    </r>
    <r>
      <rPr>
        <sz val="11"/>
        <color rgb="FF000000"/>
        <rFont val="Calibri"/>
      </rPr>
      <t>s Work profile must be configured to enable Common Criteria (CC) Mode.</t>
    </r>
  </si>
  <si>
    <r>
      <rPr>
        <sz val="11"/>
        <color rgb="FF000000"/>
        <rFont val="Calibri"/>
      </rPr>
      <t>Configure the Samsung Android devices to enable Common Criteria (CC) mode.</t>
    </r>
    <r>
      <rPr>
        <sz val="11"/>
        <color rgb="FF000000"/>
        <rFont val="Calibri"/>
      </rPr>
      <t xml:space="preserve">
</t>
    </r>
    <r>
      <rPr>
        <sz val="11"/>
        <color rgb="FF000000"/>
        <rFont val="Calibri"/>
      </rPr>
      <t>On the management tool, in the Work profile restrictions, set "Common Criteria mode" to "Enable".</t>
    </r>
  </si>
  <si>
    <r>
      <rPr>
        <sz val="11"/>
        <color rgb="FF000000"/>
        <rFont val="Calibri"/>
      </rPr>
      <t>Review the configuration to determine if the Samsung Android devices are enabling Common Criteria (CC)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that "Common Criteria mode" is set to "Enable".</t>
    </r>
    <r>
      <rPr>
        <sz val="11"/>
        <color rgb="FF000000"/>
        <rFont val="Calibri"/>
      </rPr>
      <t xml:space="preserve">
</t>
    </r>
    <r>
      <rPr>
        <sz val="11"/>
        <color rgb="FF000000"/>
        <rFont val="Calibri"/>
      </rPr>
      <t>On the Samsung Android device, put the device into "Download mode" and verify that the text "Blocked by CC Mode" is displayed on the screen.</t>
    </r>
    <r>
      <rPr>
        <sz val="11"/>
        <color rgb="FF000000"/>
        <rFont val="Calibri"/>
      </rPr>
      <t xml:space="preserve">
</t>
    </r>
    <r>
      <rPr>
        <sz val="11"/>
        <color rgb="FF000000"/>
        <rFont val="Calibri"/>
      </rPr>
      <t>If on the management tool "Common Criteria mode" is not set to "Enable", or on the Samsung Android device the text "Blocked by CC Mode" is not displayed in "Download mode", this is a finding.</t>
    </r>
  </si>
  <si>
    <t>V-252433</t>
  </si>
  <si>
    <r>
      <rPr>
        <sz val="11"/>
        <color rgb="FF000000"/>
        <rFont val="Calibri"/>
      </rPr>
      <t>Implement CC Mode (see requirement KNOX-12-210270).</t>
    </r>
  </si>
  <si>
    <r>
      <rPr>
        <sz val="11"/>
        <color rgb="FF000000"/>
        <rFont val="Calibri"/>
      </rPr>
      <t>Verify requirement KNOX-12-210270 (CC Mode) has been implemented.</t>
    </r>
    <r>
      <rPr>
        <sz val="11"/>
        <color rgb="FF000000"/>
        <rFont val="Calibri"/>
      </rPr>
      <t xml:space="preserve">
</t>
    </r>
    <r>
      <rPr>
        <sz val="11"/>
        <color rgb="FF000000"/>
        <rFont val="Calibri"/>
      </rPr>
      <t>If "CC Mode" has not been implemented, this is a finding.</t>
    </r>
  </si>
  <si>
    <t>V-252434</t>
  </si>
  <si>
    <t>V-252435</t>
  </si>
  <si>
    <r>
      <rPr>
        <sz val="11"/>
        <color rgb="FF000000"/>
        <rFont val="Calibri"/>
      </rPr>
      <t>Review the configuration to confirm if the Samsung Android devices have the most recently released version of Samsung Android is installed.</t>
    </r>
    <r>
      <rPr>
        <sz val="11"/>
        <color rgb="FF000000"/>
        <rFont val="Calibri"/>
      </rPr>
      <t xml:space="preserve">
</t>
    </r>
    <r>
      <rPr>
        <sz val="11"/>
        <color rgb="FF000000"/>
        <rFont val="Calibri"/>
      </rPr>
      <t xml:space="preserve">This procedure is performed on both the management tool and the Samsung Android device. </t>
    </r>
    <r>
      <rPr>
        <sz val="11"/>
        <color rgb="FF000000"/>
        <rFont val="Calibri"/>
      </rPr>
      <t xml:space="preserve">
</t>
    </r>
    <r>
      <rPr>
        <sz val="11"/>
        <color rgb="FF000000"/>
        <rFont val="Calibri"/>
      </rPr>
      <t>In the management tool management console, review the version of Samsung Android installed on a sample of managed devices. This procedure will vary depending on the management tool product. See the notes below to determine the latest available OS version.</t>
    </r>
    <r>
      <rPr>
        <sz val="11"/>
        <color rgb="FF000000"/>
        <rFont val="Calibri"/>
      </rPr>
      <t xml:space="preserve">
</t>
    </r>
    <r>
      <rPr>
        <sz val="11"/>
        <color rgb="FF000000"/>
        <rFont val="Calibri"/>
      </rPr>
      <t>On the Samsung Android device, to see the installed OS version:</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Tap "Software information".</t>
    </r>
    <r>
      <rPr>
        <sz val="11"/>
        <color rgb="FF000000"/>
        <rFont val="Calibri"/>
      </rPr>
      <t xml:space="preserve">
</t>
    </r>
    <r>
      <rPr>
        <sz val="11"/>
        <color rgb="FF000000"/>
        <rFont val="Calibri"/>
      </rPr>
      <t>If the installed version of Android OS on any reviewed Samsung devices is not the latest released by the wireless carrier, this is a finding.</t>
    </r>
    <r>
      <rPr>
        <sz val="11"/>
        <color rgb="FF000000"/>
        <rFont val="Calibri"/>
      </rPr>
      <t xml:space="preserve">
</t>
    </r>
    <r>
      <rPr>
        <sz val="11"/>
        <color rgb="FF000000"/>
        <rFont val="Calibri"/>
      </rPr>
      <t>NOTE: Some wireless carriers list the version of the latest Android OS release by mobile device model online:</t>
    </r>
    <r>
      <rPr>
        <sz val="11"/>
        <color rgb="FF000000"/>
        <rFont val="Calibri"/>
      </rPr>
      <t xml:space="preserve">
</t>
    </r>
    <r>
      <rPr>
        <sz val="11"/>
        <color rgb="FF000000"/>
        <rFont val="Calibri"/>
      </rPr>
      <t>ATT: https://www.att.com/devicehowto/dsm.html#!/popular/make/Samsung</t>
    </r>
    <r>
      <rPr>
        <sz val="11"/>
        <color rgb="FF000000"/>
        <rFont val="Calibri"/>
      </rPr>
      <t xml:space="preserve">
</t>
    </r>
    <r>
      <rPr>
        <sz val="11"/>
        <color rgb="FF000000"/>
        <rFont val="Calibri"/>
      </rPr>
      <t>T-Mobile: https://support.t-mobile.com/docs/DOC-34510</t>
    </r>
    <r>
      <rPr>
        <sz val="11"/>
        <color rgb="FF000000"/>
        <rFont val="Calibri"/>
      </rPr>
      <t xml:space="preserve">
</t>
    </r>
    <r>
      <rPr>
        <sz val="11"/>
        <color rgb="FF000000"/>
        <rFont val="Calibri"/>
      </rPr>
      <t>Verizon Wireless: https://www.verizonwireless.com/support/software-updates/</t>
    </r>
    <r>
      <rPr>
        <sz val="11"/>
        <color rgb="FF000000"/>
        <rFont val="Calibri"/>
      </rPr>
      <t xml:space="preserve">
</t>
    </r>
    <r>
      <rPr>
        <sz val="11"/>
        <color rgb="FF000000"/>
        <rFont val="Calibri"/>
      </rPr>
      <t xml:space="preserve">Google Android OS patch website: https://source.android.com/security/bulletin/ </t>
    </r>
    <r>
      <rPr>
        <sz val="11"/>
        <color rgb="FF000000"/>
        <rFont val="Calibri"/>
      </rPr>
      <t xml:space="preserve">
</t>
    </r>
    <r>
      <rPr>
        <sz val="11"/>
        <color rgb="FF000000"/>
        <rFont val="Calibri"/>
      </rPr>
      <t>Samsung Android OS patch website: https://security.samsungmobile.com/securityUpdate.smsb</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</si>
  <si>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</si>
  <si>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</si>
  <si>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</si>
  <si>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</si>
  <si>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</si>
  <si>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</si>
  <si>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</si>
  <si>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</si>
  <si>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</si>
  <si>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</si>
  <si>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</si>
  <si>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</si>
  <si>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</si>
  <si>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</si>
  <si>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</si>
  <si>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</si>
  <si>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</si>
  <si>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</si>
  <si>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</si>
  <si>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</si>
  <si>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</si>
  <si>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</si>
  <si>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</si>
  <si>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</si>
  <si>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</si>
  <si>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</si>
  <si>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</si>
  <si>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</si>
  <si>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</si>
  <si>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Samsung Android 12 with Knox 3.x Security Technical Implementation Guide Y22M07</t>
  </si>
  <si>
    <t>Developed By:</t>
  </si>
  <si>
    <t>Samsung and Defense Information Systems Agency (DISA) for the US DoD</t>
  </si>
  <si>
    <t>Release Information:</t>
  </si>
  <si>
    <r>
      <rPr>
        <b/>
        <sz val="11"/>
        <color rgb="FF000000"/>
        <rFont val="Calibri"/>
      </rPr>
      <t>Version:</t>
    </r>
    <r>
      <rPr>
        <sz val="11"/>
        <color rgb="FF000000"/>
        <rFont val="Calibri"/>
      </rPr>
      <t xml:space="preserve"> Y22M07    </t>
    </r>
    <r>
      <rPr>
        <b/>
        <sz val="11"/>
        <color rgb="FF000000"/>
        <rFont val="Calibri"/>
      </rPr>
      <t>Date:</t>
    </r>
    <r>
      <rPr>
        <sz val="11"/>
        <color rgb="FF000000"/>
        <rFont val="Calibri"/>
      </rPr>
      <t xml:space="preserve"> 27 July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60</t>
    </r>
  </si>
  <si>
    <t>Download Url:</t>
  </si>
  <si>
    <t>https://www.cyber.mil/stigs</t>
  </si>
  <si>
    <t>Guide Overview:</t>
  </si>
  <si>
    <r>
      <rPr>
        <sz val="11"/>
        <color rgb="FF000000"/>
        <rFont val="Calibri"/>
      </rPr>
      <t>The Samsung Android OS 12 with Knox 3.x Security Technical Implementation Guide (STIG) provides the technical security policies, requirements, and implementation details for applying security concepts to Samsung Android 12 with Knox devices.</t>
    </r>
    <r>
      <rPr>
        <sz val="11"/>
        <color rgb="FF000000"/>
        <rFont val="Calibri"/>
      </rPr>
      <t xml:space="preserve">
</t>
    </r>
    <r>
      <rPr>
        <sz val="11"/>
        <color rgb="FF000000"/>
        <rFont val="Calibri"/>
      </rPr>
      <t>This STIG only supports the Android Enterprise (AE) deployment, not the previous Legacy deployment that utilized Device Admin (DA). Also, AE security policies are sufficient to cover the baseline STIG requirements. Knox policies can augment the deployment to provide additional features and, in some cases, may even replace AE policies where they cannot be used due to management tool limitations.</t>
    </r>
    <r>
      <rPr>
        <sz val="11"/>
        <color rgb="FF000000"/>
        <rFont val="Calibri"/>
      </rPr>
      <t xml:space="preserve">
</t>
    </r>
    <r>
      <rPr>
        <sz val="11"/>
        <color rgb="FF000000"/>
        <rFont val="Calibri"/>
      </rPr>
      <t>The scope of this STIG covers only the Corporate Owned Personally Enabled (COPE) and Corporate Owned Business Only (COBO)</t>
    </r>
    <r>
      <rPr>
        <sz val="11"/>
        <color rgb="FF000000"/>
        <rFont val="Calibri"/>
      </rPr>
      <t xml:space="preserve">
</t>
    </r>
    <r>
      <rPr>
        <sz val="11"/>
        <color rgb="FF000000"/>
        <rFont val="Calibri"/>
      </rPr>
      <t>1. Bring Your Own Device (BYOD) and Choose Your</t>
    </r>
    <r>
      <rPr>
        <sz val="11"/>
        <color rgb="FF000000"/>
        <rFont val="Calibri"/>
      </rPr>
      <t xml:space="preserve">
</t>
    </r>
    <r>
      <rPr>
        <sz val="11"/>
        <color rgb="FF000000"/>
        <rFont val="Calibri"/>
      </rPr>
      <t>Own Device (CYOD)2 use cases are not included.</t>
    </r>
    <r>
      <rPr>
        <sz val="11"/>
        <color rgb="FF000000"/>
        <rFont val="Calibri"/>
      </rPr>
      <t xml:space="preserve">
</t>
    </r>
    <r>
      <rPr>
        <sz val="11"/>
        <color rgb="FF000000"/>
        <rFont val="Calibri"/>
      </rPr>
      <t>The configuration requirements and controls implemented by this STIG allow unrestricted user activity in downloading and installing personal apps and data (music, photos, etc.) with Authorizing Official (AO) approval and within any restrictions imposed by the AO for the COPE use case. See the STIG Supplemental document (Section 8, Configuration of the Personal Environment), for more information. This STIG assumes that if a DoD Wi-Fi network allows a Samsung mobile device to connect to the network, the Wi-Fi network complies with the Network Infrastructure STIG; for example, wireless access points and bridges must not be connected directly to the enclave network.</t>
    </r>
    <r>
      <rPr>
        <sz val="11"/>
        <color rgb="FF000000"/>
        <rFont val="Calibri"/>
      </rPr>
      <t xml:space="preserve">
</t>
    </r>
    <r>
      <rPr>
        <sz val="11"/>
        <color rgb="FF000000"/>
        <rFont val="Calibri"/>
      </rPr>
      <t>With AO approval, this STIG allows fingerprint biometric authentication for device unlock and work profile/workspace unlock. The fingerprint biometric method has successfully passed a Common Criteria evaluation using the Protection Profile for MDF v3.2 for the previous version of the Samsung platform (Android 11) and will be reviewed again during the Samsung Android 12 Common Criteria evaluation. Other Samsung-supported biometric methods are not approved, including facial recognition and trust agents.</t>
    </r>
    <r>
      <rPr>
        <sz val="11"/>
        <color rgb="FF000000"/>
        <rFont val="Calibri"/>
      </rPr>
      <t xml:space="preserve">
</t>
    </r>
    <r>
      <rPr>
        <sz val="11"/>
        <color rgb="FF000000"/>
        <rFont val="Calibri"/>
      </rPr>
      <t>Knox Mobile Enrollment (KME) enables large-scale Samsung Android device deployments so organizations can mobilize their employees with ease. KME allows DoD mobile service providers to deploy corporate-owned devices in bulk without having to manually set up each device. It is recommended that DoD mobile service providers consider deploying all Samsung devices via KME to improve enterprise management, control, and enrollment of DoD-owned Samsung devices. See the STIG Supplemental document (Section 5.2.2, Knox Mobile Enrollment) for more information. Samsung Android devices are also compatible with AE zerotouch service, which offers similar functionality to Samsung’s KME.</t>
    </r>
    <r>
      <rPr>
        <sz val="11"/>
        <color rgb="FF000000"/>
        <rFont val="Calibri"/>
      </rPr>
      <t xml:space="preserve">
</t>
    </r>
    <r>
      <rPr>
        <sz val="11"/>
        <color rgb="FF000000"/>
        <rFont val="Calibri"/>
      </rPr>
      <t>1 Work data/apps only; no personal data/apps. 2 Similar to BYOD; only a select number of personal devices are allowed. UNCLASSIFIED Samsung Android OS with Knox 3.x STIG Overview DISA 27 July 2022 Developed by Samsung and DISA for the DoD</t>
    </r>
    <r>
      <rPr>
        <sz val="11"/>
        <color rgb="FF000000"/>
        <rFont val="Calibri"/>
      </rPr>
      <t xml:space="preserve">
</t>
    </r>
    <r>
      <rPr>
        <sz val="11"/>
        <color rgb="FF000000"/>
        <rFont val="Calibri"/>
      </rPr>
      <t>2 UNCLASSIFIED</t>
    </r>
  </si>
  <si>
    <t>Components:</t>
  </si>
  <si>
    <r>
      <rPr>
        <i/>
        <sz val="11"/>
        <color rgb="FF000000"/>
        <rFont val="Calibri"/>
      </rPr>
      <t>Title:</t>
    </r>
    <r>
      <rPr>
        <sz val="11"/>
        <color rgb="FF000000"/>
        <rFont val="Calibri"/>
      </rPr>
      <t xml:space="preserve"> Samsung Android 12 with Knox 3.x COBO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27 July 2022     </t>
    </r>
    <r>
      <rPr>
        <i/>
        <sz val="11"/>
        <color rgb="FF000000"/>
        <rFont val="Calibri"/>
      </rPr>
      <t>Recommendation Count:</t>
    </r>
    <r>
      <rPr>
        <sz val="11"/>
        <color rgb="FF000000"/>
        <rFont val="Calibri"/>
      </rPr>
      <t xml:space="preserve"> 30</t>
    </r>
  </si>
  <si>
    <r>
      <rPr>
        <i/>
        <sz val="11"/>
        <color rgb="FF000000"/>
        <rFont val="Calibri"/>
      </rPr>
      <t>Title:</t>
    </r>
    <r>
      <rPr>
        <sz val="11"/>
        <color rgb="FF000000"/>
        <rFont val="Calibri"/>
      </rPr>
      <t xml:space="preserve"> Samsung Android 12 with Knox 3.x COPE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27 July 2022     </t>
    </r>
    <r>
      <rPr>
        <i/>
        <sz val="11"/>
        <color rgb="FF000000"/>
        <rFont val="Calibri"/>
      </rPr>
      <t>Recommendation Count:</t>
    </r>
    <r>
      <rPr>
        <sz val="11"/>
        <color rgb="FF000000"/>
        <rFont val="Calibri"/>
      </rPr>
      <t xml:space="preserve"> 30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</si>
  <si>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</si>
  <si>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</si>
  <si>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</si>
  <si>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</si>
  <si>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</si>
  <si>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</si>
  <si>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</si>
  <si>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</si>
  <si>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</si>
  <si>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</si>
  <si>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</si>
  <si>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</si>
  <si>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</si>
  <si>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</si>
  <si>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</si>
  <si>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</si>
  <si>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</si>
  <si>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</si>
  <si>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</si>
  <si>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</si>
  <si>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</si>
  <si>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</si>
  <si>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</si>
  <si>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</si>
  <si>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</si>
  <si>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</si>
  <si>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Samsung Android 12 with Knox 3.x Security Technical Implementation Guide Y22M07</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</si>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</sst>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3D8-431F-A83A-78E4A1FF3D0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3D8-431F-A83A-78E4A1FF3D0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60</c:v>
                </c:pt>
              </c:numCache>
            </c:numRef>
          </c:val>
          <c:extLst>
            <c:ext xmlns:c16="http://schemas.microsoft.com/office/drawing/2014/chart" uri="{C3380CC4-5D6E-409C-BE32-E72D297353CC}">
              <c16:uniqueId val="{00000002-23D8-431F-A83A-78E4A1FF3D0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DA21-4B7F-B72C-C9061713B4F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DA21-4B7F-B72C-C9061713B4F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30</c:v>
                </c:pt>
                <c:pt idx="1">
                  <c:v>30</c:v>
                </c:pt>
              </c:numCache>
            </c:numRef>
          </c:val>
          <c:extLst>
            <c:ext xmlns:c16="http://schemas.microsoft.com/office/drawing/2014/chart" uri="{C3380CC4-5D6E-409C-BE32-E72D297353CC}">
              <c16:uniqueId val="{00000002-DA21-4B7F-B72C-C9061713B4F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A4D-4608-812D-FB7990BF8BF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A4D-4608-812D-FB7990BF8BF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60</c:v>
                </c:pt>
              </c:numCache>
            </c:numRef>
          </c:val>
          <c:extLst>
            <c:ext xmlns:c16="http://schemas.microsoft.com/office/drawing/2014/chart" uri="{C3380CC4-5D6E-409C-BE32-E72D297353CC}">
              <c16:uniqueId val="{00000002-8A4D-4608-812D-FB7990BF8BF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B973-40D6-8EFD-C5E1526A367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B973-40D6-8EFD-C5E1526A367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48</c:v>
                </c:pt>
                <c:pt idx="2">
                  <c:v>8</c:v>
                </c:pt>
              </c:numCache>
            </c:numRef>
          </c:val>
          <c:extLst>
            <c:ext xmlns:c16="http://schemas.microsoft.com/office/drawing/2014/chart" uri="{C3380CC4-5D6E-409C-BE32-E72D297353CC}">
              <c16:uniqueId val="{00000002-B973-40D6-8EFD-C5E1526A367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9E1-4FB8-AD81-92DC3AEC2A6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9E1-4FB8-AD81-92DC3AEC2A6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60</c:v>
                </c:pt>
              </c:numCache>
            </c:numRef>
          </c:val>
          <c:extLst>
            <c:ext xmlns:c16="http://schemas.microsoft.com/office/drawing/2014/chart" uri="{C3380CC4-5D6E-409C-BE32-E72D297353CC}">
              <c16:uniqueId val="{00000002-F9E1-4FB8-AD81-92DC3AEC2A6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03E-42DD-9166-C026C3F9640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03E-42DD-9166-C026C3F9640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60</c:v>
                </c:pt>
              </c:numCache>
            </c:numRef>
          </c:val>
          <c:extLst>
            <c:ext xmlns:c16="http://schemas.microsoft.com/office/drawing/2014/chart" uri="{C3380CC4-5D6E-409C-BE32-E72D297353CC}">
              <c16:uniqueId val="{00000002-903E-42DD-9166-C026C3F9640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CFD-4271-8D2C-7603E932122C}"/>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CFD-4271-8D2C-7603E932122C}"/>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CFD-4271-8D2C-7603E932122C}"/>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CFD-4271-8D2C-7603E932122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CE6-49C9-AFE3-C4927CB1045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fkiv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bqed0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wz4ui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cv3c2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fgf3nz">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ucdad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ejflw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y3cjep">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61">
  <autoFilter ref="A1:N61"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251</v>
      </c>
    </row>
    <row r="3" spans="2:3" ht="15" customHeight="1" x14ac:dyDescent="0.35"/>
    <row r="4" spans="2:3" ht="58" x14ac:dyDescent="0.35">
      <c r="B4" s="20" t="s">
        <v>252</v>
      </c>
      <c r="C4" s="21" t="s">
        <v>253</v>
      </c>
    </row>
    <row r="5" spans="2:3" x14ac:dyDescent="0.35">
      <c r="C5" s="21" t="s">
        <v>254</v>
      </c>
    </row>
    <row r="6" spans="2:3" x14ac:dyDescent="0.35">
      <c r="C6" s="18" t="s">
        <v>255</v>
      </c>
    </row>
    <row r="7" spans="2:3" ht="10" customHeight="1" x14ac:dyDescent="0.35"/>
    <row r="8" spans="2:3" ht="232" x14ac:dyDescent="0.35">
      <c r="B8" s="22" t="s">
        <v>256</v>
      </c>
      <c r="C8" s="21" t="s">
        <v>257</v>
      </c>
    </row>
    <row r="9" spans="2:3" ht="10" customHeight="1" x14ac:dyDescent="0.35"/>
    <row r="10" spans="2:3" ht="35" customHeight="1" x14ac:dyDescent="0.35">
      <c r="B10" s="22" t="s">
        <v>258</v>
      </c>
      <c r="C10" s="21" t="s">
        <v>259</v>
      </c>
    </row>
    <row r="11" spans="2:3" ht="75" customHeight="1" x14ac:dyDescent="0.35">
      <c r="B11" s="18" t="s">
        <v>21</v>
      </c>
      <c r="C11" s="21" t="s">
        <v>260</v>
      </c>
    </row>
    <row r="12" spans="2:3" ht="47" customHeight="1" x14ac:dyDescent="0.35">
      <c r="B12" s="18" t="s">
        <v>21</v>
      </c>
      <c r="C12" s="21" t="s">
        <v>261</v>
      </c>
    </row>
    <row r="13" spans="2:3" ht="35" customHeight="1" x14ac:dyDescent="0.35">
      <c r="B13" s="18" t="s">
        <v>21</v>
      </c>
      <c r="C13" s="21" t="s">
        <v>262</v>
      </c>
    </row>
    <row r="14" spans="2:3" ht="32" customHeight="1" x14ac:dyDescent="0.35">
      <c r="B14" s="18" t="s">
        <v>21</v>
      </c>
      <c r="C14" s="21" t="s">
        <v>263</v>
      </c>
    </row>
    <row r="15" spans="2:3" ht="30" customHeight="1" x14ac:dyDescent="0.35">
      <c r="B15" s="18" t="s">
        <v>21</v>
      </c>
      <c r="C15" s="21" t="s">
        <v>264</v>
      </c>
    </row>
    <row r="16" spans="2:3" ht="10" customHeight="1" x14ac:dyDescent="0.35"/>
    <row r="17" spans="1:3" ht="145" customHeight="1" x14ac:dyDescent="0.35">
      <c r="B17" s="22" t="s">
        <v>265</v>
      </c>
      <c r="C17" s="21" t="s">
        <v>266</v>
      </c>
    </row>
    <row r="18" spans="1:3" ht="10" customHeight="1" x14ac:dyDescent="0.35"/>
    <row r="19" spans="1:3" ht="3" customHeight="1" x14ac:dyDescent="0.35">
      <c r="B19" s="23"/>
      <c r="C19" s="23"/>
    </row>
    <row r="20" spans="1:3" ht="12" customHeight="1" x14ac:dyDescent="0.35"/>
    <row r="21" spans="1:3" ht="35" customHeight="1" x14ac:dyDescent="0.35">
      <c r="A21" s="25"/>
      <c r="B21" s="26" t="s">
        <v>267</v>
      </c>
      <c r="C21" s="27" t="s">
        <v>268</v>
      </c>
    </row>
    <row r="22" spans="1:3" ht="18" customHeight="1" x14ac:dyDescent="0.35">
      <c r="A22" s="25"/>
      <c r="B22" s="25" t="s">
        <v>21</v>
      </c>
      <c r="C22" s="27" t="s">
        <v>269</v>
      </c>
    </row>
    <row r="23" spans="1:3" ht="18" customHeight="1" x14ac:dyDescent="0.35">
      <c r="A23" s="25"/>
      <c r="B23" s="25" t="s">
        <v>21</v>
      </c>
      <c r="C23" s="27" t="s">
        <v>270</v>
      </c>
    </row>
    <row r="24" spans="1:3" ht="18" customHeight="1" x14ac:dyDescent="0.35">
      <c r="A24" s="25"/>
      <c r="B24" s="25" t="s">
        <v>21</v>
      </c>
      <c r="C24" s="27" t="s">
        <v>271</v>
      </c>
    </row>
    <row r="25" spans="1:3" ht="18" customHeight="1" x14ac:dyDescent="0.35">
      <c r="A25" s="25"/>
      <c r="B25" s="25" t="s">
        <v>21</v>
      </c>
      <c r="C25" s="27" t="s">
        <v>272</v>
      </c>
    </row>
    <row r="26" spans="1:3" ht="18" customHeight="1" x14ac:dyDescent="0.35">
      <c r="A26" s="25"/>
      <c r="B26" s="25" t="s">
        <v>21</v>
      </c>
      <c r="C26" s="27" t="s">
        <v>273</v>
      </c>
    </row>
    <row r="27" spans="1:3" ht="18" customHeight="1" x14ac:dyDescent="0.35">
      <c r="A27" s="25"/>
      <c r="B27" s="25" t="s">
        <v>21</v>
      </c>
      <c r="C27" s="27" t="s">
        <v>274</v>
      </c>
    </row>
    <row r="28" spans="1:3" ht="18" customHeight="1" x14ac:dyDescent="0.35">
      <c r="A28" s="25"/>
      <c r="B28" s="25" t="s">
        <v>21</v>
      </c>
      <c r="C28" s="27" t="s">
        <v>275</v>
      </c>
    </row>
    <row r="29" spans="1:3" ht="18" customHeight="1" x14ac:dyDescent="0.35">
      <c r="A29" s="25"/>
      <c r="B29" s="25" t="s">
        <v>21</v>
      </c>
      <c r="C29" s="27" t="s">
        <v>276</v>
      </c>
    </row>
    <row r="30" spans="1:3" ht="44" customHeight="1" x14ac:dyDescent="0.35">
      <c r="A30" s="25"/>
      <c r="B30" s="25" t="s">
        <v>21</v>
      </c>
      <c r="C30" s="28" t="s">
        <v>277</v>
      </c>
    </row>
    <row r="31" spans="1:3" ht="10" customHeight="1" x14ac:dyDescent="0.35"/>
    <row r="32" spans="1:3" ht="3" customHeight="1" x14ac:dyDescent="0.35">
      <c r="B32" s="23"/>
      <c r="C32" s="23"/>
    </row>
    <row r="33" spans="2:3" ht="12" customHeight="1" x14ac:dyDescent="0.35"/>
    <row r="34" spans="2:3" ht="24" customHeight="1" x14ac:dyDescent="0.35">
      <c r="B34" s="29" t="s">
        <v>278</v>
      </c>
      <c r="C34" s="30" t="s">
        <v>279</v>
      </c>
    </row>
    <row r="35" spans="2:3" ht="18.5" x14ac:dyDescent="0.35">
      <c r="B35" s="29" t="s">
        <v>280</v>
      </c>
      <c r="C35" s="31" t="s">
        <v>281</v>
      </c>
    </row>
    <row r="36" spans="2:3" ht="27" customHeight="1" x14ac:dyDescent="0.35">
      <c r="B36" s="32" t="s">
        <v>282</v>
      </c>
      <c r="C36" s="24" t="s">
        <v>283</v>
      </c>
    </row>
    <row r="37" spans="2:3" x14ac:dyDescent="0.35">
      <c r="B37" s="29" t="s">
        <v>284</v>
      </c>
      <c r="C37" s="33" t="s">
        <v>285</v>
      </c>
    </row>
    <row r="38" spans="2:3" ht="10" customHeight="1" x14ac:dyDescent="0.35"/>
    <row r="39" spans="2:3" ht="220" customHeight="1" x14ac:dyDescent="0.35">
      <c r="B39" s="29" t="s">
        <v>286</v>
      </c>
      <c r="C39" s="34" t="s">
        <v>287</v>
      </c>
    </row>
    <row r="40" spans="2:3" ht="10" customHeight="1" x14ac:dyDescent="0.35"/>
    <row r="41" spans="2:3" ht="20" customHeight="1" x14ac:dyDescent="0.35">
      <c r="B41" s="29" t="s">
        <v>288</v>
      </c>
      <c r="C41" s="35" t="s">
        <v>17</v>
      </c>
    </row>
    <row r="42" spans="2:3" ht="29" x14ac:dyDescent="0.35">
      <c r="C42" s="21" t="s">
        <v>289</v>
      </c>
    </row>
    <row r="43" spans="2:3" ht="10" customHeight="1" x14ac:dyDescent="0.35"/>
    <row r="44" spans="2:3" ht="20" customHeight="1" x14ac:dyDescent="0.35">
      <c r="C44" s="35" t="s">
        <v>173</v>
      </c>
    </row>
    <row r="45" spans="2:3" ht="29" x14ac:dyDescent="0.35">
      <c r="C45" s="21" t="s">
        <v>290</v>
      </c>
    </row>
    <row r="46" spans="2:3" ht="10" customHeight="1" x14ac:dyDescent="0.35"/>
    <row r="47" spans="2:3" ht="43.5" x14ac:dyDescent="0.35">
      <c r="B47" s="29" t="s">
        <v>291</v>
      </c>
      <c r="C47" s="21" t="s">
        <v>292</v>
      </c>
    </row>
    <row r="48" spans="2:3" ht="10" customHeight="1" x14ac:dyDescent="0.35"/>
    <row r="49" spans="2:3" ht="15.5" x14ac:dyDescent="0.35">
      <c r="C49" s="36" t="s">
        <v>83</v>
      </c>
    </row>
    <row r="50" spans="2:3" ht="29" x14ac:dyDescent="0.35">
      <c r="C50" s="21" t="s">
        <v>293</v>
      </c>
    </row>
    <row r="51" spans="2:3" ht="10" customHeight="1" x14ac:dyDescent="0.35"/>
    <row r="52" spans="2:3" ht="15.5" x14ac:dyDescent="0.35">
      <c r="C52" s="37" t="s">
        <v>16</v>
      </c>
    </row>
    <row r="53" spans="2:3" ht="29" x14ac:dyDescent="0.35">
      <c r="C53" s="21" t="s">
        <v>294</v>
      </c>
    </row>
    <row r="54" spans="2:3" ht="10" customHeight="1" x14ac:dyDescent="0.35"/>
    <row r="55" spans="2:3" ht="15.5" x14ac:dyDescent="0.35">
      <c r="C55" s="38" t="s">
        <v>27</v>
      </c>
    </row>
    <row r="56" spans="2:3" ht="29" x14ac:dyDescent="0.35">
      <c r="C56" s="21" t="s">
        <v>295</v>
      </c>
    </row>
    <row r="57" spans="2:3" ht="10" customHeight="1" x14ac:dyDescent="0.35"/>
    <row r="58" spans="2:3" ht="3" customHeight="1" x14ac:dyDescent="0.35">
      <c r="B58" s="23"/>
      <c r="C58" s="23"/>
    </row>
    <row r="59" spans="2:3" ht="12" customHeight="1" x14ac:dyDescent="0.35"/>
    <row r="60" spans="2:3" ht="130.5" x14ac:dyDescent="0.35">
      <c r="B60" s="20" t="s">
        <v>296</v>
      </c>
      <c r="C60" s="21" t="s">
        <v>297</v>
      </c>
    </row>
    <row r="61" spans="2:3" ht="6" customHeight="1" x14ac:dyDescent="0.35"/>
    <row r="62" spans="2:3" ht="217.5" x14ac:dyDescent="0.35">
      <c r="C62" s="21" t="s">
        <v>298</v>
      </c>
    </row>
    <row r="63" spans="2:3" ht="6" customHeight="1" x14ac:dyDescent="0.35"/>
    <row r="64" spans="2:3" ht="43.5" x14ac:dyDescent="0.35">
      <c r="C64" s="21" t="s">
        <v>299</v>
      </c>
    </row>
    <row r="65" spans="2:3" ht="10" customHeight="1" x14ac:dyDescent="0.35"/>
    <row r="66" spans="2:3" ht="3" customHeight="1" x14ac:dyDescent="0.35">
      <c r="B66" s="23"/>
      <c r="C66" s="23"/>
    </row>
    <row r="67" spans="2:3" ht="12" customHeight="1" x14ac:dyDescent="0.35"/>
    <row r="68" spans="2:3" ht="145" x14ac:dyDescent="0.35">
      <c r="B68" s="20" t="s">
        <v>300</v>
      </c>
      <c r="C68" s="21" t="s">
        <v>301</v>
      </c>
    </row>
    <row r="69" spans="2:3" ht="6" customHeight="1" x14ac:dyDescent="0.35"/>
    <row r="70" spans="2:3" ht="203" x14ac:dyDescent="0.35">
      <c r="C70" s="21" t="s">
        <v>302</v>
      </c>
    </row>
    <row r="71" spans="2:3" ht="6" customHeight="1" x14ac:dyDescent="0.35"/>
    <row r="72" spans="2:3" ht="43.5" x14ac:dyDescent="0.35">
      <c r="C72" s="21" t="s">
        <v>303</v>
      </c>
    </row>
    <row r="73" spans="2:3" ht="10" customHeight="1" x14ac:dyDescent="0.35"/>
    <row r="74" spans="2:3" ht="3" customHeight="1" x14ac:dyDescent="0.35">
      <c r="B74" s="23"/>
      <c r="C74" s="23"/>
    </row>
    <row r="75" spans="2:3" ht="12" customHeight="1" x14ac:dyDescent="0.35"/>
    <row r="76" spans="2:3" ht="101.5" x14ac:dyDescent="0.35">
      <c r="B76" s="20" t="s">
        <v>304</v>
      </c>
      <c r="C76" s="21" t="s">
        <v>305</v>
      </c>
    </row>
    <row r="77" spans="2:3" ht="6" customHeight="1" x14ac:dyDescent="0.35"/>
    <row r="78" spans="2:3" ht="145" x14ac:dyDescent="0.35">
      <c r="C78" s="21" t="s">
        <v>306</v>
      </c>
    </row>
    <row r="79" spans="2:3" ht="6" customHeight="1" x14ac:dyDescent="0.35"/>
    <row r="80" spans="2:3" ht="43.5" x14ac:dyDescent="0.35">
      <c r="C80" s="21" t="s">
        <v>307</v>
      </c>
    </row>
    <row r="81" spans="2:3" ht="10" customHeight="1" x14ac:dyDescent="0.35"/>
    <row r="82" spans="2:3" ht="3" customHeight="1" x14ac:dyDescent="0.35">
      <c r="B82" s="23"/>
      <c r="C82" s="23"/>
    </row>
    <row r="83" spans="2:3" ht="12" customHeight="1" x14ac:dyDescent="0.35"/>
    <row r="84" spans="2:3" ht="26" customHeight="1" x14ac:dyDescent="0.35">
      <c r="B84" s="39" t="s">
        <v>308</v>
      </c>
    </row>
    <row r="85" spans="2:3" ht="8" customHeight="1" x14ac:dyDescent="0.35"/>
    <row r="86" spans="2:3" ht="20" customHeight="1" x14ac:dyDescent="0.35">
      <c r="B86" s="29" t="s">
        <v>309</v>
      </c>
      <c r="C86" s="40" t="s">
        <v>310</v>
      </c>
    </row>
    <row r="87" spans="2:3" ht="116" x14ac:dyDescent="0.35">
      <c r="C87" s="21" t="s">
        <v>311</v>
      </c>
    </row>
    <row r="88" spans="2:3" ht="10" customHeight="1" x14ac:dyDescent="0.35"/>
    <row r="91" spans="2:3" ht="32" customHeight="1" x14ac:dyDescent="0.35">
      <c r="B91" s="109" t="s">
        <v>250</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312</v>
      </c>
      <c r="C2" s="111"/>
      <c r="D2" s="111"/>
      <c r="E2" s="111"/>
      <c r="F2" s="111"/>
      <c r="G2" s="111"/>
      <c r="H2" s="111"/>
      <c r="I2" s="111"/>
    </row>
    <row r="4" spans="2:15" ht="18.5" x14ac:dyDescent="0.45">
      <c r="B4" s="42" t="s">
        <v>313</v>
      </c>
    </row>
    <row r="5" spans="2:15" x14ac:dyDescent="0.35">
      <c r="B5" s="44" t="s">
        <v>21</v>
      </c>
      <c r="C5" s="44" t="s">
        <v>314</v>
      </c>
      <c r="D5" s="44" t="s">
        <v>315</v>
      </c>
      <c r="F5" s="112" t="s">
        <v>316</v>
      </c>
      <c r="G5" s="112"/>
      <c r="H5" s="112"/>
      <c r="I5" s="113" t="s">
        <v>317</v>
      </c>
      <c r="J5" s="113"/>
      <c r="K5" s="113"/>
      <c r="L5" s="113"/>
      <c r="M5" s="113"/>
      <c r="N5" s="113"/>
      <c r="O5" s="113"/>
    </row>
    <row r="6" spans="2:15" x14ac:dyDescent="0.35">
      <c r="B6" s="50" t="s">
        <v>318</v>
      </c>
      <c r="C6" s="51">
        <v>60</v>
      </c>
      <c r="D6" s="52" t="s">
        <v>21</v>
      </c>
      <c r="F6" s="112" t="s">
        <v>319</v>
      </c>
      <c r="G6" s="112"/>
      <c r="H6" s="112"/>
      <c r="I6" s="114" t="s">
        <v>320</v>
      </c>
      <c r="J6" s="114"/>
      <c r="K6" s="114"/>
      <c r="L6" s="114"/>
      <c r="M6" s="114"/>
      <c r="N6" s="114"/>
      <c r="O6" s="114"/>
    </row>
    <row r="7" spans="2:15" x14ac:dyDescent="0.35">
      <c r="B7" s="53" t="s">
        <v>321</v>
      </c>
      <c r="C7" s="54">
        <f>C6-C8-C9</f>
        <v>60</v>
      </c>
      <c r="D7" s="55">
        <f>IF(C6&gt;0,C7/C6,0)</f>
        <v>1</v>
      </c>
      <c r="F7" s="112" t="s">
        <v>322</v>
      </c>
      <c r="G7" s="112"/>
      <c r="H7" s="112"/>
      <c r="I7" s="114" t="s">
        <v>320</v>
      </c>
      <c r="J7" s="114"/>
      <c r="K7" s="114"/>
      <c r="L7" s="114"/>
      <c r="M7" s="114"/>
      <c r="N7" s="114"/>
      <c r="O7" s="114"/>
    </row>
    <row r="8" spans="2:15" x14ac:dyDescent="0.35">
      <c r="B8" s="46" t="s">
        <v>323</v>
      </c>
      <c r="C8" s="47">
        <f>COUNTIF('Recommendations'!H:H,"Risk Accepted")</f>
        <v>0</v>
      </c>
      <c r="D8" s="48">
        <f>IF(C6&gt;0,C8/C6,0)</f>
        <v>0</v>
      </c>
      <c r="F8" s="112" t="s">
        <v>324</v>
      </c>
      <c r="G8" s="112"/>
      <c r="H8" s="112"/>
      <c r="I8" s="114" t="s">
        <v>320</v>
      </c>
      <c r="J8" s="114"/>
      <c r="K8" s="114"/>
      <c r="L8" s="114"/>
      <c r="M8" s="114"/>
      <c r="N8" s="114"/>
      <c r="O8" s="114"/>
    </row>
    <row r="9" spans="2:15" x14ac:dyDescent="0.35">
      <c r="B9" s="46" t="s">
        <v>325</v>
      </c>
      <c r="C9" s="47">
        <f>COUNTIF('Recommendations'!H:H,"N/A")</f>
        <v>0</v>
      </c>
      <c r="D9" s="48">
        <f>IF(C6&gt;0,C9/C6,0)</f>
        <v>0</v>
      </c>
      <c r="F9" s="112" t="s">
        <v>326</v>
      </c>
      <c r="G9" s="112"/>
      <c r="H9" s="112"/>
      <c r="I9" s="114" t="s">
        <v>320</v>
      </c>
      <c r="J9" s="114"/>
      <c r="K9" s="114"/>
      <c r="L9" s="114"/>
      <c r="M9" s="114"/>
      <c r="N9" s="114"/>
      <c r="O9" s="114"/>
    </row>
    <row r="12" spans="2:15" ht="18.5" x14ac:dyDescent="0.45">
      <c r="B12" s="42" t="s">
        <v>327</v>
      </c>
    </row>
    <row r="14" spans="2:15" x14ac:dyDescent="0.35">
      <c r="B14" s="56" t="s">
        <v>328</v>
      </c>
    </row>
    <row r="15" spans="2:15" x14ac:dyDescent="0.35">
      <c r="B15" s="44" t="s">
        <v>21</v>
      </c>
      <c r="C15" s="44" t="s">
        <v>329</v>
      </c>
      <c r="D15" s="44" t="s">
        <v>330</v>
      </c>
      <c r="E15" s="44" t="s">
        <v>331</v>
      </c>
      <c r="F15" s="44" t="s">
        <v>332</v>
      </c>
    </row>
    <row r="16" spans="2:15" x14ac:dyDescent="0.35">
      <c r="B16" s="46" t="s">
        <v>333</v>
      </c>
      <c r="C16" s="47">
        <f>COUNTIF('Recommendations'!M:M,"Resolved")</f>
        <v>0</v>
      </c>
      <c r="D16" s="47">
        <f>COUNTIF('Recommendations'!M:M,"Testing")</f>
        <v>0</v>
      </c>
      <c r="E16" s="47">
        <f>COUNTIF('Recommendations'!M:M,"Outstanding")</f>
        <v>60</v>
      </c>
      <c r="F16" s="47">
        <f>SUM(C16:E16)</f>
        <v>60</v>
      </c>
    </row>
    <row r="18" spans="2:6" x14ac:dyDescent="0.35">
      <c r="B18" s="56" t="s">
        <v>334</v>
      </c>
    </row>
    <row r="19" spans="2:6" x14ac:dyDescent="0.35">
      <c r="B19" s="57" t="s">
        <v>21</v>
      </c>
      <c r="C19" s="57" t="s">
        <v>329</v>
      </c>
      <c r="D19" s="57" t="s">
        <v>330</v>
      </c>
      <c r="E19" s="57" t="s">
        <v>331</v>
      </c>
      <c r="F19" s="57" t="s">
        <v>21</v>
      </c>
    </row>
    <row r="20" spans="2:6" x14ac:dyDescent="0.35">
      <c r="B20" s="46" t="s">
        <v>333</v>
      </c>
      <c r="C20" s="48">
        <f>IF(F16&gt;0, C16/F16, 0)</f>
        <v>0</v>
      </c>
      <c r="D20" s="48">
        <f>IF(F16&gt;0, D16/F16, 0)</f>
        <v>0</v>
      </c>
      <c r="E20" s="48">
        <f>IF(F16&gt;0, E16/F16, 0)</f>
        <v>1</v>
      </c>
      <c r="F20" s="49" t="s">
        <v>21</v>
      </c>
    </row>
    <row r="25" spans="2:6" ht="18.5" x14ac:dyDescent="0.45">
      <c r="B25" s="42" t="s">
        <v>335</v>
      </c>
    </row>
    <row r="27" spans="2:6" x14ac:dyDescent="0.35">
      <c r="B27" s="56" t="s">
        <v>328</v>
      </c>
    </row>
    <row r="28" spans="2:6" x14ac:dyDescent="0.35">
      <c r="B28" s="44" t="s">
        <v>3</v>
      </c>
      <c r="C28" s="44" t="s">
        <v>329</v>
      </c>
      <c r="D28" s="44" t="s">
        <v>330</v>
      </c>
      <c r="E28" s="44" t="s">
        <v>331</v>
      </c>
      <c r="F28" s="44" t="s">
        <v>332</v>
      </c>
    </row>
    <row r="29" spans="2:6" x14ac:dyDescent="0.35">
      <c r="B29" s="46" t="s">
        <v>17</v>
      </c>
      <c r="C29" s="47">
        <f>COUNTIFS('Recommendations'!D:D,"COBO",'Recommendations'!M:M,"=Resolved")</f>
        <v>0</v>
      </c>
      <c r="D29" s="47">
        <f>COUNTIFS('Recommendations'!D:D,"=COBO",'Recommendations'!M:M,"=Testing")</f>
        <v>0</v>
      </c>
      <c r="E29" s="47">
        <f>COUNTIFS('Recommendations'!D:D,"=COBO",'Recommendations'!M:M,"=Outstanding")</f>
        <v>30</v>
      </c>
      <c r="F29" s="47">
        <f>SUM(C29:E29)</f>
        <v>30</v>
      </c>
    </row>
    <row r="30" spans="2:6" x14ac:dyDescent="0.35">
      <c r="B30" s="46" t="s">
        <v>173</v>
      </c>
      <c r="C30" s="47">
        <f>COUNTIFS('Recommendations'!D:D,"COPE",'Recommendations'!M:M,"=Resolved")</f>
        <v>0</v>
      </c>
      <c r="D30" s="47">
        <f>COUNTIFS('Recommendations'!D:D,"=COPE",'Recommendations'!M:M,"=Testing")</f>
        <v>0</v>
      </c>
      <c r="E30" s="47">
        <f>COUNTIFS('Recommendations'!D:D,"=COPE",'Recommendations'!M:M,"=Outstanding")</f>
        <v>30</v>
      </c>
      <c r="F30" s="47">
        <f>SUM(C30:E30)</f>
        <v>30</v>
      </c>
    </row>
    <row r="32" spans="2:6" x14ac:dyDescent="0.35">
      <c r="B32" s="56" t="s">
        <v>334</v>
      </c>
    </row>
    <row r="33" spans="2:6" x14ac:dyDescent="0.35">
      <c r="B33" s="57" t="s">
        <v>3</v>
      </c>
      <c r="C33" s="57" t="s">
        <v>329</v>
      </c>
      <c r="D33" s="57" t="s">
        <v>330</v>
      </c>
      <c r="E33" s="57" t="s">
        <v>331</v>
      </c>
      <c r="F33" s="57" t="s">
        <v>21</v>
      </c>
    </row>
    <row r="34" spans="2:6" x14ac:dyDescent="0.35">
      <c r="B34" s="46" t="s">
        <v>17</v>
      </c>
      <c r="C34" s="48">
        <f>IF(F29&gt;0, C29/F29, 0)</f>
        <v>0</v>
      </c>
      <c r="D34" s="48">
        <f>IF(F29&gt;0, D29/F29, 0)</f>
        <v>0</v>
      </c>
      <c r="E34" s="48">
        <f>IF(F29&gt;0, E29/F29, 0)</f>
        <v>1</v>
      </c>
      <c r="F34" s="49" t="s">
        <v>21</v>
      </c>
    </row>
    <row r="35" spans="2:6" x14ac:dyDescent="0.35">
      <c r="B35" s="46" t="s">
        <v>173</v>
      </c>
      <c r="C35" s="48">
        <f>IF(F30&gt;0, C30/F30, 0)</f>
        <v>0</v>
      </c>
      <c r="D35" s="48">
        <f>IF(F30&gt;0, D30/F30, 0)</f>
        <v>0</v>
      </c>
      <c r="E35" s="48">
        <f>IF(F30&gt;0, E30/F30, 0)</f>
        <v>1</v>
      </c>
      <c r="F35" s="49" t="s">
        <v>21</v>
      </c>
    </row>
    <row r="40" spans="2:6" ht="18.5" x14ac:dyDescent="0.45">
      <c r="B40" s="42" t="s">
        <v>336</v>
      </c>
    </row>
    <row r="42" spans="2:6" x14ac:dyDescent="0.35">
      <c r="B42" s="56" t="s">
        <v>328</v>
      </c>
    </row>
    <row r="43" spans="2:6" x14ac:dyDescent="0.35">
      <c r="B43" s="44" t="s">
        <v>6</v>
      </c>
      <c r="C43" s="44" t="s">
        <v>329</v>
      </c>
      <c r="D43" s="44" t="s">
        <v>330</v>
      </c>
      <c r="E43" s="44" t="s">
        <v>331</v>
      </c>
      <c r="F43" s="44" t="s">
        <v>332</v>
      </c>
    </row>
    <row r="44" spans="2:6" x14ac:dyDescent="0.35">
      <c r="B44" s="46" t="s">
        <v>337</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338</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339</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340</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341</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60</v>
      </c>
      <c r="F49" s="47">
        <f t="shared" si="0"/>
        <v>60</v>
      </c>
    </row>
    <row r="51" spans="2:6" x14ac:dyDescent="0.35">
      <c r="B51" s="56" t="s">
        <v>334</v>
      </c>
    </row>
    <row r="52" spans="2:6" x14ac:dyDescent="0.35">
      <c r="B52" s="57" t="s">
        <v>6</v>
      </c>
      <c r="C52" s="57" t="s">
        <v>329</v>
      </c>
      <c r="D52" s="57" t="s">
        <v>330</v>
      </c>
      <c r="E52" s="57" t="s">
        <v>331</v>
      </c>
      <c r="F52" s="57" t="s">
        <v>21</v>
      </c>
    </row>
    <row r="53" spans="2:6" x14ac:dyDescent="0.35">
      <c r="B53" s="46" t="s">
        <v>337</v>
      </c>
      <c r="C53" s="48">
        <f t="shared" ref="C53:C58" si="1">IF(F44&gt;0, C44/F44, 0)</f>
        <v>0</v>
      </c>
      <c r="D53" s="48">
        <f t="shared" ref="D53:D58" si="2">IF(F44&gt;0, D44/F44, 0)</f>
        <v>0</v>
      </c>
      <c r="E53" s="48">
        <f t="shared" ref="E53:E58" si="3">IF(F44&gt;0, E44/F44, 0)</f>
        <v>0</v>
      </c>
      <c r="F53" s="49" t="s">
        <v>21</v>
      </c>
    </row>
    <row r="54" spans="2:6" x14ac:dyDescent="0.35">
      <c r="B54" s="46" t="s">
        <v>338</v>
      </c>
      <c r="C54" s="48">
        <f t="shared" si="1"/>
        <v>0</v>
      </c>
      <c r="D54" s="48">
        <f t="shared" si="2"/>
        <v>0</v>
      </c>
      <c r="E54" s="48">
        <f t="shared" si="3"/>
        <v>0</v>
      </c>
      <c r="F54" s="49" t="s">
        <v>21</v>
      </c>
    </row>
    <row r="55" spans="2:6" x14ac:dyDescent="0.35">
      <c r="B55" s="46" t="s">
        <v>339</v>
      </c>
      <c r="C55" s="48">
        <f t="shared" si="1"/>
        <v>0</v>
      </c>
      <c r="D55" s="48">
        <f t="shared" si="2"/>
        <v>0</v>
      </c>
      <c r="E55" s="48">
        <f t="shared" si="3"/>
        <v>0</v>
      </c>
      <c r="F55" s="49" t="s">
        <v>21</v>
      </c>
    </row>
    <row r="56" spans="2:6" x14ac:dyDescent="0.35">
      <c r="B56" s="46" t="s">
        <v>340</v>
      </c>
      <c r="C56" s="48">
        <f t="shared" si="1"/>
        <v>0</v>
      </c>
      <c r="D56" s="48">
        <f t="shared" si="2"/>
        <v>0</v>
      </c>
      <c r="E56" s="48">
        <f t="shared" si="3"/>
        <v>0</v>
      </c>
      <c r="F56" s="49" t="s">
        <v>21</v>
      </c>
    </row>
    <row r="57" spans="2:6" x14ac:dyDescent="0.35">
      <c r="B57" s="46" t="s">
        <v>341</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342</v>
      </c>
    </row>
    <row r="65" spans="2:6" x14ac:dyDescent="0.35">
      <c r="B65" s="56" t="s">
        <v>328</v>
      </c>
    </row>
    <row r="66" spans="2:6" x14ac:dyDescent="0.35">
      <c r="B66" s="44" t="s">
        <v>2</v>
      </c>
      <c r="C66" s="44" t="s">
        <v>329</v>
      </c>
      <c r="D66" s="44" t="s">
        <v>330</v>
      </c>
      <c r="E66" s="44" t="s">
        <v>331</v>
      </c>
      <c r="F66" s="44" t="s">
        <v>332</v>
      </c>
    </row>
    <row r="67" spans="2:6" x14ac:dyDescent="0.35">
      <c r="B67" s="46" t="s">
        <v>83</v>
      </c>
      <c r="C67" s="47">
        <f>COUNTIFS('Recommendations'!C:C,"CAT I (High)",'Recommendations'!M:M,"=Resolved")</f>
        <v>0</v>
      </c>
      <c r="D67" s="47">
        <f>COUNTIFS('Recommendations'!C:C,"=CAT I (High)",'Recommendations'!M:M,"=Testing")</f>
        <v>0</v>
      </c>
      <c r="E67" s="47">
        <f>COUNTIFS('Recommendations'!C:C,"=CAT I (High)",'Recommendations'!M:M,"=Outstanding")</f>
        <v>4</v>
      </c>
      <c r="F67" s="47">
        <f>SUM(C67:E67)</f>
        <v>4</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48</v>
      </c>
      <c r="F68" s="47">
        <f>SUM(C68:E68)</f>
        <v>48</v>
      </c>
    </row>
    <row r="69" spans="2:6" x14ac:dyDescent="0.35">
      <c r="B69" s="46" t="s">
        <v>27</v>
      </c>
      <c r="C69" s="47">
        <f>COUNTIFS('Recommendations'!C:C,"CAT III (Low)",'Recommendations'!M:M,"=Resolved")</f>
        <v>0</v>
      </c>
      <c r="D69" s="47">
        <f>COUNTIFS('Recommendations'!C:C,"=CAT III (Low)",'Recommendations'!M:M,"=Testing")</f>
        <v>0</v>
      </c>
      <c r="E69" s="47">
        <f>COUNTIFS('Recommendations'!C:C,"=CAT III (Low)",'Recommendations'!M:M,"=Outstanding")</f>
        <v>8</v>
      </c>
      <c r="F69" s="47">
        <f>SUM(C69:E69)</f>
        <v>8</v>
      </c>
    </row>
    <row r="71" spans="2:6" x14ac:dyDescent="0.35">
      <c r="B71" s="56" t="s">
        <v>334</v>
      </c>
    </row>
    <row r="72" spans="2:6" x14ac:dyDescent="0.35">
      <c r="B72" s="57" t="s">
        <v>2</v>
      </c>
      <c r="C72" s="57" t="s">
        <v>329</v>
      </c>
      <c r="D72" s="57" t="s">
        <v>330</v>
      </c>
      <c r="E72" s="57" t="s">
        <v>331</v>
      </c>
      <c r="F72" s="57" t="s">
        <v>21</v>
      </c>
    </row>
    <row r="73" spans="2:6" x14ac:dyDescent="0.35">
      <c r="B73" s="46" t="s">
        <v>83</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27</v>
      </c>
      <c r="C75" s="48">
        <f>IF(F69&gt;0, C69/F69, 0)</f>
        <v>0</v>
      </c>
      <c r="D75" s="48">
        <f>IF(F69&gt;0, D69/F69, 0)</f>
        <v>0</v>
      </c>
      <c r="E75" s="48">
        <f>IF(F69&gt;0, E69/F69, 0)</f>
        <v>1</v>
      </c>
      <c r="F75" s="49" t="s">
        <v>21</v>
      </c>
    </row>
    <row r="80" spans="2:6" ht="18.5" x14ac:dyDescent="0.45">
      <c r="B80" s="42" t="s">
        <v>343</v>
      </c>
    </row>
    <row r="82" spans="2:6" x14ac:dyDescent="0.35">
      <c r="B82" s="56" t="s">
        <v>328</v>
      </c>
    </row>
    <row r="83" spans="2:6" x14ac:dyDescent="0.35">
      <c r="B83" s="44" t="s">
        <v>4</v>
      </c>
      <c r="C83" s="44" t="s">
        <v>329</v>
      </c>
      <c r="D83" s="44" t="s">
        <v>330</v>
      </c>
      <c r="E83" s="44" t="s">
        <v>331</v>
      </c>
      <c r="F83" s="44" t="s">
        <v>332</v>
      </c>
    </row>
    <row r="84" spans="2:6" x14ac:dyDescent="0.35">
      <c r="B84" s="46" t="s">
        <v>344</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345</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346</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347</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60</v>
      </c>
      <c r="F88" s="47">
        <f>SUM(C88:E88)</f>
        <v>60</v>
      </c>
    </row>
    <row r="90" spans="2:6" x14ac:dyDescent="0.35">
      <c r="B90" s="56" t="s">
        <v>334</v>
      </c>
    </row>
    <row r="91" spans="2:6" x14ac:dyDescent="0.35">
      <c r="B91" s="57" t="s">
        <v>4</v>
      </c>
      <c r="C91" s="57" t="s">
        <v>329</v>
      </c>
      <c r="D91" s="57" t="s">
        <v>330</v>
      </c>
      <c r="E91" s="57" t="s">
        <v>331</v>
      </c>
      <c r="F91" s="57" t="s">
        <v>21</v>
      </c>
    </row>
    <row r="92" spans="2:6" x14ac:dyDescent="0.35">
      <c r="B92" s="46" t="s">
        <v>344</v>
      </c>
      <c r="C92" s="48">
        <f>IF(F84&gt;0, C84/F84, 0)</f>
        <v>0</v>
      </c>
      <c r="D92" s="48">
        <f>IF(F84&gt;0, D84/F84, 0)</f>
        <v>0</v>
      </c>
      <c r="E92" s="48">
        <f>IF(F84&gt;0, E84/F84, 0)</f>
        <v>0</v>
      </c>
      <c r="F92" s="49" t="s">
        <v>21</v>
      </c>
    </row>
    <row r="93" spans="2:6" x14ac:dyDescent="0.35">
      <c r="B93" s="46" t="s">
        <v>345</v>
      </c>
      <c r="C93" s="48">
        <f>IF(F85&gt;0, C85/F85, 0)</f>
        <v>0</v>
      </c>
      <c r="D93" s="48">
        <f>IF(F85&gt;0, D85/F85, 0)</f>
        <v>0</v>
      </c>
      <c r="E93" s="48">
        <f>IF(F85&gt;0, E85/F85, 0)</f>
        <v>0</v>
      </c>
      <c r="F93" s="49" t="s">
        <v>21</v>
      </c>
    </row>
    <row r="94" spans="2:6" x14ac:dyDescent="0.35">
      <c r="B94" s="46" t="s">
        <v>346</v>
      </c>
      <c r="C94" s="48">
        <f>IF(F86&gt;0, C86/F86, 0)</f>
        <v>0</v>
      </c>
      <c r="D94" s="48">
        <f>IF(F86&gt;0, D86/F86, 0)</f>
        <v>0</v>
      </c>
      <c r="E94" s="48">
        <f>IF(F86&gt;0, E86/F86, 0)</f>
        <v>0</v>
      </c>
      <c r="F94" s="49" t="s">
        <v>21</v>
      </c>
    </row>
    <row r="95" spans="2:6" x14ac:dyDescent="0.35">
      <c r="B95" s="46" t="s">
        <v>347</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348</v>
      </c>
    </row>
    <row r="103" spans="2:6" x14ac:dyDescent="0.35">
      <c r="B103" s="56" t="s">
        <v>328</v>
      </c>
    </row>
    <row r="104" spans="2:6" x14ac:dyDescent="0.35">
      <c r="B104" s="44" t="s">
        <v>349</v>
      </c>
      <c r="C104" s="44" t="s">
        <v>329</v>
      </c>
      <c r="D104" s="44" t="s">
        <v>330</v>
      </c>
      <c r="E104" s="44" t="s">
        <v>331</v>
      </c>
      <c r="F104" s="44" t="s">
        <v>332</v>
      </c>
    </row>
    <row r="105" spans="2:6" x14ac:dyDescent="0.35">
      <c r="B105" s="46" t="s">
        <v>350</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351</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352</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60</v>
      </c>
      <c r="F108" s="47">
        <f>SUM(C108:E108)</f>
        <v>60</v>
      </c>
    </row>
    <row r="110" spans="2:6" x14ac:dyDescent="0.35">
      <c r="B110" s="56" t="s">
        <v>334</v>
      </c>
    </row>
    <row r="111" spans="2:6" x14ac:dyDescent="0.35">
      <c r="B111" s="57" t="s">
        <v>349</v>
      </c>
      <c r="C111" s="57" t="s">
        <v>329</v>
      </c>
      <c r="D111" s="57" t="s">
        <v>330</v>
      </c>
      <c r="E111" s="57" t="s">
        <v>331</v>
      </c>
      <c r="F111" s="57" t="s">
        <v>21</v>
      </c>
    </row>
    <row r="112" spans="2:6" x14ac:dyDescent="0.35">
      <c r="B112" s="46" t="s">
        <v>350</v>
      </c>
      <c r="C112" s="48">
        <f>IF(F105&gt;0, C105/F105, 0)</f>
        <v>0</v>
      </c>
      <c r="D112" s="48">
        <f>IF(F105&gt;0, D105/F105, 0)</f>
        <v>0</v>
      </c>
      <c r="E112" s="48">
        <f>IF(F105&gt;0, E105/F105, 0)</f>
        <v>0</v>
      </c>
      <c r="F112" s="49" t="s">
        <v>21</v>
      </c>
    </row>
    <row r="113" spans="2:15" x14ac:dyDescent="0.35">
      <c r="B113" s="46" t="s">
        <v>351</v>
      </c>
      <c r="C113" s="48">
        <f>IF(F106&gt;0, C106/F106, 0)</f>
        <v>0</v>
      </c>
      <c r="D113" s="48">
        <f>IF(F106&gt;0, D106/F106, 0)</f>
        <v>0</v>
      </c>
      <c r="E113" s="48">
        <f>IF(F106&gt;0, E106/F106, 0)</f>
        <v>0</v>
      </c>
      <c r="F113" s="49" t="s">
        <v>21</v>
      </c>
    </row>
    <row r="114" spans="2:15" x14ac:dyDescent="0.35">
      <c r="B114" s="46" t="s">
        <v>352</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353</v>
      </c>
      <c r="J120" s="42" t="s">
        <v>354</v>
      </c>
    </row>
    <row r="121" spans="2:15" x14ac:dyDescent="0.35">
      <c r="B121" s="44" t="s">
        <v>6</v>
      </c>
      <c r="C121" s="115" t="s">
        <v>355</v>
      </c>
      <c r="D121" s="115"/>
      <c r="E121" s="44" t="s">
        <v>321</v>
      </c>
      <c r="F121" s="44" t="s">
        <v>329</v>
      </c>
      <c r="G121" s="115" t="s">
        <v>356</v>
      </c>
      <c r="H121" s="115"/>
      <c r="J121" s="44" t="s">
        <v>6</v>
      </c>
      <c r="K121" s="44" t="s">
        <v>344</v>
      </c>
      <c r="L121" s="44" t="s">
        <v>345</v>
      </c>
      <c r="M121" s="44" t="s">
        <v>346</v>
      </c>
      <c r="N121" s="44" t="s">
        <v>347</v>
      </c>
      <c r="O121" s="44" t="s">
        <v>18</v>
      </c>
    </row>
    <row r="122" spans="2:15" x14ac:dyDescent="0.35">
      <c r="B122" s="50" t="s">
        <v>337</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337</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338</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338</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339</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339</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340</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340</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341</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341</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60</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60</v>
      </c>
    </row>
    <row r="134" spans="2:24" ht="21" x14ac:dyDescent="0.5">
      <c r="B134" s="42" t="s">
        <v>357</v>
      </c>
      <c r="P134" s="59" t="s">
        <v>358</v>
      </c>
    </row>
    <row r="136" spans="2:24" ht="60" customHeight="1" x14ac:dyDescent="0.35">
      <c r="B136" s="118" t="s">
        <v>359</v>
      </c>
      <c r="C136" s="111"/>
      <c r="D136" s="111"/>
      <c r="E136" s="111"/>
      <c r="F136" s="111"/>
      <c r="P136" s="118" t="s">
        <v>360</v>
      </c>
      <c r="Q136" s="111"/>
      <c r="R136" s="111"/>
      <c r="S136" s="111"/>
      <c r="T136" s="111"/>
      <c r="U136" s="111"/>
      <c r="V136" s="111"/>
      <c r="W136" s="111"/>
    </row>
    <row r="138" spans="2:24" ht="30" customHeight="1" x14ac:dyDescent="0.35">
      <c r="P138" s="60" t="s">
        <v>361</v>
      </c>
      <c r="Q138" s="61">
        <f>C16</f>
        <v>0</v>
      </c>
      <c r="R138" s="62"/>
      <c r="S138" s="61">
        <f>C84</f>
        <v>0</v>
      </c>
      <c r="T138" s="62"/>
      <c r="U138" s="61">
        <f>C85</f>
        <v>0</v>
      </c>
      <c r="V138" s="62"/>
      <c r="W138" s="61">
        <f>C86</f>
        <v>0</v>
      </c>
      <c r="X138" s="62"/>
    </row>
    <row r="139" spans="2:24" ht="35" customHeight="1" x14ac:dyDescent="0.35">
      <c r="P139" s="63" t="s">
        <v>362</v>
      </c>
      <c r="Q139" s="63" t="s">
        <v>363</v>
      </c>
      <c r="R139" s="63" t="s">
        <v>364</v>
      </c>
      <c r="S139" s="63" t="s">
        <v>365</v>
      </c>
      <c r="T139" s="63" t="s">
        <v>366</v>
      </c>
      <c r="U139" s="63" t="s">
        <v>367</v>
      </c>
      <c r="V139" s="63" t="s">
        <v>368</v>
      </c>
      <c r="W139" s="63" t="s">
        <v>369</v>
      </c>
      <c r="X139" s="63" t="s">
        <v>370</v>
      </c>
    </row>
    <row r="140" spans="2:24" x14ac:dyDescent="0.35">
      <c r="O140" s="64" t="s">
        <v>371</v>
      </c>
      <c r="P140" s="65" t="s">
        <v>372</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373</v>
      </c>
      <c r="P175" s="59" t="s">
        <v>374</v>
      </c>
    </row>
    <row r="177" spans="2:22" ht="45" customHeight="1" x14ac:dyDescent="0.35">
      <c r="B177" s="118" t="s">
        <v>375</v>
      </c>
      <c r="C177" s="111"/>
      <c r="D177" s="111"/>
      <c r="E177" s="111"/>
      <c r="F177" s="111"/>
      <c r="P177" s="118" t="s">
        <v>376</v>
      </c>
      <c r="Q177" s="111"/>
      <c r="R177" s="111"/>
      <c r="S177" s="111"/>
      <c r="T177" s="111"/>
      <c r="U177" s="111"/>
    </row>
    <row r="178" spans="2:22" ht="35" customHeight="1" x14ac:dyDescent="0.35">
      <c r="P178" s="115" t="s">
        <v>377</v>
      </c>
      <c r="Q178" s="115"/>
      <c r="R178" s="115" t="s">
        <v>378</v>
      </c>
      <c r="S178" s="115"/>
      <c r="T178" s="115"/>
    </row>
    <row r="179" spans="2:22" ht="30" customHeight="1" x14ac:dyDescent="0.35">
      <c r="P179" s="119">
        <v>0</v>
      </c>
      <c r="Q179" s="120"/>
      <c r="R179" s="121" t="s">
        <v>379</v>
      </c>
      <c r="S179" s="122"/>
      <c r="T179" s="122"/>
    </row>
    <row r="182" spans="2:22" ht="25" customHeight="1" x14ac:dyDescent="0.35">
      <c r="P182" s="68" t="s">
        <v>362</v>
      </c>
      <c r="Q182" s="68" t="s">
        <v>380</v>
      </c>
      <c r="R182" s="68" t="s">
        <v>381</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250</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5"/>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61"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16</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16</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27</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83</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16</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17</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16</v>
      </c>
      <c r="D17" s="3" t="s">
        <v>17</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16</v>
      </c>
      <c r="D18" s="3" t="s">
        <v>17</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16</v>
      </c>
      <c r="D19" s="3" t="s">
        <v>17</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16</v>
      </c>
      <c r="D20" s="3" t="s">
        <v>17</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16</v>
      </c>
      <c r="D21" s="3" t="s">
        <v>17</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16</v>
      </c>
      <c r="D22" s="3" t="s">
        <v>17</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16</v>
      </c>
      <c r="D23" s="3" t="s">
        <v>17</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16</v>
      </c>
      <c r="D24" s="3" t="s">
        <v>17</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16</v>
      </c>
      <c r="D25" s="3" t="s">
        <v>17</v>
      </c>
      <c r="E25" s="4" t="s">
        <v>18</v>
      </c>
      <c r="F25" s="4" t="s">
        <v>19</v>
      </c>
      <c r="G25" s="4" t="s">
        <v>20</v>
      </c>
      <c r="H25" s="4" t="s">
        <v>21</v>
      </c>
      <c r="I25" s="5" t="s">
        <v>21</v>
      </c>
      <c r="J25" s="1" t="s">
        <v>139</v>
      </c>
      <c r="K25" s="1" t="s">
        <v>69</v>
      </c>
      <c r="L25" s="1" t="s">
        <v>140</v>
      </c>
      <c r="M25" s="4" t="str">
        <f t="shared" si="0"/>
        <v>Outstanding</v>
      </c>
      <c r="N25" s="13" t="s">
        <v>21</v>
      </c>
    </row>
    <row r="26" spans="1:14" ht="60" customHeight="1" x14ac:dyDescent="0.35">
      <c r="A26" s="11" t="s">
        <v>141</v>
      </c>
      <c r="B26" s="1" t="s">
        <v>142</v>
      </c>
      <c r="C26" s="2" t="s">
        <v>16</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16</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27</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27</v>
      </c>
      <c r="D29" s="3" t="s">
        <v>17</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16</v>
      </c>
      <c r="D30" s="3" t="s">
        <v>17</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83</v>
      </c>
      <c r="D31" s="3" t="s">
        <v>17</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16</v>
      </c>
      <c r="D32" s="3" t="s">
        <v>173</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26</v>
      </c>
      <c r="C33" s="2" t="s">
        <v>27</v>
      </c>
      <c r="D33" s="3" t="s">
        <v>173</v>
      </c>
      <c r="E33" s="4" t="s">
        <v>18</v>
      </c>
      <c r="F33" s="4" t="s">
        <v>19</v>
      </c>
      <c r="G33" s="4" t="s">
        <v>20</v>
      </c>
      <c r="H33" s="4" t="s">
        <v>21</v>
      </c>
      <c r="I33" s="5" t="s">
        <v>21</v>
      </c>
      <c r="J33" s="1" t="s">
        <v>28</v>
      </c>
      <c r="K33" s="1" t="s">
        <v>29</v>
      </c>
      <c r="L33" s="1" t="s">
        <v>30</v>
      </c>
      <c r="M33" s="4" t="str">
        <f t="shared" si="0"/>
        <v>Outstanding</v>
      </c>
      <c r="N33" s="13" t="s">
        <v>21</v>
      </c>
    </row>
    <row r="34" spans="1:14" ht="60" customHeight="1" x14ac:dyDescent="0.35">
      <c r="A34" s="11" t="s">
        <v>178</v>
      </c>
      <c r="B34" s="1" t="s">
        <v>32</v>
      </c>
      <c r="C34" s="2" t="s">
        <v>16</v>
      </c>
      <c r="D34" s="3" t="s">
        <v>173</v>
      </c>
      <c r="E34" s="4" t="s">
        <v>18</v>
      </c>
      <c r="F34" s="4" t="s">
        <v>19</v>
      </c>
      <c r="G34" s="4" t="s">
        <v>20</v>
      </c>
      <c r="H34" s="4" t="s">
        <v>21</v>
      </c>
      <c r="I34" s="5" t="s">
        <v>21</v>
      </c>
      <c r="J34" s="1" t="s">
        <v>33</v>
      </c>
      <c r="K34" s="1" t="s">
        <v>34</v>
      </c>
      <c r="L34" s="1" t="s">
        <v>35</v>
      </c>
      <c r="M34" s="4" t="str">
        <f t="shared" si="0"/>
        <v>Outstanding</v>
      </c>
      <c r="N34" s="13" t="s">
        <v>21</v>
      </c>
    </row>
    <row r="35" spans="1:14" ht="60" customHeight="1" x14ac:dyDescent="0.35">
      <c r="A35" s="11" t="s">
        <v>179</v>
      </c>
      <c r="B35" s="1" t="s">
        <v>37</v>
      </c>
      <c r="C35" s="2" t="s">
        <v>16</v>
      </c>
      <c r="D35" s="3" t="s">
        <v>173</v>
      </c>
      <c r="E35" s="4" t="s">
        <v>18</v>
      </c>
      <c r="F35" s="4" t="s">
        <v>19</v>
      </c>
      <c r="G35" s="4" t="s">
        <v>20</v>
      </c>
      <c r="H35" s="4" t="s">
        <v>21</v>
      </c>
      <c r="I35" s="5" t="s">
        <v>21</v>
      </c>
      <c r="J35" s="1" t="s">
        <v>180</v>
      </c>
      <c r="K35" s="1" t="s">
        <v>39</v>
      </c>
      <c r="L35" s="1" t="s">
        <v>181</v>
      </c>
      <c r="M35" s="4" t="str">
        <f t="shared" si="0"/>
        <v>Outstanding</v>
      </c>
      <c r="N35" s="13" t="s">
        <v>21</v>
      </c>
    </row>
    <row r="36" spans="1:14" ht="60" customHeight="1" x14ac:dyDescent="0.35">
      <c r="A36" s="11" t="s">
        <v>182</v>
      </c>
      <c r="B36" s="1" t="s">
        <v>42</v>
      </c>
      <c r="C36" s="2" t="s">
        <v>16</v>
      </c>
      <c r="D36" s="3" t="s">
        <v>173</v>
      </c>
      <c r="E36" s="4" t="s">
        <v>18</v>
      </c>
      <c r="F36" s="4" t="s">
        <v>19</v>
      </c>
      <c r="G36" s="4" t="s">
        <v>20</v>
      </c>
      <c r="H36" s="4" t="s">
        <v>21</v>
      </c>
      <c r="I36" s="5" t="s">
        <v>21</v>
      </c>
      <c r="J36" s="1" t="s">
        <v>43</v>
      </c>
      <c r="K36" s="1" t="s">
        <v>44</v>
      </c>
      <c r="L36" s="1" t="s">
        <v>45</v>
      </c>
      <c r="M36" s="4" t="str">
        <f t="shared" si="0"/>
        <v>Outstanding</v>
      </c>
      <c r="N36" s="13" t="s">
        <v>21</v>
      </c>
    </row>
    <row r="37" spans="1:14" ht="60" customHeight="1" x14ac:dyDescent="0.35">
      <c r="A37" s="11" t="s">
        <v>183</v>
      </c>
      <c r="B37" s="1" t="s">
        <v>47</v>
      </c>
      <c r="C37" s="2" t="s">
        <v>16</v>
      </c>
      <c r="D37" s="3" t="s">
        <v>173</v>
      </c>
      <c r="E37" s="4" t="s">
        <v>18</v>
      </c>
      <c r="F37" s="4" t="s">
        <v>19</v>
      </c>
      <c r="G37" s="4" t="s">
        <v>20</v>
      </c>
      <c r="H37" s="4" t="s">
        <v>21</v>
      </c>
      <c r="I37" s="5" t="s">
        <v>21</v>
      </c>
      <c r="J37" s="1" t="s">
        <v>48</v>
      </c>
      <c r="K37" s="1" t="s">
        <v>49</v>
      </c>
      <c r="L37" s="1" t="s">
        <v>50</v>
      </c>
      <c r="M37" s="4" t="str">
        <f t="shared" si="0"/>
        <v>Outstanding</v>
      </c>
      <c r="N37" s="13" t="s">
        <v>21</v>
      </c>
    </row>
    <row r="38" spans="1:14" ht="60" customHeight="1" x14ac:dyDescent="0.35">
      <c r="A38" s="11" t="s">
        <v>184</v>
      </c>
      <c r="B38" s="1" t="s">
        <v>52</v>
      </c>
      <c r="C38" s="2" t="s">
        <v>16</v>
      </c>
      <c r="D38" s="3" t="s">
        <v>173</v>
      </c>
      <c r="E38" s="4" t="s">
        <v>18</v>
      </c>
      <c r="F38" s="4" t="s">
        <v>19</v>
      </c>
      <c r="G38" s="4" t="s">
        <v>20</v>
      </c>
      <c r="H38" s="4" t="s">
        <v>21</v>
      </c>
      <c r="I38" s="5" t="s">
        <v>21</v>
      </c>
      <c r="J38" s="1" t="s">
        <v>53</v>
      </c>
      <c r="K38" s="1" t="s">
        <v>54</v>
      </c>
      <c r="L38" s="1" t="s">
        <v>55</v>
      </c>
      <c r="M38" s="4" t="str">
        <f t="shared" si="0"/>
        <v>Outstanding</v>
      </c>
      <c r="N38" s="13" t="s">
        <v>21</v>
      </c>
    </row>
    <row r="39" spans="1:14" ht="60" customHeight="1" x14ac:dyDescent="0.35">
      <c r="A39" s="11" t="s">
        <v>185</v>
      </c>
      <c r="B39" s="1" t="s">
        <v>57</v>
      </c>
      <c r="C39" s="2" t="s">
        <v>16</v>
      </c>
      <c r="D39" s="3" t="s">
        <v>173</v>
      </c>
      <c r="E39" s="4" t="s">
        <v>18</v>
      </c>
      <c r="F39" s="4" t="s">
        <v>19</v>
      </c>
      <c r="G39" s="4" t="s">
        <v>20</v>
      </c>
      <c r="H39" s="4" t="s">
        <v>21</v>
      </c>
      <c r="I39" s="5" t="s">
        <v>21</v>
      </c>
      <c r="J39" s="1" t="s">
        <v>58</v>
      </c>
      <c r="K39" s="1" t="s">
        <v>59</v>
      </c>
      <c r="L39" s="1" t="s">
        <v>60</v>
      </c>
      <c r="M39" s="4" t="str">
        <f t="shared" si="0"/>
        <v>Outstanding</v>
      </c>
      <c r="N39" s="13" t="s">
        <v>21</v>
      </c>
    </row>
    <row r="40" spans="1:14" ht="60" customHeight="1" x14ac:dyDescent="0.35">
      <c r="A40" s="11" t="s">
        <v>186</v>
      </c>
      <c r="B40" s="1" t="s">
        <v>62</v>
      </c>
      <c r="C40" s="2" t="s">
        <v>16</v>
      </c>
      <c r="D40" s="3" t="s">
        <v>173</v>
      </c>
      <c r="E40" s="4" t="s">
        <v>18</v>
      </c>
      <c r="F40" s="4" t="s">
        <v>19</v>
      </c>
      <c r="G40" s="4" t="s">
        <v>20</v>
      </c>
      <c r="H40" s="4" t="s">
        <v>21</v>
      </c>
      <c r="I40" s="5" t="s">
        <v>21</v>
      </c>
      <c r="J40" s="1" t="s">
        <v>63</v>
      </c>
      <c r="K40" s="1" t="s">
        <v>64</v>
      </c>
      <c r="L40" s="1" t="s">
        <v>187</v>
      </c>
      <c r="M40" s="4" t="str">
        <f t="shared" si="0"/>
        <v>Outstanding</v>
      </c>
      <c r="N40" s="13" t="s">
        <v>21</v>
      </c>
    </row>
    <row r="41" spans="1:14" ht="60" customHeight="1" x14ac:dyDescent="0.35">
      <c r="A41" s="11" t="s">
        <v>188</v>
      </c>
      <c r="B41" s="1" t="s">
        <v>72</v>
      </c>
      <c r="C41" s="2" t="s">
        <v>16</v>
      </c>
      <c r="D41" s="3" t="s">
        <v>173</v>
      </c>
      <c r="E41" s="4" t="s">
        <v>18</v>
      </c>
      <c r="F41" s="4" t="s">
        <v>19</v>
      </c>
      <c r="G41" s="4" t="s">
        <v>20</v>
      </c>
      <c r="H41" s="4" t="s">
        <v>21</v>
      </c>
      <c r="I41" s="5" t="s">
        <v>21</v>
      </c>
      <c r="J41" s="1" t="s">
        <v>73</v>
      </c>
      <c r="K41" s="1" t="s">
        <v>74</v>
      </c>
      <c r="L41" s="1" t="s">
        <v>75</v>
      </c>
      <c r="M41" s="4" t="str">
        <f t="shared" si="0"/>
        <v>Outstanding</v>
      </c>
      <c r="N41" s="13" t="s">
        <v>21</v>
      </c>
    </row>
    <row r="42" spans="1:14" ht="60" customHeight="1" x14ac:dyDescent="0.35">
      <c r="A42" s="11" t="s">
        <v>189</v>
      </c>
      <c r="B42" s="1" t="s">
        <v>77</v>
      </c>
      <c r="C42" s="2" t="s">
        <v>27</v>
      </c>
      <c r="D42" s="3" t="s">
        <v>173</v>
      </c>
      <c r="E42" s="4" t="s">
        <v>18</v>
      </c>
      <c r="F42" s="4" t="s">
        <v>19</v>
      </c>
      <c r="G42" s="4" t="s">
        <v>20</v>
      </c>
      <c r="H42" s="4" t="s">
        <v>21</v>
      </c>
      <c r="I42" s="5" t="s">
        <v>21</v>
      </c>
      <c r="J42" s="1" t="s">
        <v>190</v>
      </c>
      <c r="K42" s="1" t="s">
        <v>79</v>
      </c>
      <c r="L42" s="1" t="s">
        <v>80</v>
      </c>
      <c r="M42" s="4" t="str">
        <f t="shared" si="0"/>
        <v>Outstanding</v>
      </c>
      <c r="N42" s="13" t="s">
        <v>21</v>
      </c>
    </row>
    <row r="43" spans="1:14" ht="60" customHeight="1" x14ac:dyDescent="0.35">
      <c r="A43" s="11" t="s">
        <v>191</v>
      </c>
      <c r="B43" s="1" t="s">
        <v>82</v>
      </c>
      <c r="C43" s="2" t="s">
        <v>83</v>
      </c>
      <c r="D43" s="3" t="s">
        <v>173</v>
      </c>
      <c r="E43" s="4" t="s">
        <v>18</v>
      </c>
      <c r="F43" s="4" t="s">
        <v>19</v>
      </c>
      <c r="G43" s="4" t="s">
        <v>20</v>
      </c>
      <c r="H43" s="4" t="s">
        <v>21</v>
      </c>
      <c r="I43" s="5" t="s">
        <v>21</v>
      </c>
      <c r="J43" s="1" t="s">
        <v>84</v>
      </c>
      <c r="K43" s="1" t="s">
        <v>85</v>
      </c>
      <c r="L43" s="1" t="s">
        <v>86</v>
      </c>
      <c r="M43" s="4" t="str">
        <f t="shared" si="0"/>
        <v>Outstanding</v>
      </c>
      <c r="N43" s="13" t="s">
        <v>21</v>
      </c>
    </row>
    <row r="44" spans="1:14" ht="60" customHeight="1" x14ac:dyDescent="0.35">
      <c r="A44" s="11" t="s">
        <v>192</v>
      </c>
      <c r="B44" s="1" t="s">
        <v>88</v>
      </c>
      <c r="C44" s="2" t="s">
        <v>16</v>
      </c>
      <c r="D44" s="3" t="s">
        <v>173</v>
      </c>
      <c r="E44" s="4" t="s">
        <v>18</v>
      </c>
      <c r="F44" s="4" t="s">
        <v>19</v>
      </c>
      <c r="G44" s="4" t="s">
        <v>20</v>
      </c>
      <c r="H44" s="4" t="s">
        <v>21</v>
      </c>
      <c r="I44" s="5" t="s">
        <v>21</v>
      </c>
      <c r="J44" s="1" t="s">
        <v>89</v>
      </c>
      <c r="K44" s="1" t="s">
        <v>90</v>
      </c>
      <c r="L44" s="1" t="s">
        <v>91</v>
      </c>
      <c r="M44" s="4" t="str">
        <f t="shared" si="0"/>
        <v>Outstanding</v>
      </c>
      <c r="N44" s="13" t="s">
        <v>21</v>
      </c>
    </row>
    <row r="45" spans="1:14" ht="60" customHeight="1" x14ac:dyDescent="0.35">
      <c r="A45" s="11" t="s">
        <v>193</v>
      </c>
      <c r="B45" s="1" t="s">
        <v>194</v>
      </c>
      <c r="C45" s="2" t="s">
        <v>16</v>
      </c>
      <c r="D45" s="3" t="s">
        <v>173</v>
      </c>
      <c r="E45" s="4" t="s">
        <v>18</v>
      </c>
      <c r="F45" s="4" t="s">
        <v>19</v>
      </c>
      <c r="G45" s="4" t="s">
        <v>20</v>
      </c>
      <c r="H45" s="4" t="s">
        <v>21</v>
      </c>
      <c r="I45" s="5" t="s">
        <v>21</v>
      </c>
      <c r="J45" s="1" t="s">
        <v>195</v>
      </c>
      <c r="K45" s="1" t="s">
        <v>95</v>
      </c>
      <c r="L45" s="1" t="s">
        <v>196</v>
      </c>
      <c r="M45" s="4" t="str">
        <f t="shared" si="0"/>
        <v>Outstanding</v>
      </c>
      <c r="N45" s="13" t="s">
        <v>21</v>
      </c>
    </row>
    <row r="46" spans="1:14" ht="60" customHeight="1" x14ac:dyDescent="0.35">
      <c r="A46" s="11" t="s">
        <v>197</v>
      </c>
      <c r="B46" s="1" t="s">
        <v>198</v>
      </c>
      <c r="C46" s="2" t="s">
        <v>16</v>
      </c>
      <c r="D46" s="3" t="s">
        <v>173</v>
      </c>
      <c r="E46" s="4" t="s">
        <v>18</v>
      </c>
      <c r="F46" s="4" t="s">
        <v>19</v>
      </c>
      <c r="G46" s="4" t="s">
        <v>20</v>
      </c>
      <c r="H46" s="4" t="s">
        <v>21</v>
      </c>
      <c r="I46" s="5" t="s">
        <v>21</v>
      </c>
      <c r="J46" s="1" t="s">
        <v>199</v>
      </c>
      <c r="K46" s="1" t="s">
        <v>100</v>
      </c>
      <c r="L46" s="1" t="s">
        <v>101</v>
      </c>
      <c r="M46" s="4" t="str">
        <f t="shared" si="0"/>
        <v>Outstanding</v>
      </c>
      <c r="N46" s="13" t="s">
        <v>21</v>
      </c>
    </row>
    <row r="47" spans="1:14" ht="60" customHeight="1" x14ac:dyDescent="0.35">
      <c r="A47" s="11" t="s">
        <v>200</v>
      </c>
      <c r="B47" s="1" t="s">
        <v>103</v>
      </c>
      <c r="C47" s="2" t="s">
        <v>16</v>
      </c>
      <c r="D47" s="3" t="s">
        <v>173</v>
      </c>
      <c r="E47" s="4" t="s">
        <v>18</v>
      </c>
      <c r="F47" s="4" t="s">
        <v>19</v>
      </c>
      <c r="G47" s="4" t="s">
        <v>20</v>
      </c>
      <c r="H47" s="4" t="s">
        <v>21</v>
      </c>
      <c r="I47" s="5" t="s">
        <v>21</v>
      </c>
      <c r="J47" s="1" t="s">
        <v>104</v>
      </c>
      <c r="K47" s="1" t="s">
        <v>105</v>
      </c>
      <c r="L47" s="1" t="s">
        <v>106</v>
      </c>
      <c r="M47" s="4" t="str">
        <f t="shared" si="0"/>
        <v>Outstanding</v>
      </c>
      <c r="N47" s="13" t="s">
        <v>21</v>
      </c>
    </row>
    <row r="48" spans="1:14" ht="60" customHeight="1" x14ac:dyDescent="0.35">
      <c r="A48" s="11" t="s">
        <v>201</v>
      </c>
      <c r="B48" s="1" t="s">
        <v>202</v>
      </c>
      <c r="C48" s="2" t="s">
        <v>16</v>
      </c>
      <c r="D48" s="3" t="s">
        <v>173</v>
      </c>
      <c r="E48" s="4" t="s">
        <v>18</v>
      </c>
      <c r="F48" s="4" t="s">
        <v>19</v>
      </c>
      <c r="G48" s="4" t="s">
        <v>20</v>
      </c>
      <c r="H48" s="4" t="s">
        <v>21</v>
      </c>
      <c r="I48" s="5" t="s">
        <v>21</v>
      </c>
      <c r="J48" s="1" t="s">
        <v>203</v>
      </c>
      <c r="K48" s="1" t="s">
        <v>110</v>
      </c>
      <c r="L48" s="1" t="s">
        <v>204</v>
      </c>
      <c r="M48" s="4" t="str">
        <f t="shared" si="0"/>
        <v>Outstanding</v>
      </c>
      <c r="N48" s="13" t="s">
        <v>21</v>
      </c>
    </row>
    <row r="49" spans="1:14" ht="60" customHeight="1" x14ac:dyDescent="0.35">
      <c r="A49" s="11" t="s">
        <v>205</v>
      </c>
      <c r="B49" s="1" t="s">
        <v>206</v>
      </c>
      <c r="C49" s="2" t="s">
        <v>16</v>
      </c>
      <c r="D49" s="3" t="s">
        <v>173</v>
      </c>
      <c r="E49" s="4" t="s">
        <v>18</v>
      </c>
      <c r="F49" s="4" t="s">
        <v>19</v>
      </c>
      <c r="G49" s="4" t="s">
        <v>20</v>
      </c>
      <c r="H49" s="4" t="s">
        <v>21</v>
      </c>
      <c r="I49" s="5" t="s">
        <v>21</v>
      </c>
      <c r="J49" s="1" t="s">
        <v>207</v>
      </c>
      <c r="K49" s="1" t="s">
        <v>115</v>
      </c>
      <c r="L49" s="1" t="s">
        <v>208</v>
      </c>
      <c r="M49" s="4" t="str">
        <f t="shared" si="0"/>
        <v>Outstanding</v>
      </c>
      <c r="N49" s="13" t="s">
        <v>21</v>
      </c>
    </row>
    <row r="50" spans="1:14" ht="60" customHeight="1" x14ac:dyDescent="0.35">
      <c r="A50" s="11" t="s">
        <v>209</v>
      </c>
      <c r="B50" s="1" t="s">
        <v>210</v>
      </c>
      <c r="C50" s="2" t="s">
        <v>16</v>
      </c>
      <c r="D50" s="3" t="s">
        <v>173</v>
      </c>
      <c r="E50" s="4" t="s">
        <v>18</v>
      </c>
      <c r="F50" s="4" t="s">
        <v>19</v>
      </c>
      <c r="G50" s="4" t="s">
        <v>20</v>
      </c>
      <c r="H50" s="4" t="s">
        <v>21</v>
      </c>
      <c r="I50" s="5" t="s">
        <v>21</v>
      </c>
      <c r="J50" s="1" t="s">
        <v>211</v>
      </c>
      <c r="K50" s="1" t="s">
        <v>120</v>
      </c>
      <c r="L50" s="1" t="s">
        <v>212</v>
      </c>
      <c r="M50" s="4" t="str">
        <f t="shared" si="0"/>
        <v>Outstanding</v>
      </c>
      <c r="N50" s="13" t="s">
        <v>21</v>
      </c>
    </row>
    <row r="51" spans="1:14" ht="60" customHeight="1" x14ac:dyDescent="0.35">
      <c r="A51" s="11" t="s">
        <v>213</v>
      </c>
      <c r="B51" s="1" t="s">
        <v>123</v>
      </c>
      <c r="C51" s="2" t="s">
        <v>16</v>
      </c>
      <c r="D51" s="3" t="s">
        <v>173</v>
      </c>
      <c r="E51" s="4" t="s">
        <v>18</v>
      </c>
      <c r="F51" s="4" t="s">
        <v>19</v>
      </c>
      <c r="G51" s="4" t="s">
        <v>20</v>
      </c>
      <c r="H51" s="4" t="s">
        <v>21</v>
      </c>
      <c r="I51" s="5" t="s">
        <v>21</v>
      </c>
      <c r="J51" s="1" t="s">
        <v>214</v>
      </c>
      <c r="K51" s="1" t="s">
        <v>125</v>
      </c>
      <c r="L51" s="1" t="s">
        <v>215</v>
      </c>
      <c r="M51" s="4" t="str">
        <f t="shared" si="0"/>
        <v>Outstanding</v>
      </c>
      <c r="N51" s="13" t="s">
        <v>21</v>
      </c>
    </row>
    <row r="52" spans="1:14" ht="60" customHeight="1" x14ac:dyDescent="0.35">
      <c r="A52" s="11" t="s">
        <v>216</v>
      </c>
      <c r="B52" s="1" t="s">
        <v>217</v>
      </c>
      <c r="C52" s="2" t="s">
        <v>16</v>
      </c>
      <c r="D52" s="3" t="s">
        <v>173</v>
      </c>
      <c r="E52" s="4" t="s">
        <v>18</v>
      </c>
      <c r="F52" s="4" t="s">
        <v>19</v>
      </c>
      <c r="G52" s="4" t="s">
        <v>20</v>
      </c>
      <c r="H52" s="4" t="s">
        <v>21</v>
      </c>
      <c r="I52" s="5" t="s">
        <v>21</v>
      </c>
      <c r="J52" s="1" t="s">
        <v>218</v>
      </c>
      <c r="K52" s="1" t="s">
        <v>130</v>
      </c>
      <c r="L52" s="1" t="s">
        <v>219</v>
      </c>
      <c r="M52" s="4" t="str">
        <f t="shared" si="0"/>
        <v>Outstanding</v>
      </c>
      <c r="N52" s="13" t="s">
        <v>21</v>
      </c>
    </row>
    <row r="53" spans="1:14" ht="60" customHeight="1" x14ac:dyDescent="0.35">
      <c r="A53" s="11" t="s">
        <v>220</v>
      </c>
      <c r="B53" s="1" t="s">
        <v>221</v>
      </c>
      <c r="C53" s="2" t="s">
        <v>16</v>
      </c>
      <c r="D53" s="3" t="s">
        <v>173</v>
      </c>
      <c r="E53" s="4" t="s">
        <v>18</v>
      </c>
      <c r="F53" s="4" t="s">
        <v>19</v>
      </c>
      <c r="G53" s="4" t="s">
        <v>20</v>
      </c>
      <c r="H53" s="4" t="s">
        <v>21</v>
      </c>
      <c r="I53" s="5" t="s">
        <v>21</v>
      </c>
      <c r="J53" s="1" t="s">
        <v>222</v>
      </c>
      <c r="K53" s="1" t="s">
        <v>135</v>
      </c>
      <c r="L53" s="1" t="s">
        <v>223</v>
      </c>
      <c r="M53" s="4" t="str">
        <f t="shared" si="0"/>
        <v>Outstanding</v>
      </c>
      <c r="N53" s="13" t="s">
        <v>21</v>
      </c>
    </row>
    <row r="54" spans="1:14" ht="60" customHeight="1" x14ac:dyDescent="0.35">
      <c r="A54" s="11" t="s">
        <v>224</v>
      </c>
      <c r="B54" s="1" t="s">
        <v>225</v>
      </c>
      <c r="C54" s="2" t="s">
        <v>16</v>
      </c>
      <c r="D54" s="3" t="s">
        <v>173</v>
      </c>
      <c r="E54" s="4" t="s">
        <v>18</v>
      </c>
      <c r="F54" s="4" t="s">
        <v>19</v>
      </c>
      <c r="G54" s="4" t="s">
        <v>20</v>
      </c>
      <c r="H54" s="4" t="s">
        <v>21</v>
      </c>
      <c r="I54" s="5" t="s">
        <v>21</v>
      </c>
      <c r="J54" s="1" t="s">
        <v>226</v>
      </c>
      <c r="K54" s="1" t="s">
        <v>69</v>
      </c>
      <c r="L54" s="1" t="s">
        <v>227</v>
      </c>
      <c r="M54" s="4" t="str">
        <f t="shared" si="0"/>
        <v>Outstanding</v>
      </c>
      <c r="N54" s="13" t="s">
        <v>21</v>
      </c>
    </row>
    <row r="55" spans="1:14" ht="60" customHeight="1" x14ac:dyDescent="0.35">
      <c r="A55" s="11" t="s">
        <v>228</v>
      </c>
      <c r="B55" s="1" t="s">
        <v>229</v>
      </c>
      <c r="C55" s="2" t="s">
        <v>16</v>
      </c>
      <c r="D55" s="3" t="s">
        <v>173</v>
      </c>
      <c r="E55" s="4" t="s">
        <v>18</v>
      </c>
      <c r="F55" s="4" t="s">
        <v>19</v>
      </c>
      <c r="G55" s="4" t="s">
        <v>20</v>
      </c>
      <c r="H55" s="4" t="s">
        <v>21</v>
      </c>
      <c r="I55" s="5" t="s">
        <v>21</v>
      </c>
      <c r="J55" s="1" t="s">
        <v>230</v>
      </c>
      <c r="K55" s="1" t="s">
        <v>231</v>
      </c>
      <c r="L55" s="1" t="s">
        <v>232</v>
      </c>
      <c r="M55" s="4" t="str">
        <f t="shared" si="0"/>
        <v>Outstanding</v>
      </c>
      <c r="N55" s="13" t="s">
        <v>21</v>
      </c>
    </row>
    <row r="56" spans="1:14" ht="60" customHeight="1" x14ac:dyDescent="0.35">
      <c r="A56" s="11" t="s">
        <v>233</v>
      </c>
      <c r="B56" s="1" t="s">
        <v>234</v>
      </c>
      <c r="C56" s="2" t="s">
        <v>16</v>
      </c>
      <c r="D56" s="3" t="s">
        <v>173</v>
      </c>
      <c r="E56" s="4" t="s">
        <v>18</v>
      </c>
      <c r="F56" s="4" t="s">
        <v>19</v>
      </c>
      <c r="G56" s="4" t="s">
        <v>20</v>
      </c>
      <c r="H56" s="4" t="s">
        <v>21</v>
      </c>
      <c r="I56" s="5" t="s">
        <v>21</v>
      </c>
      <c r="J56" s="1" t="s">
        <v>235</v>
      </c>
      <c r="K56" s="1" t="s">
        <v>144</v>
      </c>
      <c r="L56" s="1" t="s">
        <v>236</v>
      </c>
      <c r="M56" s="4" t="str">
        <f t="shared" si="0"/>
        <v>Outstanding</v>
      </c>
      <c r="N56" s="13" t="s">
        <v>21</v>
      </c>
    </row>
    <row r="57" spans="1:14" ht="60" customHeight="1" x14ac:dyDescent="0.35">
      <c r="A57" s="11" t="s">
        <v>237</v>
      </c>
      <c r="B57" s="1" t="s">
        <v>147</v>
      </c>
      <c r="C57" s="2" t="s">
        <v>16</v>
      </c>
      <c r="D57" s="3" t="s">
        <v>173</v>
      </c>
      <c r="E57" s="4" t="s">
        <v>18</v>
      </c>
      <c r="F57" s="4" t="s">
        <v>19</v>
      </c>
      <c r="G57" s="4" t="s">
        <v>20</v>
      </c>
      <c r="H57" s="4" t="s">
        <v>21</v>
      </c>
      <c r="I57" s="5" t="s">
        <v>21</v>
      </c>
      <c r="J57" s="1" t="s">
        <v>238</v>
      </c>
      <c r="K57" s="1" t="s">
        <v>149</v>
      </c>
      <c r="L57" s="1" t="s">
        <v>239</v>
      </c>
      <c r="M57" s="4" t="str">
        <f t="shared" si="0"/>
        <v>Outstanding</v>
      </c>
      <c r="N57" s="13" t="s">
        <v>21</v>
      </c>
    </row>
    <row r="58" spans="1:14" ht="60" customHeight="1" x14ac:dyDescent="0.35">
      <c r="A58" s="11" t="s">
        <v>240</v>
      </c>
      <c r="B58" s="1" t="s">
        <v>241</v>
      </c>
      <c r="C58" s="2" t="s">
        <v>27</v>
      </c>
      <c r="D58" s="3" t="s">
        <v>173</v>
      </c>
      <c r="E58" s="4" t="s">
        <v>18</v>
      </c>
      <c r="F58" s="4" t="s">
        <v>19</v>
      </c>
      <c r="G58" s="4" t="s">
        <v>20</v>
      </c>
      <c r="H58" s="4" t="s">
        <v>21</v>
      </c>
      <c r="I58" s="5" t="s">
        <v>21</v>
      </c>
      <c r="J58" s="1" t="s">
        <v>242</v>
      </c>
      <c r="K58" s="1" t="s">
        <v>154</v>
      </c>
      <c r="L58" s="1" t="s">
        <v>243</v>
      </c>
      <c r="M58" s="4" t="str">
        <f t="shared" si="0"/>
        <v>Outstanding</v>
      </c>
      <c r="N58" s="13" t="s">
        <v>21</v>
      </c>
    </row>
    <row r="59" spans="1:14" ht="60" customHeight="1" x14ac:dyDescent="0.35">
      <c r="A59" s="11" t="s">
        <v>244</v>
      </c>
      <c r="B59" s="1" t="s">
        <v>157</v>
      </c>
      <c r="C59" s="2" t="s">
        <v>27</v>
      </c>
      <c r="D59" s="3" t="s">
        <v>173</v>
      </c>
      <c r="E59" s="4" t="s">
        <v>18</v>
      </c>
      <c r="F59" s="4" t="s">
        <v>19</v>
      </c>
      <c r="G59" s="4" t="s">
        <v>20</v>
      </c>
      <c r="H59" s="4" t="s">
        <v>21</v>
      </c>
      <c r="I59" s="5" t="s">
        <v>21</v>
      </c>
      <c r="J59" s="1" t="s">
        <v>245</v>
      </c>
      <c r="K59" s="1" t="s">
        <v>159</v>
      </c>
      <c r="L59" s="1" t="s">
        <v>246</v>
      </c>
      <c r="M59" s="4" t="str">
        <f t="shared" si="0"/>
        <v>Outstanding</v>
      </c>
      <c r="N59" s="13" t="s">
        <v>21</v>
      </c>
    </row>
    <row r="60" spans="1:14" ht="60" customHeight="1" x14ac:dyDescent="0.35">
      <c r="A60" s="11" t="s">
        <v>247</v>
      </c>
      <c r="B60" s="1" t="s">
        <v>162</v>
      </c>
      <c r="C60" s="2" t="s">
        <v>16</v>
      </c>
      <c r="D60" s="3" t="s">
        <v>173</v>
      </c>
      <c r="E60" s="4" t="s">
        <v>18</v>
      </c>
      <c r="F60" s="4" t="s">
        <v>19</v>
      </c>
      <c r="G60" s="4" t="s">
        <v>20</v>
      </c>
      <c r="H60" s="4" t="s">
        <v>21</v>
      </c>
      <c r="I60" s="5" t="s">
        <v>21</v>
      </c>
      <c r="J60" s="1" t="s">
        <v>163</v>
      </c>
      <c r="K60" s="1" t="s">
        <v>164</v>
      </c>
      <c r="L60" s="1" t="s">
        <v>165</v>
      </c>
      <c r="M60" s="4" t="str">
        <f t="shared" si="0"/>
        <v>Outstanding</v>
      </c>
      <c r="N60" s="13" t="s">
        <v>21</v>
      </c>
    </row>
    <row r="61" spans="1:14" ht="60" customHeight="1" x14ac:dyDescent="0.35">
      <c r="A61" s="12" t="s">
        <v>248</v>
      </c>
      <c r="B61" s="6" t="s">
        <v>167</v>
      </c>
      <c r="C61" s="7" t="s">
        <v>83</v>
      </c>
      <c r="D61" s="8" t="s">
        <v>173</v>
      </c>
      <c r="E61" s="9" t="s">
        <v>18</v>
      </c>
      <c r="F61" s="9" t="s">
        <v>19</v>
      </c>
      <c r="G61" s="9" t="s">
        <v>20</v>
      </c>
      <c r="H61" s="9" t="s">
        <v>21</v>
      </c>
      <c r="I61" s="10" t="s">
        <v>21</v>
      </c>
      <c r="J61" s="6" t="s">
        <v>168</v>
      </c>
      <c r="K61" s="6" t="s">
        <v>169</v>
      </c>
      <c r="L61" s="6" t="s">
        <v>249</v>
      </c>
      <c r="M61" s="9" t="str">
        <f t="shared" si="0"/>
        <v>Outstanding</v>
      </c>
      <c r="N61" s="14" t="s">
        <v>21</v>
      </c>
    </row>
    <row r="65" spans="1:4" ht="32" customHeight="1" x14ac:dyDescent="0.35">
      <c r="A65" s="109" t="s">
        <v>250</v>
      </c>
      <c r="B65" s="109"/>
      <c r="C65" s="109"/>
      <c r="D65" s="109"/>
    </row>
  </sheetData>
  <mergeCells count="1">
    <mergeCell ref="A65:D65"/>
  </mergeCells>
  <conditionalFormatting sqref="C2:C61">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61">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61">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61">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61" xr:uid="{00000000-0002-0000-0200-000000000000}">
      <formula1>"Must,Should,Could,Won't,Unassigned"</formula1>
    </dataValidation>
    <dataValidation type="list" showErrorMessage="1" errorTitle="Invalid Value" error="Please select a value from the list: Low, Medium, High, Unassessed." sqref="F2:F61" xr:uid="{00000000-0002-0000-0200-000001000000}">
      <formula1>"Low,Medium,High,Unassessed"</formula1>
    </dataValidation>
    <dataValidation type="list" showErrorMessage="1" errorTitle="Invalid Value" error="Please select a value from the list: Phase1, Phase2, Phase3, Phase4, Phase5, Pending." sqref="G2:G6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61" xr:uid="{00000000-0002-0000-0200-000003000000}">
      <formula1>"Implemented,Testing,Failed,Compensated,Risk Accepted,N/A"</formula1>
    </dataValidation>
  </dataValidations>
  <hyperlinks>
    <hyperlink ref="A6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382</v>
      </c>
      <c r="C2" s="126" t="s">
        <v>382</v>
      </c>
      <c r="D2" s="126" t="s">
        <v>382</v>
      </c>
      <c r="E2" s="126" t="s">
        <v>382</v>
      </c>
      <c r="F2" s="126" t="s">
        <v>382</v>
      </c>
      <c r="G2" s="126" t="s">
        <v>382</v>
      </c>
      <c r="H2" s="130" t="s">
        <v>383</v>
      </c>
      <c r="I2" s="130" t="s">
        <v>383</v>
      </c>
      <c r="J2" s="130" t="s">
        <v>383</v>
      </c>
      <c r="K2" s="130" t="s">
        <v>383</v>
      </c>
      <c r="L2" s="130" t="s">
        <v>383</v>
      </c>
      <c r="M2" s="129" t="s">
        <v>384</v>
      </c>
      <c r="N2" s="129" t="s">
        <v>384</v>
      </c>
      <c r="O2" s="131" t="s">
        <v>385</v>
      </c>
      <c r="P2" s="131" t="s">
        <v>385</v>
      </c>
      <c r="Q2" s="127" t="s">
        <v>12</v>
      </c>
      <c r="R2" s="127" t="s">
        <v>12</v>
      </c>
      <c r="S2" s="127" t="s">
        <v>12</v>
      </c>
      <c r="T2" s="128" t="s">
        <v>386</v>
      </c>
    </row>
    <row r="3" spans="2:20" ht="35" customHeight="1" x14ac:dyDescent="0.35">
      <c r="B3" s="73" t="s">
        <v>387</v>
      </c>
      <c r="C3" s="73" t="s">
        <v>388</v>
      </c>
      <c r="D3" s="73" t="s">
        <v>389</v>
      </c>
      <c r="E3" s="73" t="s">
        <v>390</v>
      </c>
      <c r="F3" s="73" t="s">
        <v>391</v>
      </c>
      <c r="G3" s="73" t="s">
        <v>10</v>
      </c>
      <c r="H3" s="74" t="s">
        <v>392</v>
      </c>
      <c r="I3" s="74" t="s">
        <v>393</v>
      </c>
      <c r="J3" s="74" t="s">
        <v>394</v>
      </c>
      <c r="K3" s="74" t="s">
        <v>395</v>
      </c>
      <c r="L3" s="74" t="s">
        <v>326</v>
      </c>
      <c r="M3" s="75" t="s">
        <v>396</v>
      </c>
      <c r="N3" s="75" t="s">
        <v>397</v>
      </c>
      <c r="O3" s="76" t="s">
        <v>398</v>
      </c>
      <c r="P3" s="76" t="s">
        <v>399</v>
      </c>
      <c r="Q3" s="77" t="s">
        <v>12</v>
      </c>
      <c r="R3" s="77" t="s">
        <v>400</v>
      </c>
      <c r="S3" s="77" t="s">
        <v>401</v>
      </c>
      <c r="T3" s="78" t="s">
        <v>402</v>
      </c>
    </row>
    <row r="4" spans="2:20" ht="60" customHeight="1" x14ac:dyDescent="0.35">
      <c r="B4" s="79" t="s">
        <v>403</v>
      </c>
      <c r="C4" s="79" t="s">
        <v>404</v>
      </c>
      <c r="D4" s="79" t="s">
        <v>405</v>
      </c>
      <c r="E4" s="79" t="s">
        <v>406</v>
      </c>
      <c r="F4" s="79" t="s">
        <v>407</v>
      </c>
      <c r="G4" s="79" t="s">
        <v>408</v>
      </c>
      <c r="H4" s="79" t="s">
        <v>409</v>
      </c>
      <c r="I4" s="79" t="s">
        <v>410</v>
      </c>
      <c r="J4" s="79" t="s">
        <v>411</v>
      </c>
      <c r="K4" s="79" t="s">
        <v>412</v>
      </c>
      <c r="L4" s="79" t="s">
        <v>413</v>
      </c>
      <c r="M4" s="79" t="s">
        <v>414</v>
      </c>
      <c r="N4" s="79" t="s">
        <v>415</v>
      </c>
      <c r="O4" s="79" t="s">
        <v>416</v>
      </c>
      <c r="P4" s="79" t="s">
        <v>417</v>
      </c>
      <c r="Q4" s="79" t="s">
        <v>418</v>
      </c>
      <c r="R4" s="79" t="s">
        <v>419</v>
      </c>
      <c r="S4" s="79" t="s">
        <v>420</v>
      </c>
      <c r="T4" s="79" t="s">
        <v>421</v>
      </c>
    </row>
    <row r="5" spans="2:20" ht="60" customHeight="1" x14ac:dyDescent="0.35">
      <c r="B5" s="41" t="s">
        <v>422</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423</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424</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425</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426</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427</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428</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429</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430</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431</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432</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433</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434</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435</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436</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437</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438</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439</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440</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441</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442</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443</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444</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445</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446</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447</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448</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449</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450</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451</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452</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453</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454</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455</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456</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457</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458</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459</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460</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461</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462</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463</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464</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465</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466</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467</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468</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469</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470</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471</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250</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472</v>
      </c>
      <c r="B1" s="107" t="s">
        <v>0</v>
      </c>
      <c r="C1" s="107" t="s">
        <v>473</v>
      </c>
      <c r="D1" s="107" t="s">
        <v>10</v>
      </c>
      <c r="E1" s="107" t="s">
        <v>474</v>
      </c>
      <c r="F1" s="107" t="s">
        <v>475</v>
      </c>
      <c r="G1" s="107" t="s">
        <v>476</v>
      </c>
      <c r="H1" s="107" t="s">
        <v>477</v>
      </c>
      <c r="I1" s="107" t="s">
        <v>478</v>
      </c>
      <c r="J1" s="107" t="s">
        <v>479</v>
      </c>
      <c r="K1" s="107" t="s">
        <v>480</v>
      </c>
      <c r="L1" s="107" t="s">
        <v>481</v>
      </c>
      <c r="M1" s="107" t="s">
        <v>482</v>
      </c>
      <c r="N1" s="107" t="s">
        <v>483</v>
      </c>
      <c r="O1" s="107" t="s">
        <v>484</v>
      </c>
      <c r="P1" s="107" t="s">
        <v>485</v>
      </c>
      <c r="Q1" s="107" t="s">
        <v>486</v>
      </c>
      <c r="R1" s="107" t="s">
        <v>487</v>
      </c>
      <c r="S1" s="107" t="s">
        <v>488</v>
      </c>
      <c r="T1" s="107" t="s">
        <v>489</v>
      </c>
      <c r="U1" s="107" t="s">
        <v>490</v>
      </c>
      <c r="V1" s="107" t="s">
        <v>491</v>
      </c>
      <c r="W1" s="107" t="s">
        <v>492</v>
      </c>
      <c r="X1" s="107" t="s">
        <v>493</v>
      </c>
      <c r="Y1" s="107" t="s">
        <v>494</v>
      </c>
      <c r="Z1" s="107" t="s">
        <v>495</v>
      </c>
      <c r="AA1" s="107" t="s">
        <v>496</v>
      </c>
      <c r="AB1" s="107" t="s">
        <v>497</v>
      </c>
      <c r="AC1" s="107" t="s">
        <v>498</v>
      </c>
      <c r="AD1" s="107" t="s">
        <v>499</v>
      </c>
      <c r="AE1" s="107" t="s">
        <v>500</v>
      </c>
      <c r="AF1" s="107" t="s">
        <v>501</v>
      </c>
      <c r="AG1" s="107" t="s">
        <v>502</v>
      </c>
      <c r="AH1" s="107" t="s">
        <v>503</v>
      </c>
      <c r="AI1" s="107" t="s">
        <v>504</v>
      </c>
      <c r="AJ1" s="107" t="s">
        <v>505</v>
      </c>
      <c r="AK1" s="107" t="s">
        <v>506</v>
      </c>
      <c r="AL1" s="107" t="s">
        <v>507</v>
      </c>
      <c r="AM1" s="107" t="s">
        <v>508</v>
      </c>
      <c r="AN1" s="107" t="s">
        <v>509</v>
      </c>
      <c r="AO1" s="107" t="s">
        <v>510</v>
      </c>
      <c r="AP1" s="107" t="s">
        <v>511</v>
      </c>
      <c r="AQ1" s="107" t="s">
        <v>512</v>
      </c>
      <c r="AR1" s="107" t="s">
        <v>513</v>
      </c>
      <c r="AS1" s="107" t="s">
        <v>514</v>
      </c>
      <c r="AT1" s="107" t="s">
        <v>515</v>
      </c>
      <c r="AU1" s="107" t="s">
        <v>516</v>
      </c>
      <c r="AV1" s="107" t="s">
        <v>517</v>
      </c>
      <c r="AW1" s="108" t="s">
        <v>518</v>
      </c>
    </row>
    <row r="2" spans="1:49" ht="60" customHeight="1" outlineLevel="1" x14ac:dyDescent="0.35">
      <c r="A2" s="100" t="s">
        <v>519</v>
      </c>
      <c r="B2" s="83">
        <v>1</v>
      </c>
      <c r="C2" s="85" t="s">
        <v>21</v>
      </c>
      <c r="D2" s="87" t="s">
        <v>520</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519</v>
      </c>
      <c r="B3" s="84" t="s">
        <v>521</v>
      </c>
      <c r="C3" s="86" t="s">
        <v>522</v>
      </c>
      <c r="D3" s="88" t="s">
        <v>523</v>
      </c>
      <c r="E3" s="88" t="s">
        <v>524</v>
      </c>
      <c r="F3" s="89" t="s">
        <v>525</v>
      </c>
      <c r="G3" s="89" t="s">
        <v>526</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519</v>
      </c>
      <c r="B4" s="84" t="s">
        <v>527</v>
      </c>
      <c r="C4" s="86" t="s">
        <v>528</v>
      </c>
      <c r="D4" s="88" t="s">
        <v>529</v>
      </c>
      <c r="E4" s="88" t="s">
        <v>530</v>
      </c>
      <c r="F4" s="89" t="s">
        <v>525</v>
      </c>
      <c r="G4" s="89" t="s">
        <v>531</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519</v>
      </c>
      <c r="B5" s="84" t="s">
        <v>532</v>
      </c>
      <c r="C5" s="86" t="s">
        <v>533</v>
      </c>
      <c r="D5" s="88" t="s">
        <v>534</v>
      </c>
      <c r="E5" s="88" t="s">
        <v>535</v>
      </c>
      <c r="F5" s="89" t="s">
        <v>525</v>
      </c>
      <c r="G5" s="89" t="s">
        <v>536</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519</v>
      </c>
      <c r="B6" s="84" t="s">
        <v>537</v>
      </c>
      <c r="C6" s="86" t="s">
        <v>538</v>
      </c>
      <c r="D6" s="88" t="s">
        <v>539</v>
      </c>
      <c r="E6" s="88" t="s">
        <v>540</v>
      </c>
      <c r="F6" s="89" t="s">
        <v>525</v>
      </c>
      <c r="G6" s="89" t="s">
        <v>526</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519</v>
      </c>
      <c r="B7" s="84" t="s">
        <v>541</v>
      </c>
      <c r="C7" s="86" t="s">
        <v>542</v>
      </c>
      <c r="D7" s="88" t="s">
        <v>543</v>
      </c>
      <c r="E7" s="88" t="s">
        <v>544</v>
      </c>
      <c r="F7" s="89" t="s">
        <v>525</v>
      </c>
      <c r="G7" s="89" t="s">
        <v>536</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545</v>
      </c>
      <c r="B8" s="83">
        <v>2</v>
      </c>
      <c r="C8" s="85" t="s">
        <v>21</v>
      </c>
      <c r="D8" s="87" t="s">
        <v>546</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545</v>
      </c>
      <c r="B9" s="84" t="s">
        <v>547</v>
      </c>
      <c r="C9" s="86" t="s">
        <v>548</v>
      </c>
      <c r="D9" s="88" t="s">
        <v>549</v>
      </c>
      <c r="E9" s="88" t="s">
        <v>550</v>
      </c>
      <c r="F9" s="89" t="s">
        <v>551</v>
      </c>
      <c r="G9" s="89" t="s">
        <v>526</v>
      </c>
      <c r="H9" s="89">
        <v>1</v>
      </c>
      <c r="I9" s="91">
        <f>IF(COUNTIF(J9:AW9,"&lt;&gt;")=0,"",SUMPRODUCT(((Recommendations[ImplStatus]="Implemented")+(Recommendations[ImplStatus]="Compensated"))*ISNUMBER(MATCH(Recommendations[Id],J9:AW9,0)))/COUNTIF(J9:AW9,"&lt;&gt;"))</f>
        <v>0</v>
      </c>
      <c r="J9" s="93" t="s">
        <v>122</v>
      </c>
      <c r="K9" s="93" t="s">
        <v>213</v>
      </c>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545</v>
      </c>
      <c r="B10" s="84" t="s">
        <v>552</v>
      </c>
      <c r="C10" s="86" t="s">
        <v>553</v>
      </c>
      <c r="D10" s="88" t="s">
        <v>554</v>
      </c>
      <c r="E10" s="88" t="s">
        <v>555</v>
      </c>
      <c r="F10" s="89" t="s">
        <v>551</v>
      </c>
      <c r="G10" s="89" t="s">
        <v>526</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545</v>
      </c>
      <c r="B11" s="84" t="s">
        <v>556</v>
      </c>
      <c r="C11" s="86" t="s">
        <v>557</v>
      </c>
      <c r="D11" s="88" t="s">
        <v>558</v>
      </c>
      <c r="E11" s="88" t="s">
        <v>559</v>
      </c>
      <c r="F11" s="89" t="s">
        <v>551</v>
      </c>
      <c r="G11" s="89" t="s">
        <v>531</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545</v>
      </c>
      <c r="B12" s="84" t="s">
        <v>560</v>
      </c>
      <c r="C12" s="86" t="s">
        <v>561</v>
      </c>
      <c r="D12" s="88" t="s">
        <v>562</v>
      </c>
      <c r="E12" s="88" t="s">
        <v>563</v>
      </c>
      <c r="F12" s="89" t="s">
        <v>551</v>
      </c>
      <c r="G12" s="89" t="s">
        <v>536</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545</v>
      </c>
      <c r="B13" s="84" t="s">
        <v>564</v>
      </c>
      <c r="C13" s="86" t="s">
        <v>565</v>
      </c>
      <c r="D13" s="88" t="s">
        <v>566</v>
      </c>
      <c r="E13" s="88" t="s">
        <v>567</v>
      </c>
      <c r="F13" s="89" t="s">
        <v>551</v>
      </c>
      <c r="G13" s="89" t="s">
        <v>568</v>
      </c>
      <c r="H13" s="89">
        <v>2</v>
      </c>
      <c r="I13" s="91">
        <f>IF(COUNTIF(J13:AW13,"&lt;&gt;")=0,"",SUMPRODUCT(((Recommendations[ImplStatus]="Implemented")+(Recommendations[ImplStatus]="Compensated"))*ISNUMBER(MATCH(Recommendations[Id],J13:AW13,0)))/COUNTIF(J13:AW13,"&lt;&gt;"))</f>
        <v>0</v>
      </c>
      <c r="J13" s="93" t="s">
        <v>71</v>
      </c>
      <c r="K13" s="93" t="s">
        <v>132</v>
      </c>
      <c r="L13" s="93" t="s">
        <v>146</v>
      </c>
      <c r="M13" s="93" t="s">
        <v>188</v>
      </c>
      <c r="N13" s="93" t="s">
        <v>220</v>
      </c>
      <c r="O13" s="93" t="s">
        <v>237</v>
      </c>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545</v>
      </c>
      <c r="B14" s="84" t="s">
        <v>569</v>
      </c>
      <c r="C14" s="86" t="s">
        <v>570</v>
      </c>
      <c r="D14" s="88" t="s">
        <v>571</v>
      </c>
      <c r="E14" s="88" t="s">
        <v>572</v>
      </c>
      <c r="F14" s="89" t="s">
        <v>551</v>
      </c>
      <c r="G14" s="89" t="s">
        <v>568</v>
      </c>
      <c r="H14" s="89">
        <v>2</v>
      </c>
      <c r="I14" s="91">
        <f>IF(COUNTIF(J14:AW14,"&lt;&gt;")=0,"",SUMPRODUCT(((Recommendations[ImplStatus]="Implemented")+(Recommendations[ImplStatus]="Compensated"))*ISNUMBER(MATCH(Recommendations[Id],J14:AW14,0)))/COUNTIF(J14:AW14,"&lt;&gt;"))</f>
        <v>0</v>
      </c>
      <c r="J14" s="93" t="s">
        <v>132</v>
      </c>
      <c r="K14" s="93" t="s">
        <v>146</v>
      </c>
      <c r="L14" s="93" t="s">
        <v>220</v>
      </c>
      <c r="M14" s="93" t="s">
        <v>237</v>
      </c>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545</v>
      </c>
      <c r="B15" s="84" t="s">
        <v>573</v>
      </c>
      <c r="C15" s="86" t="s">
        <v>574</v>
      </c>
      <c r="D15" s="88" t="s">
        <v>575</v>
      </c>
      <c r="E15" s="88" t="s">
        <v>576</v>
      </c>
      <c r="F15" s="89" t="s">
        <v>551</v>
      </c>
      <c r="G15" s="89" t="s">
        <v>568</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577</v>
      </c>
      <c r="B16" s="83">
        <v>3</v>
      </c>
      <c r="C16" s="85" t="s">
        <v>21</v>
      </c>
      <c r="D16" s="87" t="s">
        <v>578</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577</v>
      </c>
      <c r="B17" s="84" t="s">
        <v>579</v>
      </c>
      <c r="C17" s="86" t="s">
        <v>580</v>
      </c>
      <c r="D17" s="88" t="s">
        <v>581</v>
      </c>
      <c r="E17" s="88" t="s">
        <v>582</v>
      </c>
      <c r="F17" s="89" t="s">
        <v>583</v>
      </c>
      <c r="G17" s="89" t="s">
        <v>584</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577</v>
      </c>
      <c r="B18" s="84" t="s">
        <v>585</v>
      </c>
      <c r="C18" s="86" t="s">
        <v>586</v>
      </c>
      <c r="D18" s="88" t="s">
        <v>587</v>
      </c>
      <c r="E18" s="88" t="s">
        <v>588</v>
      </c>
      <c r="F18" s="89" t="s">
        <v>583</v>
      </c>
      <c r="G18" s="89" t="s">
        <v>526</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577</v>
      </c>
      <c r="B19" s="84" t="s">
        <v>589</v>
      </c>
      <c r="C19" s="86" t="s">
        <v>590</v>
      </c>
      <c r="D19" s="88" t="s">
        <v>591</v>
      </c>
      <c r="E19" s="88" t="s">
        <v>592</v>
      </c>
      <c r="F19" s="89" t="s">
        <v>583</v>
      </c>
      <c r="G19" s="89" t="s">
        <v>568</v>
      </c>
      <c r="H19" s="89">
        <v>1</v>
      </c>
      <c r="I19" s="91">
        <f>IF(COUNTIF(J19:AW19,"&lt;&gt;")=0,"",SUMPRODUCT(((Recommendations[ImplStatus]="Implemented")+(Recommendations[ImplStatus]="Compensated"))*ISNUMBER(MATCH(Recommendations[Id],J19:AW19,0)))/COUNTIF(J19:AW19,"&lt;&gt;"))</f>
        <v>0</v>
      </c>
      <c r="J19" s="93" t="s">
        <v>228</v>
      </c>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577</v>
      </c>
      <c r="B20" s="84" t="s">
        <v>593</v>
      </c>
      <c r="C20" s="86" t="s">
        <v>594</v>
      </c>
      <c r="D20" s="88" t="s">
        <v>595</v>
      </c>
      <c r="E20" s="88" t="s">
        <v>596</v>
      </c>
      <c r="F20" s="89" t="s">
        <v>583</v>
      </c>
      <c r="G20" s="89" t="s">
        <v>568</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577</v>
      </c>
      <c r="B21" s="84" t="s">
        <v>597</v>
      </c>
      <c r="C21" s="86" t="s">
        <v>598</v>
      </c>
      <c r="D21" s="88" t="s">
        <v>599</v>
      </c>
      <c r="E21" s="88" t="s">
        <v>600</v>
      </c>
      <c r="F21" s="89" t="s">
        <v>583</v>
      </c>
      <c r="G21" s="89" t="s">
        <v>568</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577</v>
      </c>
      <c r="B22" s="84" t="s">
        <v>601</v>
      </c>
      <c r="C22" s="86" t="s">
        <v>602</v>
      </c>
      <c r="D22" s="88" t="s">
        <v>603</v>
      </c>
      <c r="E22" s="88" t="s">
        <v>604</v>
      </c>
      <c r="F22" s="89" t="s">
        <v>583</v>
      </c>
      <c r="G22" s="89" t="s">
        <v>568</v>
      </c>
      <c r="H22" s="89">
        <v>1</v>
      </c>
      <c r="I22" s="91">
        <f>IF(COUNTIF(J22:AW22,"&lt;&gt;")=0,"",SUMPRODUCT(((Recommendations[ImplStatus]="Implemented")+(Recommendations[ImplStatus]="Compensated"))*ISNUMBER(MATCH(Recommendations[Id],J22:AW22,0)))/COUNTIF(J22:AW22,"&lt;&gt;"))</f>
        <v>0</v>
      </c>
      <c r="J22" s="93" t="s">
        <v>76</v>
      </c>
      <c r="K22" s="93" t="s">
        <v>81</v>
      </c>
      <c r="L22" s="93" t="s">
        <v>87</v>
      </c>
      <c r="M22" s="93" t="s">
        <v>117</v>
      </c>
      <c r="N22" s="93" t="s">
        <v>189</v>
      </c>
      <c r="O22" s="93" t="s">
        <v>191</v>
      </c>
      <c r="P22" s="93" t="s">
        <v>192</v>
      </c>
      <c r="Q22" s="93" t="s">
        <v>209</v>
      </c>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577</v>
      </c>
      <c r="B23" s="84" t="s">
        <v>605</v>
      </c>
      <c r="C23" s="86" t="s">
        <v>606</v>
      </c>
      <c r="D23" s="88" t="s">
        <v>607</v>
      </c>
      <c r="E23" s="88" t="s">
        <v>608</v>
      </c>
      <c r="F23" s="89" t="s">
        <v>583</v>
      </c>
      <c r="G23" s="89" t="s">
        <v>526</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577</v>
      </c>
      <c r="B24" s="84" t="s">
        <v>609</v>
      </c>
      <c r="C24" s="86" t="s">
        <v>610</v>
      </c>
      <c r="D24" s="88" t="s">
        <v>611</v>
      </c>
      <c r="E24" s="88" t="s">
        <v>612</v>
      </c>
      <c r="F24" s="89" t="s">
        <v>583</v>
      </c>
      <c r="G24" s="89" t="s">
        <v>526</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577</v>
      </c>
      <c r="B25" s="84" t="s">
        <v>613</v>
      </c>
      <c r="C25" s="86" t="s">
        <v>614</v>
      </c>
      <c r="D25" s="88" t="s">
        <v>615</v>
      </c>
      <c r="E25" s="88" t="s">
        <v>616</v>
      </c>
      <c r="F25" s="89" t="s">
        <v>583</v>
      </c>
      <c r="G25" s="89" t="s">
        <v>568</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577</v>
      </c>
      <c r="B26" s="84" t="s">
        <v>617</v>
      </c>
      <c r="C26" s="86" t="s">
        <v>618</v>
      </c>
      <c r="D26" s="88" t="s">
        <v>619</v>
      </c>
      <c r="E26" s="88" t="s">
        <v>620</v>
      </c>
      <c r="F26" s="89" t="s">
        <v>583</v>
      </c>
      <c r="G26" s="89" t="s">
        <v>568</v>
      </c>
      <c r="H26" s="89">
        <v>2</v>
      </c>
      <c r="I26" s="91">
        <f>IF(COUNTIF(J26:AW26,"&lt;&gt;")=0,"",SUMPRODUCT(((Recommendations[ImplStatus]="Implemented")+(Recommendations[ImplStatus]="Compensated"))*ISNUMBER(MATCH(Recommendations[Id],J26:AW26,0)))/COUNTIF(J26:AW26,"&lt;&gt;"))</f>
        <v>0</v>
      </c>
      <c r="J26" s="93" t="s">
        <v>107</v>
      </c>
      <c r="K26" s="93" t="s">
        <v>141</v>
      </c>
      <c r="L26" s="93" t="s">
        <v>156</v>
      </c>
      <c r="M26" s="93" t="s">
        <v>201</v>
      </c>
      <c r="N26" s="93" t="s">
        <v>233</v>
      </c>
      <c r="O26" s="93" t="s">
        <v>244</v>
      </c>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577</v>
      </c>
      <c r="B27" s="84" t="s">
        <v>621</v>
      </c>
      <c r="C27" s="86" t="s">
        <v>622</v>
      </c>
      <c r="D27" s="88" t="s">
        <v>623</v>
      </c>
      <c r="E27" s="88" t="s">
        <v>624</v>
      </c>
      <c r="F27" s="89" t="s">
        <v>583</v>
      </c>
      <c r="G27" s="89" t="s">
        <v>568</v>
      </c>
      <c r="H27" s="89">
        <v>2</v>
      </c>
      <c r="I27" s="91">
        <f>IF(COUNTIF(J27:AW27,"&lt;&gt;")=0,"",SUMPRODUCT(((Recommendations[ImplStatus]="Implemented")+(Recommendations[ImplStatus]="Compensated"))*ISNUMBER(MATCH(Recommendations[Id],J27:AW27,0)))/COUNTIF(J27:AW27,"&lt;&gt;"))</f>
        <v>0</v>
      </c>
      <c r="J27" s="93" t="s">
        <v>76</v>
      </c>
      <c r="K27" s="93" t="s">
        <v>81</v>
      </c>
      <c r="L27" s="93" t="s">
        <v>117</v>
      </c>
      <c r="M27" s="93" t="s">
        <v>189</v>
      </c>
      <c r="N27" s="93" t="s">
        <v>191</v>
      </c>
      <c r="O27" s="93" t="s">
        <v>209</v>
      </c>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577</v>
      </c>
      <c r="B28" s="84" t="s">
        <v>625</v>
      </c>
      <c r="C28" s="86" t="s">
        <v>626</v>
      </c>
      <c r="D28" s="88" t="s">
        <v>627</v>
      </c>
      <c r="E28" s="88" t="s">
        <v>628</v>
      </c>
      <c r="F28" s="89" t="s">
        <v>583</v>
      </c>
      <c r="G28" s="89" t="s">
        <v>568</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577</v>
      </c>
      <c r="B29" s="84" t="s">
        <v>629</v>
      </c>
      <c r="C29" s="86" t="s">
        <v>630</v>
      </c>
      <c r="D29" s="88" t="s">
        <v>631</v>
      </c>
      <c r="E29" s="88" t="s">
        <v>632</v>
      </c>
      <c r="F29" s="89" t="s">
        <v>583</v>
      </c>
      <c r="G29" s="89" t="s">
        <v>568</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577</v>
      </c>
      <c r="B30" s="84" t="s">
        <v>633</v>
      </c>
      <c r="C30" s="86" t="s">
        <v>634</v>
      </c>
      <c r="D30" s="88" t="s">
        <v>635</v>
      </c>
      <c r="E30" s="88" t="s">
        <v>636</v>
      </c>
      <c r="F30" s="89" t="s">
        <v>583</v>
      </c>
      <c r="G30" s="89" t="s">
        <v>536</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637</v>
      </c>
      <c r="B31" s="83">
        <v>4</v>
      </c>
      <c r="C31" s="85" t="s">
        <v>21</v>
      </c>
      <c r="D31" s="87" t="s">
        <v>638</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637</v>
      </c>
      <c r="B32" s="84" t="s">
        <v>639</v>
      </c>
      <c r="C32" s="86" t="s">
        <v>640</v>
      </c>
      <c r="D32" s="88" t="s">
        <v>641</v>
      </c>
      <c r="E32" s="88" t="s">
        <v>642</v>
      </c>
      <c r="F32" s="89" t="s">
        <v>643</v>
      </c>
      <c r="G32" s="89" t="s">
        <v>584</v>
      </c>
      <c r="H32" s="89">
        <v>1</v>
      </c>
      <c r="I32" s="91">
        <f>IF(COUNTIF(J32:AW32,"&lt;&gt;")=0,"",SUMPRODUCT(((Recommendations[ImplStatus]="Implemented")+(Recommendations[ImplStatus]="Compensated"))*ISNUMBER(MATCH(Recommendations[Id],J32:AW32,0)))/COUNTIF(J32:AW32,"&lt;&gt;"))</f>
        <v>0</v>
      </c>
      <c r="J32" s="93" t="s">
        <v>14</v>
      </c>
      <c r="K32" s="93" t="s">
        <v>171</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637</v>
      </c>
      <c r="B33" s="84" t="s">
        <v>644</v>
      </c>
      <c r="C33" s="86" t="s">
        <v>645</v>
      </c>
      <c r="D33" s="88" t="s">
        <v>646</v>
      </c>
      <c r="E33" s="88" t="s">
        <v>647</v>
      </c>
      <c r="F33" s="89" t="s">
        <v>643</v>
      </c>
      <c r="G33" s="89" t="s">
        <v>584</v>
      </c>
      <c r="H33" s="89">
        <v>1</v>
      </c>
      <c r="I33" s="91">
        <f>IF(COUNTIF(J33:AW33,"&lt;&gt;")=0,"",SUMPRODUCT(((Recommendations[ImplStatus]="Implemented")+(Recommendations[ImplStatus]="Compensated"))*ISNUMBER(MATCH(Recommendations[Id],J33:AW33,0)))/COUNTIF(J33:AW33,"&lt;&gt;"))</f>
        <v>0</v>
      </c>
      <c r="J33" s="93" t="s">
        <v>14</v>
      </c>
      <c r="K33" s="93" t="s">
        <v>171</v>
      </c>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637</v>
      </c>
      <c r="B34" s="84" t="s">
        <v>648</v>
      </c>
      <c r="C34" s="86" t="s">
        <v>649</v>
      </c>
      <c r="D34" s="88" t="s">
        <v>650</v>
      </c>
      <c r="E34" s="88" t="s">
        <v>651</v>
      </c>
      <c r="F34" s="89" t="s">
        <v>525</v>
      </c>
      <c r="G34" s="89" t="s">
        <v>568</v>
      </c>
      <c r="H34" s="89">
        <v>1</v>
      </c>
      <c r="I34" s="91">
        <f>IF(COUNTIF(J34:AW34,"&lt;&gt;")=0,"",SUMPRODUCT(((Recommendations[ImplStatus]="Implemented")+(Recommendations[ImplStatus]="Compensated"))*ISNUMBER(MATCH(Recommendations[Id],J34:AW34,0)))/COUNTIF(J34:AW34,"&lt;&gt;"))</f>
        <v>0</v>
      </c>
      <c r="J34" s="93" t="s">
        <v>36</v>
      </c>
      <c r="K34" s="93" t="s">
        <v>51</v>
      </c>
      <c r="L34" s="93" t="s">
        <v>56</v>
      </c>
      <c r="M34" s="93" t="s">
        <v>61</v>
      </c>
      <c r="N34" s="93" t="s">
        <v>151</v>
      </c>
      <c r="O34" s="93" t="s">
        <v>179</v>
      </c>
      <c r="P34" s="93" t="s">
        <v>184</v>
      </c>
      <c r="Q34" s="93" t="s">
        <v>185</v>
      </c>
      <c r="R34" s="93" t="s">
        <v>186</v>
      </c>
      <c r="S34" s="93" t="s">
        <v>240</v>
      </c>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637</v>
      </c>
      <c r="B35" s="84" t="s">
        <v>652</v>
      </c>
      <c r="C35" s="86" t="s">
        <v>653</v>
      </c>
      <c r="D35" s="88" t="s">
        <v>654</v>
      </c>
      <c r="E35" s="88" t="s">
        <v>655</v>
      </c>
      <c r="F35" s="89" t="s">
        <v>525</v>
      </c>
      <c r="G35" s="89" t="s">
        <v>568</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637</v>
      </c>
      <c r="B36" s="84" t="s">
        <v>656</v>
      </c>
      <c r="C36" s="86" t="s">
        <v>657</v>
      </c>
      <c r="D36" s="88" t="s">
        <v>658</v>
      </c>
      <c r="E36" s="88" t="s">
        <v>659</v>
      </c>
      <c r="F36" s="89" t="s">
        <v>525</v>
      </c>
      <c r="G36" s="89" t="s">
        <v>568</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637</v>
      </c>
      <c r="B37" s="84" t="s">
        <v>660</v>
      </c>
      <c r="C37" s="86" t="s">
        <v>661</v>
      </c>
      <c r="D37" s="88" t="s">
        <v>662</v>
      </c>
      <c r="E37" s="88" t="s">
        <v>663</v>
      </c>
      <c r="F37" s="89" t="s">
        <v>525</v>
      </c>
      <c r="G37" s="89" t="s">
        <v>568</v>
      </c>
      <c r="H37" s="89">
        <v>1</v>
      </c>
      <c r="I37" s="91">
        <f>IF(COUNTIF(J37:AW37,"&lt;&gt;")=0,"",SUMPRODUCT(((Recommendations[ImplStatus]="Implemented")+(Recommendations[ImplStatus]="Compensated"))*ISNUMBER(MATCH(Recommendations[Id],J37:AW37,0)))/COUNTIF(J37:AW37,"&lt;&gt;"))</f>
        <v>0</v>
      </c>
      <c r="J37" s="93" t="s">
        <v>122</v>
      </c>
      <c r="K37" s="93" t="s">
        <v>213</v>
      </c>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637</v>
      </c>
      <c r="B38" s="84" t="s">
        <v>664</v>
      </c>
      <c r="C38" s="86" t="s">
        <v>665</v>
      </c>
      <c r="D38" s="88" t="s">
        <v>666</v>
      </c>
      <c r="E38" s="88" t="s">
        <v>667</v>
      </c>
      <c r="F38" s="89" t="s">
        <v>668</v>
      </c>
      <c r="G38" s="89" t="s">
        <v>568</v>
      </c>
      <c r="H38" s="89">
        <v>1</v>
      </c>
      <c r="I38" s="91">
        <f>IF(COUNTIF(J38:AW38,"&lt;&gt;")=0,"",SUMPRODUCT(((Recommendations[ImplStatus]="Implemented")+(Recommendations[ImplStatus]="Compensated"))*ISNUMBER(MATCH(Recommendations[Id],J38:AW38,0)))/COUNTIF(J38:AW38,"&lt;&gt;"))</f>
        <v>0</v>
      </c>
      <c r="J38" s="93" t="s">
        <v>25</v>
      </c>
      <c r="K38" s="93" t="s">
        <v>31</v>
      </c>
      <c r="L38" s="93" t="s">
        <v>41</v>
      </c>
      <c r="M38" s="93" t="s">
        <v>177</v>
      </c>
      <c r="N38" s="93" t="s">
        <v>178</v>
      </c>
      <c r="O38" s="93" t="s">
        <v>182</v>
      </c>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637</v>
      </c>
      <c r="B39" s="84" t="s">
        <v>669</v>
      </c>
      <c r="C39" s="86" t="s">
        <v>670</v>
      </c>
      <c r="D39" s="88" t="s">
        <v>671</v>
      </c>
      <c r="E39" s="88" t="s">
        <v>672</v>
      </c>
      <c r="F39" s="89" t="s">
        <v>525</v>
      </c>
      <c r="G39" s="89" t="s">
        <v>568</v>
      </c>
      <c r="H39" s="89">
        <v>2</v>
      </c>
      <c r="I39" s="91">
        <f>IF(COUNTIF(J39:AW39,"&lt;&gt;")=0,"",SUMPRODUCT(((Recommendations[ImplStatus]="Implemented")+(Recommendations[ImplStatus]="Compensated"))*ISNUMBER(MATCH(Recommendations[Id],J39:AW39,0)))/COUNTIF(J39:AW39,"&lt;&gt;"))</f>
        <v>0</v>
      </c>
      <c r="J39" s="93" t="s">
        <v>71</v>
      </c>
      <c r="K39" s="93" t="s">
        <v>97</v>
      </c>
      <c r="L39" s="93" t="s">
        <v>188</v>
      </c>
      <c r="M39" s="93" t="s">
        <v>197</v>
      </c>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637</v>
      </c>
      <c r="B40" s="84" t="s">
        <v>673</v>
      </c>
      <c r="C40" s="86" t="s">
        <v>674</v>
      </c>
      <c r="D40" s="88" t="s">
        <v>675</v>
      </c>
      <c r="E40" s="88" t="s">
        <v>676</v>
      </c>
      <c r="F40" s="89" t="s">
        <v>525</v>
      </c>
      <c r="G40" s="89" t="s">
        <v>568</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637</v>
      </c>
      <c r="B41" s="84" t="s">
        <v>677</v>
      </c>
      <c r="C41" s="86" t="s">
        <v>678</v>
      </c>
      <c r="D41" s="88" t="s">
        <v>679</v>
      </c>
      <c r="E41" s="88" t="s">
        <v>680</v>
      </c>
      <c r="F41" s="89" t="s">
        <v>525</v>
      </c>
      <c r="G41" s="89" t="s">
        <v>568</v>
      </c>
      <c r="H41" s="89">
        <v>2</v>
      </c>
      <c r="I41" s="91">
        <f>IF(COUNTIF(J41:AW41,"&lt;&gt;")=0,"",SUMPRODUCT(((Recommendations[ImplStatus]="Implemented")+(Recommendations[ImplStatus]="Compensated"))*ISNUMBER(MATCH(Recommendations[Id],J41:AW41,0)))/COUNTIF(J41:AW41,"&lt;&gt;"))</f>
        <v>0</v>
      </c>
      <c r="J41" s="93" t="s">
        <v>36</v>
      </c>
      <c r="K41" s="93" t="s">
        <v>46</v>
      </c>
      <c r="L41" s="93" t="s">
        <v>51</v>
      </c>
      <c r="M41" s="93" t="s">
        <v>61</v>
      </c>
      <c r="N41" s="93" t="s">
        <v>179</v>
      </c>
      <c r="O41" s="93" t="s">
        <v>183</v>
      </c>
      <c r="P41" s="93" t="s">
        <v>184</v>
      </c>
      <c r="Q41" s="93" t="s">
        <v>186</v>
      </c>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637</v>
      </c>
      <c r="B42" s="84" t="s">
        <v>681</v>
      </c>
      <c r="C42" s="86" t="s">
        <v>682</v>
      </c>
      <c r="D42" s="88" t="s">
        <v>683</v>
      </c>
      <c r="E42" s="88" t="s">
        <v>684</v>
      </c>
      <c r="F42" s="89" t="s">
        <v>583</v>
      </c>
      <c r="G42" s="89" t="s">
        <v>568</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637</v>
      </c>
      <c r="B43" s="84" t="s">
        <v>685</v>
      </c>
      <c r="C43" s="86" t="s">
        <v>686</v>
      </c>
      <c r="D43" s="88" t="s">
        <v>687</v>
      </c>
      <c r="E43" s="88" t="s">
        <v>688</v>
      </c>
      <c r="F43" s="89" t="s">
        <v>583</v>
      </c>
      <c r="G43" s="89" t="s">
        <v>568</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689</v>
      </c>
      <c r="B44" s="83">
        <v>5</v>
      </c>
      <c r="C44" s="85" t="s">
        <v>21</v>
      </c>
      <c r="D44" s="87" t="s">
        <v>690</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689</v>
      </c>
      <c r="B45" s="84" t="s">
        <v>691</v>
      </c>
      <c r="C45" s="86" t="s">
        <v>692</v>
      </c>
      <c r="D45" s="88" t="s">
        <v>693</v>
      </c>
      <c r="E45" s="88" t="s">
        <v>694</v>
      </c>
      <c r="F45" s="89" t="s">
        <v>668</v>
      </c>
      <c r="G45" s="89" t="s">
        <v>526</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689</v>
      </c>
      <c r="B46" s="84" t="s">
        <v>695</v>
      </c>
      <c r="C46" s="86" t="s">
        <v>696</v>
      </c>
      <c r="D46" s="88" t="s">
        <v>697</v>
      </c>
      <c r="E46" s="88" t="s">
        <v>698</v>
      </c>
      <c r="F46" s="89" t="s">
        <v>668</v>
      </c>
      <c r="G46" s="89" t="s">
        <v>568</v>
      </c>
      <c r="H46" s="89">
        <v>1</v>
      </c>
      <c r="I46" s="91">
        <f>IF(COUNTIF(J46:AW46,"&lt;&gt;")=0,"",SUMPRODUCT(((Recommendations[ImplStatus]="Implemented")+(Recommendations[ImplStatus]="Compensated"))*ISNUMBER(MATCH(Recommendations[Id],J46:AW46,0)))/COUNTIF(J46:AW46,"&lt;&gt;"))</f>
        <v>0</v>
      </c>
      <c r="J46" s="93" t="s">
        <v>25</v>
      </c>
      <c r="K46" s="93" t="s">
        <v>31</v>
      </c>
      <c r="L46" s="93" t="s">
        <v>41</v>
      </c>
      <c r="M46" s="93" t="s">
        <v>46</v>
      </c>
      <c r="N46" s="93" t="s">
        <v>177</v>
      </c>
      <c r="O46" s="93" t="s">
        <v>178</v>
      </c>
      <c r="P46" s="93" t="s">
        <v>182</v>
      </c>
      <c r="Q46" s="93" t="s">
        <v>183</v>
      </c>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689</v>
      </c>
      <c r="B47" s="84" t="s">
        <v>699</v>
      </c>
      <c r="C47" s="86" t="s">
        <v>700</v>
      </c>
      <c r="D47" s="88" t="s">
        <v>701</v>
      </c>
      <c r="E47" s="88" t="s">
        <v>702</v>
      </c>
      <c r="F47" s="89" t="s">
        <v>668</v>
      </c>
      <c r="G47" s="89" t="s">
        <v>568</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689</v>
      </c>
      <c r="B48" s="84" t="s">
        <v>703</v>
      </c>
      <c r="C48" s="86" t="s">
        <v>704</v>
      </c>
      <c r="D48" s="88" t="s">
        <v>705</v>
      </c>
      <c r="E48" s="88" t="s">
        <v>706</v>
      </c>
      <c r="F48" s="89" t="s">
        <v>668</v>
      </c>
      <c r="G48" s="89" t="s">
        <v>568</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689</v>
      </c>
      <c r="B49" s="84" t="s">
        <v>707</v>
      </c>
      <c r="C49" s="86" t="s">
        <v>708</v>
      </c>
      <c r="D49" s="88" t="s">
        <v>709</v>
      </c>
      <c r="E49" s="88" t="s">
        <v>710</v>
      </c>
      <c r="F49" s="89" t="s">
        <v>668</v>
      </c>
      <c r="G49" s="89" t="s">
        <v>526</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689</v>
      </c>
      <c r="B50" s="84" t="s">
        <v>711</v>
      </c>
      <c r="C50" s="86" t="s">
        <v>712</v>
      </c>
      <c r="D50" s="88" t="s">
        <v>713</v>
      </c>
      <c r="E50" s="88" t="s">
        <v>714</v>
      </c>
      <c r="F50" s="89" t="s">
        <v>668</v>
      </c>
      <c r="G50" s="89" t="s">
        <v>584</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715</v>
      </c>
      <c r="B51" s="83">
        <v>6</v>
      </c>
      <c r="C51" s="85" t="s">
        <v>21</v>
      </c>
      <c r="D51" s="87" t="s">
        <v>716</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715</v>
      </c>
      <c r="B52" s="84" t="s">
        <v>717</v>
      </c>
      <c r="C52" s="86" t="s">
        <v>718</v>
      </c>
      <c r="D52" s="88" t="s">
        <v>719</v>
      </c>
      <c r="E52" s="88" t="s">
        <v>720</v>
      </c>
      <c r="F52" s="89" t="s">
        <v>643</v>
      </c>
      <c r="G52" s="89" t="s">
        <v>584</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715</v>
      </c>
      <c r="B53" s="84" t="s">
        <v>721</v>
      </c>
      <c r="C53" s="86" t="s">
        <v>722</v>
      </c>
      <c r="D53" s="88" t="s">
        <v>723</v>
      </c>
      <c r="E53" s="88" t="s">
        <v>724</v>
      </c>
      <c r="F53" s="89" t="s">
        <v>643</v>
      </c>
      <c r="G53" s="89" t="s">
        <v>584</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715</v>
      </c>
      <c r="B54" s="84" t="s">
        <v>725</v>
      </c>
      <c r="C54" s="86" t="s">
        <v>726</v>
      </c>
      <c r="D54" s="88" t="s">
        <v>727</v>
      </c>
      <c r="E54" s="88" t="s">
        <v>728</v>
      </c>
      <c r="F54" s="89" t="s">
        <v>668</v>
      </c>
      <c r="G54" s="89" t="s">
        <v>568</v>
      </c>
      <c r="H54" s="89">
        <v>1</v>
      </c>
      <c r="I54" s="91">
        <f>IF(COUNTIF(J54:AW54,"&lt;&gt;")=0,"",SUMPRODUCT(((Recommendations[ImplStatus]="Implemented")+(Recommendations[ImplStatus]="Compensated"))*ISNUMBER(MATCH(Recommendations[Id],J54:AW54,0)))/COUNTIF(J54:AW54,"&lt;&gt;"))</f>
        <v>0</v>
      </c>
      <c r="J54" s="93" t="s">
        <v>56</v>
      </c>
      <c r="K54" s="93" t="s">
        <v>151</v>
      </c>
      <c r="L54" s="93" t="s">
        <v>185</v>
      </c>
      <c r="M54" s="93" t="s">
        <v>240</v>
      </c>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715</v>
      </c>
      <c r="B55" s="84" t="s">
        <v>729</v>
      </c>
      <c r="C55" s="86" t="s">
        <v>730</v>
      </c>
      <c r="D55" s="88" t="s">
        <v>731</v>
      </c>
      <c r="E55" s="88" t="s">
        <v>732</v>
      </c>
      <c r="F55" s="89" t="s">
        <v>668</v>
      </c>
      <c r="G55" s="89" t="s">
        <v>568</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715</v>
      </c>
      <c r="B56" s="84" t="s">
        <v>733</v>
      </c>
      <c r="C56" s="86" t="s">
        <v>734</v>
      </c>
      <c r="D56" s="88" t="s">
        <v>735</v>
      </c>
      <c r="E56" s="88" t="s">
        <v>736</v>
      </c>
      <c r="F56" s="89" t="s">
        <v>668</v>
      </c>
      <c r="G56" s="89" t="s">
        <v>568</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715</v>
      </c>
      <c r="B57" s="84" t="s">
        <v>737</v>
      </c>
      <c r="C57" s="86" t="s">
        <v>738</v>
      </c>
      <c r="D57" s="88" t="s">
        <v>739</v>
      </c>
      <c r="E57" s="88" t="s">
        <v>740</v>
      </c>
      <c r="F57" s="89" t="s">
        <v>551</v>
      </c>
      <c r="G57" s="89" t="s">
        <v>526</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715</v>
      </c>
      <c r="B58" s="84" t="s">
        <v>741</v>
      </c>
      <c r="C58" s="86" t="s">
        <v>742</v>
      </c>
      <c r="D58" s="88" t="s">
        <v>743</v>
      </c>
      <c r="E58" s="88" t="s">
        <v>744</v>
      </c>
      <c r="F58" s="89" t="s">
        <v>668</v>
      </c>
      <c r="G58" s="89" t="s">
        <v>568</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715</v>
      </c>
      <c r="B59" s="84" t="s">
        <v>745</v>
      </c>
      <c r="C59" s="86" t="s">
        <v>746</v>
      </c>
      <c r="D59" s="88" t="s">
        <v>747</v>
      </c>
      <c r="E59" s="88" t="s">
        <v>748</v>
      </c>
      <c r="F59" s="89" t="s">
        <v>668</v>
      </c>
      <c r="G59" s="89" t="s">
        <v>584</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749</v>
      </c>
      <c r="B60" s="83">
        <v>7</v>
      </c>
      <c r="C60" s="85" t="s">
        <v>21</v>
      </c>
      <c r="D60" s="87" t="s">
        <v>750</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749</v>
      </c>
      <c r="B61" s="84" t="s">
        <v>751</v>
      </c>
      <c r="C61" s="86" t="s">
        <v>752</v>
      </c>
      <c r="D61" s="88" t="s">
        <v>753</v>
      </c>
      <c r="E61" s="88" t="s">
        <v>754</v>
      </c>
      <c r="F61" s="89" t="s">
        <v>643</v>
      </c>
      <c r="G61" s="89" t="s">
        <v>584</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749</v>
      </c>
      <c r="B62" s="84" t="s">
        <v>755</v>
      </c>
      <c r="C62" s="86" t="s">
        <v>756</v>
      </c>
      <c r="D62" s="88" t="s">
        <v>757</v>
      </c>
      <c r="E62" s="88" t="s">
        <v>758</v>
      </c>
      <c r="F62" s="89" t="s">
        <v>643</v>
      </c>
      <c r="G62" s="89" t="s">
        <v>584</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749</v>
      </c>
      <c r="B63" s="84" t="s">
        <v>759</v>
      </c>
      <c r="C63" s="86" t="s">
        <v>760</v>
      </c>
      <c r="D63" s="88" t="s">
        <v>761</v>
      </c>
      <c r="E63" s="88" t="s">
        <v>762</v>
      </c>
      <c r="F63" s="89" t="s">
        <v>551</v>
      </c>
      <c r="G63" s="89" t="s">
        <v>568</v>
      </c>
      <c r="H63" s="89">
        <v>1</v>
      </c>
      <c r="I63" s="91">
        <f>IF(COUNTIF(J63:AW63,"&lt;&gt;")=0,"",SUMPRODUCT(((Recommendations[ImplStatus]="Implemented")+(Recommendations[ImplStatus]="Compensated"))*ISNUMBER(MATCH(Recommendations[Id],J63:AW63,0)))/COUNTIF(J63:AW63,"&lt;&gt;"))</f>
        <v>0</v>
      </c>
      <c r="J63" s="93" t="s">
        <v>166</v>
      </c>
      <c r="K63" s="93" t="s">
        <v>248</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749</v>
      </c>
      <c r="B64" s="84" t="s">
        <v>763</v>
      </c>
      <c r="C64" s="86" t="s">
        <v>764</v>
      </c>
      <c r="D64" s="88" t="s">
        <v>765</v>
      </c>
      <c r="E64" s="88" t="s">
        <v>766</v>
      </c>
      <c r="F64" s="89" t="s">
        <v>551</v>
      </c>
      <c r="G64" s="89" t="s">
        <v>568</v>
      </c>
      <c r="H64" s="89">
        <v>1</v>
      </c>
      <c r="I64" s="91">
        <f>IF(COUNTIF(J64:AW64,"&lt;&gt;")=0,"",SUMPRODUCT(((Recommendations[ImplStatus]="Implemented")+(Recommendations[ImplStatus]="Compensated"))*ISNUMBER(MATCH(Recommendations[Id],J64:AW64,0)))/COUNTIF(J64:AW64,"&lt;&gt;"))</f>
        <v>0</v>
      </c>
      <c r="J64" s="93" t="s">
        <v>166</v>
      </c>
      <c r="K64" s="93" t="s">
        <v>248</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749</v>
      </c>
      <c r="B65" s="84" t="s">
        <v>767</v>
      </c>
      <c r="C65" s="86" t="s">
        <v>768</v>
      </c>
      <c r="D65" s="88" t="s">
        <v>769</v>
      </c>
      <c r="E65" s="88" t="s">
        <v>770</v>
      </c>
      <c r="F65" s="89" t="s">
        <v>551</v>
      </c>
      <c r="G65" s="89" t="s">
        <v>526</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749</v>
      </c>
      <c r="B66" s="84" t="s">
        <v>771</v>
      </c>
      <c r="C66" s="86" t="s">
        <v>772</v>
      </c>
      <c r="D66" s="88" t="s">
        <v>773</v>
      </c>
      <c r="E66" s="88" t="s">
        <v>774</v>
      </c>
      <c r="F66" s="89" t="s">
        <v>551</v>
      </c>
      <c r="G66" s="89" t="s">
        <v>526</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749</v>
      </c>
      <c r="B67" s="84" t="s">
        <v>775</v>
      </c>
      <c r="C67" s="86" t="s">
        <v>776</v>
      </c>
      <c r="D67" s="88" t="s">
        <v>777</v>
      </c>
      <c r="E67" s="88" t="s">
        <v>778</v>
      </c>
      <c r="F67" s="89" t="s">
        <v>551</v>
      </c>
      <c r="G67" s="89" t="s">
        <v>531</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779</v>
      </c>
      <c r="B68" s="83">
        <v>8</v>
      </c>
      <c r="C68" s="85" t="s">
        <v>21</v>
      </c>
      <c r="D68" s="87" t="s">
        <v>780</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779</v>
      </c>
      <c r="B69" s="84" t="s">
        <v>781</v>
      </c>
      <c r="C69" s="86" t="s">
        <v>782</v>
      </c>
      <c r="D69" s="88" t="s">
        <v>783</v>
      </c>
      <c r="E69" s="88" t="s">
        <v>784</v>
      </c>
      <c r="F69" s="89" t="s">
        <v>643</v>
      </c>
      <c r="G69" s="89" t="s">
        <v>584</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779</v>
      </c>
      <c r="B70" s="84" t="s">
        <v>785</v>
      </c>
      <c r="C70" s="86" t="s">
        <v>786</v>
      </c>
      <c r="D70" s="88" t="s">
        <v>787</v>
      </c>
      <c r="E70" s="88" t="s">
        <v>788</v>
      </c>
      <c r="F70" s="89" t="s">
        <v>583</v>
      </c>
      <c r="G70" s="89" t="s">
        <v>536</v>
      </c>
      <c r="H70" s="89">
        <v>1</v>
      </c>
      <c r="I70" s="91">
        <f>IF(COUNTIF(J70:AW70,"&lt;&gt;")=0,"",SUMPRODUCT(((Recommendations[ImplStatus]="Implemented")+(Recommendations[ImplStatus]="Compensated"))*ISNUMBER(MATCH(Recommendations[Id],J70:AW70,0)))/COUNTIF(J70:AW70,"&lt;&gt;"))</f>
        <v>0</v>
      </c>
      <c r="J70" s="93" t="s">
        <v>127</v>
      </c>
      <c r="K70" s="93" t="s">
        <v>216</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779</v>
      </c>
      <c r="B71" s="84" t="s">
        <v>789</v>
      </c>
      <c r="C71" s="86" t="s">
        <v>790</v>
      </c>
      <c r="D71" s="88" t="s">
        <v>791</v>
      </c>
      <c r="E71" s="88" t="s">
        <v>792</v>
      </c>
      <c r="F71" s="89" t="s">
        <v>583</v>
      </c>
      <c r="G71" s="89" t="s">
        <v>568</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779</v>
      </c>
      <c r="B72" s="84" t="s">
        <v>793</v>
      </c>
      <c r="C72" s="86" t="s">
        <v>794</v>
      </c>
      <c r="D72" s="88" t="s">
        <v>795</v>
      </c>
      <c r="E72" s="88" t="s">
        <v>796</v>
      </c>
      <c r="F72" s="89" t="s">
        <v>797</v>
      </c>
      <c r="G72" s="89" t="s">
        <v>568</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779</v>
      </c>
      <c r="B73" s="84" t="s">
        <v>798</v>
      </c>
      <c r="C73" s="86" t="s">
        <v>799</v>
      </c>
      <c r="D73" s="88" t="s">
        <v>800</v>
      </c>
      <c r="E73" s="88" t="s">
        <v>801</v>
      </c>
      <c r="F73" s="89" t="s">
        <v>583</v>
      </c>
      <c r="G73" s="89" t="s">
        <v>536</v>
      </c>
      <c r="H73" s="89">
        <v>2</v>
      </c>
      <c r="I73" s="91">
        <f>IF(COUNTIF(J73:AW73,"&lt;&gt;")=0,"",SUMPRODUCT(((Recommendations[ImplStatus]="Implemented")+(Recommendations[ImplStatus]="Compensated"))*ISNUMBER(MATCH(Recommendations[Id],J73:AW73,0)))/COUNTIF(J73:AW73,"&lt;&gt;"))</f>
        <v>0</v>
      </c>
      <c r="J73" s="93" t="s">
        <v>127</v>
      </c>
      <c r="K73" s="93" t="s">
        <v>216</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779</v>
      </c>
      <c r="B74" s="84" t="s">
        <v>802</v>
      </c>
      <c r="C74" s="86" t="s">
        <v>803</v>
      </c>
      <c r="D74" s="88" t="s">
        <v>804</v>
      </c>
      <c r="E74" s="88" t="s">
        <v>805</v>
      </c>
      <c r="F74" s="89" t="s">
        <v>583</v>
      </c>
      <c r="G74" s="89" t="s">
        <v>536</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779</v>
      </c>
      <c r="B75" s="84" t="s">
        <v>806</v>
      </c>
      <c r="C75" s="86" t="s">
        <v>807</v>
      </c>
      <c r="D75" s="88" t="s">
        <v>808</v>
      </c>
      <c r="E75" s="88" t="s">
        <v>809</v>
      </c>
      <c r="F75" s="89" t="s">
        <v>583</v>
      </c>
      <c r="G75" s="89" t="s">
        <v>536</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779</v>
      </c>
      <c r="B76" s="84" t="s">
        <v>810</v>
      </c>
      <c r="C76" s="86" t="s">
        <v>811</v>
      </c>
      <c r="D76" s="88" t="s">
        <v>812</v>
      </c>
      <c r="E76" s="88" t="s">
        <v>813</v>
      </c>
      <c r="F76" s="89" t="s">
        <v>583</v>
      </c>
      <c r="G76" s="89" t="s">
        <v>536</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779</v>
      </c>
      <c r="B77" s="84" t="s">
        <v>814</v>
      </c>
      <c r="C77" s="86" t="s">
        <v>815</v>
      </c>
      <c r="D77" s="88" t="s">
        <v>816</v>
      </c>
      <c r="E77" s="88" t="s">
        <v>817</v>
      </c>
      <c r="F77" s="89" t="s">
        <v>583</v>
      </c>
      <c r="G77" s="89" t="s">
        <v>536</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779</v>
      </c>
      <c r="B78" s="84" t="s">
        <v>818</v>
      </c>
      <c r="C78" s="86" t="s">
        <v>819</v>
      </c>
      <c r="D78" s="88" t="s">
        <v>820</v>
      </c>
      <c r="E78" s="88" t="s">
        <v>821</v>
      </c>
      <c r="F78" s="89" t="s">
        <v>583</v>
      </c>
      <c r="G78" s="89" t="s">
        <v>568</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779</v>
      </c>
      <c r="B79" s="84" t="s">
        <v>822</v>
      </c>
      <c r="C79" s="86" t="s">
        <v>823</v>
      </c>
      <c r="D79" s="88" t="s">
        <v>824</v>
      </c>
      <c r="E79" s="88" t="s">
        <v>825</v>
      </c>
      <c r="F79" s="89" t="s">
        <v>583</v>
      </c>
      <c r="G79" s="89" t="s">
        <v>536</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779</v>
      </c>
      <c r="B80" s="84" t="s">
        <v>826</v>
      </c>
      <c r="C80" s="86" t="s">
        <v>827</v>
      </c>
      <c r="D80" s="88" t="s">
        <v>828</v>
      </c>
      <c r="E80" s="88" t="s">
        <v>829</v>
      </c>
      <c r="F80" s="89" t="s">
        <v>583</v>
      </c>
      <c r="G80" s="89" t="s">
        <v>536</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830</v>
      </c>
      <c r="B81" s="83">
        <v>9</v>
      </c>
      <c r="C81" s="85" t="s">
        <v>21</v>
      </c>
      <c r="D81" s="87" t="s">
        <v>831</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830</v>
      </c>
      <c r="B82" s="84" t="s">
        <v>832</v>
      </c>
      <c r="C82" s="86" t="s">
        <v>833</v>
      </c>
      <c r="D82" s="88" t="s">
        <v>834</v>
      </c>
      <c r="E82" s="88" t="s">
        <v>835</v>
      </c>
      <c r="F82" s="89" t="s">
        <v>551</v>
      </c>
      <c r="G82" s="89" t="s">
        <v>568</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830</v>
      </c>
      <c r="B83" s="84" t="s">
        <v>836</v>
      </c>
      <c r="C83" s="86" t="s">
        <v>837</v>
      </c>
      <c r="D83" s="88" t="s">
        <v>838</v>
      </c>
      <c r="E83" s="88" t="s">
        <v>839</v>
      </c>
      <c r="F83" s="89" t="s">
        <v>525</v>
      </c>
      <c r="G83" s="89" t="s">
        <v>568</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830</v>
      </c>
      <c r="B84" s="84" t="s">
        <v>840</v>
      </c>
      <c r="C84" s="86" t="s">
        <v>841</v>
      </c>
      <c r="D84" s="88" t="s">
        <v>842</v>
      </c>
      <c r="E84" s="88" t="s">
        <v>843</v>
      </c>
      <c r="F84" s="89" t="s">
        <v>797</v>
      </c>
      <c r="G84" s="89" t="s">
        <v>568</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830</v>
      </c>
      <c r="B85" s="84" t="s">
        <v>844</v>
      </c>
      <c r="C85" s="86" t="s">
        <v>845</v>
      </c>
      <c r="D85" s="88" t="s">
        <v>846</v>
      </c>
      <c r="E85" s="88" t="s">
        <v>847</v>
      </c>
      <c r="F85" s="89" t="s">
        <v>551</v>
      </c>
      <c r="G85" s="89" t="s">
        <v>568</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830</v>
      </c>
      <c r="B86" s="84" t="s">
        <v>848</v>
      </c>
      <c r="C86" s="86" t="s">
        <v>849</v>
      </c>
      <c r="D86" s="88" t="s">
        <v>850</v>
      </c>
      <c r="E86" s="88" t="s">
        <v>851</v>
      </c>
      <c r="F86" s="89" t="s">
        <v>797</v>
      </c>
      <c r="G86" s="89" t="s">
        <v>568</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830</v>
      </c>
      <c r="B87" s="84" t="s">
        <v>852</v>
      </c>
      <c r="C87" s="86" t="s">
        <v>853</v>
      </c>
      <c r="D87" s="88" t="s">
        <v>854</v>
      </c>
      <c r="E87" s="88" t="s">
        <v>855</v>
      </c>
      <c r="F87" s="89" t="s">
        <v>797</v>
      </c>
      <c r="G87" s="89" t="s">
        <v>568</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830</v>
      </c>
      <c r="B88" s="84" t="s">
        <v>856</v>
      </c>
      <c r="C88" s="86" t="s">
        <v>857</v>
      </c>
      <c r="D88" s="88" t="s">
        <v>858</v>
      </c>
      <c r="E88" s="88" t="s">
        <v>859</v>
      </c>
      <c r="F88" s="89" t="s">
        <v>797</v>
      </c>
      <c r="G88" s="89" t="s">
        <v>568</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860</v>
      </c>
      <c r="B89" s="83">
        <v>10</v>
      </c>
      <c r="C89" s="85" t="s">
        <v>21</v>
      </c>
      <c r="D89" s="87" t="s">
        <v>861</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860</v>
      </c>
      <c r="B90" s="84" t="s">
        <v>862</v>
      </c>
      <c r="C90" s="86" t="s">
        <v>863</v>
      </c>
      <c r="D90" s="88" t="s">
        <v>864</v>
      </c>
      <c r="E90" s="88" t="s">
        <v>865</v>
      </c>
      <c r="F90" s="89" t="s">
        <v>525</v>
      </c>
      <c r="G90" s="89" t="s">
        <v>536</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860</v>
      </c>
      <c r="B91" s="84" t="s">
        <v>866</v>
      </c>
      <c r="C91" s="86" t="s">
        <v>867</v>
      </c>
      <c r="D91" s="88" t="s">
        <v>868</v>
      </c>
      <c r="E91" s="88" t="s">
        <v>869</v>
      </c>
      <c r="F91" s="89" t="s">
        <v>525</v>
      </c>
      <c r="G91" s="89" t="s">
        <v>568</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860</v>
      </c>
      <c r="B92" s="84" t="s">
        <v>870</v>
      </c>
      <c r="C92" s="86" t="s">
        <v>871</v>
      </c>
      <c r="D92" s="88" t="s">
        <v>872</v>
      </c>
      <c r="E92" s="88" t="s">
        <v>873</v>
      </c>
      <c r="F92" s="89" t="s">
        <v>525</v>
      </c>
      <c r="G92" s="89" t="s">
        <v>568</v>
      </c>
      <c r="H92" s="89">
        <v>1</v>
      </c>
      <c r="I92" s="91">
        <f>IF(COUNTIF(J92:AW92,"&lt;&gt;")=0,"",SUMPRODUCT(((Recommendations[ImplStatus]="Implemented")+(Recommendations[ImplStatus]="Compensated"))*ISNUMBER(MATCH(Recommendations[Id],J92:AW92,0)))/COUNTIF(J92:AW92,"&lt;&gt;"))</f>
        <v>0</v>
      </c>
      <c r="J92" s="93" t="s">
        <v>87</v>
      </c>
      <c r="K92" s="93" t="s">
        <v>192</v>
      </c>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860</v>
      </c>
      <c r="B93" s="84" t="s">
        <v>874</v>
      </c>
      <c r="C93" s="86" t="s">
        <v>875</v>
      </c>
      <c r="D93" s="88" t="s">
        <v>876</v>
      </c>
      <c r="E93" s="88" t="s">
        <v>877</v>
      </c>
      <c r="F93" s="89" t="s">
        <v>525</v>
      </c>
      <c r="G93" s="89" t="s">
        <v>536</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860</v>
      </c>
      <c r="B94" s="84" t="s">
        <v>878</v>
      </c>
      <c r="C94" s="86" t="s">
        <v>879</v>
      </c>
      <c r="D94" s="88" t="s">
        <v>880</v>
      </c>
      <c r="E94" s="88" t="s">
        <v>881</v>
      </c>
      <c r="F94" s="89" t="s">
        <v>525</v>
      </c>
      <c r="G94" s="89" t="s">
        <v>568</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860</v>
      </c>
      <c r="B95" s="84" t="s">
        <v>882</v>
      </c>
      <c r="C95" s="86" t="s">
        <v>883</v>
      </c>
      <c r="D95" s="88" t="s">
        <v>884</v>
      </c>
      <c r="E95" s="88" t="s">
        <v>885</v>
      </c>
      <c r="F95" s="89" t="s">
        <v>525</v>
      </c>
      <c r="G95" s="89" t="s">
        <v>568</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860</v>
      </c>
      <c r="B96" s="84" t="s">
        <v>886</v>
      </c>
      <c r="C96" s="86" t="s">
        <v>887</v>
      </c>
      <c r="D96" s="88" t="s">
        <v>888</v>
      </c>
      <c r="E96" s="88" t="s">
        <v>889</v>
      </c>
      <c r="F96" s="89" t="s">
        <v>525</v>
      </c>
      <c r="G96" s="89" t="s">
        <v>536</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890</v>
      </c>
      <c r="B97" s="83">
        <v>11</v>
      </c>
      <c r="C97" s="85" t="s">
        <v>21</v>
      </c>
      <c r="D97" s="87" t="s">
        <v>891</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890</v>
      </c>
      <c r="B98" s="84" t="s">
        <v>892</v>
      </c>
      <c r="C98" s="86" t="s">
        <v>893</v>
      </c>
      <c r="D98" s="88" t="s">
        <v>894</v>
      </c>
      <c r="E98" s="88" t="s">
        <v>895</v>
      </c>
      <c r="F98" s="89" t="s">
        <v>643</v>
      </c>
      <c r="G98" s="89" t="s">
        <v>584</v>
      </c>
      <c r="H98" s="89">
        <v>1</v>
      </c>
      <c r="I98" s="91">
        <f>IF(COUNTIF(J98:AW98,"&lt;&gt;")=0,"",SUMPRODUCT(((Recommendations[ImplStatus]="Implemented")+(Recommendations[ImplStatus]="Compensated"))*ISNUMBER(MATCH(Recommendations[Id],J98:AW98,0)))/COUNTIF(J98:AW98,"&lt;&gt;"))</f>
        <v>0</v>
      </c>
      <c r="J98" s="93" t="s">
        <v>66</v>
      </c>
      <c r="K98" s="93" t="s">
        <v>92</v>
      </c>
      <c r="L98" s="93" t="s">
        <v>137</v>
      </c>
      <c r="M98" s="93" t="s">
        <v>193</v>
      </c>
      <c r="N98" s="93" t="s">
        <v>224</v>
      </c>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890</v>
      </c>
      <c r="B99" s="84" t="s">
        <v>896</v>
      </c>
      <c r="C99" s="86" t="s">
        <v>897</v>
      </c>
      <c r="D99" s="88" t="s">
        <v>898</v>
      </c>
      <c r="E99" s="88" t="s">
        <v>899</v>
      </c>
      <c r="F99" s="89" t="s">
        <v>583</v>
      </c>
      <c r="G99" s="89" t="s">
        <v>900</v>
      </c>
      <c r="H99" s="89">
        <v>1</v>
      </c>
      <c r="I99" s="91">
        <f>IF(COUNTIF(J99:AW99,"&lt;&gt;")=0,"",SUMPRODUCT(((Recommendations[ImplStatus]="Implemented")+(Recommendations[ImplStatus]="Compensated"))*ISNUMBER(MATCH(Recommendations[Id],J99:AW99,0)))/COUNTIF(J99:AW99,"&lt;&gt;"))</f>
        <v>0</v>
      </c>
      <c r="J99" s="93" t="s">
        <v>66</v>
      </c>
      <c r="K99" s="93" t="s">
        <v>92</v>
      </c>
      <c r="L99" s="93" t="s">
        <v>137</v>
      </c>
      <c r="M99" s="93" t="s">
        <v>193</v>
      </c>
      <c r="N99" s="93" t="s">
        <v>224</v>
      </c>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890</v>
      </c>
      <c r="B100" s="84" t="s">
        <v>901</v>
      </c>
      <c r="C100" s="86" t="s">
        <v>902</v>
      </c>
      <c r="D100" s="88" t="s">
        <v>903</v>
      </c>
      <c r="E100" s="88" t="s">
        <v>904</v>
      </c>
      <c r="F100" s="89" t="s">
        <v>583</v>
      </c>
      <c r="G100" s="89" t="s">
        <v>568</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890</v>
      </c>
      <c r="B101" s="84" t="s">
        <v>905</v>
      </c>
      <c r="C101" s="86" t="s">
        <v>906</v>
      </c>
      <c r="D101" s="88" t="s">
        <v>907</v>
      </c>
      <c r="E101" s="88" t="s">
        <v>908</v>
      </c>
      <c r="F101" s="89" t="s">
        <v>583</v>
      </c>
      <c r="G101" s="89" t="s">
        <v>900</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890</v>
      </c>
      <c r="B102" s="84" t="s">
        <v>909</v>
      </c>
      <c r="C102" s="86" t="s">
        <v>910</v>
      </c>
      <c r="D102" s="88" t="s">
        <v>911</v>
      </c>
      <c r="E102" s="88" t="s">
        <v>912</v>
      </c>
      <c r="F102" s="89" t="s">
        <v>583</v>
      </c>
      <c r="G102" s="89" t="s">
        <v>900</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913</v>
      </c>
      <c r="B103" s="83">
        <v>12</v>
      </c>
      <c r="C103" s="85" t="s">
        <v>21</v>
      </c>
      <c r="D103" s="87" t="s">
        <v>914</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913</v>
      </c>
      <c r="B104" s="84" t="s">
        <v>915</v>
      </c>
      <c r="C104" s="86" t="s">
        <v>916</v>
      </c>
      <c r="D104" s="88" t="s">
        <v>917</v>
      </c>
      <c r="E104" s="88" t="s">
        <v>918</v>
      </c>
      <c r="F104" s="89" t="s">
        <v>797</v>
      </c>
      <c r="G104" s="89" t="s">
        <v>568</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913</v>
      </c>
      <c r="B105" s="84" t="s">
        <v>919</v>
      </c>
      <c r="C105" s="86" t="s">
        <v>920</v>
      </c>
      <c r="D105" s="88" t="s">
        <v>921</v>
      </c>
      <c r="E105" s="88" t="s">
        <v>922</v>
      </c>
      <c r="F105" s="89" t="s">
        <v>797</v>
      </c>
      <c r="G105" s="89" t="s">
        <v>568</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913</v>
      </c>
      <c r="B106" s="84" t="s">
        <v>923</v>
      </c>
      <c r="C106" s="86" t="s">
        <v>924</v>
      </c>
      <c r="D106" s="88" t="s">
        <v>925</v>
      </c>
      <c r="E106" s="88" t="s">
        <v>926</v>
      </c>
      <c r="F106" s="89" t="s">
        <v>797</v>
      </c>
      <c r="G106" s="89" t="s">
        <v>568</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913</v>
      </c>
      <c r="B107" s="84" t="s">
        <v>927</v>
      </c>
      <c r="C107" s="86" t="s">
        <v>928</v>
      </c>
      <c r="D107" s="88" t="s">
        <v>929</v>
      </c>
      <c r="E107" s="88" t="s">
        <v>930</v>
      </c>
      <c r="F107" s="89" t="s">
        <v>643</v>
      </c>
      <c r="G107" s="89" t="s">
        <v>584</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913</v>
      </c>
      <c r="B108" s="84" t="s">
        <v>931</v>
      </c>
      <c r="C108" s="86" t="s">
        <v>932</v>
      </c>
      <c r="D108" s="88" t="s">
        <v>933</v>
      </c>
      <c r="E108" s="88" t="s">
        <v>934</v>
      </c>
      <c r="F108" s="89" t="s">
        <v>797</v>
      </c>
      <c r="G108" s="89" t="s">
        <v>568</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913</v>
      </c>
      <c r="B109" s="84" t="s">
        <v>935</v>
      </c>
      <c r="C109" s="86" t="s">
        <v>936</v>
      </c>
      <c r="D109" s="88" t="s">
        <v>937</v>
      </c>
      <c r="E109" s="88" t="s">
        <v>938</v>
      </c>
      <c r="F109" s="89" t="s">
        <v>797</v>
      </c>
      <c r="G109" s="89" t="s">
        <v>568</v>
      </c>
      <c r="H109" s="89">
        <v>2</v>
      </c>
      <c r="I109" s="91">
        <f>IF(COUNTIF(J109:AW109,"&lt;&gt;")=0,"",SUMPRODUCT(((Recommendations[ImplStatus]="Implemented")+(Recommendations[ImplStatus]="Compensated"))*ISNUMBER(MATCH(Recommendations[Id],J109:AW109,0)))/COUNTIF(J109:AW109,"&lt;&gt;"))</f>
        <v>0</v>
      </c>
      <c r="J109" s="93" t="s">
        <v>102</v>
      </c>
      <c r="K109" s="93" t="s">
        <v>112</v>
      </c>
      <c r="L109" s="93" t="s">
        <v>200</v>
      </c>
      <c r="M109" s="93" t="s">
        <v>205</v>
      </c>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913</v>
      </c>
      <c r="B110" s="84" t="s">
        <v>939</v>
      </c>
      <c r="C110" s="86" t="s">
        <v>940</v>
      </c>
      <c r="D110" s="88" t="s">
        <v>941</v>
      </c>
      <c r="E110" s="88" t="s">
        <v>942</v>
      </c>
      <c r="F110" s="89" t="s">
        <v>525</v>
      </c>
      <c r="G110" s="89" t="s">
        <v>568</v>
      </c>
      <c r="H110" s="89">
        <v>2</v>
      </c>
      <c r="I110" s="91">
        <f>IF(COUNTIF(J110:AW110,"&lt;&gt;")=0,"",SUMPRODUCT(((Recommendations[ImplStatus]="Implemented")+(Recommendations[ImplStatus]="Compensated"))*ISNUMBER(MATCH(Recommendations[Id],J110:AW110,0)))/COUNTIF(J110:AW110,"&lt;&gt;"))</f>
        <v>0</v>
      </c>
      <c r="J110" s="93" t="s">
        <v>97</v>
      </c>
      <c r="K110" s="93" t="s">
        <v>102</v>
      </c>
      <c r="L110" s="93" t="s">
        <v>112</v>
      </c>
      <c r="M110" s="93" t="s">
        <v>197</v>
      </c>
      <c r="N110" s="93" t="s">
        <v>200</v>
      </c>
      <c r="O110" s="93" t="s">
        <v>205</v>
      </c>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913</v>
      </c>
      <c r="B111" s="84" t="s">
        <v>943</v>
      </c>
      <c r="C111" s="86" t="s">
        <v>944</v>
      </c>
      <c r="D111" s="88" t="s">
        <v>945</v>
      </c>
      <c r="E111" s="88" t="s">
        <v>946</v>
      </c>
      <c r="F111" s="89" t="s">
        <v>525</v>
      </c>
      <c r="G111" s="89" t="s">
        <v>568</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947</v>
      </c>
      <c r="B112" s="83">
        <v>13</v>
      </c>
      <c r="C112" s="85" t="s">
        <v>21</v>
      </c>
      <c r="D112" s="87" t="s">
        <v>948</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947</v>
      </c>
      <c r="B113" s="84" t="s">
        <v>949</v>
      </c>
      <c r="C113" s="86" t="s">
        <v>950</v>
      </c>
      <c r="D113" s="88" t="s">
        <v>951</v>
      </c>
      <c r="E113" s="88" t="s">
        <v>952</v>
      </c>
      <c r="F113" s="89" t="s">
        <v>797</v>
      </c>
      <c r="G113" s="89" t="s">
        <v>536</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947</v>
      </c>
      <c r="B114" s="84" t="s">
        <v>953</v>
      </c>
      <c r="C114" s="86" t="s">
        <v>954</v>
      </c>
      <c r="D114" s="88" t="s">
        <v>955</v>
      </c>
      <c r="E114" s="88" t="s">
        <v>956</v>
      </c>
      <c r="F114" s="89" t="s">
        <v>525</v>
      </c>
      <c r="G114" s="89" t="s">
        <v>536</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947</v>
      </c>
      <c r="B115" s="84" t="s">
        <v>957</v>
      </c>
      <c r="C115" s="86" t="s">
        <v>958</v>
      </c>
      <c r="D115" s="88" t="s">
        <v>959</v>
      </c>
      <c r="E115" s="88" t="s">
        <v>960</v>
      </c>
      <c r="F115" s="89" t="s">
        <v>797</v>
      </c>
      <c r="G115" s="89" t="s">
        <v>536</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947</v>
      </c>
      <c r="B116" s="84" t="s">
        <v>961</v>
      </c>
      <c r="C116" s="86" t="s">
        <v>962</v>
      </c>
      <c r="D116" s="88" t="s">
        <v>963</v>
      </c>
      <c r="E116" s="88" t="s">
        <v>964</v>
      </c>
      <c r="F116" s="89" t="s">
        <v>797</v>
      </c>
      <c r="G116" s="89" t="s">
        <v>568</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947</v>
      </c>
      <c r="B117" s="84" t="s">
        <v>965</v>
      </c>
      <c r="C117" s="86" t="s">
        <v>966</v>
      </c>
      <c r="D117" s="88" t="s">
        <v>967</v>
      </c>
      <c r="E117" s="88" t="s">
        <v>968</v>
      </c>
      <c r="F117" s="89" t="s">
        <v>525</v>
      </c>
      <c r="G117" s="89" t="s">
        <v>568</v>
      </c>
      <c r="H117" s="89">
        <v>2</v>
      </c>
      <c r="I117" s="91">
        <f>IF(COUNTIF(J117:AW117,"&lt;&gt;")=0,"",SUMPRODUCT(((Recommendations[ImplStatus]="Implemented")+(Recommendations[ImplStatus]="Compensated"))*ISNUMBER(MATCH(Recommendations[Id],J117:AW117,0)))/COUNTIF(J117:AW117,"&lt;&gt;"))</f>
        <v>0</v>
      </c>
      <c r="J117" s="93" t="s">
        <v>107</v>
      </c>
      <c r="K117" s="93" t="s">
        <v>141</v>
      </c>
      <c r="L117" s="93" t="s">
        <v>156</v>
      </c>
      <c r="M117" s="93" t="s">
        <v>201</v>
      </c>
      <c r="N117" s="93" t="s">
        <v>233</v>
      </c>
      <c r="O117" s="93" t="s">
        <v>244</v>
      </c>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947</v>
      </c>
      <c r="B118" s="84" t="s">
        <v>969</v>
      </c>
      <c r="C118" s="86" t="s">
        <v>970</v>
      </c>
      <c r="D118" s="88" t="s">
        <v>971</v>
      </c>
      <c r="E118" s="88" t="s">
        <v>972</v>
      </c>
      <c r="F118" s="89" t="s">
        <v>797</v>
      </c>
      <c r="G118" s="89" t="s">
        <v>536</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947</v>
      </c>
      <c r="B119" s="84" t="s">
        <v>973</v>
      </c>
      <c r="C119" s="86" t="s">
        <v>974</v>
      </c>
      <c r="D119" s="88" t="s">
        <v>975</v>
      </c>
      <c r="E119" s="88" t="s">
        <v>976</v>
      </c>
      <c r="F119" s="89" t="s">
        <v>525</v>
      </c>
      <c r="G119" s="89" t="s">
        <v>568</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947</v>
      </c>
      <c r="B120" s="84" t="s">
        <v>977</v>
      </c>
      <c r="C120" s="86" t="s">
        <v>978</v>
      </c>
      <c r="D120" s="88" t="s">
        <v>979</v>
      </c>
      <c r="E120" s="88" t="s">
        <v>980</v>
      </c>
      <c r="F120" s="89" t="s">
        <v>797</v>
      </c>
      <c r="G120" s="89" t="s">
        <v>568</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947</v>
      </c>
      <c r="B121" s="84" t="s">
        <v>981</v>
      </c>
      <c r="C121" s="86" t="s">
        <v>982</v>
      </c>
      <c r="D121" s="88" t="s">
        <v>983</v>
      </c>
      <c r="E121" s="88" t="s">
        <v>984</v>
      </c>
      <c r="F121" s="89" t="s">
        <v>797</v>
      </c>
      <c r="G121" s="89" t="s">
        <v>568</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947</v>
      </c>
      <c r="B122" s="84" t="s">
        <v>985</v>
      </c>
      <c r="C122" s="86" t="s">
        <v>986</v>
      </c>
      <c r="D122" s="88" t="s">
        <v>987</v>
      </c>
      <c r="E122" s="88" t="s">
        <v>988</v>
      </c>
      <c r="F122" s="89" t="s">
        <v>797</v>
      </c>
      <c r="G122" s="89" t="s">
        <v>568</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947</v>
      </c>
      <c r="B123" s="84" t="s">
        <v>989</v>
      </c>
      <c r="C123" s="86" t="s">
        <v>990</v>
      </c>
      <c r="D123" s="88" t="s">
        <v>991</v>
      </c>
      <c r="E123" s="88" t="s">
        <v>992</v>
      </c>
      <c r="F123" s="89" t="s">
        <v>797</v>
      </c>
      <c r="G123" s="89" t="s">
        <v>536</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993</v>
      </c>
      <c r="B124" s="83">
        <v>14</v>
      </c>
      <c r="C124" s="85" t="s">
        <v>21</v>
      </c>
      <c r="D124" s="87" t="s">
        <v>994</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993</v>
      </c>
      <c r="B125" s="84" t="s">
        <v>995</v>
      </c>
      <c r="C125" s="86" t="s">
        <v>996</v>
      </c>
      <c r="D125" s="88" t="s">
        <v>997</v>
      </c>
      <c r="E125" s="88" t="s">
        <v>998</v>
      </c>
      <c r="F125" s="89" t="s">
        <v>643</v>
      </c>
      <c r="G125" s="89" t="s">
        <v>584</v>
      </c>
      <c r="H125" s="89">
        <v>1</v>
      </c>
      <c r="I125" s="91">
        <f>IF(COUNTIF(J125:AW125,"&lt;&gt;")=0,"",SUMPRODUCT(((Recommendations[ImplStatus]="Implemented")+(Recommendations[ImplStatus]="Compensated"))*ISNUMBER(MATCH(Recommendations[Id],J125:AW125,0)))/COUNTIF(J125:AW125,"&lt;&gt;"))</f>
        <v>0</v>
      </c>
      <c r="J125" s="93" t="s">
        <v>161</v>
      </c>
      <c r="K125" s="93" t="s">
        <v>247</v>
      </c>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993</v>
      </c>
      <c r="B126" s="84" t="s">
        <v>999</v>
      </c>
      <c r="C126" s="86" t="s">
        <v>1000</v>
      </c>
      <c r="D126" s="88" t="s">
        <v>1001</v>
      </c>
      <c r="E126" s="88" t="s">
        <v>1002</v>
      </c>
      <c r="F126" s="89" t="s">
        <v>668</v>
      </c>
      <c r="G126" s="89" t="s">
        <v>568</v>
      </c>
      <c r="H126" s="89">
        <v>1</v>
      </c>
      <c r="I126" s="91">
        <f>IF(COUNTIF(J126:AW126,"&lt;&gt;")=0,"",SUMPRODUCT(((Recommendations[ImplStatus]="Implemented")+(Recommendations[ImplStatus]="Compensated"))*ISNUMBER(MATCH(Recommendations[Id],J126:AW126,0)))/COUNTIF(J126:AW126,"&lt;&gt;"))</f>
        <v>0</v>
      </c>
      <c r="J126" s="93" t="s">
        <v>161</v>
      </c>
      <c r="K126" s="93" t="s">
        <v>247</v>
      </c>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993</v>
      </c>
      <c r="B127" s="84" t="s">
        <v>1003</v>
      </c>
      <c r="C127" s="86" t="s">
        <v>1004</v>
      </c>
      <c r="D127" s="88" t="s">
        <v>1005</v>
      </c>
      <c r="E127" s="88" t="s">
        <v>1006</v>
      </c>
      <c r="F127" s="89" t="s">
        <v>668</v>
      </c>
      <c r="G127" s="89" t="s">
        <v>568</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993</v>
      </c>
      <c r="B128" s="84" t="s">
        <v>1007</v>
      </c>
      <c r="C128" s="86" t="s">
        <v>1008</v>
      </c>
      <c r="D128" s="88" t="s">
        <v>1009</v>
      </c>
      <c r="E128" s="88" t="s">
        <v>1010</v>
      </c>
      <c r="F128" s="89" t="s">
        <v>668</v>
      </c>
      <c r="G128" s="89" t="s">
        <v>568</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993</v>
      </c>
      <c r="B129" s="84" t="s">
        <v>1011</v>
      </c>
      <c r="C129" s="86" t="s">
        <v>1012</v>
      </c>
      <c r="D129" s="88" t="s">
        <v>1013</v>
      </c>
      <c r="E129" s="88" t="s">
        <v>1014</v>
      </c>
      <c r="F129" s="89" t="s">
        <v>668</v>
      </c>
      <c r="G129" s="89" t="s">
        <v>568</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993</v>
      </c>
      <c r="B130" s="84" t="s">
        <v>1015</v>
      </c>
      <c r="C130" s="86" t="s">
        <v>1016</v>
      </c>
      <c r="D130" s="88" t="s">
        <v>1017</v>
      </c>
      <c r="E130" s="88" t="s">
        <v>1018</v>
      </c>
      <c r="F130" s="89" t="s">
        <v>668</v>
      </c>
      <c r="G130" s="89" t="s">
        <v>568</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993</v>
      </c>
      <c r="B131" s="84" t="s">
        <v>1019</v>
      </c>
      <c r="C131" s="86" t="s">
        <v>1020</v>
      </c>
      <c r="D131" s="88" t="s">
        <v>1021</v>
      </c>
      <c r="E131" s="88" t="s">
        <v>1022</v>
      </c>
      <c r="F131" s="89" t="s">
        <v>668</v>
      </c>
      <c r="G131" s="89" t="s">
        <v>568</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993</v>
      </c>
      <c r="B132" s="84" t="s">
        <v>1023</v>
      </c>
      <c r="C132" s="86" t="s">
        <v>1024</v>
      </c>
      <c r="D132" s="88" t="s">
        <v>1025</v>
      </c>
      <c r="E132" s="88" t="s">
        <v>1026</v>
      </c>
      <c r="F132" s="89" t="s">
        <v>668</v>
      </c>
      <c r="G132" s="89" t="s">
        <v>568</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993</v>
      </c>
      <c r="B133" s="84" t="s">
        <v>1027</v>
      </c>
      <c r="C133" s="86" t="s">
        <v>1028</v>
      </c>
      <c r="D133" s="88" t="s">
        <v>1029</v>
      </c>
      <c r="E133" s="88" t="s">
        <v>1030</v>
      </c>
      <c r="F133" s="89" t="s">
        <v>668</v>
      </c>
      <c r="G133" s="89" t="s">
        <v>568</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1031</v>
      </c>
      <c r="B134" s="83">
        <v>15</v>
      </c>
      <c r="C134" s="85" t="s">
        <v>21</v>
      </c>
      <c r="D134" s="87" t="s">
        <v>1032</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1031</v>
      </c>
      <c r="B135" s="84" t="s">
        <v>1033</v>
      </c>
      <c r="C135" s="86" t="s">
        <v>1034</v>
      </c>
      <c r="D135" s="88" t="s">
        <v>1035</v>
      </c>
      <c r="E135" s="88" t="s">
        <v>1036</v>
      </c>
      <c r="F135" s="89" t="s">
        <v>668</v>
      </c>
      <c r="G135" s="89" t="s">
        <v>526</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1031</v>
      </c>
      <c r="B136" s="84" t="s">
        <v>1037</v>
      </c>
      <c r="C136" s="86" t="s">
        <v>1038</v>
      </c>
      <c r="D136" s="88" t="s">
        <v>1039</v>
      </c>
      <c r="E136" s="88" t="s">
        <v>1040</v>
      </c>
      <c r="F136" s="89" t="s">
        <v>643</v>
      </c>
      <c r="G136" s="89" t="s">
        <v>584</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1031</v>
      </c>
      <c r="B137" s="84" t="s">
        <v>1041</v>
      </c>
      <c r="C137" s="86" t="s">
        <v>1042</v>
      </c>
      <c r="D137" s="88" t="s">
        <v>1043</v>
      </c>
      <c r="E137" s="88" t="s">
        <v>1044</v>
      </c>
      <c r="F137" s="89" t="s">
        <v>668</v>
      </c>
      <c r="G137" s="89" t="s">
        <v>584</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1031</v>
      </c>
      <c r="B138" s="84" t="s">
        <v>1045</v>
      </c>
      <c r="C138" s="86" t="s">
        <v>1046</v>
      </c>
      <c r="D138" s="88" t="s">
        <v>1047</v>
      </c>
      <c r="E138" s="88" t="s">
        <v>1048</v>
      </c>
      <c r="F138" s="89" t="s">
        <v>643</v>
      </c>
      <c r="G138" s="89" t="s">
        <v>584</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1031</v>
      </c>
      <c r="B139" s="84" t="s">
        <v>1049</v>
      </c>
      <c r="C139" s="86" t="s">
        <v>1050</v>
      </c>
      <c r="D139" s="88" t="s">
        <v>1051</v>
      </c>
      <c r="E139" s="88" t="s">
        <v>1052</v>
      </c>
      <c r="F139" s="89" t="s">
        <v>668</v>
      </c>
      <c r="G139" s="89" t="s">
        <v>584</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1031</v>
      </c>
      <c r="B140" s="84" t="s">
        <v>1053</v>
      </c>
      <c r="C140" s="86" t="s">
        <v>1054</v>
      </c>
      <c r="D140" s="88" t="s">
        <v>1055</v>
      </c>
      <c r="E140" s="88" t="s">
        <v>1056</v>
      </c>
      <c r="F140" s="89" t="s">
        <v>583</v>
      </c>
      <c r="G140" s="89" t="s">
        <v>584</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1031</v>
      </c>
      <c r="B141" s="84" t="s">
        <v>1057</v>
      </c>
      <c r="C141" s="86" t="s">
        <v>1058</v>
      </c>
      <c r="D141" s="88" t="s">
        <v>1059</v>
      </c>
      <c r="E141" s="88" t="s">
        <v>1060</v>
      </c>
      <c r="F141" s="89" t="s">
        <v>583</v>
      </c>
      <c r="G141" s="89" t="s">
        <v>568</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1061</v>
      </c>
      <c r="B142" s="83">
        <v>16</v>
      </c>
      <c r="C142" s="85" t="s">
        <v>21</v>
      </c>
      <c r="D142" s="87" t="s">
        <v>1062</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1061</v>
      </c>
      <c r="B143" s="84" t="s">
        <v>1063</v>
      </c>
      <c r="C143" s="86" t="s">
        <v>1064</v>
      </c>
      <c r="D143" s="88" t="s">
        <v>1065</v>
      </c>
      <c r="E143" s="88" t="s">
        <v>1066</v>
      </c>
      <c r="F143" s="89" t="s">
        <v>643</v>
      </c>
      <c r="G143" s="89" t="s">
        <v>584</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1061</v>
      </c>
      <c r="B144" s="84" t="s">
        <v>1067</v>
      </c>
      <c r="C144" s="86" t="s">
        <v>1068</v>
      </c>
      <c r="D144" s="88" t="s">
        <v>1069</v>
      </c>
      <c r="E144" s="88" t="s">
        <v>1070</v>
      </c>
      <c r="F144" s="89" t="s">
        <v>643</v>
      </c>
      <c r="G144" s="89" t="s">
        <v>584</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1061</v>
      </c>
      <c r="B145" s="84" t="s">
        <v>1071</v>
      </c>
      <c r="C145" s="86" t="s">
        <v>1072</v>
      </c>
      <c r="D145" s="88" t="s">
        <v>1073</v>
      </c>
      <c r="E145" s="88" t="s">
        <v>1074</v>
      </c>
      <c r="F145" s="89" t="s">
        <v>551</v>
      </c>
      <c r="G145" s="89" t="s">
        <v>536</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1061</v>
      </c>
      <c r="B146" s="84" t="s">
        <v>1075</v>
      </c>
      <c r="C146" s="86" t="s">
        <v>1076</v>
      </c>
      <c r="D146" s="88" t="s">
        <v>1077</v>
      </c>
      <c r="E146" s="88" t="s">
        <v>1078</v>
      </c>
      <c r="F146" s="89" t="s">
        <v>551</v>
      </c>
      <c r="G146" s="89" t="s">
        <v>526</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1061</v>
      </c>
      <c r="B147" s="84" t="s">
        <v>1079</v>
      </c>
      <c r="C147" s="86" t="s">
        <v>1080</v>
      </c>
      <c r="D147" s="88" t="s">
        <v>1081</v>
      </c>
      <c r="E147" s="88" t="s">
        <v>1082</v>
      </c>
      <c r="F147" s="89" t="s">
        <v>551</v>
      </c>
      <c r="G147" s="89" t="s">
        <v>568</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1061</v>
      </c>
      <c r="B148" s="84" t="s">
        <v>1083</v>
      </c>
      <c r="C148" s="86" t="s">
        <v>1084</v>
      </c>
      <c r="D148" s="88" t="s">
        <v>1085</v>
      </c>
      <c r="E148" s="88" t="s">
        <v>1086</v>
      </c>
      <c r="F148" s="89" t="s">
        <v>643</v>
      </c>
      <c r="G148" s="89" t="s">
        <v>584</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1061</v>
      </c>
      <c r="B149" s="84" t="s">
        <v>1087</v>
      </c>
      <c r="C149" s="86" t="s">
        <v>1088</v>
      </c>
      <c r="D149" s="88" t="s">
        <v>1089</v>
      </c>
      <c r="E149" s="88" t="s">
        <v>1090</v>
      </c>
      <c r="F149" s="89" t="s">
        <v>551</v>
      </c>
      <c r="G149" s="89" t="s">
        <v>568</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1061</v>
      </c>
      <c r="B150" s="84" t="s">
        <v>1091</v>
      </c>
      <c r="C150" s="86" t="s">
        <v>1092</v>
      </c>
      <c r="D150" s="88" t="s">
        <v>1093</v>
      </c>
      <c r="E150" s="88" t="s">
        <v>1094</v>
      </c>
      <c r="F150" s="89" t="s">
        <v>797</v>
      </c>
      <c r="G150" s="89" t="s">
        <v>568</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1061</v>
      </c>
      <c r="B151" s="84" t="s">
        <v>1095</v>
      </c>
      <c r="C151" s="86" t="s">
        <v>1096</v>
      </c>
      <c r="D151" s="88" t="s">
        <v>1097</v>
      </c>
      <c r="E151" s="88" t="s">
        <v>1098</v>
      </c>
      <c r="F151" s="89" t="s">
        <v>668</v>
      </c>
      <c r="G151" s="89" t="s">
        <v>568</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1061</v>
      </c>
      <c r="B152" s="84" t="s">
        <v>1099</v>
      </c>
      <c r="C152" s="86" t="s">
        <v>1100</v>
      </c>
      <c r="D152" s="88" t="s">
        <v>1101</v>
      </c>
      <c r="E152" s="88" t="s">
        <v>1102</v>
      </c>
      <c r="F152" s="89" t="s">
        <v>551</v>
      </c>
      <c r="G152" s="89" t="s">
        <v>568</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1061</v>
      </c>
      <c r="B153" s="84" t="s">
        <v>1103</v>
      </c>
      <c r="C153" s="86" t="s">
        <v>1104</v>
      </c>
      <c r="D153" s="88" t="s">
        <v>1105</v>
      </c>
      <c r="E153" s="88" t="s">
        <v>1106</v>
      </c>
      <c r="F153" s="89" t="s">
        <v>551</v>
      </c>
      <c r="G153" s="89" t="s">
        <v>568</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1061</v>
      </c>
      <c r="B154" s="84" t="s">
        <v>1107</v>
      </c>
      <c r="C154" s="86" t="s">
        <v>1108</v>
      </c>
      <c r="D154" s="88" t="s">
        <v>1109</v>
      </c>
      <c r="E154" s="88" t="s">
        <v>1110</v>
      </c>
      <c r="F154" s="89" t="s">
        <v>551</v>
      </c>
      <c r="G154" s="89" t="s">
        <v>568</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1061</v>
      </c>
      <c r="B155" s="84" t="s">
        <v>1111</v>
      </c>
      <c r="C155" s="86" t="s">
        <v>1112</v>
      </c>
      <c r="D155" s="88" t="s">
        <v>1113</v>
      </c>
      <c r="E155" s="88" t="s">
        <v>1114</v>
      </c>
      <c r="F155" s="89" t="s">
        <v>551</v>
      </c>
      <c r="G155" s="89" t="s">
        <v>536</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1061</v>
      </c>
      <c r="B156" s="84" t="s">
        <v>1115</v>
      </c>
      <c r="C156" s="86" t="s">
        <v>1116</v>
      </c>
      <c r="D156" s="88" t="s">
        <v>1117</v>
      </c>
      <c r="E156" s="88" t="s">
        <v>1118</v>
      </c>
      <c r="F156" s="89" t="s">
        <v>551</v>
      </c>
      <c r="G156" s="89" t="s">
        <v>568</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1119</v>
      </c>
      <c r="B157" s="83">
        <v>17</v>
      </c>
      <c r="C157" s="85" t="s">
        <v>21</v>
      </c>
      <c r="D157" s="87" t="s">
        <v>1120</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1119</v>
      </c>
      <c r="B158" s="84" t="s">
        <v>1121</v>
      </c>
      <c r="C158" s="86" t="s">
        <v>1122</v>
      </c>
      <c r="D158" s="88" t="s">
        <v>1123</v>
      </c>
      <c r="E158" s="88" t="s">
        <v>1124</v>
      </c>
      <c r="F158" s="89" t="s">
        <v>668</v>
      </c>
      <c r="G158" s="89" t="s">
        <v>531</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1119</v>
      </c>
      <c r="B159" s="84" t="s">
        <v>1125</v>
      </c>
      <c r="C159" s="86" t="s">
        <v>1126</v>
      </c>
      <c r="D159" s="88" t="s">
        <v>1127</v>
      </c>
      <c r="E159" s="88" t="s">
        <v>1128</v>
      </c>
      <c r="F159" s="89" t="s">
        <v>643</v>
      </c>
      <c r="G159" s="89" t="s">
        <v>584</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1119</v>
      </c>
      <c r="B160" s="84" t="s">
        <v>1129</v>
      </c>
      <c r="C160" s="86" t="s">
        <v>1130</v>
      </c>
      <c r="D160" s="88" t="s">
        <v>1131</v>
      </c>
      <c r="E160" s="88" t="s">
        <v>1132</v>
      </c>
      <c r="F160" s="89" t="s">
        <v>643</v>
      </c>
      <c r="G160" s="89" t="s">
        <v>584</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1119</v>
      </c>
      <c r="B161" s="84" t="s">
        <v>1133</v>
      </c>
      <c r="C161" s="86" t="s">
        <v>1134</v>
      </c>
      <c r="D161" s="88" t="s">
        <v>1135</v>
      </c>
      <c r="E161" s="88" t="s">
        <v>1136</v>
      </c>
      <c r="F161" s="89" t="s">
        <v>643</v>
      </c>
      <c r="G161" s="89" t="s">
        <v>584</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1119</v>
      </c>
      <c r="B162" s="84" t="s">
        <v>1137</v>
      </c>
      <c r="C162" s="86" t="s">
        <v>1138</v>
      </c>
      <c r="D162" s="88" t="s">
        <v>1139</v>
      </c>
      <c r="E162" s="88" t="s">
        <v>1140</v>
      </c>
      <c r="F162" s="89" t="s">
        <v>668</v>
      </c>
      <c r="G162" s="89" t="s">
        <v>531</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1119</v>
      </c>
      <c r="B163" s="84" t="s">
        <v>1141</v>
      </c>
      <c r="C163" s="86" t="s">
        <v>1142</v>
      </c>
      <c r="D163" s="88" t="s">
        <v>1143</v>
      </c>
      <c r="E163" s="88" t="s">
        <v>1144</v>
      </c>
      <c r="F163" s="89" t="s">
        <v>668</v>
      </c>
      <c r="G163" s="89" t="s">
        <v>531</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1119</v>
      </c>
      <c r="B164" s="84" t="s">
        <v>1145</v>
      </c>
      <c r="C164" s="86" t="s">
        <v>1146</v>
      </c>
      <c r="D164" s="88" t="s">
        <v>1147</v>
      </c>
      <c r="E164" s="88" t="s">
        <v>1148</v>
      </c>
      <c r="F164" s="89" t="s">
        <v>668</v>
      </c>
      <c r="G164" s="89" t="s">
        <v>900</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1119</v>
      </c>
      <c r="B165" s="84" t="s">
        <v>1149</v>
      </c>
      <c r="C165" s="86" t="s">
        <v>1150</v>
      </c>
      <c r="D165" s="88" t="s">
        <v>1151</v>
      </c>
      <c r="E165" s="88" t="s">
        <v>1152</v>
      </c>
      <c r="F165" s="89" t="s">
        <v>668</v>
      </c>
      <c r="G165" s="89" t="s">
        <v>900</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1119</v>
      </c>
      <c r="B166" s="84" t="s">
        <v>1153</v>
      </c>
      <c r="C166" s="86" t="s">
        <v>1154</v>
      </c>
      <c r="D166" s="88" t="s">
        <v>1155</v>
      </c>
      <c r="E166" s="88" t="s">
        <v>1156</v>
      </c>
      <c r="F166" s="89" t="s">
        <v>643</v>
      </c>
      <c r="G166" s="89" t="s">
        <v>900</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1157</v>
      </c>
      <c r="B167" s="83">
        <v>18</v>
      </c>
      <c r="C167" s="85" t="s">
        <v>21</v>
      </c>
      <c r="D167" s="87" t="s">
        <v>1158</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1157</v>
      </c>
      <c r="B168" s="84" t="s">
        <v>1159</v>
      </c>
      <c r="C168" s="86" t="s">
        <v>1160</v>
      </c>
      <c r="D168" s="88" t="s">
        <v>1161</v>
      </c>
      <c r="E168" s="88" t="s">
        <v>1162</v>
      </c>
      <c r="F168" s="89" t="s">
        <v>643</v>
      </c>
      <c r="G168" s="89" t="s">
        <v>584</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1157</v>
      </c>
      <c r="B169" s="84" t="s">
        <v>1163</v>
      </c>
      <c r="C169" s="86" t="s">
        <v>1164</v>
      </c>
      <c r="D169" s="88" t="s">
        <v>1165</v>
      </c>
      <c r="E169" s="88" t="s">
        <v>1166</v>
      </c>
      <c r="F169" s="89" t="s">
        <v>797</v>
      </c>
      <c r="G169" s="89" t="s">
        <v>536</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1157</v>
      </c>
      <c r="B170" s="84" t="s">
        <v>1167</v>
      </c>
      <c r="C170" s="86" t="s">
        <v>1168</v>
      </c>
      <c r="D170" s="88" t="s">
        <v>1169</v>
      </c>
      <c r="E170" s="88" t="s">
        <v>1170</v>
      </c>
      <c r="F170" s="89" t="s">
        <v>797</v>
      </c>
      <c r="G170" s="89" t="s">
        <v>568</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1157</v>
      </c>
      <c r="B171" s="84" t="s">
        <v>1171</v>
      </c>
      <c r="C171" s="86" t="s">
        <v>1172</v>
      </c>
      <c r="D171" s="88" t="s">
        <v>1173</v>
      </c>
      <c r="E171" s="88" t="s">
        <v>1174</v>
      </c>
      <c r="F171" s="89" t="s">
        <v>797</v>
      </c>
      <c r="G171" s="89" t="s">
        <v>568</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1157</v>
      </c>
      <c r="B172" s="94" t="s">
        <v>1175</v>
      </c>
      <c r="C172" s="95" t="s">
        <v>1176</v>
      </c>
      <c r="D172" s="96" t="s">
        <v>1177</v>
      </c>
      <c r="E172" s="96" t="s">
        <v>1178</v>
      </c>
      <c r="F172" s="97" t="s">
        <v>797</v>
      </c>
      <c r="G172" s="97" t="s">
        <v>536</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250</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IFERROR(INDEX('Recommendations'!$H$2:$H$61, MATCH(J2,'Recommendations'!$A$2:$A$61,0))="Implemented", FALSE))</xm:f>
            <x14:dxf>
              <font>
                <color rgb="FF000000"/>
              </font>
              <fill>
                <patternFill>
                  <bgColor rgb="FF3C7D22"/>
                </patternFill>
              </fill>
            </x14:dxf>
          </x14:cfRule>
          <x14:cfRule type="expression" priority="2" id="{00000000-000E-0000-0400-000002000000}">
            <xm:f>AND(J2&lt;&gt;"", IFERROR(INDEX('Recommendations'!$H$2:$H$61, MATCH(J2,'Recommendations'!$A$2:$A$61,0))="Compensated", FALSE))</xm:f>
            <x14:dxf>
              <font>
                <color rgb="FF000000"/>
              </font>
              <fill>
                <patternFill>
                  <bgColor rgb="FFC6E0B4"/>
                </patternFill>
              </fill>
            </x14:dxf>
          </x14:cfRule>
          <x14:cfRule type="expression" priority="3" id="{00000000-000E-0000-0400-000003000000}">
            <xm:f>AND(J2&lt;&gt;"", IFERROR(INDEX('Recommendations'!$H$2:$H$61, MATCH(J2,'Recommendations'!$A$2:$A$61,0))="Testing", FALSE))</xm:f>
            <x14:dxf>
              <font>
                <color rgb="FF000000"/>
              </font>
              <fill>
                <patternFill>
                  <bgColor rgb="FFFFC000"/>
                </patternFill>
              </fill>
            </x14:dxf>
          </x14:cfRule>
          <x14:cfRule type="expression" priority="4" id="{00000000-000E-0000-0400-000004000000}">
            <xm:f>AND(J2&lt;&gt;"", IFERROR(INDEX('Recommendations'!$H$2:$H$61, MATCH(J2,'Recommendations'!$A$2:$A$61,0))="Failed", FALSE))</xm:f>
            <x14:dxf>
              <font>
                <color rgb="FF000000"/>
              </font>
              <fill>
                <patternFill>
                  <bgColor rgb="FFD82891"/>
                </patternFill>
              </fill>
            </x14:dxf>
          </x14:cfRule>
          <x14:cfRule type="expression" priority="5" id="{00000000-000E-0000-0400-000005000000}">
            <xm:f>AND(J2&lt;&gt;"", IFERROR(INDEX('Recommendations'!$H$2:$H$61, MATCH(J2,'Recommendations'!$A$2:$A$61,0))="Risk Accepted", FALSE))</xm:f>
            <x14:dxf>
              <font>
                <color rgb="FF000000"/>
              </font>
              <fill>
                <patternFill>
                  <bgColor rgb="FFD9D9D9"/>
                </patternFill>
              </fill>
            </x14:dxf>
          </x14:cfRule>
          <x14:cfRule type="expression" priority="6" id="{00000000-000E-0000-0400-000006000000}">
            <xm:f>AND(J2&lt;&gt;"", IFERROR(INDEX('Recommendations'!$H$2:$H$61, MATCH(J2,'Recommendations'!$A$2:$A$61,0))="N/A",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Samsung Android 12 with Knox 3.x Security Technical Implementation Guide - SHGIR</dc:title>
  <dc:subject>Generated on: 2026-06-08 11:43:33</dc:subject>
  <dc:creator>Anicet Fopa Tchoffo</dc:creator>
  <cp:keywords>Baseline;Hardening;DISA;STIG</cp:keywords>
  <dc:description>Baseline Developed By: Samsung and Defense Information Systems Agency (DISA) for the US DoD</dc:description>
  <cp:lastModifiedBy>Anicet Fopa Tchoffo</cp:lastModifiedBy>
  <dcterms:modified xsi:type="dcterms:W3CDTF">2026-06-08T10:43:40Z</dcterms:modified>
  <cp:category>DISA-STIG</cp:category>
  <cp:contentStatus>Draft</cp:contentStatus>
</cp:coreProperties>
</file>