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45" documentId="11_DF9B8535E353BA3720F7931AA7A17BCC207FEEA6" xr6:coauthVersionLast="47" xr6:coauthVersionMax="47" xr10:uidLastSave="{8BF05A06-CCFF-41DF-9803-0C4EAC44DF3A}"/>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M114" i="1"/>
  <c r="M113" i="1"/>
  <c r="M112" i="1"/>
  <c r="M111" i="1"/>
  <c r="M110" i="1"/>
  <c r="M109" i="1"/>
  <c r="M108" i="1"/>
  <c r="M107" i="1"/>
  <c r="M106" i="1"/>
  <c r="M105" i="1"/>
  <c r="M104" i="1"/>
  <c r="M103" i="1"/>
  <c r="M102" i="1"/>
  <c r="M101" i="1"/>
  <c r="M100" i="1"/>
  <c r="M99" i="1"/>
  <c r="M98" i="1"/>
  <c r="M97" i="1"/>
  <c r="M96" i="1"/>
  <c r="M95" i="1"/>
  <c r="M94" i="1"/>
  <c r="M93" i="1"/>
  <c r="M92" i="1"/>
  <c r="M91" i="1"/>
  <c r="M90" i="1"/>
  <c r="M89" i="1"/>
  <c r="M88" i="1"/>
  <c r="M87" i="1"/>
  <c r="M86" i="1"/>
  <c r="M85" i="1"/>
  <c r="M84" i="1"/>
  <c r="M83" i="1"/>
  <c r="M82" i="1"/>
  <c r="M81" i="1"/>
  <c r="M80" i="1"/>
  <c r="M79" i="1"/>
  <c r="M78" i="1"/>
  <c r="M77" i="1"/>
  <c r="M76" i="1"/>
  <c r="M75" i="1"/>
  <c r="M74" i="1"/>
  <c r="M73" i="1"/>
  <c r="M72" i="1"/>
  <c r="M71" i="1"/>
  <c r="M70" i="1"/>
  <c r="M69" i="1"/>
  <c r="M68" i="1"/>
  <c r="M67" i="1"/>
  <c r="M66" i="1"/>
  <c r="M65" i="1"/>
  <c r="M64" i="1"/>
  <c r="M63" i="1"/>
  <c r="M62" i="1"/>
  <c r="M61" i="1"/>
  <c r="M60" i="1"/>
  <c r="M59" i="1"/>
  <c r="M58" i="1"/>
  <c r="M57" i="1"/>
  <c r="M56" i="1"/>
  <c r="M55" i="1"/>
  <c r="M54" i="1"/>
  <c r="M53" i="1"/>
  <c r="M52" i="1"/>
  <c r="M51" i="1"/>
  <c r="M50" i="1"/>
  <c r="M49" i="1"/>
  <c r="M48" i="1"/>
  <c r="M47" i="1"/>
  <c r="M46" i="1"/>
  <c r="M45" i="1"/>
  <c r="M44" i="1"/>
  <c r="M43" i="1"/>
  <c r="M42" i="1"/>
  <c r="M41" i="1"/>
  <c r="M40" i="1"/>
  <c r="M39" i="1"/>
  <c r="M38" i="1"/>
  <c r="M37" i="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 r="M3" i="1"/>
  <c r="M2" i="1"/>
  <c r="F129" i="3" s="1"/>
  <c r="R204" i="3"/>
  <c r="R203" i="3"/>
  <c r="R202" i="3"/>
  <c r="R201" i="3"/>
  <c r="R200" i="3"/>
  <c r="R199" i="3"/>
  <c r="R198" i="3"/>
  <c r="R197" i="3"/>
  <c r="R196" i="3"/>
  <c r="R195" i="3"/>
  <c r="R194" i="3"/>
  <c r="R193" i="3"/>
  <c r="R192" i="3"/>
  <c r="R191" i="3"/>
  <c r="R190" i="3"/>
  <c r="R189" i="3"/>
  <c r="R188" i="3"/>
  <c r="R187" i="3"/>
  <c r="R186" i="3"/>
  <c r="R185" i="3"/>
  <c r="O129" i="3"/>
  <c r="N129" i="3"/>
  <c r="M129" i="3"/>
  <c r="L129" i="3"/>
  <c r="K129" i="3"/>
  <c r="E129" i="3"/>
  <c r="O128" i="3"/>
  <c r="N128" i="3"/>
  <c r="M128" i="3"/>
  <c r="L128" i="3"/>
  <c r="K128" i="3"/>
  <c r="F128" i="3"/>
  <c r="E128" i="3"/>
  <c r="G128" i="3" s="1"/>
  <c r="O127" i="3"/>
  <c r="N127" i="3"/>
  <c r="M127" i="3"/>
  <c r="L127" i="3"/>
  <c r="K127" i="3"/>
  <c r="F127" i="3"/>
  <c r="E127" i="3"/>
  <c r="G127" i="3" s="1"/>
  <c r="O126" i="3"/>
  <c r="N126" i="3"/>
  <c r="M126" i="3"/>
  <c r="L126" i="3"/>
  <c r="K126" i="3"/>
  <c r="F126" i="3"/>
  <c r="E126" i="3"/>
  <c r="G126" i="3" s="1"/>
  <c r="O125" i="3"/>
  <c r="N125" i="3"/>
  <c r="M125" i="3"/>
  <c r="L125" i="3"/>
  <c r="K125" i="3"/>
  <c r="F125" i="3"/>
  <c r="E125" i="3"/>
  <c r="G125" i="3" s="1"/>
  <c r="O124" i="3"/>
  <c r="N124" i="3"/>
  <c r="M124" i="3"/>
  <c r="L124" i="3"/>
  <c r="K124" i="3"/>
  <c r="F124" i="3"/>
  <c r="E124" i="3"/>
  <c r="G124" i="3" s="1"/>
  <c r="E110" i="3"/>
  <c r="D110" i="3"/>
  <c r="C110" i="3"/>
  <c r="F110" i="3" s="1"/>
  <c r="E109" i="3"/>
  <c r="D109" i="3"/>
  <c r="C109" i="3"/>
  <c r="F109" i="3" s="1"/>
  <c r="E108" i="3"/>
  <c r="D108" i="3"/>
  <c r="C108" i="3"/>
  <c r="F108" i="3" s="1"/>
  <c r="E107" i="3"/>
  <c r="D107" i="3"/>
  <c r="C107" i="3"/>
  <c r="F107" i="3" s="1"/>
  <c r="E90" i="3"/>
  <c r="D90" i="3"/>
  <c r="C90" i="3"/>
  <c r="F90" i="3" s="1"/>
  <c r="E89" i="3"/>
  <c r="D89" i="3"/>
  <c r="C89" i="3"/>
  <c r="F89" i="3" s="1"/>
  <c r="E88" i="3"/>
  <c r="D88" i="3"/>
  <c r="C88" i="3"/>
  <c r="W140" i="3" s="1"/>
  <c r="E87" i="3"/>
  <c r="F87" i="3" s="1"/>
  <c r="D87" i="3"/>
  <c r="C87" i="3"/>
  <c r="U140" i="3" s="1"/>
  <c r="E86" i="3"/>
  <c r="D86" i="3"/>
  <c r="C86" i="3"/>
  <c r="S140" i="3" s="1"/>
  <c r="E71" i="3"/>
  <c r="D71" i="3"/>
  <c r="C71" i="3"/>
  <c r="F71" i="3" s="1"/>
  <c r="E70" i="3"/>
  <c r="D70" i="3"/>
  <c r="C70" i="3"/>
  <c r="F70" i="3" s="1"/>
  <c r="E69" i="3"/>
  <c r="D69" i="3"/>
  <c r="C69" i="3"/>
  <c r="F69" i="3" s="1"/>
  <c r="E51" i="3"/>
  <c r="F51" i="3" s="1"/>
  <c r="D51" i="3"/>
  <c r="C51" i="3"/>
  <c r="E50" i="3"/>
  <c r="F50" i="3" s="1"/>
  <c r="D50" i="3"/>
  <c r="C50" i="3"/>
  <c r="E49" i="3"/>
  <c r="D49" i="3"/>
  <c r="C49" i="3"/>
  <c r="F49" i="3" s="1"/>
  <c r="E48" i="3"/>
  <c r="D48" i="3"/>
  <c r="F48" i="3" s="1"/>
  <c r="C48" i="3"/>
  <c r="E47" i="3"/>
  <c r="F47" i="3" s="1"/>
  <c r="D47" i="3"/>
  <c r="C47" i="3"/>
  <c r="E46" i="3"/>
  <c r="F46" i="3" s="1"/>
  <c r="D46" i="3"/>
  <c r="C46" i="3"/>
  <c r="E31" i="3"/>
  <c r="D31" i="3"/>
  <c r="C31" i="3"/>
  <c r="F31" i="3" s="1"/>
  <c r="E30" i="3"/>
  <c r="D30" i="3"/>
  <c r="C30" i="3"/>
  <c r="F30" i="3" s="1"/>
  <c r="E29" i="3"/>
  <c r="D29" i="3"/>
  <c r="C29" i="3"/>
  <c r="F29" i="3" s="1"/>
  <c r="E16" i="3"/>
  <c r="D16" i="3"/>
  <c r="C16" i="3"/>
  <c r="F16" i="3" s="1"/>
  <c r="C9" i="3"/>
  <c r="D9" i="3" s="1"/>
  <c r="C8" i="3"/>
  <c r="D8" i="3" s="1"/>
  <c r="C7" i="3"/>
  <c r="D7" i="3" s="1"/>
  <c r="D75" i="3" l="1"/>
  <c r="E75" i="3"/>
  <c r="C75" i="3"/>
  <c r="C55" i="3"/>
  <c r="E55" i="3"/>
  <c r="D55" i="3"/>
  <c r="E115" i="3"/>
  <c r="D115" i="3"/>
  <c r="C115" i="3"/>
  <c r="R168" i="3"/>
  <c r="R163" i="3"/>
  <c r="R158" i="3"/>
  <c r="R153" i="3"/>
  <c r="R148" i="3"/>
  <c r="R143" i="3"/>
  <c r="R172" i="3"/>
  <c r="R167" i="3"/>
  <c r="R162" i="3"/>
  <c r="R157" i="3"/>
  <c r="R152" i="3"/>
  <c r="R147" i="3"/>
  <c r="R142" i="3"/>
  <c r="E20" i="3"/>
  <c r="D20" i="3"/>
  <c r="C20" i="3"/>
  <c r="R171" i="3"/>
  <c r="R166" i="3"/>
  <c r="R161" i="3"/>
  <c r="R156" i="3"/>
  <c r="R151" i="3"/>
  <c r="R146" i="3"/>
  <c r="R170" i="3"/>
  <c r="R165" i="3"/>
  <c r="R160" i="3"/>
  <c r="R155" i="3"/>
  <c r="R150" i="3"/>
  <c r="R145" i="3"/>
  <c r="R169" i="3"/>
  <c r="R164" i="3"/>
  <c r="R159" i="3"/>
  <c r="R154" i="3"/>
  <c r="R149" i="3"/>
  <c r="R144" i="3"/>
  <c r="E77" i="3"/>
  <c r="D77" i="3"/>
  <c r="C77" i="3"/>
  <c r="E35" i="3"/>
  <c r="D35" i="3"/>
  <c r="C35" i="3"/>
  <c r="E114" i="3"/>
  <c r="D114" i="3"/>
  <c r="C114" i="3"/>
  <c r="G129" i="3"/>
  <c r="E76" i="3"/>
  <c r="D76" i="3"/>
  <c r="C76" i="3"/>
  <c r="C56" i="3"/>
  <c r="E56" i="3"/>
  <c r="D56" i="3"/>
  <c r="C57" i="3"/>
  <c r="E57" i="3"/>
  <c r="D57" i="3"/>
  <c r="E116" i="3"/>
  <c r="D116" i="3"/>
  <c r="C116" i="3"/>
  <c r="E58" i="3"/>
  <c r="D58" i="3"/>
  <c r="C58" i="3"/>
  <c r="D117" i="3"/>
  <c r="C117" i="3"/>
  <c r="E117" i="3"/>
  <c r="V168" i="3"/>
  <c r="V163" i="3"/>
  <c r="V158" i="3"/>
  <c r="V153" i="3"/>
  <c r="V148" i="3"/>
  <c r="V143" i="3"/>
  <c r="V172" i="3"/>
  <c r="V167" i="3"/>
  <c r="V162" i="3"/>
  <c r="V157" i="3"/>
  <c r="V152" i="3"/>
  <c r="V147" i="3"/>
  <c r="V142" i="3"/>
  <c r="V171" i="3"/>
  <c r="V166" i="3"/>
  <c r="V161" i="3"/>
  <c r="V156" i="3"/>
  <c r="V151" i="3"/>
  <c r="V146" i="3"/>
  <c r="V170" i="3"/>
  <c r="V165" i="3"/>
  <c r="V160" i="3"/>
  <c r="V155" i="3"/>
  <c r="V150" i="3"/>
  <c r="V145" i="3"/>
  <c r="V169" i="3"/>
  <c r="V164" i="3"/>
  <c r="V159" i="3"/>
  <c r="V154" i="3"/>
  <c r="V149" i="3"/>
  <c r="V144" i="3"/>
  <c r="E95" i="3"/>
  <c r="D95" i="3"/>
  <c r="C95" i="3"/>
  <c r="E36" i="3"/>
  <c r="D36" i="3"/>
  <c r="C36" i="3"/>
  <c r="C97" i="3"/>
  <c r="E97" i="3"/>
  <c r="D97" i="3"/>
  <c r="E98" i="3"/>
  <c r="D98" i="3"/>
  <c r="C98" i="3"/>
  <c r="E59" i="3"/>
  <c r="D59" i="3"/>
  <c r="C59" i="3"/>
  <c r="E37" i="3"/>
  <c r="D37" i="3"/>
  <c r="C37" i="3"/>
  <c r="E60" i="3"/>
  <c r="D60" i="3"/>
  <c r="C60" i="3"/>
  <c r="F86" i="3"/>
  <c r="F88" i="3"/>
  <c r="Q140" i="3"/>
  <c r="X172" i="3" l="1"/>
  <c r="X167" i="3"/>
  <c r="X162" i="3"/>
  <c r="X157" i="3"/>
  <c r="X152" i="3"/>
  <c r="X147" i="3"/>
  <c r="X142" i="3"/>
  <c r="X171" i="3"/>
  <c r="X166" i="3"/>
  <c r="X161" i="3"/>
  <c r="X156" i="3"/>
  <c r="X151" i="3"/>
  <c r="X146" i="3"/>
  <c r="D96" i="3"/>
  <c r="X170" i="3"/>
  <c r="X165" i="3"/>
  <c r="X160" i="3"/>
  <c r="X155" i="3"/>
  <c r="X150" i="3"/>
  <c r="X145" i="3"/>
  <c r="E96" i="3"/>
  <c r="X169" i="3"/>
  <c r="X164" i="3"/>
  <c r="X159" i="3"/>
  <c r="X154" i="3"/>
  <c r="X149" i="3"/>
  <c r="X144" i="3"/>
  <c r="C96" i="3"/>
  <c r="X168" i="3"/>
  <c r="X163" i="3"/>
  <c r="X158" i="3"/>
  <c r="X153" i="3"/>
  <c r="X148" i="3"/>
  <c r="X143" i="3"/>
  <c r="D94" i="3"/>
  <c r="T168" i="3"/>
  <c r="T163" i="3"/>
  <c r="T158" i="3"/>
  <c r="T153" i="3"/>
  <c r="T148" i="3"/>
  <c r="T143" i="3"/>
  <c r="C94" i="3"/>
  <c r="T172" i="3"/>
  <c r="T167" i="3"/>
  <c r="T162" i="3"/>
  <c r="T157" i="3"/>
  <c r="T152" i="3"/>
  <c r="T147" i="3"/>
  <c r="T142" i="3"/>
  <c r="T171" i="3"/>
  <c r="T166" i="3"/>
  <c r="T161" i="3"/>
  <c r="T156" i="3"/>
  <c r="T151" i="3"/>
  <c r="T146" i="3"/>
  <c r="T170" i="3"/>
  <c r="T165" i="3"/>
  <c r="T160" i="3"/>
  <c r="T155" i="3"/>
  <c r="T150" i="3"/>
  <c r="T145" i="3"/>
  <c r="T169" i="3"/>
  <c r="T164" i="3"/>
  <c r="T159" i="3"/>
  <c r="T154" i="3"/>
  <c r="T149" i="3"/>
  <c r="T144" i="3"/>
  <c r="E94" i="3"/>
</calcChain>
</file>

<file path=xl/sharedStrings.xml><?xml version="1.0" encoding="utf-8"?>
<sst xmlns="http://schemas.openxmlformats.org/spreadsheetml/2006/main" count="1994" uniqueCount="793">
  <si>
    <t>Id</t>
  </si>
  <si>
    <t>Title</t>
  </si>
  <si>
    <t>Severity</t>
  </si>
  <si>
    <t>Component</t>
  </si>
  <si>
    <t>MoSCoW</t>
  </si>
  <si>
    <t>OpsImpact</t>
  </si>
  <si>
    <t>Phase</t>
  </si>
  <si>
    <t>ImplStatus</t>
  </si>
  <si>
    <t>Notes</t>
  </si>
  <si>
    <t>Remediation</t>
  </si>
  <si>
    <t>Description</t>
  </si>
  <si>
    <t>Audit</t>
  </si>
  <si>
    <t>Status</t>
  </si>
  <si>
    <t>LogID</t>
  </si>
  <si>
    <t>V-207688</t>
  </si>
  <si>
    <r>
      <rPr>
        <sz val="11"/>
        <rFont val="Calibri"/>
      </rPr>
      <t>The Palo Alto Networks security platform must enable Antivirus, Anti-spyware, and Vulnerability Protection for all authorized traffic.</t>
    </r>
  </si>
  <si>
    <t>CAT II (Medium)</t>
  </si>
  <si>
    <t>IDPS</t>
  </si>
  <si>
    <t>Unassigned</t>
  </si>
  <si>
    <t>Unassessed</t>
  </si>
  <si>
    <t>Pending</t>
  </si>
  <si>
    <t/>
  </si>
  <si>
    <r>
      <rPr>
        <sz val="11"/>
        <color rgb="FF000000"/>
        <rFont val="Calibri"/>
      </rPr>
      <t>Configure an Antivirus Profile, an Anti-spyware Profile, and a Vulnerability Protection Profile in turn.  Use these Profiles in the Security Policy or Policies that allows authorized traffic.</t>
    </r>
    <r>
      <rPr>
        <sz val="11"/>
        <color rgb="FF000000"/>
        <rFont val="Calibri"/>
      </rPr>
      <t xml:space="preserve">
</t>
    </r>
    <r>
      <rPr>
        <sz val="11"/>
        <color rgb="FF000000"/>
        <rFont val="Calibri"/>
      </rPr>
      <t>To create an Antivirus Profile:</t>
    </r>
    <r>
      <rPr>
        <sz val="11"/>
        <color rgb="FF000000"/>
        <rFont val="Calibri"/>
      </rPr>
      <t xml:space="preserve">
</t>
    </r>
    <r>
      <rPr>
        <sz val="11"/>
        <color rgb="FF000000"/>
        <rFont val="Calibri"/>
      </rPr>
      <t>Go to Objects &gt;&gt; Security Profiles &gt;&gt; Antivirus</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"Antivirus Profile" window,  complete the required fields.</t>
    </r>
    <r>
      <rPr>
        <sz val="11"/>
        <color rgb="FF000000"/>
        <rFont val="Calibri"/>
      </rPr>
      <t xml:space="preserve">
</t>
    </r>
    <r>
      <rPr>
        <sz val="11"/>
        <color rgb="FF000000"/>
        <rFont val="Calibri"/>
      </rPr>
      <t>Complete the "Name" and "Description" fields.</t>
    </r>
    <r>
      <rPr>
        <sz val="11"/>
        <color rgb="FF000000"/>
        <rFont val="Calibri"/>
      </rPr>
      <t xml:space="preserve">
</t>
    </r>
    <r>
      <rPr>
        <sz val="11"/>
        <color rgb="FF000000"/>
        <rFont val="Calibri"/>
      </rPr>
      <t>In the "Antivirus" tab, for all Decoders (SMTP, IMAP, POP3, FTP, HTTP, SMB protocols), set the Action to "drop" or "reset-both".</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To create a Vulnerability Protection Profile:</t>
    </r>
    <r>
      <rPr>
        <sz val="11"/>
        <color rgb="FF000000"/>
        <rFont val="Calibri"/>
      </rPr>
      <t xml:space="preserve">
</t>
    </r>
    <r>
      <rPr>
        <sz val="11"/>
        <color rgb="FF000000"/>
        <rFont val="Calibri"/>
      </rPr>
      <t>Go to Objects &gt;&gt; Security Profiles &gt;&gt; Vulnerability Protection</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"Vulnerability Protection Profile" window, complete the required fields.</t>
    </r>
    <r>
      <rPr>
        <sz val="11"/>
        <color rgb="FF000000"/>
        <rFont val="Calibri"/>
      </rPr>
      <t xml:space="preserve">
</t>
    </r>
    <r>
      <rPr>
        <sz val="11"/>
        <color rgb="FF000000"/>
        <rFont val="Calibri"/>
      </rPr>
      <t>In the "Name" field, enter the name of the Vulnerability Protection Profile.</t>
    </r>
    <r>
      <rPr>
        <sz val="11"/>
        <color rgb="FF000000"/>
        <rFont val="Calibri"/>
      </rPr>
      <t xml:space="preserve">
</t>
    </r>
    <r>
      <rPr>
        <sz val="11"/>
        <color rgb="FF000000"/>
        <rFont val="Calibri"/>
      </rPr>
      <t>In the "Description" field, enter the description of the Vulnerability Protection Profile.</t>
    </r>
    <r>
      <rPr>
        <sz val="11"/>
        <color rgb="FF000000"/>
        <rFont val="Calibri"/>
      </rPr>
      <t xml:space="preserve">
</t>
    </r>
    <r>
      <rPr>
        <sz val="11"/>
        <color rgb="FF000000"/>
        <rFont val="Calibri"/>
      </rPr>
      <t>In the "Rules" tab, select "Add".</t>
    </r>
    <r>
      <rPr>
        <sz val="11"/>
        <color rgb="FF000000"/>
        <rFont val="Calibri"/>
      </rPr>
      <t xml:space="preserve">
</t>
    </r>
    <r>
      <rPr>
        <sz val="11"/>
        <color rgb="FF000000"/>
        <rFont val="Calibri"/>
      </rPr>
      <t xml:space="preserve">In the "Vulnerability Protection Rule" window, </t>
    </r>
    <r>
      <rPr>
        <sz val="11"/>
        <color rgb="FF000000"/>
        <rFont val="Calibri"/>
      </rPr>
      <t xml:space="preserve">
</t>
    </r>
    <r>
      <rPr>
        <sz val="11"/>
        <color rgb="FF000000"/>
        <rFont val="Calibri"/>
      </rPr>
      <t>In the "Rule Name" field, enter the Rule name,</t>
    </r>
    <r>
      <rPr>
        <sz val="11"/>
        <color rgb="FF000000"/>
        <rFont val="Calibri"/>
      </rPr>
      <t xml:space="preserve">
</t>
    </r>
    <r>
      <rPr>
        <sz val="11"/>
        <color rgb="FF000000"/>
        <rFont val="Calibri"/>
      </rPr>
      <t>In the "Threat Name" field, select "any",</t>
    </r>
    <r>
      <rPr>
        <sz val="11"/>
        <color rgb="FF000000"/>
        <rFont val="Calibri"/>
      </rPr>
      <t xml:space="preserve">
</t>
    </r>
    <r>
      <rPr>
        <sz val="11"/>
        <color rgb="FF000000"/>
        <rFont val="Calibri"/>
      </rPr>
      <t>In the "Action" field, select "drop" or "reset-both".</t>
    </r>
    <r>
      <rPr>
        <sz val="11"/>
        <color rgb="FF000000"/>
        <rFont val="Calibri"/>
      </rPr>
      <t xml:space="preserve">
</t>
    </r>
    <r>
      <rPr>
        <sz val="11"/>
        <color rgb="FF000000"/>
        <rFont val="Calibri"/>
      </rPr>
      <t>In the "Host type" field, select "any",</t>
    </r>
    <r>
      <rPr>
        <sz val="11"/>
        <color rgb="FF000000"/>
        <rFont val="Calibri"/>
      </rPr>
      <t xml:space="preserve">
</t>
    </r>
    <r>
      <rPr>
        <sz val="11"/>
        <color rgb="FF000000"/>
        <rFont val="Calibri"/>
      </rPr>
      <t xml:space="preserve">Select the checkboxes above the "CVE" and "Vendor ID" boxes. </t>
    </r>
    <r>
      <rPr>
        <sz val="11"/>
        <color rgb="FF000000"/>
        <rFont val="Calibri"/>
      </rPr>
      <t xml:space="preserve">
</t>
    </r>
    <r>
      <rPr>
        <sz val="11"/>
        <color rgb="FF000000"/>
        <rFont val="Calibri"/>
      </rPr>
      <t>In the "Severity" section, select the "critical", "high", and "medium" check boxes.</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In the "Vulnerability Protection Profile" window, select the configured rule, then select "OK".</t>
    </r>
    <r>
      <rPr>
        <sz val="11"/>
        <color rgb="FF000000"/>
        <rFont val="Calibri"/>
      </rPr>
      <t xml:space="preserve">
</t>
    </r>
    <r>
      <rPr>
        <sz val="11"/>
        <color rgb="FF000000"/>
        <rFont val="Calibri"/>
      </rPr>
      <t>To configure an Anti-Spyware Profile:</t>
    </r>
    <r>
      <rPr>
        <sz val="11"/>
        <color rgb="FF000000"/>
        <rFont val="Calibri"/>
      </rPr>
      <t xml:space="preserve">
</t>
    </r>
    <r>
      <rPr>
        <sz val="11"/>
        <color rgb="FF000000"/>
        <rFont val="Calibri"/>
      </rPr>
      <t>Go to Objects &gt;&gt; Security Profiles &gt;&gt; Anti-Spyware</t>
    </r>
    <r>
      <rPr>
        <sz val="11"/>
        <color rgb="FF000000"/>
        <rFont val="Calibri"/>
      </rPr>
      <t xml:space="preserve">
</t>
    </r>
    <r>
      <rPr>
        <sz val="11"/>
        <color rgb="FF000000"/>
        <rFont val="Calibri"/>
      </rPr>
      <t>Select the name of a configured Anti-Spyware Profile or select "Add" to create a new one.</t>
    </r>
    <r>
      <rPr>
        <sz val="11"/>
        <color rgb="FF000000"/>
        <rFont val="Calibri"/>
      </rPr>
      <t xml:space="preserve">
</t>
    </r>
    <r>
      <rPr>
        <sz val="11"/>
        <color rgb="FF000000"/>
        <rFont val="Calibri"/>
      </rPr>
      <t>In the "Anti-Spyware Profile" window, complete the required fields in all tabs.</t>
    </r>
    <r>
      <rPr>
        <sz val="11"/>
        <color rgb="FF000000"/>
        <rFont val="Calibri"/>
      </rPr>
      <t xml:space="preserve">
</t>
    </r>
    <r>
      <rPr>
        <sz val="11"/>
        <color rgb="FF000000"/>
        <rFont val="Calibri"/>
      </rPr>
      <t>In the "Rules" tab, select the name of a configured Anti-Spyware Rule or select "Add" to create a new one.</t>
    </r>
    <r>
      <rPr>
        <sz val="11"/>
        <color rgb="FF000000"/>
        <rFont val="Calibri"/>
      </rPr>
      <t xml:space="preserve">
</t>
    </r>
    <r>
      <rPr>
        <sz val="11"/>
        <color rgb="FF000000"/>
        <rFont val="Calibri"/>
      </rPr>
      <t>Complete the required fields.</t>
    </r>
    <r>
      <rPr>
        <sz val="11"/>
        <color rgb="FF000000"/>
        <rFont val="Calibri"/>
      </rPr>
      <t xml:space="preserve">
</t>
    </r>
    <r>
      <rPr>
        <sz val="11"/>
        <color rgb="FF000000"/>
        <rFont val="Calibri"/>
      </rPr>
      <t>For the Category field, select "any".</t>
    </r>
    <r>
      <rPr>
        <sz val="11"/>
        <color rgb="FF000000"/>
        <rFont val="Calibri"/>
      </rPr>
      <t xml:space="preserve">
</t>
    </r>
    <r>
      <rPr>
        <sz val="11"/>
        <color rgb="FF000000"/>
        <rFont val="Calibri"/>
      </rPr>
      <t>For the Action field, select "Drop" or "reset-both".</t>
    </r>
    <r>
      <rPr>
        <sz val="11"/>
        <color rgb="FF000000"/>
        <rFont val="Calibri"/>
      </rPr>
      <t xml:space="preserve">
</t>
    </r>
    <r>
      <rPr>
        <sz val="11"/>
        <color rgb="FF000000"/>
        <rFont val="Calibri"/>
      </rPr>
      <t>For the Severity field, select "All" or configured multiple rules, one for each Severity.</t>
    </r>
    <r>
      <rPr>
        <sz val="11"/>
        <color rgb="FF000000"/>
        <rFont val="Calibri"/>
      </rPr>
      <t xml:space="preserve">
</t>
    </r>
    <r>
      <rPr>
        <sz val="11"/>
        <color rgb="FF000000"/>
        <rFont val="Calibri"/>
      </rPr>
      <t xml:space="preserve">Select "OK". </t>
    </r>
    <r>
      <rPr>
        <sz val="11"/>
        <color rgb="FF000000"/>
        <rFont val="Calibri"/>
      </rPr>
      <t xml:space="preserve">
</t>
    </r>
    <r>
      <rPr>
        <sz val="11"/>
        <color rgb="FF000000"/>
        <rFont val="Calibri"/>
      </rPr>
      <t>Select "OK" again.</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Select an existing policy rule or select "Add" to create a new one.</t>
    </r>
    <r>
      <rPr>
        <sz val="11"/>
        <color rgb="FF000000"/>
        <rFont val="Calibri"/>
      </rPr>
      <t xml:space="preserve">
</t>
    </r>
    <r>
      <rPr>
        <sz val="11"/>
        <color rgb="FF000000"/>
        <rFont val="Calibri"/>
      </rPr>
      <t xml:space="preserve">In the "Actions" tab in the "Profile Setting" section; in the "Profile Type" field, select "Profiles".  The window will change to display the different categories of Profiles.  </t>
    </r>
    <r>
      <rPr>
        <sz val="11"/>
        <color rgb="FF000000"/>
        <rFont val="Calibri"/>
      </rPr>
      <t xml:space="preserve">
</t>
    </r>
    <r>
      <rPr>
        <sz val="11"/>
        <color rgb="FF000000"/>
        <rFont val="Calibri"/>
      </rPr>
      <t>In the "Actions" tab in the "Profile Setting" section; in the "Antivirus" field, select the configured Antivirus Profile.</t>
    </r>
    <r>
      <rPr>
        <sz val="11"/>
        <color rgb="FF000000"/>
        <rFont val="Calibri"/>
      </rPr>
      <t xml:space="preserve">
</t>
    </r>
    <r>
      <rPr>
        <sz val="11"/>
        <color rgb="FF000000"/>
        <rFont val="Calibri"/>
      </rPr>
      <t>In the "Actions" tab in the "Profile Setting" section; in the "Anti-spyware" field, select the configured or "Strict Anti-spyware" Profile.</t>
    </r>
    <r>
      <rPr>
        <sz val="11"/>
        <color rgb="FF000000"/>
        <rFont val="Calibri"/>
      </rPr>
      <t xml:space="preserve">
</t>
    </r>
    <r>
      <rPr>
        <sz val="11"/>
        <color rgb="FF000000"/>
        <rFont val="Calibri"/>
      </rPr>
      <t>In the "Actions" tab in the "Profile Setting" section; in the "Vulnerability Protection" field, select the configured Vulnerability Protection Profile.</t>
    </r>
    <r>
      <rPr>
        <sz val="11"/>
        <color rgb="FF000000"/>
        <rFont val="Calibri"/>
      </rPr>
      <t xml:space="preserve">
</t>
    </r>
    <r>
      <rPr>
        <sz val="11"/>
        <color rgb="FF000000"/>
        <rFont val="Calibri"/>
      </rPr>
      <t>Commit changes by selecting "Commit" in the upper-right corner of the screen.  Select "OK" when the confirmation dialog appears.</t>
    </r>
  </si>
  <si>
    <r>
      <rPr>
        <sz val="11"/>
        <color rgb="FF000000"/>
        <rFont val="Calibri"/>
      </rPr>
      <t>The flow of all communications traffic must be monitored and controlled so it does not introduce any unacceptable risk to the network infrastructure or data.</t>
    </r>
    <r>
      <rPr>
        <sz val="11"/>
        <color rgb="FF000000"/>
        <rFont val="Calibri"/>
      </rPr>
      <t xml:space="preserve">
</t>
    </r>
    <r>
      <rPr>
        <sz val="11"/>
        <color rgb="FF000000"/>
        <rFont val="Calibri"/>
      </rPr>
      <t>Restricting the flow of communications traffic, also known as Information flow control, regulates where information is allowed to travel as opposed to who is allowed to access the information and without explicit regard to subsequent accesses to that information.</t>
    </r>
    <r>
      <rPr>
        <sz val="11"/>
        <color rgb="FF000000"/>
        <rFont val="Calibri"/>
      </rPr>
      <t xml:space="preserve">
</t>
    </r>
    <r>
      <rPr>
        <sz val="11"/>
        <color rgb="FF000000"/>
        <rFont val="Calibri"/>
      </rPr>
      <t>Traffic that is prohibited by the PPSM and Vulnerability Assessments must be denied by the policies configured in the Palo Alto Networks security platform; this is addressed in a separate requirement.  Traffic that is allowed by the PPSM and Vulnerability Assessments must still be inspected by the IDPS capabilities of the Palo Alto Networks security platform known as Content-ID.  Content-ID is enabled on a per rule basis using individual or group profiles to facilitate policy-based control over content traversing the network.</t>
    </r>
  </si>
  <si>
    <r>
      <rPr>
        <sz val="11"/>
        <color rgb="FF000000"/>
        <rFont val="Calibri"/>
      </rPr>
      <t>Review the list of authorized applications, endpoints, services, and protocols that has been added to the PPSM database.  Identify which traffic flows are authorized.</t>
    </r>
    <r>
      <rPr>
        <sz val="11"/>
        <color rgb="FF000000"/>
        <rFont val="Calibri"/>
      </rPr>
      <t xml:space="preserve">
</t>
    </r>
    <r>
      <rPr>
        <sz val="11"/>
        <color rgb="FF000000"/>
        <rFont val="Calibri"/>
      </rPr>
      <t>Go to  Objects &gt;&gt; Security Profiles &gt;&gt; Antivirus</t>
    </r>
    <r>
      <rPr>
        <sz val="11"/>
        <color rgb="FF000000"/>
        <rFont val="Calibri"/>
      </rPr>
      <t xml:space="preserve">
</t>
    </r>
    <r>
      <rPr>
        <sz val="11"/>
        <color rgb="FF000000"/>
        <rFont val="Calibri"/>
      </rPr>
      <t>If there are no Antivirus Profiles configured other than the default, this is a finding.</t>
    </r>
    <r>
      <rPr>
        <sz val="11"/>
        <color rgb="FF000000"/>
        <rFont val="Calibri"/>
      </rPr>
      <t xml:space="preserve">
</t>
    </r>
    <r>
      <rPr>
        <sz val="11"/>
        <color rgb="FF000000"/>
        <rFont val="Calibri"/>
      </rPr>
      <t>Go to Objects &gt;&gt; Security Profiles &gt;&gt; Anti-Spyware</t>
    </r>
    <r>
      <rPr>
        <sz val="11"/>
        <color rgb="FF000000"/>
        <rFont val="Calibri"/>
      </rPr>
      <t xml:space="preserve">
</t>
    </r>
    <r>
      <rPr>
        <sz val="11"/>
        <color rgb="FF000000"/>
        <rFont val="Calibri"/>
      </rPr>
      <t>View the configured Anti-Spyware Profiles.  If none are configured, this is a finding.</t>
    </r>
    <r>
      <rPr>
        <sz val="11"/>
        <color rgb="FF000000"/>
        <rFont val="Calibri"/>
      </rPr>
      <t xml:space="preserve">
</t>
    </r>
    <r>
      <rPr>
        <sz val="11"/>
        <color rgb="FF000000"/>
        <rFont val="Calibri"/>
      </rPr>
      <t>Go to Objects &gt;&gt; Security Profiles &gt;&gt; Vulnerability Protection</t>
    </r>
    <r>
      <rPr>
        <sz val="11"/>
        <color rgb="FF000000"/>
        <rFont val="Calibri"/>
      </rPr>
      <t xml:space="preserve">
</t>
    </r>
    <r>
      <rPr>
        <sz val="11"/>
        <color rgb="FF000000"/>
        <rFont val="Calibri"/>
      </rPr>
      <t>View the configured Vulnerability Protection Profiles.  If none are configured, this is a finding.</t>
    </r>
    <r>
      <rPr>
        <sz val="11"/>
        <color rgb="FF000000"/>
        <rFont val="Calibri"/>
      </rPr>
      <t xml:space="preserve">
</t>
    </r>
    <r>
      <rPr>
        <sz val="11"/>
        <color rgb="FF000000"/>
        <rFont val="Calibri"/>
      </rPr>
      <t>Review each of the configured security policies in turn.  For any Security Policy that allows traffic between Zones (interzone), view the "Profile" column.  If the "Profile" column does not display the Antivirus Profile, Anti-Spyware, and Vulnerability Protection symbols, this is a finding.</t>
    </r>
  </si>
  <si>
    <t>V-207689</t>
  </si>
  <si>
    <r>
      <rPr>
        <sz val="11"/>
        <rFont val="Calibri"/>
      </rPr>
      <t>The Palo Alto Networks security platform must produce audit records containing information to establish the source of the event, including, at a minimum, originating source address.</t>
    </r>
  </si>
  <si>
    <r>
      <rPr>
        <sz val="11"/>
        <color rgb="FF000000"/>
        <rFont val="Calibri"/>
      </rPr>
      <t>Set a unique hostname.</t>
    </r>
    <r>
      <rPr>
        <sz val="11"/>
        <color rgb="FF000000"/>
        <rFont val="Calibri"/>
      </rPr>
      <t xml:space="preserve">
</t>
    </r>
    <r>
      <rPr>
        <sz val="11"/>
        <color rgb="FF000000"/>
        <rFont val="Calibri"/>
      </rPr>
      <t>Go to Device &gt;&gt; Setup &gt;&gt; Management</t>
    </r>
    <r>
      <rPr>
        <sz val="11"/>
        <color rgb="FF000000"/>
        <rFont val="Calibri"/>
      </rPr>
      <t xml:space="preserve">
</t>
    </r>
    <r>
      <rPr>
        <sz val="11"/>
        <color rgb="FF000000"/>
        <rFont val="Calibri"/>
      </rPr>
      <t>In the "General Settings" window, select the "Edit" icon (the gear symbol in the upper-right corner of the pane).</t>
    </r>
    <r>
      <rPr>
        <sz val="11"/>
        <color rgb="FF000000"/>
        <rFont val="Calibri"/>
      </rPr>
      <t xml:space="preserve">
</t>
    </r>
    <r>
      <rPr>
        <sz val="11"/>
        <color rgb="FF000000"/>
        <rFont val="Calibri"/>
      </rPr>
      <t>In the "General Settings" window, in the "hostname" field; enter a unique hostname.</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Configure the device to send either the ipv4-address, or  ipv6-address with all log messages.</t>
    </r>
    <r>
      <rPr>
        <sz val="11"/>
        <color rgb="FF000000"/>
        <rFont val="Calibri"/>
      </rPr>
      <t xml:space="preserve">
</t>
    </r>
    <r>
      <rPr>
        <sz val="11"/>
        <color rgb="FF000000"/>
        <rFont val="Calibri"/>
      </rPr>
      <t>Device &gt;&gt; Setup &gt;&gt; Management</t>
    </r>
    <r>
      <rPr>
        <sz val="11"/>
        <color rgb="FF000000"/>
        <rFont val="Calibri"/>
      </rPr>
      <t xml:space="preserve">
</t>
    </r>
    <r>
      <rPr>
        <sz val="11"/>
        <color rgb="FF000000"/>
        <rFont val="Calibri"/>
      </rPr>
      <t>Click the "Edit" icon in the "Logging and Reporting Settings" section.</t>
    </r>
    <r>
      <rPr>
        <sz val="11"/>
        <color rgb="FF000000"/>
        <rFont val="Calibri"/>
      </rPr>
      <t xml:space="preserve">
</t>
    </r>
    <r>
      <rPr>
        <sz val="11"/>
        <color rgb="FF000000"/>
        <rFont val="Calibri"/>
      </rPr>
      <t>Select the "Log Export and Reporting" tab.</t>
    </r>
    <r>
      <rPr>
        <sz val="11"/>
        <color rgb="FF000000"/>
        <rFont val="Calibri"/>
      </rPr>
      <t xml:space="preserve">
</t>
    </r>
    <r>
      <rPr>
        <sz val="11"/>
        <color rgb="FF000000"/>
        <rFont val="Calibri"/>
      </rPr>
      <t>Select one of the following options from the "Send Hostname" in the "Syslog" drop-down list:</t>
    </r>
    <r>
      <rPr>
        <sz val="11"/>
        <color rgb="FF000000"/>
        <rFont val="Calibri"/>
      </rPr>
      <t xml:space="preserve">
</t>
    </r>
    <r>
      <rPr>
        <sz val="11"/>
        <color rgb="FF000000"/>
        <rFont val="Calibri"/>
      </rPr>
      <t>ipv4-address —Uses the IPv4 address of the interface used to send logs on the device. By default, this is the management interface of the device.</t>
    </r>
    <r>
      <rPr>
        <sz val="11"/>
        <color rgb="FF000000"/>
        <rFont val="Calibri"/>
      </rPr>
      <t xml:space="preserve">
</t>
    </r>
    <r>
      <rPr>
        <sz val="11"/>
        <color rgb="FF000000"/>
        <rFont val="Calibri"/>
      </rPr>
      <t xml:space="preserve">ipv6-address —Uses the IPv6 address of the interface used to send logs on the device. By default, this is the management interface of the device.  </t>
    </r>
    <r>
      <rPr>
        <sz val="11"/>
        <color rgb="FF000000"/>
        <rFont val="Calibri"/>
      </rPr>
      <t xml:space="preserve">
</t>
    </r>
    <r>
      <rPr>
        <sz val="11"/>
        <color rgb="FF000000"/>
        <rFont val="Calibri"/>
      </rPr>
      <t>Note that the addresses must be consistent with the IP address used by the management interface.</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Commit changes by selecting "Commit" in the upper-right corner of the screen.  Select "OK" when the confirmation dialog appears.</t>
    </r>
  </si>
  <si>
    <r>
      <rPr>
        <sz val="11"/>
        <color rgb="FF000000"/>
        <rFont val="Calibri"/>
      </rPr>
      <t>Associating the source of the event with detected events in the logs provides a means of investigating an attack or suspected attack.</t>
    </r>
    <r>
      <rPr>
        <sz val="11"/>
        <color rgb="FF000000"/>
        <rFont val="Calibri"/>
      </rPr>
      <t xml:space="preserve">
</t>
    </r>
    <r>
      <rPr>
        <sz val="11"/>
        <color rgb="FF000000"/>
        <rFont val="Calibri"/>
      </rPr>
      <t>While auditing and logging are closely related, they are not the same. Logging is recording data about events that take place in a system, while auditing is the use of log records to identify security-relevant information such as system or user accesses. In short, log records are audited to establish an accurate history. Without logging, it would be impossible to establish an audit trail.</t>
    </r>
    <r>
      <rPr>
        <sz val="11"/>
        <color rgb="FF000000"/>
        <rFont val="Calibri"/>
      </rPr>
      <t xml:space="preserve">
</t>
    </r>
    <r>
      <rPr>
        <sz val="11"/>
        <color rgb="FF000000"/>
        <rFont val="Calibri"/>
      </rPr>
      <t>Palo Alto Networks security platform has four options for the source of log records - "FQDN", "hostname", "ipv4-address", and "ipv6-address".  This requirement only allows the use of "ipv4-address" and "ipv6-address" as options.</t>
    </r>
  </si>
  <si>
    <r>
      <rPr>
        <sz val="11"/>
        <color rgb="FF000000"/>
        <rFont val="Calibri"/>
      </rPr>
      <t>Go to Device &gt;&gt; Setup &gt;&gt; Management</t>
    </r>
    <r>
      <rPr>
        <sz val="11"/>
        <color rgb="FF000000"/>
        <rFont val="Calibri"/>
      </rPr>
      <t xml:space="preserve">
</t>
    </r>
    <r>
      <rPr>
        <sz val="11"/>
        <color rgb="FF000000"/>
        <rFont val="Calibri"/>
      </rPr>
      <t>In the "General Settings" window, if the "hostname" field does not contain a unique identifier, this is a finding.</t>
    </r>
    <r>
      <rPr>
        <sz val="11"/>
        <color rgb="FF000000"/>
        <rFont val="Calibri"/>
      </rPr>
      <t xml:space="preserve">
</t>
    </r>
    <r>
      <rPr>
        <sz val="11"/>
        <color rgb="FF000000"/>
        <rFont val="Calibri"/>
      </rPr>
      <t>Go to Device &gt;&gt; Setup &gt;&gt; Management</t>
    </r>
    <r>
      <rPr>
        <sz val="11"/>
        <color rgb="FF000000"/>
        <rFont val="Calibri"/>
      </rPr>
      <t xml:space="preserve">
</t>
    </r>
    <r>
      <rPr>
        <sz val="11"/>
        <color rgb="FF000000"/>
        <rFont val="Calibri"/>
      </rPr>
      <t>In the "Logging and Reporting Settings" pane, if the "Send Hostname in Syslog" does not show either "ipv4-address" or "ipv6-address", this is a finding.</t>
    </r>
  </si>
  <si>
    <t>V-207690</t>
  </si>
  <si>
    <r>
      <rPr>
        <sz val="11"/>
        <rFont val="Calibri"/>
      </rPr>
      <t>The Palo Alto Networks security platform must capture traffic of detected/dropped malicious code.</t>
    </r>
  </si>
  <si>
    <r>
      <rPr>
        <sz val="11"/>
        <color rgb="FF000000"/>
        <rFont val="Calibri"/>
      </rPr>
      <t>This procedure will only capture the first packet. See the vendor documentation for further information.</t>
    </r>
    <r>
      <rPr>
        <sz val="11"/>
        <color rgb="FF000000"/>
        <rFont val="Calibri"/>
      </rPr>
      <t xml:space="preserve">
</t>
    </r>
    <r>
      <rPr>
        <sz val="11"/>
        <color rgb="FF000000"/>
        <rFont val="Calibri"/>
      </rPr>
      <t>Go to Objects &gt;&gt; Security Profiles &gt;&gt; Antivirus</t>
    </r>
    <r>
      <rPr>
        <sz val="11"/>
        <color rgb="FF000000"/>
        <rFont val="Calibri"/>
      </rPr>
      <t xml:space="preserve">
</t>
    </r>
    <r>
      <rPr>
        <sz val="11"/>
        <color rgb="FF000000"/>
        <rFont val="Calibri"/>
      </rPr>
      <t>Select the name of a configured Antivirus Profile or select "Add" to create a new one.</t>
    </r>
    <r>
      <rPr>
        <sz val="11"/>
        <color rgb="FF000000"/>
        <rFont val="Calibri"/>
      </rPr>
      <t xml:space="preserve">
</t>
    </r>
    <r>
      <rPr>
        <sz val="11"/>
        <color rgb="FF000000"/>
        <rFont val="Calibri"/>
      </rPr>
      <t>In the "Antivirus Profile" window,  complete the required fields.</t>
    </r>
    <r>
      <rPr>
        <sz val="11"/>
        <color rgb="FF000000"/>
        <rFont val="Calibri"/>
      </rPr>
      <t xml:space="preserve">
</t>
    </r>
    <r>
      <rPr>
        <sz val="11"/>
        <color rgb="FF000000"/>
        <rFont val="Calibri"/>
      </rPr>
      <t>In the "Antivirus" tab, select the "Packet Capture" check box.</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Configure an Anti-Spyware Profile to capture detected malicious traffic.</t>
    </r>
    <r>
      <rPr>
        <sz val="11"/>
        <color rgb="FF000000"/>
        <rFont val="Calibri"/>
      </rPr>
      <t xml:space="preserve">
</t>
    </r>
    <r>
      <rPr>
        <sz val="11"/>
        <color rgb="FF000000"/>
        <rFont val="Calibri"/>
      </rPr>
      <t>Go to Objects &gt;&gt; Security Profiles &gt;&gt; Anti-Spyware</t>
    </r>
    <r>
      <rPr>
        <sz val="11"/>
        <color rgb="FF000000"/>
        <rFont val="Calibri"/>
      </rPr>
      <t xml:space="preserve">
</t>
    </r>
    <r>
      <rPr>
        <sz val="11"/>
        <color rgb="FF000000"/>
        <rFont val="Calibri"/>
      </rPr>
      <t>Select the name of a configured Anti-Spyware Profile or select "Add" to create a new one.</t>
    </r>
    <r>
      <rPr>
        <sz val="11"/>
        <color rgb="FF000000"/>
        <rFont val="Calibri"/>
      </rPr>
      <t xml:space="preserve">
</t>
    </r>
    <r>
      <rPr>
        <sz val="11"/>
        <color rgb="FF000000"/>
        <rFont val="Calibri"/>
      </rPr>
      <t>In the "Anti-Spyware Profile" window, complete the required fields in all tabs.</t>
    </r>
    <r>
      <rPr>
        <sz val="11"/>
        <color rgb="FF000000"/>
        <rFont val="Calibri"/>
      </rPr>
      <t xml:space="preserve">
</t>
    </r>
    <r>
      <rPr>
        <sz val="11"/>
        <color rgb="FF000000"/>
        <rFont val="Calibri"/>
      </rPr>
      <t>In the "Rules" tab, select the name of a configured Anti-Spyware Rule or select "Add" to create a new one.</t>
    </r>
    <r>
      <rPr>
        <sz val="11"/>
        <color rgb="FF000000"/>
        <rFont val="Calibri"/>
      </rPr>
      <t xml:space="preserve">
</t>
    </r>
    <r>
      <rPr>
        <sz val="11"/>
        <color rgb="FF000000"/>
        <rFont val="Calibri"/>
      </rPr>
      <t>In the "Anti-Spyware Rule" window, in the "Packet Capture" field, select "extended-capture".</t>
    </r>
    <r>
      <rPr>
        <sz val="11"/>
        <color rgb="FF000000"/>
        <rFont val="Calibri"/>
      </rPr>
      <t xml:space="preserve">
</t>
    </r>
    <r>
      <rPr>
        <sz val="11"/>
        <color rgb="FF000000"/>
        <rFont val="Calibri"/>
      </rPr>
      <t xml:space="preserve">Select "OK". </t>
    </r>
    <r>
      <rPr>
        <sz val="11"/>
        <color rgb="FF000000"/>
        <rFont val="Calibri"/>
      </rPr>
      <t xml:space="preserve">
</t>
    </r>
    <r>
      <rPr>
        <sz val="11"/>
        <color rgb="FF000000"/>
        <rFont val="Calibri"/>
      </rPr>
      <t>Select "OK" again.</t>
    </r>
    <r>
      <rPr>
        <sz val="11"/>
        <color rgb="FF000000"/>
        <rFont val="Calibri"/>
      </rPr>
      <t xml:space="preserve">
</t>
    </r>
    <r>
      <rPr>
        <sz val="11"/>
        <color rgb="FF000000"/>
        <rFont val="Calibri"/>
      </rPr>
      <t>Configure a Vulnerability Protection Profile to capture detected malicious traffic.</t>
    </r>
    <r>
      <rPr>
        <sz val="11"/>
        <color rgb="FF000000"/>
        <rFont val="Calibri"/>
      </rPr>
      <t xml:space="preserve">
</t>
    </r>
    <r>
      <rPr>
        <sz val="11"/>
        <color rgb="FF000000"/>
        <rFont val="Calibri"/>
      </rPr>
      <t>Go to Objects &gt;&gt; Security Profiles &gt;&gt; Vulnerability Protection</t>
    </r>
    <r>
      <rPr>
        <sz val="11"/>
        <color rgb="FF000000"/>
        <rFont val="Calibri"/>
      </rPr>
      <t xml:space="preserve">
</t>
    </r>
    <r>
      <rPr>
        <sz val="11"/>
        <color rgb="FF000000"/>
        <rFont val="Calibri"/>
      </rPr>
      <t>Select the name of a configured Vulnerability Protection Profile or select "Add" to create a new one.</t>
    </r>
    <r>
      <rPr>
        <sz val="11"/>
        <color rgb="FF000000"/>
        <rFont val="Calibri"/>
      </rPr>
      <t xml:space="preserve">
</t>
    </r>
    <r>
      <rPr>
        <sz val="11"/>
        <color rgb="FF000000"/>
        <rFont val="Calibri"/>
      </rPr>
      <t>In the "Vulnerability Protection Profile" window, complete the required fields.</t>
    </r>
    <r>
      <rPr>
        <sz val="11"/>
        <color rgb="FF000000"/>
        <rFont val="Calibri"/>
      </rPr>
      <t xml:space="preserve">
</t>
    </r>
    <r>
      <rPr>
        <sz val="11"/>
        <color rgb="FF000000"/>
        <rFont val="Calibri"/>
      </rPr>
      <t>In the "Rules" tab, select the name of a configured Vulnerability Protection Rule or select "Add" to create a new one.</t>
    </r>
    <r>
      <rPr>
        <sz val="11"/>
        <color rgb="FF000000"/>
        <rFont val="Calibri"/>
      </rPr>
      <t xml:space="preserve">
</t>
    </r>
    <r>
      <rPr>
        <sz val="11"/>
        <color rgb="FF000000"/>
        <rFont val="Calibri"/>
      </rPr>
      <t>In the "Vulnerability Protection Rule" window, in the "Packet Capture" field, select "extended-capture".</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Select "OK" again.</t>
    </r>
    <r>
      <rPr>
        <sz val="11"/>
        <color rgb="FF000000"/>
        <rFont val="Calibri"/>
      </rPr>
      <t xml:space="preserve">
</t>
    </r>
    <r>
      <rPr>
        <sz val="11"/>
        <color rgb="FF000000"/>
        <rFont val="Calibri"/>
      </rPr>
      <t>Use the Antivirus Profile, Anti-Spyware Profile, and Vulnerability Protection Profile in a Security Policy.</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Select an existing policy rule or select "Add" to create a new one.</t>
    </r>
    <r>
      <rPr>
        <sz val="11"/>
        <color rgb="FF000000"/>
        <rFont val="Calibri"/>
      </rPr>
      <t xml:space="preserve">
</t>
    </r>
    <r>
      <rPr>
        <sz val="11"/>
        <color rgb="FF000000"/>
        <rFont val="Calibri"/>
      </rPr>
      <t>In the "Actions tab in the Profile Setting section:</t>
    </r>
    <r>
      <rPr>
        <sz val="11"/>
        <color rgb="FF000000"/>
        <rFont val="Calibri"/>
      </rPr>
      <t xml:space="preserve">
</t>
    </r>
    <r>
      <rPr>
        <sz val="11"/>
        <color rgb="FF000000"/>
        <rFont val="Calibri"/>
      </rPr>
      <t xml:space="preserve">In the "Profile Type" field, select "Profiles".  The window will change to display the different categories of Profiles.  </t>
    </r>
    <r>
      <rPr>
        <sz val="11"/>
        <color rgb="FF000000"/>
        <rFont val="Calibri"/>
      </rPr>
      <t xml:space="preserve">
</t>
    </r>
    <r>
      <rPr>
        <sz val="11"/>
        <color rgb="FF000000"/>
        <rFont val="Calibri"/>
      </rPr>
      <t>In the "Antivirus" field, select the configured Antivirus Profile.</t>
    </r>
    <r>
      <rPr>
        <sz val="11"/>
        <color rgb="FF000000"/>
        <rFont val="Calibri"/>
      </rPr>
      <t xml:space="preserve">
</t>
    </r>
    <r>
      <rPr>
        <sz val="11"/>
        <color rgb="FF000000"/>
        <rFont val="Calibri"/>
      </rPr>
      <t>In the "Anti-Spyware" field, select the configured Anti-Spyware Profile.</t>
    </r>
    <r>
      <rPr>
        <sz val="11"/>
        <color rgb="FF000000"/>
        <rFont val="Calibri"/>
      </rPr>
      <t xml:space="preserve">
</t>
    </r>
    <r>
      <rPr>
        <sz val="11"/>
        <color rgb="FF000000"/>
        <rFont val="Calibri"/>
      </rPr>
      <t>In the "Vulnerability Protection" field, select the configured Vulnerability Protection Profile.</t>
    </r>
    <r>
      <rPr>
        <sz val="11"/>
        <color rgb="FF000000"/>
        <rFont val="Calibri"/>
      </rPr>
      <t xml:space="preserve">
</t>
    </r>
    <r>
      <rPr>
        <sz val="11"/>
        <color rgb="FF000000"/>
        <rFont val="Calibri"/>
      </rPr>
      <t xml:space="preserve">Select "OK". </t>
    </r>
    <r>
      <rPr>
        <sz val="11"/>
        <color rgb="FF000000"/>
        <rFont val="Calibri"/>
      </rPr>
      <t xml:space="preserve">
</t>
    </r>
    <r>
      <rPr>
        <sz val="11"/>
        <color rgb="FF000000"/>
        <rFont val="Calibri"/>
      </rPr>
      <t>Commit changes by selecting "Commit" in the upper-right corner of the screen.  Select "OK" when the confirmation dialog appears.</t>
    </r>
  </si>
  <si>
    <r>
      <rPr>
        <sz val="11"/>
        <color rgb="FF000000"/>
        <rFont val="Calibri"/>
      </rPr>
      <t>Associating event outcome with detected events in the log provides a means of investigating an attack or suspected attack.</t>
    </r>
    <r>
      <rPr>
        <sz val="11"/>
        <color rgb="FF000000"/>
        <rFont val="Calibri"/>
      </rPr>
      <t xml:space="preserve">
</t>
    </r>
    <r>
      <rPr>
        <sz val="11"/>
        <color rgb="FF000000"/>
        <rFont val="Calibri"/>
      </rPr>
      <t>The logs should identify what servers, destination addresses, applications, or databases were potentially attacked by logging communications traffic between the target and the attacker. All commands that were entered by the attacker (such as account creations, changes in permissions, files accessed, etc.) during the session should also be logged when capturing for forensic analysis.</t>
    </r>
    <r>
      <rPr>
        <sz val="11"/>
        <color rgb="FF000000"/>
        <rFont val="Calibri"/>
      </rPr>
      <t xml:space="preserve">
</t>
    </r>
    <r>
      <rPr>
        <sz val="11"/>
        <color rgb="FF000000"/>
        <rFont val="Calibri"/>
      </rPr>
      <t>Packet captures of attack traffic can be used by forensic tools for analysis for example, to determine if an alert is real or a false alarm or for forensics for threat intelligence. Configure the packet capture filters so that the CPU is not overloaded.  There are many reasons for a packet capture. This requirement addresses the case where the capture is based on forensics for a detected malicious attack and the traffic is being captured in association with that traffic. Filtering should be engaged to facilitate forensics.</t>
    </r>
  </si>
  <si>
    <r>
      <rPr>
        <sz val="11"/>
        <color rgb="FF000000"/>
        <rFont val="Calibri"/>
      </rPr>
      <t>Go to Objects &gt;&gt; Security Profiles &gt;&gt; Antivirus</t>
    </r>
    <r>
      <rPr>
        <sz val="11"/>
        <color rgb="FF000000"/>
        <rFont val="Calibri"/>
      </rPr>
      <t xml:space="preserve">
</t>
    </r>
    <r>
      <rPr>
        <sz val="11"/>
        <color rgb="FF000000"/>
        <rFont val="Calibri"/>
      </rPr>
      <t>View the configured Antivirus Profiles. If the Packet Capture check box is not checked, this is a finding.</t>
    </r>
    <r>
      <rPr>
        <sz val="11"/>
        <color rgb="FF000000"/>
        <rFont val="Calibri"/>
      </rPr>
      <t xml:space="preserve">
</t>
    </r>
    <r>
      <rPr>
        <sz val="11"/>
        <color rgb="FF000000"/>
        <rFont val="Calibri"/>
      </rPr>
      <t>Go to Objects &gt;&gt; Security Profiles &gt;&gt; Anti-Spyware</t>
    </r>
    <r>
      <rPr>
        <sz val="11"/>
        <color rgb="FF000000"/>
        <rFont val="Calibri"/>
      </rPr>
      <t xml:space="preserve">
</t>
    </r>
    <r>
      <rPr>
        <sz val="11"/>
        <color rgb="FF000000"/>
        <rFont val="Calibri"/>
      </rPr>
      <t>View the configured Anti-Spyware Profiles. If the "Packet Capture" field does not show extended-capture, this is a finding.</t>
    </r>
    <r>
      <rPr>
        <sz val="11"/>
        <color rgb="FF000000"/>
        <rFont val="Calibri"/>
      </rPr>
      <t xml:space="preserve">
</t>
    </r>
    <r>
      <rPr>
        <sz val="11"/>
        <color rgb="FF000000"/>
        <rFont val="Calibri"/>
      </rPr>
      <t>Go to Objects &gt;&gt; Security Profiles &gt;&gt; Vulnerability Protection</t>
    </r>
    <r>
      <rPr>
        <sz val="11"/>
        <color rgb="FF000000"/>
        <rFont val="Calibri"/>
      </rPr>
      <t xml:space="preserve">
</t>
    </r>
    <r>
      <rPr>
        <sz val="11"/>
        <color rgb="FF000000"/>
        <rFont val="Calibri"/>
      </rPr>
      <t>View the configured Vulnerability Protection Profiles. If the "Packet Capture" field does not show extended-capture, this is a finding.</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Review each of the configured security policies in turn.  For any Security Policy that affects traffic between Zones (interzone), view the "Profile" column.  If the "Profile" column does not display the Antivirus Profile, Anti-Spyware, and Vulnerability Protection symbols, this is a finding.</t>
    </r>
  </si>
  <si>
    <t>V-207691</t>
  </si>
  <si>
    <r>
      <rPr>
        <sz val="11"/>
        <rFont val="Calibri"/>
      </rPr>
      <t>In the event of a logging failure caused by the lack of audit record storage capacity, the Palo Alto Networks security platform must continue generating and storing audit records if possible, overwriting the oldest audit records in a first-in-first-out manner.</t>
    </r>
  </si>
  <si>
    <r>
      <rPr>
        <sz val="11"/>
        <color rgb="FF000000"/>
        <rFont val="Calibri"/>
      </rPr>
      <t>Note: Overwriting the oldest audit records in a first-in-first-out manner is the default setting of the Palo Alto Networks security platform.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Go to Device &gt;&gt; Setup</t>
    </r>
    <r>
      <rPr>
        <sz val="11"/>
        <color rgb="FF000000"/>
        <rFont val="Calibri"/>
      </rPr>
      <t xml:space="preserve">
</t>
    </r>
    <r>
      <rPr>
        <sz val="11"/>
        <color rgb="FF000000"/>
        <rFont val="Calibri"/>
      </rPr>
      <t>In the "Logging and Reporting Settings" pane, select the "Edit" icon in the upper-right corner.</t>
    </r>
    <r>
      <rPr>
        <sz val="11"/>
        <color rgb="FF000000"/>
        <rFont val="Calibri"/>
      </rPr>
      <t xml:space="preserve">
</t>
    </r>
    <r>
      <rPr>
        <sz val="11"/>
        <color rgb="FF000000"/>
        <rFont val="Calibri"/>
      </rPr>
      <t>In the "Logging and Reporting Settings" window, in the "Log Export and Reporting" tab, deselect (uncheck) the "Stop Traffic when LogDb Full" checkbox.  If it is already not selected, do not change it.</t>
    </r>
    <r>
      <rPr>
        <sz val="11"/>
        <color rgb="FF000000"/>
        <rFont val="Calibri"/>
      </rPr>
      <t xml:space="preserve">
</t>
    </r>
    <r>
      <rPr>
        <sz val="11"/>
        <color rgb="FF000000"/>
        <rFont val="Calibri"/>
      </rPr>
      <t>Switch back to the "Log Storage" tab.</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If no changes were made, it is not necessary or possible to commit a change.  If a change was made, commit changes by selecting "Commit" in the upper-right corner of the screen.  Select "OK" when the confirmation dialog appears.</t>
    </r>
  </si>
  <si>
    <r>
      <rPr>
        <sz val="11"/>
        <color rgb="FF000000"/>
        <rFont val="Calibri"/>
      </rPr>
      <t>It is critical that when the Palo Alto Networks security platform is at risk of failing to process audit logs as required, it takes action to mitigate the failure.</t>
    </r>
    <r>
      <rPr>
        <sz val="11"/>
        <color rgb="FF000000"/>
        <rFont val="Calibri"/>
      </rPr>
      <t xml:space="preserve">
</t>
    </r>
    <r>
      <rPr>
        <sz val="11"/>
        <color rgb="FF000000"/>
        <rFont val="Calibri"/>
      </rPr>
      <t>The Palo Alto Networks security platform performs a critical security function, so its continued operation is imperative. Since availability of the Palo Alto Networks security platform is an overriding concern, shutting down the system in the event of an audit failure should be avoided, except as a last resort.</t>
    </r>
  </si>
  <si>
    <r>
      <rPr>
        <sz val="11"/>
        <color rgb="FF000000"/>
        <rFont val="Calibri"/>
      </rPr>
      <t>Note: overwriting the oldest audit records in a first-in-first-out manner is the default setting of the Palo Alto Networks security platform.</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Go to Device &gt;&gt; Setup</t>
    </r>
    <r>
      <rPr>
        <sz val="11"/>
        <color rgb="FF000000"/>
        <rFont val="Calibri"/>
      </rPr>
      <t xml:space="preserve">
</t>
    </r>
    <r>
      <rPr>
        <sz val="11"/>
        <color rgb="FF000000"/>
        <rFont val="Calibri"/>
      </rPr>
      <t>In the "Logging and Reporting Settings" pane, if the "Stop Traffic when LogDb Full" checkbox is selected, this is a finding.</t>
    </r>
  </si>
  <si>
    <t>V-207692</t>
  </si>
  <si>
    <r>
      <rPr>
        <sz val="11"/>
        <rFont val="Calibri"/>
      </rPr>
      <t>The Palo Alto Networks security platform must have a denial-of-service (DoS) Protection Profile for outbound traffic applied to a policy for traffic originating from the internal zone going to the external zone.</t>
    </r>
  </si>
  <si>
    <r>
      <rPr>
        <sz val="11"/>
        <color rgb="FF000000"/>
        <rFont val="Calibri"/>
      </rPr>
      <t>Go to Objects &gt;&gt; Security Profiles &gt;&gt; DoS Protection.</t>
    </r>
    <r>
      <rPr>
        <sz val="11"/>
        <color rgb="FF000000"/>
        <rFont val="Calibri"/>
      </rPr>
      <t xml:space="preserve">
</t>
    </r>
    <r>
      <rPr>
        <sz val="11"/>
        <color rgb="FF000000"/>
        <rFont val="Calibri"/>
      </rPr>
      <t>Select "Add" to create a new profile.</t>
    </r>
    <r>
      <rPr>
        <sz val="11"/>
        <color rgb="FF000000"/>
        <rFont val="Calibri"/>
      </rPr>
      <t xml:space="preserve">
</t>
    </r>
    <r>
      <rPr>
        <sz val="11"/>
        <color rgb="FF000000"/>
        <rFont val="Calibri"/>
      </rPr>
      <t>In the "DoS Protection Profile" window, complete the required fields.</t>
    </r>
    <r>
      <rPr>
        <sz val="11"/>
        <color rgb="FF000000"/>
        <rFont val="Calibri"/>
      </rPr>
      <t xml:space="preserve">
</t>
    </r>
    <r>
      <rPr>
        <sz val="11"/>
        <color rgb="FF000000"/>
        <rFont val="Calibri"/>
      </rPr>
      <t>For the Type, select "Classified".</t>
    </r>
    <r>
      <rPr>
        <sz val="11"/>
        <color rgb="FF000000"/>
        <rFont val="Calibri"/>
      </rPr>
      <t xml:space="preserve">
</t>
    </r>
    <r>
      <rPr>
        <sz val="11"/>
        <color rgb="FF000000"/>
        <rFont val="Calibri"/>
      </rPr>
      <t>In the "Flood Protection" tab, "Syn Flood" tab, select the "Syn Flood" check box and select either "Random Early Drop" (preferred in this case) or "SYN Cookie".</t>
    </r>
    <r>
      <rPr>
        <sz val="11"/>
        <color rgb="FF000000"/>
        <rFont val="Calibri"/>
      </rPr>
      <t xml:space="preserve">
</t>
    </r>
    <r>
      <rPr>
        <sz val="11"/>
        <color rgb="FF000000"/>
        <rFont val="Calibri"/>
      </rPr>
      <t>In the "Flood Protection" tab, "UDP Flood" tab, select the "UDP Flood" check box; complete the "Alarm Rate", "Activate Rate", "Max Rate", and "Block Duration" fields.</t>
    </r>
    <r>
      <rPr>
        <sz val="11"/>
        <color rgb="FF000000"/>
        <rFont val="Calibri"/>
      </rPr>
      <t xml:space="preserve">
</t>
    </r>
    <r>
      <rPr>
        <sz val="11"/>
        <color rgb="FF000000"/>
        <rFont val="Calibri"/>
      </rPr>
      <t>In the "Flood Protection" tab, "ICMP Flood" tab, select the "ICMP Flood" check box; complete the "Alarm Rate", "Activate Rate", "Max Rate", and "Block Duration" fields.</t>
    </r>
    <r>
      <rPr>
        <sz val="11"/>
        <color rgb="FF000000"/>
        <rFont val="Calibri"/>
      </rPr>
      <t xml:space="preserve">
</t>
    </r>
    <r>
      <rPr>
        <sz val="11"/>
        <color rgb="FF000000"/>
        <rFont val="Calibri"/>
      </rPr>
      <t>In the "Flood Protection" tab, "ICMPv6 Flood" tab, select the "ICMPv6 Flood" check box; complete the "Alarm Rate", "Activate Rate", "Max Rate", and "Block Duration" fields.</t>
    </r>
    <r>
      <rPr>
        <sz val="11"/>
        <color rgb="FF000000"/>
        <rFont val="Calibri"/>
      </rPr>
      <t xml:space="preserve">
</t>
    </r>
    <r>
      <rPr>
        <sz val="11"/>
        <color rgb="FF000000"/>
        <rFont val="Calibri"/>
      </rPr>
      <t xml:space="preserve">In the "Flood Protection" tab, "Other IP Flood" tab, select the "Other IP Flood" check box; complete the "Alarm Rate", "Activate Rate", "Max Rate", and "Block Duration" fields. </t>
    </r>
    <r>
      <rPr>
        <sz val="11"/>
        <color rgb="FF000000"/>
        <rFont val="Calibri"/>
      </rPr>
      <t xml:space="preserve">
</t>
    </r>
    <r>
      <rPr>
        <sz val="11"/>
        <color rgb="FF000000"/>
        <rFont val="Calibri"/>
      </rPr>
      <t>In the "Resources Protection" tab, leave the "Maximum Concurrent Sessions" check box unselected.</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Go to Policies &gt;&gt; DoS Protection.</t>
    </r>
    <r>
      <rPr>
        <sz val="11"/>
        <color rgb="FF000000"/>
        <rFont val="Calibri"/>
      </rPr>
      <t xml:space="preserve">
</t>
    </r>
    <r>
      <rPr>
        <sz val="11"/>
        <color rgb="FF000000"/>
        <rFont val="Calibri"/>
      </rPr>
      <t>Select "Add" to create a new policy.</t>
    </r>
    <r>
      <rPr>
        <sz val="11"/>
        <color rgb="FF000000"/>
        <rFont val="Calibri"/>
      </rPr>
      <t xml:space="preserve">
</t>
    </r>
    <r>
      <rPr>
        <sz val="11"/>
        <color rgb="FF000000"/>
        <rFont val="Calibri"/>
      </rPr>
      <t>In the "DoS Rule" Window, complete the required fields.</t>
    </r>
    <r>
      <rPr>
        <sz val="11"/>
        <color rgb="FF000000"/>
        <rFont val="Calibri"/>
      </rPr>
      <t xml:space="preserve">
</t>
    </r>
    <r>
      <rPr>
        <sz val="11"/>
        <color rgb="FF000000"/>
        <rFont val="Calibri"/>
      </rPr>
      <t>In the "General" tab, complete the "Name" and "Description" fields.</t>
    </r>
    <r>
      <rPr>
        <sz val="11"/>
        <color rgb="FF000000"/>
        <rFont val="Calibri"/>
      </rPr>
      <t xml:space="preserve">
</t>
    </r>
    <r>
      <rPr>
        <sz val="11"/>
        <color rgb="FF000000"/>
        <rFont val="Calibri"/>
      </rPr>
      <t>In the "Source" tab, for "Zone", select the "Internal zone", for "Source Address", select "Any".</t>
    </r>
    <r>
      <rPr>
        <sz val="11"/>
        <color rgb="FF000000"/>
        <rFont val="Calibri"/>
      </rPr>
      <t xml:space="preserve">
</t>
    </r>
    <r>
      <rPr>
        <sz val="11"/>
        <color rgb="FF000000"/>
        <rFont val="Calibri"/>
      </rPr>
      <t>In the "Destination" tab, "Zone", select "External zone", for "Destination Address", select "Any".</t>
    </r>
    <r>
      <rPr>
        <sz val="11"/>
        <color rgb="FF000000"/>
        <rFont val="Calibri"/>
      </rPr>
      <t xml:space="preserve">
</t>
    </r>
    <r>
      <rPr>
        <sz val="11"/>
        <color rgb="FF000000"/>
        <rFont val="Calibri"/>
      </rPr>
      <t>In the "Option/Protection" tab:</t>
    </r>
    <r>
      <rPr>
        <sz val="11"/>
        <color rgb="FF000000"/>
        <rFont val="Calibri"/>
      </rPr>
      <t xml:space="preserve">
</t>
    </r>
    <r>
      <rPr>
        <sz val="11"/>
        <color rgb="FF000000"/>
        <rFont val="Calibri"/>
      </rPr>
      <t>For "Service", select "Any".</t>
    </r>
    <r>
      <rPr>
        <sz val="11"/>
        <color rgb="FF000000"/>
        <rFont val="Calibri"/>
      </rPr>
      <t xml:space="preserve">
</t>
    </r>
    <r>
      <rPr>
        <sz val="11"/>
        <color rgb="FF000000"/>
        <rFont val="Calibri"/>
      </rPr>
      <t>For "Action", select "Protect".</t>
    </r>
    <r>
      <rPr>
        <sz val="11"/>
        <color rgb="FF000000"/>
        <rFont val="Calibri"/>
      </rPr>
      <t xml:space="preserve">
</t>
    </r>
    <r>
      <rPr>
        <sz val="11"/>
        <color rgb="FF000000"/>
        <rFont val="Calibri"/>
      </rPr>
      <t>Select the "Classified" check box.</t>
    </r>
    <r>
      <rPr>
        <sz val="11"/>
        <color rgb="FF000000"/>
        <rFont val="Calibri"/>
      </rPr>
      <t xml:space="preserve">
</t>
    </r>
    <r>
      <rPr>
        <sz val="11"/>
        <color rgb="FF000000"/>
        <rFont val="Calibri"/>
      </rPr>
      <t>In the "Profile" field, select the configured DoS Protection profile for outbound traffic.</t>
    </r>
    <r>
      <rPr>
        <sz val="11"/>
        <color rgb="FF000000"/>
        <rFont val="Calibri"/>
      </rPr>
      <t xml:space="preserve">
</t>
    </r>
    <r>
      <rPr>
        <sz val="11"/>
        <color rgb="FF000000"/>
        <rFont val="Calibri"/>
      </rPr>
      <t>In the "Address field", select "source-ip-only".</t>
    </r>
    <r>
      <rPr>
        <sz val="11"/>
        <color rgb="FF000000"/>
        <rFont val="Calibri"/>
      </rPr>
      <t xml:space="preserve">
</t>
    </r>
    <r>
      <rPr>
        <sz val="11"/>
        <color rgb="FF000000"/>
        <rFont val="Calibri"/>
      </rPr>
      <t>Commit changes by selecting "Commit" in the upper-right corner of the screen. Select "OK" when the confirmation dialog appears.</t>
    </r>
  </si>
  <si>
    <r>
      <rPr>
        <sz val="11"/>
        <color rgb="FF000000"/>
        <rFont val="Calibri"/>
      </rPr>
      <t>The Palo Alto Networks security platform must include protection against DoS attacks that originate from inside the enclave which can affect either internal or external systems. These attacks may use legitimate or rogue endpoints from inside the enclave.</t>
    </r>
    <r>
      <rPr>
        <sz val="11"/>
        <color rgb="FF000000"/>
        <rFont val="Calibri"/>
      </rPr>
      <t xml:space="preserve">
</t>
    </r>
    <r>
      <rPr>
        <sz val="11"/>
        <color rgb="FF000000"/>
        <rFont val="Calibri"/>
      </rPr>
      <t>Installation of Palo Alto Networks security platform detection and prevention components (i.e., sensors) at key boundaries in the architecture mitigates the risk of DoS attacks. These attacks can be detected by matching observed communications traffic with patterns of known attacks and monitoring for anomalies in traffic volume/type.</t>
    </r>
    <r>
      <rPr>
        <sz val="11"/>
        <color rgb="FF000000"/>
        <rFont val="Calibri"/>
      </rPr>
      <t xml:space="preserve">
</t>
    </r>
    <r>
      <rPr>
        <sz val="11"/>
        <color rgb="FF000000"/>
        <rFont val="Calibri"/>
      </rPr>
      <t>To comply with this requirement, the Palo Alto Networks security platform must inspect outbound traffic for indications of known and unknown DoS attacks. Sensor log capacity management along with techniques which prevent the logging of redundant information during an attack also guard against DoS attacks. This requirement is used in conjunction with other requirements which require configuration of security policies, signatures, rules, and anomaly detection techniques and are applicable to both inbound and outbound traffic.</t>
    </r>
  </si>
  <si>
    <r>
      <rPr>
        <sz val="11"/>
        <color rgb="FF000000"/>
        <rFont val="Calibri"/>
      </rPr>
      <t>Go to Objects &gt;&gt; Security Profiles &gt;&gt; DoS Protection.</t>
    </r>
    <r>
      <rPr>
        <sz val="11"/>
        <color rgb="FF000000"/>
        <rFont val="Calibri"/>
      </rPr>
      <t xml:space="preserve">
</t>
    </r>
    <r>
      <rPr>
        <sz val="11"/>
        <color rgb="FF000000"/>
        <rFont val="Calibri"/>
      </rPr>
      <t>If there are no DoS Protection Profiles configured, this is a finding.</t>
    </r>
    <r>
      <rPr>
        <sz val="11"/>
        <color rgb="FF000000"/>
        <rFont val="Calibri"/>
      </rPr>
      <t xml:space="preserve">
</t>
    </r>
    <r>
      <rPr>
        <sz val="11"/>
        <color rgb="FF000000"/>
        <rFont val="Calibri"/>
      </rPr>
      <t>There may be more than one configured DoS Protection Profile; ask the administrator which DoS Protection Profile is intended to protect outside networks from internally-originated DoS attacks.</t>
    </r>
    <r>
      <rPr>
        <sz val="11"/>
        <color rgb="FF000000"/>
        <rFont val="Calibri"/>
      </rPr>
      <t xml:space="preserve">
</t>
    </r>
    <r>
      <rPr>
        <sz val="11"/>
        <color rgb="FF000000"/>
        <rFont val="Calibri"/>
      </rPr>
      <t>If there is no such DoS Protection Profile, this is a finding.</t>
    </r>
  </si>
  <si>
    <t>V-207693</t>
  </si>
  <si>
    <r>
      <rPr>
        <sz val="11"/>
        <rFont val="Calibri"/>
      </rPr>
      <t>The Palo Alto Networks security platform must detect and deny any prohibited mobile or otherwise malicious code at the enclave boundary.</t>
    </r>
  </si>
  <si>
    <r>
      <rPr>
        <sz val="11"/>
        <color rgb="FF000000"/>
        <rFont val="Calibri"/>
      </rPr>
      <t>To create an Antivirus Profile:</t>
    </r>
    <r>
      <rPr>
        <sz val="11"/>
        <color rgb="FF000000"/>
        <rFont val="Calibri"/>
      </rPr>
      <t xml:space="preserve">
</t>
    </r>
    <r>
      <rPr>
        <sz val="11"/>
        <color rgb="FF000000"/>
        <rFont val="Calibri"/>
      </rPr>
      <t>Go to Objects &gt;&gt; Security Profiles &gt;&gt; Antivirus.</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 xml:space="preserve">In the "Antivirus Profile" window, complete the required fields. </t>
    </r>
    <r>
      <rPr>
        <sz val="11"/>
        <color rgb="FF000000"/>
        <rFont val="Calibri"/>
      </rPr>
      <t xml:space="preserve">
</t>
    </r>
    <r>
      <rPr>
        <sz val="11"/>
        <color rgb="FF000000"/>
        <rFont val="Calibri"/>
      </rPr>
      <t xml:space="preserve">Complete the "Name" and "Description" fields. </t>
    </r>
    <r>
      <rPr>
        <sz val="11"/>
        <color rgb="FF000000"/>
        <rFont val="Calibri"/>
      </rPr>
      <t xml:space="preserve">
</t>
    </r>
    <r>
      <rPr>
        <sz val="11"/>
        <color rgb="FF000000"/>
        <rFont val="Calibri"/>
      </rPr>
      <t>In the "Antivirus" tab, for all Decoders (SMTP, IMAP, POP3, FTP, HTTP, SMB protocols), set the “Action” to "deny", or “reset-both”.</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Use the Profile in a Security Policy:</t>
    </r>
    <r>
      <rPr>
        <sz val="11"/>
        <color rgb="FF000000"/>
        <rFont val="Calibri"/>
      </rPr>
      <t xml:space="preserve">
</t>
    </r>
    <r>
      <rPr>
        <sz val="11"/>
        <color rgb="FF000000"/>
        <rFont val="Calibri"/>
      </rPr>
      <t xml:space="preserve">Go to Policies &gt;&gt; Security. </t>
    </r>
    <r>
      <rPr>
        <sz val="11"/>
        <color rgb="FF000000"/>
        <rFont val="Calibri"/>
      </rPr>
      <t xml:space="preserve">
</t>
    </r>
    <r>
      <rPr>
        <sz val="11"/>
        <color rgb="FF000000"/>
        <rFont val="Calibri"/>
      </rPr>
      <t>Select an existing policy rule or select "Add" to create a new one.</t>
    </r>
    <r>
      <rPr>
        <sz val="11"/>
        <color rgb="FF000000"/>
        <rFont val="Calibri"/>
      </rPr>
      <t xml:space="preserve">
</t>
    </r>
    <r>
      <rPr>
        <sz val="11"/>
        <color rgb="FF000000"/>
        <rFont val="Calibri"/>
      </rPr>
      <t>In the "Actions” tab in the "Profile Setting" section; in the "Profile Type" field, select "Profiles". The window will change to display the different categories of Profiles.</t>
    </r>
    <r>
      <rPr>
        <sz val="11"/>
        <color rgb="FF000000"/>
        <rFont val="Calibri"/>
      </rPr>
      <t xml:space="preserve">
</t>
    </r>
    <r>
      <rPr>
        <sz val="11"/>
        <color rgb="FF000000"/>
        <rFont val="Calibri"/>
      </rPr>
      <t>In the "Actions" tab in the "Profile Setting" section; in the "Antivirus" field, select the configured Antivirus Profile.</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Use the Antivirus Profile in a Security Policy applied to traffic from an outside (untrusted) zone.</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Select an existing policy rule or select "Add" to create a new one.</t>
    </r>
    <r>
      <rPr>
        <sz val="11"/>
        <color rgb="FF000000"/>
        <rFont val="Calibri"/>
      </rPr>
      <t xml:space="preserve">
</t>
    </r>
    <r>
      <rPr>
        <sz val="11"/>
        <color rgb="FF000000"/>
        <rFont val="Calibri"/>
      </rPr>
      <t>In the "Actions” tab in the Profile Setting section:</t>
    </r>
    <r>
      <rPr>
        <sz val="11"/>
        <color rgb="FF000000"/>
        <rFont val="Calibri"/>
      </rPr>
      <t xml:space="preserve">
</t>
    </r>
    <r>
      <rPr>
        <sz val="11"/>
        <color rgb="FF000000"/>
        <rFont val="Calibri"/>
      </rPr>
      <t>In the "Profile Type" field, select "Profiles". The window will change to display the different categories of Profiles.</t>
    </r>
    <r>
      <rPr>
        <sz val="11"/>
        <color rgb="FF000000"/>
        <rFont val="Calibri"/>
      </rPr>
      <t xml:space="preserve">
</t>
    </r>
    <r>
      <rPr>
        <sz val="11"/>
        <color rgb="FF000000"/>
        <rFont val="Calibri"/>
      </rPr>
      <t xml:space="preserve">In the "Antivirus" field, select the configured Antivirus Profile. </t>
    </r>
    <r>
      <rPr>
        <sz val="11"/>
        <color rgb="FF000000"/>
        <rFont val="Calibri"/>
      </rPr>
      <t xml:space="preserve">
</t>
    </r>
    <r>
      <rPr>
        <sz val="11"/>
        <color rgb="FF000000"/>
        <rFont val="Calibri"/>
      </rPr>
      <t>In the "Anti-Spyware" field, select the configured Anti-Spyware Profile.</t>
    </r>
    <r>
      <rPr>
        <sz val="11"/>
        <color rgb="FF000000"/>
        <rFont val="Calibri"/>
      </rPr>
      <t xml:space="preserve">
</t>
    </r>
    <r>
      <rPr>
        <sz val="11"/>
        <color rgb="FF000000"/>
        <rFont val="Calibri"/>
      </rPr>
      <t>In the "Vulnerability Protection" field, select the configured “Vulnerability Protection Profile”.</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</si>
  <si>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Mobile code is defined as software modules obtained from remote systems, transferred across a network, and then downloaded and executed on a local system without explicit installation or execution by the recipient. Examples of mobile code include JavaScript, VBScript, Java applets, ActiveX controls, Flash animations, Shockwave videos, and macros embedded within Microsoft Office documents. Mobile code can be exploited to attack a host. It can be sent as an e-mail attachment or embedded in other file formats not traditionally associated with executable code.</t>
    </r>
    <r>
      <rPr>
        <sz val="11"/>
        <color rgb="FF000000"/>
        <rFont val="Calibri"/>
      </rPr>
      <t xml:space="preserve">
</t>
    </r>
    <r>
      <rPr>
        <sz val="11"/>
        <color rgb="FF000000"/>
        <rFont val="Calibri"/>
      </rPr>
      <t>While the IDPS cannot replace the anti-virus and host-based IDS (HIDS) protection installed on the network's endpoints, vendor or locally created sensor rules can be implemented, which provide preemptive defense against both known and zero-day vulnerabilities. Many of the protections may provide defenses before vulnerabilities are discovered and rules or blacklist updates are distributed by anti-virus or malicious code solution vendors.</t>
    </r>
  </si>
  <si>
    <r>
      <rPr>
        <sz val="11"/>
        <color rgb="FF000000"/>
        <rFont val="Calibri"/>
      </rPr>
      <t>Go to Objects &gt;&gt; Security Profiles &gt;&gt; Antivirus.</t>
    </r>
    <r>
      <rPr>
        <sz val="11"/>
        <color rgb="FF000000"/>
        <rFont val="Calibri"/>
      </rPr>
      <t xml:space="preserve">
</t>
    </r>
    <r>
      <rPr>
        <sz val="11"/>
        <color rgb="FF000000"/>
        <rFont val="Calibri"/>
      </rPr>
      <t>If no Antivirus Profiles are configured other than the default, this is a finding.</t>
    </r>
    <r>
      <rPr>
        <sz val="11"/>
        <color rgb="FF000000"/>
        <rFont val="Calibri"/>
      </rPr>
      <t xml:space="preserve">
</t>
    </r>
    <r>
      <rPr>
        <sz val="11"/>
        <color rgb="FF000000"/>
        <rFont val="Calibri"/>
      </rPr>
      <t xml:space="preserve">View the configured Antivirus Profiles for each protocol decoder (SMTP, IMAP, POP3, FTP, HTTP, SMB). </t>
    </r>
    <r>
      <rPr>
        <sz val="11"/>
        <color rgb="FF000000"/>
        <rFont val="Calibri"/>
      </rPr>
      <t xml:space="preserve">
</t>
    </r>
    <r>
      <rPr>
        <sz val="11"/>
        <color rgb="FF000000"/>
        <rFont val="Calibri"/>
      </rPr>
      <t>If the "Action" is anything other than "drop" or "reset-both", this is a finding.</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 xml:space="preserve">Review each of the configured security policies in turn. For any Security Policy that affects traffic from an outside (untrusted) zone, view the "Profile" column. </t>
    </r>
    <r>
      <rPr>
        <sz val="11"/>
        <color rgb="FF000000"/>
        <rFont val="Calibri"/>
      </rPr>
      <t xml:space="preserve">
</t>
    </r>
    <r>
      <rPr>
        <sz val="11"/>
        <color rgb="FF000000"/>
        <rFont val="Calibri"/>
      </rPr>
      <t>If the "Profile" column does not display the “Antivirus Profile” symbol, this is a finding.</t>
    </r>
  </si>
  <si>
    <t>V-207694</t>
  </si>
  <si>
    <r>
      <rPr>
        <sz val="11"/>
        <rFont val="Calibri"/>
      </rPr>
      <t>The Palo Alto Networks security platform must install updates for application software files, signature definitions, detection heuristics, and vendor-provided rules when new releases are available in accordance with organizational configuration management policy and procedures.</t>
    </r>
  </si>
  <si>
    <r>
      <rPr>
        <sz val="11"/>
        <color rgb="FF000000"/>
        <rFont val="Calibri"/>
      </rPr>
      <t>Go to Device &gt;&gt; Dynamic Updates.</t>
    </r>
    <r>
      <rPr>
        <sz val="11"/>
        <color rgb="FF000000"/>
        <rFont val="Calibri"/>
      </rPr>
      <t xml:space="preserve">
</t>
    </r>
    <r>
      <rPr>
        <sz val="11"/>
        <color rgb="FF000000"/>
        <rFont val="Calibri"/>
      </rPr>
      <t>Select "Check Now" at the bottom of the page to retrieve the latest signatures.</t>
    </r>
    <r>
      <rPr>
        <sz val="11"/>
        <color rgb="FF000000"/>
        <rFont val="Calibri"/>
      </rPr>
      <t xml:space="preserve">
</t>
    </r>
    <r>
      <rPr>
        <sz val="11"/>
        <color rgb="FF000000"/>
        <rFont val="Calibri"/>
      </rPr>
      <t>To schedule automatic signature updates.</t>
    </r>
    <r>
      <rPr>
        <sz val="11"/>
        <color rgb="FF000000"/>
        <rFont val="Calibri"/>
      </rPr>
      <t xml:space="preserve">
</t>
    </r>
    <r>
      <rPr>
        <sz val="11"/>
        <color rgb="FF000000"/>
        <rFont val="Calibri"/>
      </rPr>
      <t>Note: the steps provided below do not account for local change management policies.</t>
    </r>
    <r>
      <rPr>
        <sz val="11"/>
        <color rgb="FF000000"/>
        <rFont val="Calibri"/>
      </rPr>
      <t xml:space="preserve">
</t>
    </r>
    <r>
      <rPr>
        <sz val="11"/>
        <color rgb="FF000000"/>
        <rFont val="Calibri"/>
      </rPr>
      <t>Go to Device &gt;&gt; Dynamic Updates.</t>
    </r>
    <r>
      <rPr>
        <sz val="11"/>
        <color rgb="FF000000"/>
        <rFont val="Calibri"/>
      </rPr>
      <t xml:space="preserve">
</t>
    </r>
    <r>
      <rPr>
        <sz val="11"/>
        <color rgb="FF000000"/>
        <rFont val="Calibri"/>
      </rPr>
      <t>Select the text to the right of "Schedule".</t>
    </r>
    <r>
      <rPr>
        <sz val="11"/>
        <color rgb="FF000000"/>
        <rFont val="Calibri"/>
      </rPr>
      <t xml:space="preserve">
</t>
    </r>
    <r>
      <rPr>
        <sz val="11"/>
        <color rgb="FF000000"/>
        <rFont val="Calibri"/>
      </rPr>
      <t>In the "Applications and Threat Updates Schedule" window; complete the required information.</t>
    </r>
    <r>
      <rPr>
        <sz val="11"/>
        <color rgb="FF000000"/>
        <rFont val="Calibri"/>
      </rPr>
      <t xml:space="preserve">
</t>
    </r>
    <r>
      <rPr>
        <sz val="11"/>
        <color rgb="FF000000"/>
        <rFont val="Calibri"/>
      </rPr>
      <t>In the "Recurrence" field, select "Daily".</t>
    </r>
    <r>
      <rPr>
        <sz val="11"/>
        <color rgb="FF000000"/>
        <rFont val="Calibri"/>
      </rPr>
      <t xml:space="preserve">
</t>
    </r>
    <r>
      <rPr>
        <sz val="11"/>
        <color rgb="FF000000"/>
        <rFont val="Calibri"/>
      </rPr>
      <t>In the "Time" field, enter the time at which you want the device to check for updates.</t>
    </r>
    <r>
      <rPr>
        <sz val="11"/>
        <color rgb="FF000000"/>
        <rFont val="Calibri"/>
      </rPr>
      <t xml:space="preserve">
</t>
    </r>
    <r>
      <rPr>
        <sz val="11"/>
        <color rgb="FF000000"/>
        <rFont val="Calibri"/>
      </rPr>
      <t>For the "Action", select "Download and Install".</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Commit changes by selecting "Commit" in the upper-right corner of the screen. Select "OK" when the confirmation dialog appears.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manual updates are used, an Administrator must obtain updates from the Palo Alto Networks support site and upload them from a workstation or server to the Palo Alto Networks security platform.</t>
    </r>
    <r>
      <rPr>
        <sz val="11"/>
        <color rgb="FF000000"/>
        <rFont val="Calibri"/>
      </rPr>
      <t xml:space="preserve">
</t>
    </r>
    <r>
      <rPr>
        <sz val="11"/>
        <color rgb="FF000000"/>
        <rFont val="Calibri"/>
      </rPr>
      <t>Go to Device &gt;&gt; Dynamic Updates.</t>
    </r>
    <r>
      <rPr>
        <sz val="11"/>
        <color rgb="FF000000"/>
        <rFont val="Calibri"/>
      </rPr>
      <t xml:space="preserve">
</t>
    </r>
    <r>
      <rPr>
        <sz val="11"/>
        <color rgb="FF000000"/>
        <rFont val="Calibri"/>
      </rPr>
      <t>Select "Upload" (at the bottom of the pane).</t>
    </r>
    <r>
      <rPr>
        <sz val="11"/>
        <color rgb="FF000000"/>
        <rFont val="Calibri"/>
      </rPr>
      <t xml:space="preserve">
</t>
    </r>
    <r>
      <rPr>
        <sz val="11"/>
        <color rgb="FF000000"/>
        <rFont val="Calibri"/>
      </rPr>
      <t>In the "Select Package Type for the Upload" window in the "Package Type" field, select "anti-virus".</t>
    </r>
    <r>
      <rPr>
        <sz val="11"/>
        <color rgb="FF000000"/>
        <rFont val="Calibri"/>
      </rPr>
      <t xml:space="preserve">
</t>
    </r>
    <r>
      <rPr>
        <sz val="11"/>
        <color rgb="FF000000"/>
        <rFont val="Calibri"/>
      </rPr>
      <t>Browse to and select the appropriate file.</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Select "Install From File" (at the bottom of the pane).</t>
    </r>
    <r>
      <rPr>
        <sz val="11"/>
        <color rgb="FF000000"/>
        <rFont val="Calibri"/>
      </rPr>
      <t xml:space="preserve">
</t>
    </r>
    <r>
      <rPr>
        <sz val="11"/>
        <color rgb="FF000000"/>
        <rFont val="Calibri"/>
      </rPr>
      <t>In the "Select Package Type for Installation" window, select "antivirus".</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In the "Install Application and Threats From File" window, select the previously uploaded file.</t>
    </r>
    <r>
      <rPr>
        <sz val="11"/>
        <color rgb="FF000000"/>
        <rFont val="Calibri"/>
      </rPr>
      <t xml:space="preserve">
</t>
    </r>
    <r>
      <rPr>
        <sz val="11"/>
        <color rgb="FF000000"/>
        <rFont val="Calibri"/>
      </rPr>
      <t>Select "OK".</t>
    </r>
  </si>
  <si>
    <r>
      <rPr>
        <sz val="11"/>
        <color rgb="FF000000"/>
        <rFont val="Calibri"/>
      </rPr>
      <t>Failing to update malicious code protection mechanisms, including application software files, signature definitions, and vendor-provided rules, leaves the system vulnerable to exploitation by recently developed attack methods and programs.</t>
    </r>
    <r>
      <rPr>
        <sz val="11"/>
        <color rgb="FF000000"/>
        <rFont val="Calibri"/>
      </rPr>
      <t xml:space="preserve">
</t>
    </r>
    <r>
      <rPr>
        <sz val="11"/>
        <color rgb="FF000000"/>
        <rFont val="Calibri"/>
      </rPr>
      <t>The IDPS is a key malicious code protection mechanism in the enclave infrastructure. To ensure this protection is responsive to changes in malicious code threats, IDPS components must be updated, including application software files, anti-virus signatures, detection heuristics, vendor-provided rules, and vendor-provided signatures.</t>
    </r>
    <r>
      <rPr>
        <sz val="11"/>
        <color rgb="FF000000"/>
        <rFont val="Calibri"/>
      </rPr>
      <t xml:space="preserve">
</t>
    </r>
    <r>
      <rPr>
        <sz val="11"/>
        <color rgb="FF000000"/>
        <rFont val="Calibri"/>
      </rPr>
      <t>Updates must be installed in accordance with the CCB procedures for the local organization. However, at a minimum:</t>
    </r>
    <r>
      <rPr>
        <sz val="11"/>
        <color rgb="FF000000"/>
        <rFont val="Calibri"/>
      </rPr>
      <t xml:space="preserve">
</t>
    </r>
    <r>
      <rPr>
        <sz val="11"/>
        <color rgb="FF000000"/>
        <rFont val="Calibri"/>
      </rPr>
      <t>Updates designated as critical security updates by the vendor must be installed immediately.</t>
    </r>
    <r>
      <rPr>
        <sz val="11"/>
        <color rgb="FF000000"/>
        <rFont val="Calibri"/>
      </rPr>
      <t xml:space="preserve">
</t>
    </r>
    <r>
      <rPr>
        <sz val="11"/>
        <color rgb="FF000000"/>
        <rFont val="Calibri"/>
      </rPr>
      <t>Updates for signature definitions, detection heuristics, and vendor-provided rules must be installed immediately.</t>
    </r>
    <r>
      <rPr>
        <sz val="11"/>
        <color rgb="FF000000"/>
        <rFont val="Calibri"/>
      </rPr>
      <t xml:space="preserve">
</t>
    </r>
    <r>
      <rPr>
        <sz val="11"/>
        <color rgb="FF000000"/>
        <rFont val="Calibri"/>
      </rPr>
      <t>Updates for application software are installed in accordance with the CCB procedures.</t>
    </r>
    <r>
      <rPr>
        <sz val="11"/>
        <color rgb="FF000000"/>
        <rFont val="Calibri"/>
      </rPr>
      <t xml:space="preserve">
</t>
    </r>
    <r>
      <rPr>
        <sz val="11"/>
        <color rgb="FF000000"/>
        <rFont val="Calibri"/>
      </rPr>
      <t>Prior to automatically installing updates, either manual or automated integrity and authentication checking is required, at a minimum, for application software updates.</t>
    </r>
  </si>
  <si>
    <r>
      <rPr>
        <sz val="11"/>
        <color rgb="FF000000"/>
        <rFont val="Calibri"/>
      </rPr>
      <t>Since some networks cannot connect to the vendor site for automatic updates, a manual process can be used.</t>
    </r>
    <r>
      <rPr>
        <sz val="11"/>
        <color rgb="FF000000"/>
        <rFont val="Calibri"/>
      </rPr>
      <t xml:space="preserve">
</t>
    </r>
    <r>
      <rPr>
        <sz val="11"/>
        <color rgb="FF000000"/>
        <rFont val="Calibri"/>
      </rPr>
      <t>To verify that the Palo Alto Networks security platform is using the current Applications and Threats database should be checked by viewing the Dashboard and the version and date compared to the latest release.</t>
    </r>
    <r>
      <rPr>
        <sz val="11"/>
        <color rgb="FF000000"/>
        <rFont val="Calibri"/>
      </rPr>
      <t xml:space="preserve">
</t>
    </r>
    <r>
      <rPr>
        <sz val="11"/>
        <color rgb="FF000000"/>
        <rFont val="Calibri"/>
      </rPr>
      <t>Go to Dashboard; in the General Information pane, view the Threat Version and Antivirus Version. If they are not the most current version as listed on the Palo Alto Networks support site, this is a finding.</t>
    </r>
    <r>
      <rPr>
        <sz val="11"/>
        <color rgb="FF000000"/>
        <rFont val="Calibri"/>
      </rPr>
      <t xml:space="preserve">
</t>
    </r>
    <r>
      <rPr>
        <sz val="11"/>
        <color rgb="FF000000"/>
        <rFont val="Calibri"/>
      </rPr>
      <t>The following check applies if the network is authorized to connect to the Vendor site for automatic updates.</t>
    </r>
    <r>
      <rPr>
        <sz val="11"/>
        <color rgb="FF000000"/>
        <rFont val="Calibri"/>
      </rPr>
      <t xml:space="preserve">
</t>
    </r>
    <r>
      <rPr>
        <sz val="11"/>
        <color rgb="FF000000"/>
        <rFont val="Calibri"/>
      </rPr>
      <t>To verify that automatic updates are configured, go to Device &gt;&gt; Dynamic Updates.</t>
    </r>
    <r>
      <rPr>
        <sz val="11"/>
        <color rgb="FF000000"/>
        <rFont val="Calibri"/>
      </rPr>
      <t xml:space="preserve">
</t>
    </r>
    <r>
      <rPr>
        <sz val="11"/>
        <color rgb="FF000000"/>
        <rFont val="Calibri"/>
      </rPr>
      <t>If no entries for "Applications and Threats" are present, this is a finding.</t>
    </r>
    <r>
      <rPr>
        <sz val="11"/>
        <color rgb="FF000000"/>
        <rFont val="Calibri"/>
      </rPr>
      <t xml:space="preserve">
</t>
    </r>
    <r>
      <rPr>
        <sz val="11"/>
        <color rgb="FF000000"/>
        <rFont val="Calibri"/>
      </rPr>
      <t>If the "Applications and Threats" entry states "Download Only", this is a finding.</t>
    </r>
  </si>
  <si>
    <t>V-207695</t>
  </si>
  <si>
    <r>
      <rPr>
        <sz val="11"/>
        <rFont val="Calibri"/>
      </rPr>
      <t>The Palo Alto Networks security platform must detect and drop any prohibited mobile or otherwise malicious code at internal boundaries.</t>
    </r>
  </si>
  <si>
    <r>
      <rPr>
        <sz val="11"/>
        <color rgb="FF000000"/>
        <rFont val="Calibri"/>
      </rPr>
      <t>To create an Antivirus Profile:</t>
    </r>
    <r>
      <rPr>
        <sz val="11"/>
        <color rgb="FF000000"/>
        <rFont val="Calibri"/>
      </rPr>
      <t xml:space="preserve">
</t>
    </r>
    <r>
      <rPr>
        <sz val="11"/>
        <color rgb="FF000000"/>
        <rFont val="Calibri"/>
      </rPr>
      <t>Go to Objects &gt;&gt; Security Profiles &gt;&gt; Antivirus.</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"Antivirus Profile" window, complete the required fields.</t>
    </r>
    <r>
      <rPr>
        <sz val="11"/>
        <color rgb="FF000000"/>
        <rFont val="Calibri"/>
      </rPr>
      <t xml:space="preserve">
</t>
    </r>
    <r>
      <rPr>
        <sz val="11"/>
        <color rgb="FF000000"/>
        <rFont val="Calibri"/>
      </rPr>
      <t>Complete the "Name" and "Description" fields.</t>
    </r>
    <r>
      <rPr>
        <sz val="11"/>
        <color rgb="FF000000"/>
        <rFont val="Calibri"/>
      </rPr>
      <t xml:space="preserve">
</t>
    </r>
    <r>
      <rPr>
        <sz val="11"/>
        <color rgb="FF000000"/>
        <rFont val="Calibri"/>
      </rPr>
      <t>In the "Antivirus" tab, for all Decoders (SMTP, IMAP, POP3, FTP, HTTP, SMB protocols), set the "Action" to "drop" or "reset-both".</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Use the Antivirus Profile in a Security Policy:</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Select an existing policy rule or select "Add" to create a new one.</t>
    </r>
    <r>
      <rPr>
        <sz val="11"/>
        <color rgb="FF000000"/>
        <rFont val="Calibri"/>
      </rPr>
      <t xml:space="preserve">
</t>
    </r>
    <r>
      <rPr>
        <sz val="11"/>
        <color rgb="FF000000"/>
        <rFont val="Calibri"/>
      </rPr>
      <t>In the "Actions" tab in the "Profile Setting" section; in the "Profile Type" field, select "Profiles". The window will change to display the different categories of Profiles.</t>
    </r>
    <r>
      <rPr>
        <sz val="11"/>
        <color rgb="FF000000"/>
        <rFont val="Calibri"/>
      </rPr>
      <t xml:space="preserve">
</t>
    </r>
    <r>
      <rPr>
        <sz val="11"/>
        <color rgb="FF000000"/>
        <rFont val="Calibri"/>
      </rPr>
      <t>In the "Actions" tab in the "Profile Setting" section; in the "Antivirus" field, select the configured Antivirus Profile.</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r>
      <rPr>
        <sz val="11"/>
        <color rgb="FF000000"/>
        <rFont val="Calibri"/>
      </rPr>
      <t xml:space="preserve">
</t>
    </r>
    <r>
      <rPr>
        <sz val="11"/>
        <color rgb="FF000000"/>
        <rFont val="Calibri"/>
      </rPr>
      <t>Use the Antivirus Profile in a Security Policy applied to traffic between internal zones.</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 xml:space="preserve">Select an existing policy rule or select "Add" to create a new one. </t>
    </r>
    <r>
      <rPr>
        <sz val="11"/>
        <color rgb="FF000000"/>
        <rFont val="Calibri"/>
      </rPr>
      <t xml:space="preserve">
</t>
    </r>
    <r>
      <rPr>
        <sz val="11"/>
        <color rgb="FF000000"/>
        <rFont val="Calibri"/>
      </rPr>
      <t xml:space="preserve">In the "Actions” tab in the “Profile Setting” section;: </t>
    </r>
    <r>
      <rPr>
        <sz val="11"/>
        <color rgb="FF000000"/>
        <rFont val="Calibri"/>
      </rPr>
      <t xml:space="preserve">
</t>
    </r>
    <r>
      <rPr>
        <sz val="11"/>
        <color rgb="FF000000"/>
        <rFont val="Calibri"/>
      </rPr>
      <t>Iin the "Profile Type" field, select "Profiles". The window will change to display the different categories of Profiles.</t>
    </r>
    <r>
      <rPr>
        <sz val="11"/>
        <color rgb="FF000000"/>
        <rFont val="Calibri"/>
      </rPr>
      <t xml:space="preserve">
</t>
    </r>
    <r>
      <rPr>
        <sz val="11"/>
        <color rgb="FF000000"/>
        <rFont val="Calibri"/>
      </rPr>
      <t>In the "Antivirus" field, select the configured Antivirus Profile.</t>
    </r>
    <r>
      <rPr>
        <sz val="11"/>
        <color rgb="FF000000"/>
        <rFont val="Calibri"/>
      </rPr>
      <t xml:space="preserve">
</t>
    </r>
    <r>
      <rPr>
        <sz val="11"/>
        <color rgb="FF000000"/>
        <rFont val="Calibri"/>
      </rPr>
      <t xml:space="preserve">In the "Anti-Spyware" field, select the configured “Anti-Spyware” Profile. </t>
    </r>
    <r>
      <rPr>
        <sz val="11"/>
        <color rgb="FF000000"/>
        <rFont val="Calibri"/>
      </rPr>
      <t xml:space="preserve">
</t>
    </r>
    <r>
      <rPr>
        <sz val="11"/>
        <color rgb="FF000000"/>
        <rFont val="Calibri"/>
      </rPr>
      <t xml:space="preserve">In the "Vulnerability Protection" field, select the configured “Vulnerability Protection Profile”. </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 xml:space="preserve">Commit changes by selecting "Commit" in the upper-right corner of the screen. </t>
    </r>
    <r>
      <rPr>
        <sz val="11"/>
        <color rgb="FF000000"/>
        <rFont val="Calibri"/>
      </rPr>
      <t xml:space="preserve">
</t>
    </r>
    <r>
      <rPr>
        <sz val="11"/>
        <color rgb="FF000000"/>
        <rFont val="Calibri"/>
      </rPr>
      <t>Select "OK" when the confirmation dialog appears</t>
    </r>
  </si>
  <si>
    <r>
      <rPr>
        <sz val="11"/>
        <color rgb="FF000000"/>
        <rFont val="Calibri"/>
      </rPr>
      <t>Mobile code is defined as software modules obtained from remote systems, transferred across a network, and then downloaded and executed on a local system without explicit installation or execution by the recipient. Examples of mobile code include JavaScript, VBScript, Java applets, ActiveX controls, Flash animations, Shockwave videos, and macros embedded within Microsoft Office documents. Mobile code can be exploited to attack a host. It can be sent as an e-mail attachment or embedded in other file formats not traditionally associated with executable code.</t>
    </r>
    <r>
      <rPr>
        <sz val="11"/>
        <color rgb="FF000000"/>
        <rFont val="Calibri"/>
      </rPr>
      <t xml:space="preserve">
</t>
    </r>
    <r>
      <rPr>
        <sz val="11"/>
        <color rgb="FF000000"/>
        <rFont val="Calibri"/>
      </rPr>
      <t>While the IDPS cannot replace the anti-virus and host-based IDS (HIDS) protection installed on the network's endpoints, vendor or locally created sensor rules can be implemented, which provide preemptive defense against both known and zero-day vulnerabilities. Many of the protections may provide defenses before vulnerabilities are discovered and rules or blacklist updates are distributed by anti-virus or malicious code solution vendors.</t>
    </r>
    <r>
      <rPr>
        <sz val="11"/>
        <color rgb="FF000000"/>
        <rFont val="Calibri"/>
      </rPr>
      <t xml:space="preserve">
</t>
    </r>
    <r>
      <rPr>
        <sz val="11"/>
        <color rgb="FF000000"/>
        <rFont val="Calibri"/>
      </rPr>
      <t>The Palo Alto Networks security platform allows customized profiles to be used to perform antivirus inspection for traffic between zones. Antivirus, anti-spyware, and vulnerability protection features require a specific license. There is a default Antivirus Profile; the profile inspects all of the listed protocol decoders for viruses, and generates alerts for SMTP, IMAP, and POP3 protocols while dropping for FTP, HTTP, and SMB protocols. However, these default actions cannot be edited and the values for the FTP, HTTP, and SMB protocols do not meet the requirement, so customized profiles must be used.</t>
    </r>
  </si>
  <si>
    <r>
      <rPr>
        <sz val="11"/>
        <color rgb="FF000000"/>
        <rFont val="Calibri"/>
      </rPr>
      <t>Go to Objects &gt;&gt; Security Profiles &gt;&gt; Antivirus.</t>
    </r>
    <r>
      <rPr>
        <sz val="11"/>
        <color rgb="FF000000"/>
        <rFont val="Calibri"/>
      </rPr>
      <t xml:space="preserve">
</t>
    </r>
    <r>
      <rPr>
        <sz val="11"/>
        <color rgb="FF000000"/>
        <rFont val="Calibri"/>
      </rPr>
      <t>If there are no Antivirus Profiles configured other than the default, this is a finding.</t>
    </r>
    <r>
      <rPr>
        <sz val="11"/>
        <color rgb="FF000000"/>
        <rFont val="Calibri"/>
      </rPr>
      <t xml:space="preserve">
</t>
    </r>
    <r>
      <rPr>
        <sz val="11"/>
        <color rgb="FF000000"/>
        <rFont val="Calibri"/>
      </rPr>
      <t>View the configured Antivirus Profiles; for each protocol decoder (SMTP, IMAP, POP3, FTP, HTTP, SMB).</t>
    </r>
    <r>
      <rPr>
        <sz val="11"/>
        <color rgb="FF000000"/>
        <rFont val="Calibri"/>
      </rPr>
      <t xml:space="preserve">
</t>
    </r>
    <r>
      <rPr>
        <sz val="11"/>
        <color rgb="FF000000"/>
        <rFont val="Calibri"/>
      </rPr>
      <t>If the "Action" is anything other than "drop" or "reset-both", this is a finding.</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Review each of the configured security policies in turn. For any Security Policy that affects traffic between internal Zones (interzone), view the "Profile" column.</t>
    </r>
    <r>
      <rPr>
        <sz val="11"/>
        <color rgb="FF000000"/>
        <rFont val="Calibri"/>
      </rPr>
      <t xml:space="preserve">
</t>
    </r>
    <r>
      <rPr>
        <sz val="11"/>
        <color rgb="FF000000"/>
        <rFont val="Calibri"/>
      </rPr>
      <t>If the "Profile" column does not display the “Antivirus Profile” symbol, this is a finding.</t>
    </r>
  </si>
  <si>
    <t>V-207696</t>
  </si>
  <si>
    <r>
      <rPr>
        <sz val="11"/>
        <rFont val="Calibri"/>
      </rPr>
      <t>The Palo Alto Networks security platform must send an immediate (within seconds) alert to, at a minimum, the SA when malicious code is detected.</t>
    </r>
  </si>
  <si>
    <r>
      <rPr>
        <sz val="11"/>
        <color rgb="FF000000"/>
        <rFont val="Calibri"/>
      </rPr>
      <t>The following is an example of how to configure the device to send messages to e-mail; this is one option that meets the requirement.  If sending messages to an SNMP server or Syslog servers is used, follow the vendor guidance on how to configure that function.</t>
    </r>
    <r>
      <rPr>
        <sz val="11"/>
        <color rgb="FF000000"/>
        <rFont val="Calibri"/>
      </rPr>
      <t xml:space="preserve">
</t>
    </r>
    <r>
      <rPr>
        <sz val="11"/>
        <color rgb="FF000000"/>
        <rFont val="Calibri"/>
      </rPr>
      <t>To create an email server profile:</t>
    </r>
    <r>
      <rPr>
        <sz val="11"/>
        <color rgb="FF000000"/>
        <rFont val="Calibri"/>
      </rPr>
      <t xml:space="preserve">
</t>
    </r>
    <r>
      <rPr>
        <sz val="11"/>
        <color rgb="FF000000"/>
        <rFont val="Calibri"/>
      </rPr>
      <t>Go to Device &gt;&gt; Server Profiles &gt;&gt; Email</t>
    </r>
    <r>
      <rPr>
        <sz val="11"/>
        <color rgb="FF000000"/>
        <rFont val="Calibri"/>
      </rPr>
      <t xml:space="preserve">
</t>
    </r>
    <r>
      <rPr>
        <sz val="11"/>
        <color rgb="FF000000"/>
        <rFont val="Calibri"/>
      </rPr>
      <t xml:space="preserve">Select "Add". </t>
    </r>
    <r>
      <rPr>
        <sz val="11"/>
        <color rgb="FF000000"/>
        <rFont val="Calibri"/>
      </rPr>
      <t xml:space="preserve">
</t>
    </r>
    <r>
      <rPr>
        <sz val="11"/>
        <color rgb="FF000000"/>
        <rFont val="Calibri"/>
      </rPr>
      <t>In the "Email Server Profile" field, enter the name of the profile.</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"Servers" tab, enter the required information.</t>
    </r>
    <r>
      <rPr>
        <sz val="11"/>
        <color rgb="FF000000"/>
        <rFont val="Calibri"/>
      </rPr>
      <t xml:space="preserve">
</t>
    </r>
    <r>
      <rPr>
        <sz val="11"/>
        <color rgb="FF000000"/>
        <rFont val="Calibri"/>
      </rPr>
      <t>In the "Name" field, enter the name of the Email server.</t>
    </r>
    <r>
      <rPr>
        <sz val="11"/>
        <color rgb="FF000000"/>
        <rFont val="Calibri"/>
      </rPr>
      <t xml:space="preserve">
</t>
    </r>
    <r>
      <rPr>
        <sz val="11"/>
        <color rgb="FF000000"/>
        <rFont val="Calibri"/>
      </rPr>
      <t>In the "Email Display" Name field, enter the name shown in the "From" field of the email.</t>
    </r>
    <r>
      <rPr>
        <sz val="11"/>
        <color rgb="FF000000"/>
        <rFont val="Calibri"/>
      </rPr>
      <t xml:space="preserve">
</t>
    </r>
    <r>
      <rPr>
        <sz val="11"/>
        <color rgb="FF000000"/>
        <rFont val="Calibri"/>
      </rPr>
      <t>In the "From" field, enter the "From email address".</t>
    </r>
    <r>
      <rPr>
        <sz val="11"/>
        <color rgb="FF000000"/>
        <rFont val="Calibri"/>
      </rPr>
      <t xml:space="preserve">
</t>
    </r>
    <r>
      <rPr>
        <sz val="11"/>
        <color rgb="FF000000"/>
        <rFont val="Calibri"/>
      </rPr>
      <t>In the "To" field, enter the email address of the recipient.</t>
    </r>
    <r>
      <rPr>
        <sz val="11"/>
        <color rgb="FF000000"/>
        <rFont val="Calibri"/>
      </rPr>
      <t xml:space="preserve">
</t>
    </r>
    <r>
      <rPr>
        <sz val="11"/>
        <color rgb="FF000000"/>
        <rFont val="Calibri"/>
      </rPr>
      <t>In the "Additional Recipient" field, enter the email address of another recipient. You can only add one additional recipient. To add multiple recipients, add the email address of a distribution list.</t>
    </r>
    <r>
      <rPr>
        <sz val="11"/>
        <color rgb="FF000000"/>
        <rFont val="Calibri"/>
      </rPr>
      <t xml:space="preserve">
</t>
    </r>
    <r>
      <rPr>
        <sz val="11"/>
        <color rgb="FF000000"/>
        <rFont val="Calibri"/>
      </rPr>
      <t>In the "Gateway" field, enter the IP address or host name of the Simple Mail Transport Protocol (SMTP) server used to send the email.</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 xml:space="preserve">After you create the Server Profiles that define where to send your logs, you must enable log forwarding. </t>
    </r>
    <r>
      <rPr>
        <sz val="11"/>
        <color rgb="FF000000"/>
        <rFont val="Calibri"/>
      </rPr>
      <t xml:space="preserve">
</t>
    </r>
    <r>
      <rPr>
        <sz val="11"/>
        <color rgb="FF000000"/>
        <rFont val="Calibri"/>
      </rPr>
      <t>Threat Logs—Enable forwarding of Threat logs by creating a Log Forwarding Profile (Objects &gt;&gt; Log Forwarding) that specifies which severity levels you want to forward and then adding it to the security policies for which you want to trigger the log forwarding. A Threat log entry will only be created (and therefore forwarded) if the associated traffic matches a Security Profile (Antivirus, Anti-spyware, Vulnerability, URL Filtering, File Blocking, Data Filtering, or DoS Protection).</t>
    </r>
    <r>
      <rPr>
        <sz val="11"/>
        <color rgb="FF000000"/>
        <rFont val="Calibri"/>
      </rPr>
      <t xml:space="preserve">
</t>
    </r>
    <r>
      <rPr>
        <sz val="11"/>
        <color rgb="FF000000"/>
        <rFont val="Calibri"/>
      </rPr>
      <t>Configure the log-forwarding profile to select the logs to be forwarded to Email server.</t>
    </r>
    <r>
      <rPr>
        <sz val="11"/>
        <color rgb="FF000000"/>
        <rFont val="Calibri"/>
      </rPr>
      <t xml:space="preserve">
</t>
    </r>
    <r>
      <rPr>
        <sz val="11"/>
        <color rgb="FF000000"/>
        <rFont val="Calibri"/>
      </rPr>
      <t>Go to Objects &gt;&gt; Log forwarding</t>
    </r>
    <r>
      <rPr>
        <sz val="11"/>
        <color rgb="FF000000"/>
        <rFont val="Calibri"/>
      </rPr>
      <t xml:space="preserve">
</t>
    </r>
    <r>
      <rPr>
        <sz val="11"/>
        <color rgb="FF000000"/>
        <rFont val="Calibri"/>
      </rPr>
      <t xml:space="preserve">The "Log Forwarding Profile" window appears.  Note that it has five columns.  </t>
    </r>
    <r>
      <rPr>
        <sz val="11"/>
        <color rgb="FF000000"/>
        <rFont val="Calibri"/>
      </rPr>
      <t xml:space="preserve">
</t>
    </r>
    <r>
      <rPr>
        <sz val="11"/>
        <color rgb="FF000000"/>
        <rFont val="Calibri"/>
      </rPr>
      <t>In the "Name" Field, enter the name of the Log Forwarding Profile.</t>
    </r>
    <r>
      <rPr>
        <sz val="11"/>
        <color rgb="FF000000"/>
        <rFont val="Calibri"/>
      </rPr>
      <t xml:space="preserve">
</t>
    </r>
    <r>
      <rPr>
        <sz val="11"/>
        <color rgb="FF000000"/>
        <rFont val="Calibri"/>
      </rPr>
      <t>In the "Threat Settings Section" in the "Email" column, select the Email server profile for forwarding threat logs to the configured server(s).</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When the "Log Forwarding Profile" window disappears, the screen will show the configured log-forwarding profile.</t>
    </r>
    <r>
      <rPr>
        <sz val="11"/>
        <color rgb="FF000000"/>
        <rFont val="Calibri"/>
      </rPr>
      <t xml:space="preserve">
</t>
    </r>
    <r>
      <rPr>
        <sz val="11"/>
        <color rgb="FF000000"/>
        <rFont val="Calibri"/>
      </rPr>
      <t>For Threat Logs, use the log forwarding profile in the security rules.</t>
    </r>
    <r>
      <rPr>
        <sz val="11"/>
        <color rgb="FF000000"/>
        <rFont val="Calibri"/>
      </rPr>
      <t xml:space="preserve">
</t>
    </r>
    <r>
      <rPr>
        <sz val="11"/>
        <color rgb="FF000000"/>
        <rFont val="Calibri"/>
      </rPr>
      <t>Go to Policies &gt;&gt; Security Rule</t>
    </r>
    <r>
      <rPr>
        <sz val="11"/>
        <color rgb="FF000000"/>
        <rFont val="Calibri"/>
      </rPr>
      <t xml:space="preserve">
</t>
    </r>
    <r>
      <rPr>
        <sz val="11"/>
        <color rgb="FF000000"/>
        <rFont val="Calibri"/>
      </rPr>
      <t>Select the rule for which the log forwarding needs to be applied, which in this case is the Security Policy that is used to detect malicious code (the "Profile column" does display the Antivirus Profile symbol). Apply the log forwarding profile to the rule.</t>
    </r>
    <r>
      <rPr>
        <sz val="11"/>
        <color rgb="FF000000"/>
        <rFont val="Calibri"/>
      </rPr>
      <t xml:space="preserve">
</t>
    </r>
    <r>
      <rPr>
        <sz val="11"/>
        <color rgb="FF000000"/>
        <rFont val="Calibri"/>
      </rPr>
      <t>In the "Actions" tab in the "Log Setting" section; in the "Log Forwarding" field, select the log forwarding profile from drop-down list.  Note that the "Log Forwarding" field can only have one profile.</t>
    </r>
    <r>
      <rPr>
        <sz val="11"/>
        <color rgb="FF000000"/>
        <rFont val="Calibri"/>
      </rPr>
      <t xml:space="preserve">
</t>
    </r>
    <r>
      <rPr>
        <sz val="11"/>
        <color rgb="FF000000"/>
        <rFont val="Calibri"/>
      </rPr>
      <t>Commit changes by selecting "Commit" in the upper-right corner of the screen.  Select "OK" when the confirmation dialog appears.</t>
    </r>
  </si>
  <si>
    <r>
      <rPr>
        <sz val="11"/>
        <color rgb="FF000000"/>
        <rFont val="Calibri"/>
      </rPr>
      <t>Without an alert, security personnel may be unaware of an impending failure of the audit capability, and the ability to perform forensic analysis and detect rate-based and other anomalies will be impeded.</t>
    </r>
    <r>
      <rPr>
        <sz val="11"/>
        <color rgb="FF000000"/>
        <rFont val="Calibri"/>
      </rPr>
      <t xml:space="preserve">
</t>
    </r>
    <r>
      <rPr>
        <sz val="11"/>
        <color rgb="FF000000"/>
        <rFont val="Calibri"/>
      </rPr>
      <t>The IDPS generates an immediate (within seconds) alert which notifies designated personnel of the incident. Sending a message to an unattended log or console does not meet this requirement since that will not be seen immediately. These messages should include a severity level indicator or code as an indicator of the criticality of the incident.</t>
    </r>
    <r>
      <rPr>
        <sz val="11"/>
        <color rgb="FF000000"/>
        <rFont val="Calibri"/>
      </rPr>
      <t xml:space="preserve">
</t>
    </r>
    <r>
      <rPr>
        <sz val="11"/>
        <color rgb="FF000000"/>
        <rFont val="Calibri"/>
      </rPr>
      <t>When the Palo Alto Networks security platform blocks malicious code, it also generates a record in the threat log.  This message has a medium severity.</t>
    </r>
  </si>
  <si>
    <r>
      <rPr>
        <sz val="11"/>
        <color rgb="FF000000"/>
        <rFont val="Calibri"/>
      </rPr>
      <t xml:space="preserve">The following is an example of how to check if the device is sending messages to e-mail; this is one option that meets the requirement.  If sending messages to an SNMP server or Syslog servers is used, follow the vendor guidance on how to verify that function.   </t>
    </r>
    <r>
      <rPr>
        <sz val="11"/>
        <color rgb="FF000000"/>
        <rFont val="Calibri"/>
      </rPr>
      <t xml:space="preserve">
</t>
    </r>
    <r>
      <rPr>
        <sz val="11"/>
        <color rgb="FF000000"/>
        <rFont val="Calibri"/>
      </rPr>
      <t>Go to Device &gt;&gt; Server Profiles &gt;&gt; Email</t>
    </r>
    <r>
      <rPr>
        <sz val="11"/>
        <color rgb="FF000000"/>
        <rFont val="Calibri"/>
      </rPr>
      <t xml:space="preserve">
</t>
    </r>
    <r>
      <rPr>
        <sz val="11"/>
        <color rgb="FF000000"/>
        <rFont val="Calibri"/>
      </rPr>
      <t>If there is no Email Server Profile configured, this is a finding.</t>
    </r>
    <r>
      <rPr>
        <sz val="11"/>
        <color rgb="FF000000"/>
        <rFont val="Calibri"/>
      </rPr>
      <t xml:space="preserve">
</t>
    </r>
    <r>
      <rPr>
        <sz val="11"/>
        <color rgb="FF000000"/>
        <rFont val="Calibri"/>
      </rPr>
      <t>Go to Objects &gt;&gt; Log forwarding</t>
    </r>
    <r>
      <rPr>
        <sz val="11"/>
        <color rgb="FF000000"/>
        <rFont val="Calibri"/>
      </rPr>
      <t xml:space="preserve">
</t>
    </r>
    <r>
      <rPr>
        <sz val="11"/>
        <color rgb="FF000000"/>
        <rFont val="Calibri"/>
      </rPr>
      <t>If there is no Email Forwarding Profile configured, this is a finding.</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View the Security Policy that is used to detect malicious code (the "Profile" column does display the Antivirus Profile symbol); in the "Options" column, if the Email Forwarding Profile is not used, this is a finding.</t>
    </r>
  </si>
  <si>
    <t>V-207697</t>
  </si>
  <si>
    <r>
      <rPr>
        <sz val="11"/>
        <rFont val="Calibri"/>
      </rPr>
      <t>The Palo Alto Networks security platform must automatically install updates to signature definitions, detection heuristics, and vendor-provided rules.</t>
    </r>
  </si>
  <si>
    <r>
      <rPr>
        <sz val="11"/>
        <color rgb="FF000000"/>
        <rFont val="Calibri"/>
      </rPr>
      <t>Go to Device &gt;&gt; Dynamic Updates.</t>
    </r>
    <r>
      <rPr>
        <sz val="11"/>
        <color rgb="FF000000"/>
        <rFont val="Calibri"/>
      </rPr>
      <t xml:space="preserve">
</t>
    </r>
    <r>
      <rPr>
        <sz val="11"/>
        <color rgb="FF000000"/>
        <rFont val="Calibri"/>
      </rPr>
      <t>Select "Check Now" at the bottom of the page to retrieve the latest signatures.</t>
    </r>
    <r>
      <rPr>
        <sz val="11"/>
        <color rgb="FF000000"/>
        <rFont val="Calibri"/>
      </rPr>
      <t xml:space="preserve">
</t>
    </r>
    <r>
      <rPr>
        <sz val="11"/>
        <color rgb="FF000000"/>
        <rFont val="Calibri"/>
      </rPr>
      <t>To schedule automatic signature updates.</t>
    </r>
    <r>
      <rPr>
        <sz val="11"/>
        <color rgb="FF000000"/>
        <rFont val="Calibri"/>
      </rPr>
      <t xml:space="preserve">
</t>
    </r>
    <r>
      <rPr>
        <sz val="11"/>
        <color rgb="FF000000"/>
        <rFont val="Calibri"/>
      </rPr>
      <t>Note: the steps provided below do not account for local change management policies.</t>
    </r>
    <r>
      <rPr>
        <sz val="11"/>
        <color rgb="FF000000"/>
        <rFont val="Calibri"/>
      </rPr>
      <t xml:space="preserve">
</t>
    </r>
    <r>
      <rPr>
        <sz val="11"/>
        <color rgb="FF000000"/>
        <rFont val="Calibri"/>
      </rPr>
      <t>Go to Device &gt;&gt; Dynamic Updates.</t>
    </r>
    <r>
      <rPr>
        <sz val="11"/>
        <color rgb="FF000000"/>
        <rFont val="Calibri"/>
      </rPr>
      <t xml:space="preserve">
</t>
    </r>
    <r>
      <rPr>
        <sz val="11"/>
        <color rgb="FF000000"/>
        <rFont val="Calibri"/>
      </rPr>
      <t>Select the text to the right of "Schedule".</t>
    </r>
    <r>
      <rPr>
        <sz val="11"/>
        <color rgb="FF000000"/>
        <rFont val="Calibri"/>
      </rPr>
      <t xml:space="preserve">
</t>
    </r>
    <r>
      <rPr>
        <sz val="11"/>
        <color rgb="FF000000"/>
        <rFont val="Calibri"/>
      </rPr>
      <t>In the "Applications and Threat Updates Schedule" Window; complete the required information.</t>
    </r>
    <r>
      <rPr>
        <sz val="11"/>
        <color rgb="FF000000"/>
        <rFont val="Calibri"/>
      </rPr>
      <t xml:space="preserve">
</t>
    </r>
    <r>
      <rPr>
        <sz val="11"/>
        <color rgb="FF000000"/>
        <rFont val="Calibri"/>
      </rPr>
      <t>In the "Recurrence" field, select "Daily".</t>
    </r>
    <r>
      <rPr>
        <sz val="11"/>
        <color rgb="FF000000"/>
        <rFont val="Calibri"/>
      </rPr>
      <t xml:space="preserve">
</t>
    </r>
    <r>
      <rPr>
        <sz val="11"/>
        <color rgb="FF000000"/>
        <rFont val="Calibri"/>
      </rPr>
      <t>In the "Time" field, enter the time at which you want the device to check for updates.</t>
    </r>
    <r>
      <rPr>
        <sz val="11"/>
        <color rgb="FF000000"/>
        <rFont val="Calibri"/>
      </rPr>
      <t xml:space="preserve">
</t>
    </r>
    <r>
      <rPr>
        <sz val="11"/>
        <color rgb="FF000000"/>
        <rFont val="Calibri"/>
      </rPr>
      <t>For the "Action", select "Download and Install".</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Commit changes by selecting "Commit" in the upper-right corner of the screen. Select "OK" when the confirmation dialog appears.</t>
    </r>
  </si>
  <si>
    <r>
      <rPr>
        <sz val="11"/>
        <color rgb="FF000000"/>
        <rFont val="Calibri"/>
      </rPr>
      <t>Failing to automatically update malicious code protection mechanisms, including application software files, signature definitions, and vendor-provided rules, leaves the system vulnerable to exploitation by recently developed attack methods and programs. An automatic update process ensures this important task is performed without the need for SCA intervention.</t>
    </r>
    <r>
      <rPr>
        <sz val="11"/>
        <color rgb="FF000000"/>
        <rFont val="Calibri"/>
      </rPr>
      <t xml:space="preserve">
</t>
    </r>
    <r>
      <rPr>
        <sz val="11"/>
        <color rgb="FF000000"/>
        <rFont val="Calibri"/>
      </rPr>
      <t>The IDPS is a key malicious code protection mechanism in the enclave infrastructure. To ensure this protection is responsive to changes in malicious code threats, IDPS components must be automatically updated, including anti-virus signatures, detection heuristics, vendor-provided rules, and vendor-provided signatures.</t>
    </r>
    <r>
      <rPr>
        <sz val="11"/>
        <color rgb="FF000000"/>
        <rFont val="Calibri"/>
      </rPr>
      <t xml:space="preserve">
</t>
    </r>
    <r>
      <rPr>
        <sz val="11"/>
        <color rgb="FF000000"/>
        <rFont val="Calibri"/>
      </rPr>
      <t>If a DOD patch management server or update repository having the tested/verified updates is available for the device component, the components must be configured to automatically check this server/site for updates and install new updates.</t>
    </r>
    <r>
      <rPr>
        <sz val="11"/>
        <color rgb="FF000000"/>
        <rFont val="Calibri"/>
      </rPr>
      <t xml:space="preserve">
</t>
    </r>
    <r>
      <rPr>
        <sz val="11"/>
        <color rgb="FF000000"/>
        <rFont val="Calibri"/>
      </rPr>
      <t>If a DOD server/site is not available, the component must be configured to automatically check a trusted vendor site for updates. A trusted vendor is either commonly used by DOD, specifically approved by DOD, the vendor from which the equipment was purchased, or approved by the local program's CCB.</t>
    </r>
  </si>
  <si>
    <r>
      <rPr>
        <sz val="11"/>
        <color rgb="FF000000"/>
        <rFont val="Calibri"/>
      </rPr>
      <t>To verify that automatic updates are configured, go to Device &gt;&gt; Dynamic Updates.</t>
    </r>
    <r>
      <rPr>
        <sz val="11"/>
        <color rgb="FF000000"/>
        <rFont val="Calibri"/>
      </rPr>
      <t xml:space="preserve">
</t>
    </r>
    <r>
      <rPr>
        <sz val="11"/>
        <color rgb="FF000000"/>
        <rFont val="Calibri"/>
      </rPr>
      <t>If no entries for "Applications and Threats" are present, this is a finding.</t>
    </r>
    <r>
      <rPr>
        <sz val="11"/>
        <color rgb="FF000000"/>
        <rFont val="Calibri"/>
      </rPr>
      <t xml:space="preserve">
</t>
    </r>
    <r>
      <rPr>
        <sz val="11"/>
        <color rgb="FF000000"/>
        <rFont val="Calibri"/>
      </rPr>
      <t>If the "Applications and Threats" entry states "Download Only", this is a finding.</t>
    </r>
  </si>
  <si>
    <t>V-207698</t>
  </si>
  <si>
    <r>
      <rPr>
        <sz val="11"/>
        <rFont val="Calibri"/>
      </rPr>
      <t>The Palo Alto Networks security platform must block outbound ICMP Destination Unreachable, Redirect, and Address Mask reply messages.</t>
    </r>
  </si>
  <si>
    <r>
      <rPr>
        <sz val="11"/>
        <color rgb="FF000000"/>
        <rFont val="Calibri"/>
      </rPr>
      <t>Create a zone protection profile for each outgoing zone that drops any ICMP Destination Unreachable, Redirect, and Address Mask reply messages.</t>
    </r>
    <r>
      <rPr>
        <sz val="11"/>
        <color rgb="FF000000"/>
        <rFont val="Calibri"/>
      </rPr>
      <t xml:space="preserve">
</t>
    </r>
    <r>
      <rPr>
        <sz val="11"/>
        <color rgb="FF000000"/>
        <rFont val="Calibri"/>
      </rPr>
      <t>1. Navigate to the "Zone Protection Profile" configuration screen.</t>
    </r>
    <r>
      <rPr>
        <sz val="11"/>
        <color rgb="FF000000"/>
        <rFont val="Calibri"/>
      </rPr>
      <t xml:space="preserve">
</t>
    </r>
    <r>
      <rPr>
        <sz val="11"/>
        <color rgb="FF000000"/>
        <rFont val="Calibri"/>
      </rPr>
      <t>2. Select the "Packet Based Attack Protection" tab.</t>
    </r>
    <r>
      <rPr>
        <sz val="11"/>
        <color rgb="FF000000"/>
        <rFont val="Calibri"/>
      </rPr>
      <t xml:space="preserve">
</t>
    </r>
    <r>
      <rPr>
        <sz val="11"/>
        <color rgb="FF000000"/>
        <rFont val="Calibri"/>
      </rPr>
      <t>3. Select the "ICMP Drop" tab.</t>
    </r>
    <r>
      <rPr>
        <sz val="11"/>
        <color rgb="FF000000"/>
        <rFont val="Calibri"/>
      </rPr>
      <t xml:space="preserve">
</t>
    </r>
    <r>
      <rPr>
        <sz val="11"/>
        <color rgb="FF000000"/>
        <rFont val="Calibri"/>
      </rPr>
      <t>4. Check the "Discard ICMP embedded with error message" box.</t>
    </r>
  </si>
  <si>
    <r>
      <rPr>
        <sz val="11"/>
        <color rgb="FF000000"/>
        <rFont val="Calibri"/>
      </rPr>
      <t>Internet Control Message Protocol (ICMP) messages are used to provide feedback about problems in the network. These messages are sent back to the sender to support diagnostics. However, some messages can also provide host information and network topology that may be exploited by an attacker.</t>
    </r>
    <r>
      <rPr>
        <sz val="11"/>
        <color rgb="FF000000"/>
        <rFont val="Calibri"/>
      </rPr>
      <t xml:space="preserve">
</t>
    </r>
    <r>
      <rPr>
        <sz val="11"/>
        <color rgb="FF000000"/>
        <rFont val="Calibri"/>
      </rPr>
      <t>Review the vendor documentation for more information about "How to Allow/Block ICMP Error Reporting Packets".</t>
    </r>
    <r>
      <rPr>
        <sz val="11"/>
        <color rgb="FF000000"/>
        <rFont val="Calibri"/>
      </rPr>
      <t xml:space="preserve">
</t>
    </r>
    <r>
      <rPr>
        <sz val="11"/>
        <color rgb="FF000000"/>
        <rFont val="Calibri"/>
      </rPr>
      <t>Note that this setting is only available in the Zone Protection profile option, not in the DoS protection profile. Thus, where IDS is part of the function of Palo Alto, a Zone Protection profile is required to comply with this requirement.</t>
    </r>
  </si>
  <si>
    <r>
      <rPr>
        <sz val="11"/>
        <color rgb="FF000000"/>
        <rFont val="Calibri"/>
      </rPr>
      <t>Verify a zone protection profile is configured for each outgoing zone that drops all ICMP Destination Unreachable, Redirect, and Address Mask reply messages.</t>
    </r>
    <r>
      <rPr>
        <sz val="11"/>
        <color rgb="FF000000"/>
        <rFont val="Calibri"/>
      </rPr>
      <t xml:space="preserve">
</t>
    </r>
    <r>
      <rPr>
        <sz val="11"/>
        <color rgb="FF000000"/>
        <rFont val="Calibri"/>
      </rPr>
      <t>1. Navigate to the "Zone Protection Profile" configuration screen.</t>
    </r>
    <r>
      <rPr>
        <sz val="11"/>
        <color rgb="FF000000"/>
        <rFont val="Calibri"/>
      </rPr>
      <t xml:space="preserve">
</t>
    </r>
    <r>
      <rPr>
        <sz val="11"/>
        <color rgb="FF000000"/>
        <rFont val="Calibri"/>
      </rPr>
      <t>2. Select the "Packet Based Attack Protection" tab.</t>
    </r>
    <r>
      <rPr>
        <sz val="11"/>
        <color rgb="FF000000"/>
        <rFont val="Calibri"/>
      </rPr>
      <t xml:space="preserve">
</t>
    </r>
    <r>
      <rPr>
        <sz val="11"/>
        <color rgb="FF000000"/>
        <rFont val="Calibri"/>
      </rPr>
      <t>3. Select the "ICMP Drop" tab.</t>
    </r>
    <r>
      <rPr>
        <sz val="11"/>
        <color rgb="FF000000"/>
        <rFont val="Calibri"/>
      </rPr>
      <t xml:space="preserve">
</t>
    </r>
    <r>
      <rPr>
        <sz val="11"/>
        <color rgb="FF000000"/>
        <rFont val="Calibri"/>
      </rPr>
      <t>If the "Discard ICMP embedded with error message" box is not checked for each internal or DMZ zone, this is a finding.</t>
    </r>
  </si>
  <si>
    <t>V-207699</t>
  </si>
  <si>
    <r>
      <rPr>
        <sz val="11"/>
        <rFont val="Calibri"/>
      </rPr>
      <t>The Palo Alto Networks security platform must block malicious ICMP packets.</t>
    </r>
  </si>
  <si>
    <r>
      <rPr>
        <sz val="11"/>
        <color rgb="FF000000"/>
        <rFont val="Calibri"/>
      </rPr>
      <t>To configure the security policy:</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"Security Policy Rule" window, complete the required fields.</t>
    </r>
    <r>
      <rPr>
        <sz val="11"/>
        <color rgb="FF000000"/>
        <rFont val="Calibri"/>
      </rPr>
      <t xml:space="preserve">
</t>
    </r>
    <r>
      <rPr>
        <sz val="11"/>
        <color rgb="FF000000"/>
        <rFont val="Calibri"/>
      </rPr>
      <t>In the "General" tab, complete the "Name" and "Description" fields.</t>
    </r>
    <r>
      <rPr>
        <sz val="11"/>
        <color rgb="FF000000"/>
        <rFont val="Calibri"/>
      </rPr>
      <t xml:space="preserve">
</t>
    </r>
    <r>
      <rPr>
        <sz val="11"/>
        <color rgb="FF000000"/>
        <rFont val="Calibri"/>
      </rPr>
      <t>In the "Source" tab, complete the "Source Zone" and "Source Address" fields.</t>
    </r>
    <r>
      <rPr>
        <sz val="11"/>
        <color rgb="FF000000"/>
        <rFont val="Calibri"/>
      </rPr>
      <t xml:space="preserve">
</t>
    </r>
    <r>
      <rPr>
        <sz val="11"/>
        <color rgb="FF000000"/>
        <rFont val="Calibri"/>
      </rPr>
      <t xml:space="preserve">For the "Source Zone" field, select "external". </t>
    </r>
    <r>
      <rPr>
        <sz val="11"/>
        <color rgb="FF000000"/>
        <rFont val="Calibri"/>
      </rPr>
      <t xml:space="preserve">
</t>
    </r>
    <r>
      <rPr>
        <sz val="11"/>
        <color rgb="FF000000"/>
        <rFont val="Calibri"/>
      </rPr>
      <t>For the "Source Address" field, select "any".</t>
    </r>
    <r>
      <rPr>
        <sz val="11"/>
        <color rgb="FF000000"/>
        <rFont val="Calibri"/>
      </rPr>
      <t xml:space="preserve">
</t>
    </r>
    <r>
      <rPr>
        <sz val="11"/>
        <color rgb="FF000000"/>
        <rFont val="Calibri"/>
      </rPr>
      <t xml:space="preserve">In the "Destination" tab, complete the "Destination Zone" and "Destination Address" fields. </t>
    </r>
    <r>
      <rPr>
        <sz val="11"/>
        <color rgb="FF000000"/>
        <rFont val="Calibri"/>
      </rPr>
      <t xml:space="preserve">
</t>
    </r>
    <r>
      <rPr>
        <sz val="11"/>
        <color rgb="FF000000"/>
        <rFont val="Calibri"/>
      </rPr>
      <t>For the "Destination Zone" field, select the internal and DMZ zones.</t>
    </r>
    <r>
      <rPr>
        <sz val="11"/>
        <color rgb="FF000000"/>
        <rFont val="Calibri"/>
      </rPr>
      <t xml:space="preserve">
</t>
    </r>
    <r>
      <rPr>
        <sz val="11"/>
        <color rgb="FF000000"/>
        <rFont val="Calibri"/>
      </rPr>
      <t>Note: the exact number and name of zones is specific to the network.</t>
    </r>
    <r>
      <rPr>
        <sz val="11"/>
        <color rgb="FF000000"/>
        <rFont val="Calibri"/>
      </rPr>
      <t xml:space="preserve">
</t>
    </r>
    <r>
      <rPr>
        <sz val="11"/>
        <color rgb="FF000000"/>
        <rFont val="Calibri"/>
      </rPr>
      <t>For the "Destination Address" field, select "any".</t>
    </r>
    <r>
      <rPr>
        <sz val="11"/>
        <color rgb="FF000000"/>
        <rFont val="Calibri"/>
      </rPr>
      <t xml:space="preserve">
</t>
    </r>
    <r>
      <rPr>
        <sz val="11"/>
        <color rgb="FF000000"/>
        <rFont val="Calibri"/>
      </rPr>
      <t>In the "Applications" tab, select "icmp", "ipv6-icmp", "traceroute".</t>
    </r>
    <r>
      <rPr>
        <sz val="11"/>
        <color rgb="FF000000"/>
        <rFont val="Calibri"/>
      </rPr>
      <t xml:space="preserve">
</t>
    </r>
    <r>
      <rPr>
        <sz val="11"/>
        <color rgb="FF000000"/>
        <rFont val="Calibri"/>
      </rPr>
      <t>In the "Actions" tab, select "Deny" as the resulting action.  Select the required Log Setting and Profile Settings as necessary.</t>
    </r>
    <r>
      <rPr>
        <sz val="11"/>
        <color rgb="FF000000"/>
        <rFont val="Calibri"/>
      </rPr>
      <t xml:space="preserve">
</t>
    </r>
    <r>
      <rPr>
        <sz val="11"/>
        <color rgb="FF000000"/>
        <rFont val="Calibri"/>
      </rPr>
      <t>Commit changes by selecting "Commit" in the upper-right corner of the screen.  Select "OK" when the confirmation dialog appears.</t>
    </r>
  </si>
  <si>
    <r>
      <rPr>
        <sz val="11"/>
        <color rgb="FF000000"/>
        <rFont val="Calibri"/>
      </rPr>
      <t>Internet Control Message Protocol (ICMP) messages are used to provide feedback about problems in the network. These messages are sent back to the sender to support diagnostics.  However, ICMP can be misused to provide a covert channel. ICMP tunneling is when an attacker injects arbitrary data into an echo packet and sends to a remote computer. The remote computer injects an answer into another ICMP packet and sends it back.  The creates a covert channel where an attacker can hide commands sent to a compromised host or a compromised host can exfiltrate data.</t>
    </r>
  </si>
  <si>
    <r>
      <rPr>
        <sz val="11"/>
        <color rgb="FF000000"/>
        <rFont val="Calibri"/>
      </rPr>
      <t>Ask the Administrator which Security Policy blocks traceroutes and ICMP probes.</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View the identified Security Policy.</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"Source Zone" field is not external and the "Source Address" field is not any, this is a finding.</t>
    </r>
    <r>
      <rPr>
        <sz val="11"/>
        <color rgb="FF000000"/>
        <rFont val="Calibri"/>
      </rPr>
      <t xml:space="preserve">
</t>
    </r>
    <r>
      <rPr>
        <sz val="11"/>
        <color rgb="FF000000"/>
        <rFont val="Calibri"/>
      </rPr>
      <t>If the "Destination Zone" fields do not include the internal and DMZ zones and the "Destination Address" field is not "any", this is a finding.</t>
    </r>
    <r>
      <rPr>
        <sz val="11"/>
        <color rgb="FF000000"/>
        <rFont val="Calibri"/>
      </rPr>
      <t xml:space="preserve">
</t>
    </r>
    <r>
      <rPr>
        <sz val="11"/>
        <color rgb="FF000000"/>
        <rFont val="Calibri"/>
      </rPr>
      <t>Note: the exact number and name of zones is specific to the network.</t>
    </r>
    <r>
      <rPr>
        <sz val="11"/>
        <color rgb="FF000000"/>
        <rFont val="Calibri"/>
      </rPr>
      <t xml:space="preserve">
</t>
    </r>
    <r>
      <rPr>
        <sz val="11"/>
        <color rgb="FF000000"/>
        <rFont val="Calibri"/>
      </rPr>
      <t>If the "Application" fields do not include "icmp", "ipv6-icmp", and "traceroute", this is a finding.</t>
    </r>
    <r>
      <rPr>
        <sz val="11"/>
        <color rgb="FF000000"/>
        <rFont val="Calibri"/>
      </rPr>
      <t xml:space="preserve">
</t>
    </r>
    <r>
      <rPr>
        <sz val="11"/>
        <color rgb="FF000000"/>
        <rFont val="Calibri"/>
      </rPr>
      <t>If the "Actions" field does not show "Deny" as the resulting action, this is a finding.</t>
    </r>
  </si>
  <si>
    <t>V-207700</t>
  </si>
  <si>
    <r>
      <rPr>
        <sz val="11"/>
        <rFont val="Calibri"/>
      </rPr>
      <t>To protect against unauthorized data mining, the Palo Alto Networks security platform must detect and prevent SQL and other code injection attacks launched against data storage objects, including, at a minimum, databases, database records, queries, and fields.</t>
    </r>
  </si>
  <si>
    <r>
      <rPr>
        <sz val="11"/>
        <color rgb="FF000000"/>
        <rFont val="Calibri"/>
      </rPr>
      <t>Create and apply a Vulnerability Protection Profile to protect database assets by blocking and alerting on attacks. This profile has two rules; the first blocks critical, high, and medium threats, and the second alerts on low and informational threats.</t>
    </r>
    <r>
      <rPr>
        <sz val="11"/>
        <color rgb="FF000000"/>
        <rFont val="Calibri"/>
      </rPr>
      <t xml:space="preserve">
</t>
    </r>
    <r>
      <rPr>
        <sz val="11"/>
        <color rgb="FF000000"/>
        <rFont val="Calibri"/>
      </rPr>
      <t>Go to Objects &gt;&gt; Security Profiles &gt;&gt; Vulnerability Protection</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"Vulnerability Protection Profile" window, complete the required fields.</t>
    </r>
    <r>
      <rPr>
        <sz val="11"/>
        <color rgb="FF000000"/>
        <rFont val="Calibri"/>
      </rPr>
      <t xml:space="preserve">
</t>
    </r>
    <r>
      <rPr>
        <sz val="11"/>
        <color rgb="FF000000"/>
        <rFont val="Calibri"/>
      </rPr>
      <t>In the "Name" field, enter the name of the Vulnerability Protection Profile.</t>
    </r>
    <r>
      <rPr>
        <sz val="11"/>
        <color rgb="FF000000"/>
        <rFont val="Calibri"/>
      </rPr>
      <t xml:space="preserve">
</t>
    </r>
    <r>
      <rPr>
        <sz val="11"/>
        <color rgb="FF000000"/>
        <rFont val="Calibri"/>
      </rPr>
      <t>In the "Description" field, enter the description of the Vulnerability Protection Profile.</t>
    </r>
    <r>
      <rPr>
        <sz val="11"/>
        <color rgb="FF000000"/>
        <rFont val="Calibri"/>
      </rPr>
      <t xml:space="preserve">
</t>
    </r>
    <r>
      <rPr>
        <sz val="11"/>
        <color rgb="FF000000"/>
        <rFont val="Calibri"/>
      </rPr>
      <t>In the "Rules" tab, select "Add".</t>
    </r>
    <r>
      <rPr>
        <sz val="11"/>
        <color rgb="FF000000"/>
        <rFont val="Calibri"/>
      </rPr>
      <t xml:space="preserve">
</t>
    </r>
    <r>
      <rPr>
        <sz val="11"/>
        <color rgb="FF000000"/>
        <rFont val="Calibri"/>
      </rPr>
      <t xml:space="preserve">In the "Vulnerability Protection Rule" window, </t>
    </r>
    <r>
      <rPr>
        <sz val="11"/>
        <color rgb="FF000000"/>
        <rFont val="Calibri"/>
      </rPr>
      <t xml:space="preserve">
</t>
    </r>
    <r>
      <rPr>
        <sz val="11"/>
        <color rgb="FF000000"/>
        <rFont val="Calibri"/>
      </rPr>
      <t>In the "Rule Name" field, enter the Rule name,</t>
    </r>
    <r>
      <rPr>
        <sz val="11"/>
        <color rgb="FF000000"/>
        <rFont val="Calibri"/>
      </rPr>
      <t xml:space="preserve">
</t>
    </r>
    <r>
      <rPr>
        <sz val="11"/>
        <color rgb="FF000000"/>
        <rFont val="Calibri"/>
      </rPr>
      <t>In the "Threat Name" field, select "any",</t>
    </r>
    <r>
      <rPr>
        <sz val="11"/>
        <color rgb="FF000000"/>
        <rFont val="Calibri"/>
      </rPr>
      <t xml:space="preserve">
</t>
    </r>
    <r>
      <rPr>
        <sz val="11"/>
        <color rgb="FF000000"/>
        <rFont val="Calibri"/>
      </rPr>
      <t>In the "Action" field, select "block".</t>
    </r>
    <r>
      <rPr>
        <sz val="11"/>
        <color rgb="FF000000"/>
        <rFont val="Calibri"/>
      </rPr>
      <t xml:space="preserve">
</t>
    </r>
    <r>
      <rPr>
        <sz val="11"/>
        <color rgb="FF000000"/>
        <rFont val="Calibri"/>
      </rPr>
      <t>In the "Host type" field, select "server",</t>
    </r>
    <r>
      <rPr>
        <sz val="11"/>
        <color rgb="FF000000"/>
        <rFont val="Calibri"/>
      </rPr>
      <t xml:space="preserve">
</t>
    </r>
    <r>
      <rPr>
        <sz val="11"/>
        <color rgb="FF000000"/>
        <rFont val="Calibri"/>
      </rPr>
      <t xml:space="preserve">Select the checkboxes above the "CVE" and "Vendor ID" boxes. </t>
    </r>
    <r>
      <rPr>
        <sz val="11"/>
        <color rgb="FF000000"/>
        <rFont val="Calibri"/>
      </rPr>
      <t xml:space="preserve">
</t>
    </r>
    <r>
      <rPr>
        <sz val="11"/>
        <color rgb="FF000000"/>
        <rFont val="Calibri"/>
      </rPr>
      <t>In the "Severity" section, select the "critical", "high", and "medium" check boxes.</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In the "Vulnerability Protection Profile" window, select the configured rule, then select "OK".</t>
    </r>
    <r>
      <rPr>
        <sz val="11"/>
        <color rgb="FF000000"/>
        <rFont val="Calibri"/>
      </rPr>
      <t xml:space="preserve">
</t>
    </r>
    <r>
      <rPr>
        <sz val="11"/>
        <color rgb="FF000000"/>
        <rFont val="Calibri"/>
      </rPr>
      <t>Add a second rule that  alerts on low and informational threats.</t>
    </r>
    <r>
      <rPr>
        <sz val="11"/>
        <color rgb="FF000000"/>
        <rFont val="Calibri"/>
      </rPr>
      <t xml:space="preserve">
</t>
    </r>
    <r>
      <rPr>
        <sz val="11"/>
        <color rgb="FF000000"/>
        <rFont val="Calibri"/>
      </rPr>
      <t>Apply the Vulnerability Protection Profile to the Security Policy Rules permitting traffic to the databases.</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Select an existing policy rule or select "Add" to create a new one.</t>
    </r>
    <r>
      <rPr>
        <sz val="11"/>
        <color rgb="FF000000"/>
        <rFont val="Calibri"/>
      </rPr>
      <t xml:space="preserve">
</t>
    </r>
    <r>
      <rPr>
        <sz val="11"/>
        <color rgb="FF000000"/>
        <rFont val="Calibri"/>
      </rPr>
      <t xml:space="preserve">In the "Actions" tab in the "Profile Setting" section; in the "Profile Type" field, select "Profiles".  The window will change to display the different categories of Profiles.  </t>
    </r>
    <r>
      <rPr>
        <sz val="11"/>
        <color rgb="FF000000"/>
        <rFont val="Calibri"/>
      </rPr>
      <t xml:space="preserve">
</t>
    </r>
    <r>
      <rPr>
        <sz val="11"/>
        <color rgb="FF000000"/>
        <rFont val="Calibri"/>
      </rPr>
      <t>In the "Actions" tab in the "Profile Setting" section; in the "Vulnerability Protection" field, select the configured Vulnerability Protection Profile.</t>
    </r>
    <r>
      <rPr>
        <sz val="11"/>
        <color rgb="FF000000"/>
        <rFont val="Calibri"/>
      </rPr>
      <t xml:space="preserve">
</t>
    </r>
    <r>
      <rPr>
        <sz val="11"/>
        <color rgb="FF000000"/>
        <rFont val="Calibri"/>
      </rPr>
      <t xml:space="preserve">Select "OK". </t>
    </r>
    <r>
      <rPr>
        <sz val="11"/>
        <color rgb="FF000000"/>
        <rFont val="Calibri"/>
      </rPr>
      <t xml:space="preserve">
</t>
    </r>
    <r>
      <rPr>
        <sz val="11"/>
        <color rgb="FF000000"/>
        <rFont val="Calibri"/>
      </rPr>
      <t>Commit changes by selecting "Commit" in the upper-right corner of the screen.  Select "OK" when the confirmation dialog appears.</t>
    </r>
  </si>
  <si>
    <r>
      <rPr>
        <sz val="11"/>
        <color rgb="FF000000"/>
        <rFont val="Calibri"/>
      </rPr>
      <t>Data mining is the analysis of large quantities of data to discover patterns and is used in intelligence gathering. Failure to detect attacks that use unauthorized data mining techniques to attack databases may result in the compromise of information.</t>
    </r>
    <r>
      <rPr>
        <sz val="11"/>
        <color rgb="FF000000"/>
        <rFont val="Calibri"/>
      </rPr>
      <t xml:space="preserve">
</t>
    </r>
    <r>
      <rPr>
        <sz val="11"/>
        <color rgb="FF000000"/>
        <rFont val="Calibri"/>
      </rPr>
      <t>Injection attacks allow an attacker to inject code into a program or query or inject malware onto a computer to execute remote commands that can read or modify a database, or change data on a website. Web applications frequently access databases to store, retrieve, and update information. An attacker can construct inputs that the database will execute. This is most commonly referred to as a code injection attack. This type of attack includes XPath and LDAP injections.</t>
    </r>
    <r>
      <rPr>
        <sz val="11"/>
        <color rgb="FF000000"/>
        <rFont val="Calibri"/>
      </rPr>
      <t xml:space="preserve">
</t>
    </r>
    <r>
      <rPr>
        <sz val="11"/>
        <color rgb="FF000000"/>
        <rFont val="Calibri"/>
      </rPr>
      <t>IDPS component(s) with the capability to prevent code injections must be included in the IDPS implementation to protect against unauthorized data mining. These components must include rules and anomaly detection algorithms to monitor for atypical database queries or accesses.</t>
    </r>
  </si>
  <si>
    <r>
      <rPr>
        <sz val="11"/>
        <color rgb="FF000000"/>
        <rFont val="Calibri"/>
      </rPr>
      <t>Go to  Objects &gt;&gt; Security Profiles &gt;&gt; Vulnerability Protection</t>
    </r>
    <r>
      <rPr>
        <sz val="11"/>
        <color rgb="FF000000"/>
        <rFont val="Calibri"/>
      </rPr>
      <t xml:space="preserve">
</t>
    </r>
    <r>
      <rPr>
        <sz val="11"/>
        <color rgb="FF000000"/>
        <rFont val="Calibri"/>
      </rPr>
      <t>If there are no Vulnerability Protection Profiles configured, this is a finding.</t>
    </r>
    <r>
      <rPr>
        <sz val="11"/>
        <color rgb="FF000000"/>
        <rFont val="Calibri"/>
      </rPr>
      <t xml:space="preserve">
</t>
    </r>
    <r>
      <rPr>
        <sz val="11"/>
        <color rgb="FF000000"/>
        <rFont val="Calibri"/>
      </rPr>
      <t>Ask the Administrator which Vulnerability Protection Profile is used to protect database assets by blocking and alerting on attacks.</t>
    </r>
    <r>
      <rPr>
        <sz val="11"/>
        <color rgb="FF000000"/>
        <rFont val="Calibri"/>
      </rPr>
      <t xml:space="preserve">
</t>
    </r>
    <r>
      <rPr>
        <sz val="11"/>
        <color rgb="FF000000"/>
        <rFont val="Calibri"/>
      </rPr>
      <t>View the configured Vulnerability Protection Profile; check the "Severity" and "Action" columns.</t>
    </r>
    <r>
      <rPr>
        <sz val="11"/>
        <color rgb="FF000000"/>
        <rFont val="Calibri"/>
      </rPr>
      <t xml:space="preserve">
</t>
    </r>
    <r>
      <rPr>
        <sz val="11"/>
        <color rgb="FF000000"/>
        <rFont val="Calibri"/>
      </rPr>
      <t>If the Vulnerability Protection Profile used for database protection does not block all critical, high, and medium threats, this is a finding.</t>
    </r>
    <r>
      <rPr>
        <sz val="11"/>
        <color rgb="FF000000"/>
        <rFont val="Calibri"/>
      </rPr>
      <t xml:space="preserve">
</t>
    </r>
    <r>
      <rPr>
        <sz val="11"/>
        <color rgb="FF000000"/>
        <rFont val="Calibri"/>
      </rPr>
      <t>If the Vulnerability Protection Profile used for database protection does not alert on low and informational threats, this is a finding.</t>
    </r>
    <r>
      <rPr>
        <sz val="11"/>
        <color rgb="FF000000"/>
        <rFont val="Calibri"/>
      </rPr>
      <t xml:space="preserve">
</t>
    </r>
    <r>
      <rPr>
        <sz val="11"/>
        <color rgb="FF000000"/>
        <rFont val="Calibri"/>
      </rPr>
      <t>Ask the Administrator which Security Policy is used to protect database assets.</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View the configured Security Policy; view the "Profile" column.</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"Profile" column does not display the Vulnerability Protection Profile symbol, this is a finding.</t>
    </r>
    <r>
      <rPr>
        <sz val="11"/>
        <color rgb="FF000000"/>
        <rFont val="Calibri"/>
      </rPr>
      <t xml:space="preserve">
</t>
    </r>
    <r>
      <rPr>
        <sz val="11"/>
        <color rgb="FF000000"/>
        <rFont val="Calibri"/>
      </rPr>
      <t>Moving the cursor over the symbol will list the exact Vulnerability Protection Profiles applied.</t>
    </r>
    <r>
      <rPr>
        <sz val="11"/>
        <color rgb="FF000000"/>
        <rFont val="Calibri"/>
      </rPr>
      <t xml:space="preserve">
</t>
    </r>
    <r>
      <rPr>
        <sz val="11"/>
        <color rgb="FF000000"/>
        <rFont val="Calibri"/>
      </rPr>
      <t>If the specific Vulnerability Protection Profile is not listed, this is a finding.</t>
    </r>
  </si>
  <si>
    <t>V-207701</t>
  </si>
  <si>
    <r>
      <rPr>
        <sz val="11"/>
        <rFont val="Calibri"/>
      </rPr>
      <t>To protect against unauthorized data mining, the Palo Alto Networks security platform must detect and prevent code injection attacks launched against application objects including, at a minimum, application URLs and application code.</t>
    </r>
  </si>
  <si>
    <r>
      <rPr>
        <sz val="11"/>
        <color rgb="FF000000"/>
        <rFont val="Calibri"/>
      </rPr>
      <t>Create and apply a Vulnerability Protection Profile to protect database assets by blocking and alerting on attacks. This example profile has two rules; the first blocks critical, high, and medium threats, and the second alerts on low and informational threats.</t>
    </r>
    <r>
      <rPr>
        <sz val="11"/>
        <color rgb="FF000000"/>
        <rFont val="Calibri"/>
      </rPr>
      <t xml:space="preserve">
</t>
    </r>
    <r>
      <rPr>
        <sz val="11"/>
        <color rgb="FF000000"/>
        <rFont val="Calibri"/>
      </rPr>
      <t>Creating the Protection Profiles:</t>
    </r>
    <r>
      <rPr>
        <sz val="11"/>
        <color rgb="FF000000"/>
        <rFont val="Calibri"/>
      </rPr>
      <t xml:space="preserve">
</t>
    </r>
    <r>
      <rPr>
        <sz val="11"/>
        <color rgb="FF000000"/>
        <rFont val="Calibri"/>
      </rPr>
      <t>1. Go to Objects &gt;&gt; Security Profiles &gt;&gt; Vulnerability Protection and select "Add".</t>
    </r>
    <r>
      <rPr>
        <sz val="11"/>
        <color rgb="FF000000"/>
        <rFont val="Calibri"/>
      </rPr>
      <t xml:space="preserve">
</t>
    </r>
    <r>
      <rPr>
        <sz val="11"/>
        <color rgb="FF000000"/>
        <rFont val="Calibri"/>
      </rPr>
      <t>2. In the "Vulnerability Protection Profile" window, complete the following required fields:</t>
    </r>
    <r>
      <rPr>
        <sz val="11"/>
        <color rgb="FF000000"/>
        <rFont val="Calibri"/>
      </rPr>
      <t xml:space="preserve">
</t>
    </r>
    <r>
      <rPr>
        <sz val="11"/>
        <color rgb="FF000000"/>
        <rFont val="Calibri"/>
      </rPr>
      <t xml:space="preserve">     In the "Name" field, enter the name of the Vulnerability Protection Profile.</t>
    </r>
    <r>
      <rPr>
        <sz val="11"/>
        <color rgb="FF000000"/>
        <rFont val="Calibri"/>
      </rPr>
      <t xml:space="preserve">
</t>
    </r>
    <r>
      <rPr>
        <sz val="11"/>
        <color rgb="FF000000"/>
        <rFont val="Calibri"/>
      </rPr>
      <t xml:space="preserve">     In the "Description" field, enter the description of the Vulnerability Protection Profile.</t>
    </r>
    <r>
      <rPr>
        <sz val="11"/>
        <color rgb="FF000000"/>
        <rFont val="Calibri"/>
      </rPr>
      <t xml:space="preserve">
</t>
    </r>
    <r>
      <rPr>
        <sz val="11"/>
        <color rgb="FF000000"/>
        <rFont val="Calibri"/>
      </rPr>
      <t xml:space="preserve">     In the "Rules" tab, select "Add".</t>
    </r>
    <r>
      <rPr>
        <sz val="11"/>
        <color rgb="FF000000"/>
        <rFont val="Calibri"/>
      </rPr>
      <t xml:space="preserve">
</t>
    </r>
    <r>
      <rPr>
        <sz val="11"/>
        <color rgb="FF000000"/>
        <rFont val="Calibri"/>
      </rPr>
      <t>3. In the "Vulnerability Protection Rule" window, complete the required fields:</t>
    </r>
    <r>
      <rPr>
        <sz val="11"/>
        <color rgb="FF000000"/>
        <rFont val="Calibri"/>
      </rPr>
      <t xml:space="preserve">
</t>
    </r>
    <r>
      <rPr>
        <sz val="11"/>
        <color rgb="FF000000"/>
        <rFont val="Calibri"/>
      </rPr>
      <t xml:space="preserve">     In the "Rule Name" field, enter the Rule name.</t>
    </r>
    <r>
      <rPr>
        <sz val="11"/>
        <color rgb="FF000000"/>
        <rFont val="Calibri"/>
      </rPr>
      <t xml:space="preserve">
</t>
    </r>
    <r>
      <rPr>
        <sz val="11"/>
        <color rgb="FF000000"/>
        <rFont val="Calibri"/>
      </rPr>
      <t xml:space="preserve">     In the "Threat Name" field, select "any".</t>
    </r>
    <r>
      <rPr>
        <sz val="11"/>
        <color rgb="FF000000"/>
        <rFont val="Calibri"/>
      </rPr>
      <t xml:space="preserve">
</t>
    </r>
    <r>
      <rPr>
        <sz val="11"/>
        <color rgb="FF000000"/>
        <rFont val="Calibri"/>
      </rPr>
      <t xml:space="preserve">     In the "Action" field, select "block".</t>
    </r>
    <r>
      <rPr>
        <sz val="11"/>
        <color rgb="FF000000"/>
        <rFont val="Calibri"/>
      </rPr>
      <t xml:space="preserve">
</t>
    </r>
    <r>
      <rPr>
        <sz val="11"/>
        <color rgb="FF000000"/>
        <rFont val="Calibri"/>
      </rPr>
      <t xml:space="preserve">     In the "Host type" field, select "server".</t>
    </r>
    <r>
      <rPr>
        <sz val="11"/>
        <color rgb="FF000000"/>
        <rFont val="Calibri"/>
      </rPr>
      <t xml:space="preserve">
</t>
    </r>
    <r>
      <rPr>
        <sz val="11"/>
        <color rgb="FF000000"/>
        <rFont val="Calibri"/>
      </rPr>
      <t xml:space="preserve">     Select the checkboxes above the "CVE" and "Vendor ID" boxes. </t>
    </r>
    <r>
      <rPr>
        <sz val="11"/>
        <color rgb="FF000000"/>
        <rFont val="Calibri"/>
      </rPr>
      <t xml:space="preserve">
</t>
    </r>
    <r>
      <rPr>
        <sz val="11"/>
        <color rgb="FF000000"/>
        <rFont val="Calibri"/>
      </rPr>
      <t xml:space="preserve">    In the "Severity" section, select the "critical", "high", and "medium" check boxes.</t>
    </r>
    <r>
      <rPr>
        <sz val="11"/>
        <color rgb="FF000000"/>
        <rFont val="Calibri"/>
      </rPr>
      <t xml:space="preserve">
</t>
    </r>
    <r>
      <rPr>
        <sz val="11"/>
        <color rgb="FF000000"/>
        <rFont val="Calibri"/>
      </rPr>
      <t xml:space="preserve">    Select "OK".</t>
    </r>
    <r>
      <rPr>
        <sz val="11"/>
        <color rgb="FF000000"/>
        <rFont val="Calibri"/>
      </rPr>
      <t xml:space="preserve">
</t>
    </r>
    <r>
      <rPr>
        <sz val="11"/>
        <color rgb="FF000000"/>
        <rFont val="Calibri"/>
      </rPr>
      <t>4. In the "Vulnerability Protection Profile" window, select the configured rule, then select "OK".</t>
    </r>
    <r>
      <rPr>
        <sz val="11"/>
        <color rgb="FF000000"/>
        <rFont val="Calibri"/>
      </rPr>
      <t xml:space="preserve">
</t>
    </r>
    <r>
      <rPr>
        <sz val="11"/>
        <color rgb="FF000000"/>
        <rFont val="Calibri"/>
      </rPr>
      <t>5. Add a second rule that alerts on low and informational threats.</t>
    </r>
    <r>
      <rPr>
        <sz val="11"/>
        <color rgb="FF000000"/>
        <rFont val="Calibri"/>
      </rPr>
      <t xml:space="preserve">
</t>
    </r>
    <r>
      <rPr>
        <sz val="11"/>
        <color rgb="FF000000"/>
        <rFont val="Calibri"/>
      </rPr>
      <t>Apply the Vulnerability Protection Profile to the Security Policy Rules permitting traffic to the databases.</t>
    </r>
    <r>
      <rPr>
        <sz val="11"/>
        <color rgb="FF000000"/>
        <rFont val="Calibri"/>
      </rPr>
      <t xml:space="preserve">
</t>
    </r>
    <r>
      <rPr>
        <sz val="11"/>
        <color rgb="FF000000"/>
        <rFont val="Calibri"/>
      </rPr>
      <t>1. Go to Policies &gt;&gt; Security.</t>
    </r>
    <r>
      <rPr>
        <sz val="11"/>
        <color rgb="FF000000"/>
        <rFont val="Calibri"/>
      </rPr>
      <t xml:space="preserve">
</t>
    </r>
    <r>
      <rPr>
        <sz val="11"/>
        <color rgb="FF000000"/>
        <rFont val="Calibri"/>
      </rPr>
      <t>2. Select an existing policy rule.</t>
    </r>
    <r>
      <rPr>
        <sz val="11"/>
        <color rgb="FF000000"/>
        <rFont val="Calibri"/>
      </rPr>
      <t xml:space="preserve">
</t>
    </r>
    <r>
      <rPr>
        <sz val="11"/>
        <color rgb="FF000000"/>
        <rFont val="Calibri"/>
      </rPr>
      <t xml:space="preserve">3. In the "Actions" tab in the "Profile Setting" section; in the "Profile Type" field, select "Profiles". The window will change to display the different categories of Profiles.  </t>
    </r>
    <r>
      <rPr>
        <sz val="11"/>
        <color rgb="FF000000"/>
        <rFont val="Calibri"/>
      </rPr>
      <t xml:space="preserve">
</t>
    </r>
    <r>
      <rPr>
        <sz val="11"/>
        <color rgb="FF000000"/>
        <rFont val="Calibri"/>
      </rPr>
      <t>4. In the "Actions" tab in the "Profile Setting" section; in the "Vulnerability Protection" field, select the configured Vulnerability Protection Profile.</t>
    </r>
    <r>
      <rPr>
        <sz val="11"/>
        <color rgb="FF000000"/>
        <rFont val="Calibri"/>
      </rPr>
      <t xml:space="preserve">
</t>
    </r>
    <r>
      <rPr>
        <sz val="11"/>
        <color rgb="FF000000"/>
        <rFont val="Calibri"/>
      </rPr>
      <t xml:space="preserve">5. Select "OK". </t>
    </r>
    <r>
      <rPr>
        <sz val="11"/>
        <color rgb="FF000000"/>
        <rFont val="Calibri"/>
      </rPr>
      <t xml:space="preserve">
</t>
    </r>
    <r>
      <rPr>
        <sz val="11"/>
        <color rgb="FF000000"/>
        <rFont val="Calibri"/>
      </rPr>
      <t>Commit changes by selecting "Commit" in the upper-right corner of the screen. Select "OK" when the confirmation dialog appears.</t>
    </r>
  </si>
  <si>
    <r>
      <rPr>
        <sz val="11"/>
        <color rgb="FF000000"/>
        <rFont val="Calibri"/>
      </rPr>
      <t>Data mining is the analysis of large quantities of data to discover patterns and is used in intelligence gathering. Failure to detect attacks that use unauthorized data mining techniques to attack applications may result in the compromise of information.</t>
    </r>
    <r>
      <rPr>
        <sz val="11"/>
        <color rgb="FF000000"/>
        <rFont val="Calibri"/>
      </rPr>
      <t xml:space="preserve">
</t>
    </r>
    <r>
      <rPr>
        <sz val="11"/>
        <color rgb="FF000000"/>
        <rFont val="Calibri"/>
      </rPr>
      <t>Injection attacks allow an attacker to inject code into a program or query or inject malware onto a computer to execute remote commands that can read or modify a database, or change data on a website. These attacks include buffer overrun, XML, JavaScript, and HTML injections.</t>
    </r>
    <r>
      <rPr>
        <sz val="11"/>
        <color rgb="FF000000"/>
        <rFont val="Calibri"/>
      </rPr>
      <t xml:space="preserve">
</t>
    </r>
    <r>
      <rPr>
        <sz val="11"/>
        <color rgb="FF000000"/>
        <rFont val="Calibri"/>
      </rPr>
      <t>IDPS component(s) with the capability to prevent code injections must be included in the IDPS implementation to protect against unauthorized data mining. These components must include rules and anomaly detection algorithms to monitor for atypical database queries or accesses.</t>
    </r>
  </si>
  <si>
    <r>
      <rPr>
        <sz val="11"/>
        <color rgb="FF000000"/>
        <rFont val="Calibri"/>
      </rPr>
      <t>Go to Objects &gt;&gt; Security Profiles &gt;&gt; Vulnerability Protection.</t>
    </r>
    <r>
      <rPr>
        <sz val="11"/>
        <color rgb="FF000000"/>
        <rFont val="Calibri"/>
      </rPr>
      <t xml:space="preserve">
</t>
    </r>
    <r>
      <rPr>
        <sz val="11"/>
        <color rgb="FF000000"/>
        <rFont val="Calibri"/>
      </rPr>
      <t>If there are no Vulnerability Protection Profiles configured, this is a finding.</t>
    </r>
  </si>
  <si>
    <t>V-207702</t>
  </si>
  <si>
    <r>
      <rPr>
        <sz val="11"/>
        <rFont val="Calibri"/>
      </rPr>
      <t>The Palo Alto Networks security platform must off-load log records to a centralized log server.</t>
    </r>
  </si>
  <si>
    <t>CAT III (Low)</t>
  </si>
  <si>
    <r>
      <rPr>
        <sz val="11"/>
        <color rgb="FF000000"/>
        <rFont val="Calibri"/>
      </rPr>
      <t>To create a syslog server profile:</t>
    </r>
    <r>
      <rPr>
        <sz val="11"/>
        <color rgb="FF000000"/>
        <rFont val="Calibri"/>
      </rPr>
      <t xml:space="preserve">
</t>
    </r>
    <r>
      <rPr>
        <sz val="11"/>
        <color rgb="FF000000"/>
        <rFont val="Calibri"/>
      </rPr>
      <t>Go to Device &gt;&gt; Server Profiles &gt;&gt; Syslog</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Syslog Server Profile, enter the name of the profile.</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"Servers" tab, enter the required information.</t>
    </r>
    <r>
      <rPr>
        <sz val="11"/>
        <color rgb="FF000000"/>
        <rFont val="Calibri"/>
      </rPr>
      <t xml:space="preserve">
</t>
    </r>
    <r>
      <rPr>
        <sz val="11"/>
        <color rgb="FF000000"/>
        <rFont val="Calibri"/>
      </rPr>
      <t>Name: Name of the syslog server</t>
    </r>
    <r>
      <rPr>
        <sz val="11"/>
        <color rgb="FF000000"/>
        <rFont val="Calibri"/>
      </rPr>
      <t xml:space="preserve">
</t>
    </r>
    <r>
      <rPr>
        <sz val="11"/>
        <color rgb="FF000000"/>
        <rFont val="Calibri"/>
      </rPr>
      <t>Server: Server IP address where the logs will be forwarded to</t>
    </r>
    <r>
      <rPr>
        <sz val="11"/>
        <color rgb="FF000000"/>
        <rFont val="Calibri"/>
      </rPr>
      <t xml:space="preserve">
</t>
    </r>
    <r>
      <rPr>
        <sz val="11"/>
        <color rgb="FF000000"/>
        <rFont val="Calibri"/>
      </rPr>
      <t>Port: Default port 514</t>
    </r>
    <r>
      <rPr>
        <sz val="11"/>
        <color rgb="FF000000"/>
        <rFont val="Calibri"/>
      </rPr>
      <t xml:space="preserve">
</t>
    </r>
    <r>
      <rPr>
        <sz val="11"/>
        <color rgb="FF000000"/>
        <rFont val="Calibri"/>
      </rPr>
      <t>Facility: Select from the drop down list</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 xml:space="preserve">After you create the Server Profiles that define where to send your logs, you must enable log forwarding. </t>
    </r>
    <r>
      <rPr>
        <sz val="11"/>
        <color rgb="FF000000"/>
        <rFont val="Calibri"/>
      </rPr>
      <t xml:space="preserve">
</t>
    </r>
    <r>
      <rPr>
        <sz val="11"/>
        <color rgb="FF000000"/>
        <rFont val="Calibri"/>
      </rPr>
      <t>The way to enable forwarding depends on the log type:</t>
    </r>
    <r>
      <rPr>
        <sz val="11"/>
        <color rgb="FF000000"/>
        <rFont val="Calibri"/>
      </rPr>
      <t xml:space="preserve">
</t>
    </r>
    <r>
      <rPr>
        <sz val="11"/>
        <color rgb="FF000000"/>
        <rFont val="Calibri"/>
      </rPr>
      <t>Traffic Logs— Enable forwarding of Traffic logs by creating a Log Forwarding Profile (Objects &gt;&gt; Log Forwarding) and adding it to the security policies you want to trigger the log forwarding. Only traffic that matches a specific rule within the security policy will be logged and forwarded.</t>
    </r>
    <r>
      <rPr>
        <sz val="11"/>
        <color rgb="FF000000"/>
        <rFont val="Calibri"/>
      </rPr>
      <t xml:space="preserve">
</t>
    </r>
    <r>
      <rPr>
        <sz val="11"/>
        <color rgb="FF000000"/>
        <rFont val="Calibri"/>
      </rPr>
      <t>Configure the log-forwarding profile to select the logs to be forwarded to syslog server.</t>
    </r>
    <r>
      <rPr>
        <sz val="11"/>
        <color rgb="FF000000"/>
        <rFont val="Calibri"/>
      </rPr>
      <t xml:space="preserve">
</t>
    </r>
    <r>
      <rPr>
        <sz val="11"/>
        <color rgb="FF000000"/>
        <rFont val="Calibri"/>
      </rPr>
      <t>Go to Objects &gt;&gt; Log forwarding</t>
    </r>
    <r>
      <rPr>
        <sz val="11"/>
        <color rgb="FF000000"/>
        <rFont val="Calibri"/>
      </rPr>
      <t xml:space="preserve">
</t>
    </r>
    <r>
      <rPr>
        <sz val="11"/>
        <color rgb="FF000000"/>
        <rFont val="Calibri"/>
      </rPr>
      <t>The "Log Forwarding Profile" window appears.  Note that it has five columns.  In the "Syslog" column, select the syslog server profile for forwarding threat logs to the configured server(s).</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When the "Log Forwarding Profile" window disappears, the screen will show the configured log-forwarding profile.</t>
    </r>
    <r>
      <rPr>
        <sz val="11"/>
        <color rgb="FF000000"/>
        <rFont val="Calibri"/>
      </rPr>
      <t xml:space="preserve">
</t>
    </r>
    <r>
      <rPr>
        <sz val="11"/>
        <color rgb="FF000000"/>
        <rFont val="Calibri"/>
      </rPr>
      <t>Threat Logs—You enable forwarding of Threat logs by creating a Log Forwarding Profile (Objects &gt;&gt; Log Forwarding) that specifies which severity levels you want to forward and then adding it to the security policies for which you want to trigger the log forwarding. A Threat log entry will only be created (and therefore forwarded) if the associated traffic matches a Security Profile (Antivirus, Anti-spyware, Vulnerability, URL Filtering, File Blocking, Data Filtering, or DoS Protection).</t>
    </r>
    <r>
      <rPr>
        <sz val="11"/>
        <color rgb="FF000000"/>
        <rFont val="Calibri"/>
      </rPr>
      <t xml:space="preserve">
</t>
    </r>
    <r>
      <rPr>
        <sz val="11"/>
        <color rgb="FF000000"/>
        <rFont val="Calibri"/>
      </rPr>
      <t>Configure the log-forwarding profile to select the logs to be forwarded to syslog server.</t>
    </r>
    <r>
      <rPr>
        <sz val="11"/>
        <color rgb="FF000000"/>
        <rFont val="Calibri"/>
      </rPr>
      <t xml:space="preserve">
</t>
    </r>
    <r>
      <rPr>
        <sz val="11"/>
        <color rgb="FF000000"/>
        <rFont val="Calibri"/>
      </rPr>
      <t>Go to Objects &gt;&gt; Log forwarding.</t>
    </r>
    <r>
      <rPr>
        <sz val="11"/>
        <color rgb="FF000000"/>
        <rFont val="Calibri"/>
      </rPr>
      <t xml:space="preserve">
</t>
    </r>
    <r>
      <rPr>
        <sz val="11"/>
        <color rgb="FF000000"/>
        <rFont val="Calibri"/>
      </rPr>
      <t>The "Log Forwarding Profile" window appears.  Note that it has five columns.  In the "Syslog" column, select the syslog server profile for forwarding threat logs to the configured server(s).</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When the "Log Forwarding Profile" window disappears, the screen will show the configured log-forwarding profile.</t>
    </r>
    <r>
      <rPr>
        <sz val="11"/>
        <color rgb="FF000000"/>
        <rFont val="Calibri"/>
      </rPr>
      <t xml:space="preserve">
</t>
    </r>
    <r>
      <rPr>
        <sz val="11"/>
        <color rgb="FF000000"/>
        <rFont val="Calibri"/>
      </rPr>
      <t xml:space="preserve">System Logs—You enable forwarding of System logs by specifying a Server Profile in the log settings configuration. </t>
    </r>
    <r>
      <rPr>
        <sz val="11"/>
        <color rgb="FF000000"/>
        <rFont val="Calibri"/>
      </rPr>
      <t xml:space="preserve">
</t>
    </r>
    <r>
      <rPr>
        <sz val="11"/>
        <color rgb="FF000000"/>
        <rFont val="Calibri"/>
      </rPr>
      <t>Go to Device &gt;&gt; Log Settings &gt;&gt; System Logs</t>
    </r>
    <r>
      <rPr>
        <sz val="11"/>
        <color rgb="FF000000"/>
        <rFont val="Calibri"/>
      </rPr>
      <t xml:space="preserve">
</t>
    </r>
    <r>
      <rPr>
        <sz val="11"/>
        <color rgb="FF000000"/>
        <rFont val="Calibri"/>
      </rPr>
      <t>The list of severity levels is displayed.</t>
    </r>
    <r>
      <rPr>
        <sz val="11"/>
        <color rgb="FF000000"/>
        <rFont val="Calibri"/>
      </rPr>
      <t xml:space="preserve">
</t>
    </r>
    <r>
      <rPr>
        <sz val="11"/>
        <color rgb="FF000000"/>
        <rFont val="Calibri"/>
      </rPr>
      <t xml:space="preserve">Select a Server Profile for each severity level to forward.  </t>
    </r>
    <r>
      <rPr>
        <sz val="11"/>
        <color rgb="FF000000"/>
        <rFont val="Calibri"/>
      </rPr>
      <t xml:space="preserve">
</t>
    </r>
    <r>
      <rPr>
        <sz val="11"/>
        <color rgb="FF000000"/>
        <rFont val="Calibri"/>
      </rPr>
      <t xml:space="preserve">Select each severity level in turn; with each selection, the "Log Systems - Setting" window will appear.  </t>
    </r>
    <r>
      <rPr>
        <sz val="11"/>
        <color rgb="FF000000"/>
        <rFont val="Calibri"/>
      </rPr>
      <t xml:space="preserve">
</t>
    </r>
    <r>
      <rPr>
        <sz val="11"/>
        <color rgb="FF000000"/>
        <rFont val="Calibri"/>
      </rPr>
      <t>In the "Log Systems - Setting" window, in the "Syslog" drop-down box, select the configured Server Profile.</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 xml:space="preserve">Config Logs—You enable forwarding of Config logs by specifying a Server Profile in the log settings configuration. </t>
    </r>
    <r>
      <rPr>
        <sz val="11"/>
        <color rgb="FF000000"/>
        <rFont val="Calibri"/>
      </rPr>
      <t xml:space="preserve">
</t>
    </r>
    <r>
      <rPr>
        <sz val="11"/>
        <color rgb="FF000000"/>
        <rFont val="Calibri"/>
      </rPr>
      <t>Go to Device &gt;&gt; Log Settings &gt;&gt; Config Logs</t>
    </r>
    <r>
      <rPr>
        <sz val="11"/>
        <color rgb="FF000000"/>
        <rFont val="Calibri"/>
      </rPr>
      <t xml:space="preserve">
</t>
    </r>
    <r>
      <rPr>
        <sz val="11"/>
        <color rgb="FF000000"/>
        <rFont val="Calibri"/>
      </rPr>
      <t>Select the "Edit" icon (the gear symbol in the upper-right corner of the pane).</t>
    </r>
    <r>
      <rPr>
        <sz val="11"/>
        <color rgb="FF000000"/>
        <rFont val="Calibri"/>
      </rPr>
      <t xml:space="preserve">
</t>
    </r>
    <r>
      <rPr>
        <sz val="11"/>
        <color rgb="FF000000"/>
        <rFont val="Calibri"/>
      </rPr>
      <t>In the "Log Settings Config" window, in the "Syslog" drop-down box, select the configured Server Profile.</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For Traffic Logs and Threat Logs, use the log forwarding profile in the security rules.</t>
    </r>
    <r>
      <rPr>
        <sz val="11"/>
        <color rgb="FF000000"/>
        <rFont val="Calibri"/>
      </rPr>
      <t xml:space="preserve">
</t>
    </r>
    <r>
      <rPr>
        <sz val="11"/>
        <color rgb="FF000000"/>
        <rFont val="Calibri"/>
      </rPr>
      <t>Go to Policies &gt;&gt; Security Rule</t>
    </r>
    <r>
      <rPr>
        <sz val="11"/>
        <color rgb="FF000000"/>
        <rFont val="Calibri"/>
      </rPr>
      <t xml:space="preserve">
</t>
    </r>
    <r>
      <rPr>
        <sz val="11"/>
        <color rgb="FF000000"/>
        <rFont val="Calibri"/>
      </rPr>
      <t>Select the rule for which the log forwarding needs to be applied. Apply the security profiles to the rule.</t>
    </r>
    <r>
      <rPr>
        <sz val="11"/>
        <color rgb="FF000000"/>
        <rFont val="Calibri"/>
      </rPr>
      <t xml:space="preserve">
</t>
    </r>
    <r>
      <rPr>
        <sz val="11"/>
        <color rgb="FF000000"/>
        <rFont val="Calibri"/>
      </rPr>
      <t>Go to Actions &gt;&gt; Log forwarding</t>
    </r>
    <r>
      <rPr>
        <sz val="11"/>
        <color rgb="FF000000"/>
        <rFont val="Calibri"/>
      </rPr>
      <t xml:space="preserve">
</t>
    </r>
    <r>
      <rPr>
        <sz val="11"/>
        <color rgb="FF000000"/>
        <rFont val="Calibri"/>
      </rPr>
      <t>Select the log forwarding profile from drop-down list.</t>
    </r>
    <r>
      <rPr>
        <sz val="11"/>
        <color rgb="FF000000"/>
        <rFont val="Calibri"/>
      </rPr>
      <t xml:space="preserve">
</t>
    </r>
    <r>
      <rPr>
        <sz val="11"/>
        <color rgb="FF000000"/>
        <rFont val="Calibri"/>
      </rPr>
      <t>Commit changes by selecting "Commit" in the upper-right corner of the screen.  Select "OK" when the confirmation dialog appears.</t>
    </r>
  </si>
  <si>
    <r>
      <rPr>
        <sz val="11"/>
        <color rgb="FF000000"/>
        <rFont val="Calibri"/>
      </rPr>
      <t>Information stored in one location is vulnerable to accidental or incidental deletion or alteration. Off-loading ensures audit information does not get overwritten if the limited audit storage capacity is reached and also protects the audit record in case the system/component being audited is compromised.</t>
    </r>
    <r>
      <rPr>
        <sz val="11"/>
        <color rgb="FF000000"/>
        <rFont val="Calibri"/>
      </rPr>
      <t xml:space="preserve">
</t>
    </r>
    <r>
      <rPr>
        <sz val="11"/>
        <color rgb="FF000000"/>
        <rFont val="Calibri"/>
      </rPr>
      <t>This also prevents the log records from being lost if the logs stored locally are accidentally or intentionally deleted, altered, or corrupted.</t>
    </r>
  </si>
  <si>
    <r>
      <rPr>
        <sz val="11"/>
        <color rgb="FF000000"/>
        <rFont val="Calibri"/>
      </rPr>
      <t>To view a syslog server profile:</t>
    </r>
    <r>
      <rPr>
        <sz val="11"/>
        <color rgb="FF000000"/>
        <rFont val="Calibri"/>
      </rPr>
      <t xml:space="preserve">
</t>
    </r>
    <r>
      <rPr>
        <sz val="11"/>
        <color rgb="FF000000"/>
        <rFont val="Calibri"/>
      </rPr>
      <t>Go to Device &gt;&gt; Server Profiles &gt;&gt; Syslog</t>
    </r>
    <r>
      <rPr>
        <sz val="11"/>
        <color rgb="FF000000"/>
        <rFont val="Calibri"/>
      </rPr>
      <t xml:space="preserve">
</t>
    </r>
    <r>
      <rPr>
        <sz val="11"/>
        <color rgb="FF000000"/>
        <rFont val="Calibri"/>
      </rPr>
      <t>If there are no Syslog Server Profiles present, this is a finding.</t>
    </r>
    <r>
      <rPr>
        <sz val="11"/>
        <color rgb="FF000000"/>
        <rFont val="Calibri"/>
      </rPr>
      <t xml:space="preserve">
</t>
    </r>
    <r>
      <rPr>
        <sz val="11"/>
        <color rgb="FF000000"/>
        <rFont val="Calibri"/>
      </rPr>
      <t>Select each Syslog Server Profile; if no server is configured, this is a finding.</t>
    </r>
    <r>
      <rPr>
        <sz val="11"/>
        <color rgb="FF000000"/>
        <rFont val="Calibri"/>
      </rPr>
      <t xml:space="preserve">
</t>
    </r>
    <r>
      <rPr>
        <sz val="11"/>
        <color rgb="FF000000"/>
        <rFont val="Calibri"/>
      </rPr>
      <t>View the log-forwarding profile to determine which logs are forwarded to the syslog server.</t>
    </r>
    <r>
      <rPr>
        <sz val="11"/>
        <color rgb="FF000000"/>
        <rFont val="Calibri"/>
      </rPr>
      <t xml:space="preserve">
</t>
    </r>
    <r>
      <rPr>
        <sz val="11"/>
        <color rgb="FF000000"/>
        <rFont val="Calibri"/>
      </rPr>
      <t>Go to Objects &gt;&gt; Log forwarding</t>
    </r>
    <r>
      <rPr>
        <sz val="11"/>
        <color rgb="FF000000"/>
        <rFont val="Calibri"/>
      </rPr>
      <t xml:space="preserve">
</t>
    </r>
    <r>
      <rPr>
        <sz val="11"/>
        <color rgb="FF000000"/>
        <rFont val="Calibri"/>
      </rPr>
      <t>If no Log Forwarding Profile is present, this is a finding.</t>
    </r>
    <r>
      <rPr>
        <sz val="11"/>
        <color rgb="FF000000"/>
        <rFont val="Calibri"/>
      </rPr>
      <t xml:space="preserve">
</t>
    </r>
    <r>
      <rPr>
        <sz val="11"/>
        <color rgb="FF000000"/>
        <rFont val="Calibri"/>
      </rPr>
      <t>The  "Log Forwarding Profile" window has five columns.</t>
    </r>
    <r>
      <rPr>
        <sz val="11"/>
        <color rgb="FF000000"/>
        <rFont val="Calibri"/>
      </rPr>
      <t xml:space="preserve">
</t>
    </r>
    <r>
      <rPr>
        <sz val="11"/>
        <color rgb="FF000000"/>
        <rFont val="Calibri"/>
      </rPr>
      <t>If there are no Syslog Server Profiles present in the "Syslog" column for the Traffic Log Type, this is a finding.</t>
    </r>
    <r>
      <rPr>
        <sz val="11"/>
        <color rgb="FF000000"/>
        <rFont val="Calibri"/>
      </rPr>
      <t xml:space="preserve">
</t>
    </r>
    <r>
      <rPr>
        <sz val="11"/>
        <color rgb="FF000000"/>
        <rFont val="Calibri"/>
      </rPr>
      <t>If there are no Syslog Server Profiles present for each of the severity levels of the Threat Log Type,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Go to Device &gt;&gt; Log Settings &gt;&gt; System Logs</t>
    </r>
    <r>
      <rPr>
        <sz val="11"/>
        <color rgb="FF000000"/>
        <rFont val="Calibri"/>
      </rPr>
      <t xml:space="preserve">
</t>
    </r>
    <r>
      <rPr>
        <sz val="11"/>
        <color rgb="FF000000"/>
        <rFont val="Calibri"/>
      </rPr>
      <t>The list of Severity levels is displayed.</t>
    </r>
    <r>
      <rPr>
        <sz val="11"/>
        <color rgb="FF000000"/>
        <rFont val="Calibri"/>
      </rPr>
      <t xml:space="preserve">
</t>
    </r>
    <r>
      <rPr>
        <sz val="11"/>
        <color rgb="FF000000"/>
        <rFont val="Calibri"/>
      </rPr>
      <t>If any of the Severity levels does not have a configured Syslog Profile, this is a finding.</t>
    </r>
    <r>
      <rPr>
        <sz val="11"/>
        <color rgb="FF000000"/>
        <rFont val="Calibri"/>
      </rPr>
      <t xml:space="preserve">
</t>
    </r>
    <r>
      <rPr>
        <sz val="11"/>
        <color rgb="FF000000"/>
        <rFont val="Calibri"/>
      </rPr>
      <t>Go to Device &gt;&gt; Log Settings &gt;&gt; Config Logs</t>
    </r>
    <r>
      <rPr>
        <sz val="11"/>
        <color rgb="FF000000"/>
        <rFont val="Calibri"/>
      </rPr>
      <t xml:space="preserve">
</t>
    </r>
    <r>
      <rPr>
        <sz val="11"/>
        <color rgb="FF000000"/>
        <rFont val="Calibri"/>
      </rPr>
      <t>If the "Syslog" field is blank, this is a finding.</t>
    </r>
  </si>
  <si>
    <t>V-207703</t>
  </si>
  <si>
    <r>
      <rPr>
        <sz val="11"/>
        <rFont val="Calibri"/>
      </rPr>
      <t>The Palo Alto Networks security platform must protect against or limit the effects of known and unknown types of denial-of-service (DoS) attacks by employing rate-based attack prevention behavior analysis (traffic thresholds).</t>
    </r>
  </si>
  <si>
    <r>
      <rPr>
        <sz val="11"/>
        <color rgb="FF000000"/>
        <rFont val="Calibri"/>
      </rPr>
      <t>Go to Objects &gt;&gt; Security Profiles &gt;&gt; DoS Protection.</t>
    </r>
    <r>
      <rPr>
        <sz val="11"/>
        <color rgb="FF000000"/>
        <rFont val="Calibri"/>
      </rPr>
      <t xml:space="preserve">
</t>
    </r>
    <r>
      <rPr>
        <sz val="11"/>
        <color rgb="FF000000"/>
        <rFont val="Calibri"/>
      </rPr>
      <t>Select "Add" to create a new profile.</t>
    </r>
    <r>
      <rPr>
        <sz val="11"/>
        <color rgb="FF000000"/>
        <rFont val="Calibri"/>
      </rPr>
      <t xml:space="preserve">
</t>
    </r>
    <r>
      <rPr>
        <sz val="11"/>
        <color rgb="FF000000"/>
        <rFont val="Calibri"/>
      </rPr>
      <t>In the "DoS Protection Profile" window, complete the required fields.</t>
    </r>
    <r>
      <rPr>
        <sz val="11"/>
        <color rgb="FF000000"/>
        <rFont val="Calibri"/>
      </rPr>
      <t xml:space="preserve">
</t>
    </r>
    <r>
      <rPr>
        <sz val="11"/>
        <color rgb="FF000000"/>
        <rFont val="Calibri"/>
      </rPr>
      <t>For the "Type", select "Classified".</t>
    </r>
    <r>
      <rPr>
        <sz val="11"/>
        <color rgb="FF000000"/>
        <rFont val="Calibri"/>
      </rPr>
      <t xml:space="preserve">
</t>
    </r>
    <r>
      <rPr>
        <sz val="11"/>
        <color rgb="FF000000"/>
        <rFont val="Calibri"/>
      </rPr>
      <t>In the "Flood Protection" tab, "Syn Flood" tab, select the "Syn Flood" check box and select "SYN Cookie".</t>
    </r>
    <r>
      <rPr>
        <sz val="11"/>
        <color rgb="FF000000"/>
        <rFont val="Calibri"/>
      </rPr>
      <t xml:space="preserve">
</t>
    </r>
    <r>
      <rPr>
        <sz val="11"/>
        <color rgb="FF000000"/>
        <rFont val="Calibri"/>
      </rPr>
      <t>In the "Flood Protection" tab, "UDP Flood" tab, select the "UDP Flood" check box; complete the "Alarm Rate", "Activate Rate", "Max Rate", and "Block Duration" fields.</t>
    </r>
    <r>
      <rPr>
        <sz val="11"/>
        <color rgb="FF000000"/>
        <rFont val="Calibri"/>
      </rPr>
      <t xml:space="preserve">
</t>
    </r>
    <r>
      <rPr>
        <sz val="11"/>
        <color rgb="FF000000"/>
        <rFont val="Calibri"/>
      </rPr>
      <t>In the "Flood Protection" tab, "ICMP Flood" tab, select the "ICMP Flood" check box; complete the "Alarm Rate", "Activate Rate", "Max Rate", and "Block Duration" fields.</t>
    </r>
    <r>
      <rPr>
        <sz val="11"/>
        <color rgb="FF000000"/>
        <rFont val="Calibri"/>
      </rPr>
      <t xml:space="preserve">
</t>
    </r>
    <r>
      <rPr>
        <sz val="11"/>
        <color rgb="FF000000"/>
        <rFont val="Calibri"/>
      </rPr>
      <t>In the "Flood Protection" tab, "ICMPv6 Flood" tab, select the "ICMPv6 Flood" check box; complete the "Alarm Rate", "Activate Rate", "Max Rate", and "Block Duration" fields.</t>
    </r>
    <r>
      <rPr>
        <sz val="11"/>
        <color rgb="FF000000"/>
        <rFont val="Calibri"/>
      </rPr>
      <t xml:space="preserve">
</t>
    </r>
    <r>
      <rPr>
        <sz val="11"/>
        <color rgb="FF000000"/>
        <rFont val="Calibri"/>
      </rPr>
      <t>In the "Flood Protection" tab, "Other IP Flood" tab, select the "Other IP Flood" check box; complete the "Alarm Rate", "Activate Rate", "Max Rate", and "Block Duration" fields.</t>
    </r>
    <r>
      <rPr>
        <sz val="11"/>
        <color rgb="FF000000"/>
        <rFont val="Calibri"/>
      </rPr>
      <t xml:space="preserve">
</t>
    </r>
    <r>
      <rPr>
        <sz val="11"/>
        <color rgb="FF000000"/>
        <rFont val="Calibri"/>
      </rPr>
      <t>In the "Resources Protection" tab, select the "Maximum Concurrent Sessions" check box.</t>
    </r>
    <r>
      <rPr>
        <sz val="11"/>
        <color rgb="FF000000"/>
        <rFont val="Calibri"/>
      </rPr>
      <t xml:space="preserve">
</t>
    </r>
    <r>
      <rPr>
        <sz val="11"/>
        <color rgb="FF000000"/>
        <rFont val="Calibri"/>
      </rPr>
      <t>In the "Resources Protection" tab, complete the "Max Concurrent Sessions" field. If the DoS profile type is aggregate, this limit applies to the entire traffic hitting the DoS rule on which the DoS profile is applied. If the DoS profile type is classified, this limit applies to the entire traffic on a classified basis (source IP, destination IP or source-and-destination IP) hitting the DoS rule on which the DoS profile is applied.</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Go to Policies &gt;&gt; DoS Protection.</t>
    </r>
    <r>
      <rPr>
        <sz val="11"/>
        <color rgb="FF000000"/>
        <rFont val="Calibri"/>
      </rPr>
      <t xml:space="preserve">
</t>
    </r>
    <r>
      <rPr>
        <sz val="11"/>
        <color rgb="FF000000"/>
        <rFont val="Calibri"/>
      </rPr>
      <t>Select "Add" to create a new policy.</t>
    </r>
    <r>
      <rPr>
        <sz val="11"/>
        <color rgb="FF000000"/>
        <rFont val="Calibri"/>
      </rPr>
      <t xml:space="preserve">
</t>
    </r>
    <r>
      <rPr>
        <sz val="11"/>
        <color rgb="FF000000"/>
        <rFont val="Calibri"/>
      </rPr>
      <t>In the "DoS Rule" Window, complete the required fields.</t>
    </r>
    <r>
      <rPr>
        <sz val="11"/>
        <color rgb="FF000000"/>
        <rFont val="Calibri"/>
      </rPr>
      <t xml:space="preserve">
</t>
    </r>
    <r>
      <rPr>
        <sz val="11"/>
        <color rgb="FF000000"/>
        <rFont val="Calibri"/>
      </rPr>
      <t>In the "General" tab, complete the "Name" and "Description" fields.</t>
    </r>
    <r>
      <rPr>
        <sz val="11"/>
        <color rgb="FF000000"/>
        <rFont val="Calibri"/>
      </rPr>
      <t xml:space="preserve">
</t>
    </r>
    <r>
      <rPr>
        <sz val="11"/>
        <color rgb="FF000000"/>
        <rFont val="Calibri"/>
      </rPr>
      <t>In the "Source" tab, for "Zone", select the "External zone, for Source Address", select "Any".</t>
    </r>
    <r>
      <rPr>
        <sz val="11"/>
        <color rgb="FF000000"/>
        <rFont val="Calibri"/>
      </rPr>
      <t xml:space="preserve">
</t>
    </r>
    <r>
      <rPr>
        <sz val="11"/>
        <color rgb="FF000000"/>
        <rFont val="Calibri"/>
      </rPr>
      <t>In the "Destination" tab, "Zone", select "Internal zone, for Destination Address", select "Any".</t>
    </r>
    <r>
      <rPr>
        <sz val="11"/>
        <color rgb="FF000000"/>
        <rFont val="Calibri"/>
      </rPr>
      <t xml:space="preserve">
</t>
    </r>
    <r>
      <rPr>
        <sz val="11"/>
        <color rgb="FF000000"/>
        <rFont val="Calibri"/>
      </rPr>
      <t xml:space="preserve">In the "Option/Protection" tab, </t>
    </r>
    <r>
      <rPr>
        <sz val="11"/>
        <color rgb="FF000000"/>
        <rFont val="Calibri"/>
      </rPr>
      <t xml:space="preserve">
</t>
    </r>
    <r>
      <rPr>
        <sz val="11"/>
        <color rgb="FF000000"/>
        <rFont val="Calibri"/>
      </rPr>
      <t>For "Service", select "Any".</t>
    </r>
    <r>
      <rPr>
        <sz val="11"/>
        <color rgb="FF000000"/>
        <rFont val="Calibri"/>
      </rPr>
      <t xml:space="preserve">
</t>
    </r>
    <r>
      <rPr>
        <sz val="11"/>
        <color rgb="FF000000"/>
        <rFont val="Calibri"/>
      </rPr>
      <t>For "Action", select "Protect".</t>
    </r>
    <r>
      <rPr>
        <sz val="11"/>
        <color rgb="FF000000"/>
        <rFont val="Calibri"/>
      </rPr>
      <t xml:space="preserve">
</t>
    </r>
    <r>
      <rPr>
        <sz val="11"/>
        <color rgb="FF000000"/>
        <rFont val="Calibri"/>
      </rPr>
      <t>Select the "Classified" check box.</t>
    </r>
    <r>
      <rPr>
        <sz val="11"/>
        <color rgb="FF000000"/>
        <rFont val="Calibri"/>
      </rPr>
      <t xml:space="preserve">
</t>
    </r>
    <r>
      <rPr>
        <sz val="11"/>
        <color rgb="FF000000"/>
        <rFont val="Calibri"/>
      </rPr>
      <t>In the "Profile" field, select the configured DoS Protection profile for inbound traffic.</t>
    </r>
    <r>
      <rPr>
        <sz val="11"/>
        <color rgb="FF000000"/>
        <rFont val="Calibri"/>
      </rPr>
      <t xml:space="preserve">
</t>
    </r>
    <r>
      <rPr>
        <sz val="11"/>
        <color rgb="FF000000"/>
        <rFont val="Calibri"/>
      </rPr>
      <t>In the "Address" field, select "destination-ip-only".</t>
    </r>
    <r>
      <rPr>
        <sz val="11"/>
        <color rgb="FF000000"/>
        <rFont val="Calibri"/>
      </rPr>
      <t xml:space="preserve">
</t>
    </r>
    <r>
      <rPr>
        <sz val="11"/>
        <color rgb="FF000000"/>
        <rFont val="Calibri"/>
      </rPr>
      <t>Commit changes by selecting "Commit" in the upper-right corner of the screen. Select "OK" when the confirmation dialog appears.</t>
    </r>
  </si>
  <si>
    <r>
      <rPr>
        <sz val="11"/>
        <color rgb="FF000000"/>
        <rFont val="Calibri"/>
      </rPr>
      <t>If the network does not provide safeguards against DoS attack, network resources will be unavailable to users.</t>
    </r>
    <r>
      <rPr>
        <sz val="11"/>
        <color rgb="FF000000"/>
        <rFont val="Calibri"/>
      </rPr>
      <t xml:space="preserve">
</t>
    </r>
    <r>
      <rPr>
        <sz val="11"/>
        <color rgb="FF000000"/>
        <rFont val="Calibri"/>
      </rPr>
      <t>Installation of IDPS detection and prevention components (i.e., sensors) at key boundaries in the architecture mitigates the risk of DoS attacks. These attacks can be detected by matching observed communications traffic with patterns of known attacks and monitoring for anomalies in traffic volume/type.</t>
    </r>
    <r>
      <rPr>
        <sz val="11"/>
        <color rgb="FF000000"/>
        <rFont val="Calibri"/>
      </rPr>
      <t xml:space="preserve">
</t>
    </r>
    <r>
      <rPr>
        <sz val="11"/>
        <color rgb="FF000000"/>
        <rFont val="Calibri"/>
      </rPr>
      <t>Detection components that use rate-based behavior analysis can detect attacks when signatures for the attack do not exist or are not installed. These attacks include zero-day attacks which are new attacks for which vendors have not yet developed signatures. Rate-based behavior analysis can detect sophisticated, Distributed DoS (DDoS) attacks by correlating traffic information from multiple network segments or components.</t>
    </r>
    <r>
      <rPr>
        <sz val="11"/>
        <color rgb="FF000000"/>
        <rFont val="Calibri"/>
      </rPr>
      <t xml:space="preserve">
</t>
    </r>
    <r>
      <rPr>
        <sz val="11"/>
        <color rgb="FF000000"/>
        <rFont val="Calibri"/>
      </rPr>
      <t>This requirement applies to the communications traffic functionality of the IDPS as it pertains to handling communications traffic, rather than to the IDPS device itself.</t>
    </r>
  </si>
  <si>
    <r>
      <rPr>
        <sz val="11"/>
        <color rgb="FF000000"/>
        <rFont val="Calibri"/>
      </rPr>
      <t>Go to Objects &gt;&gt; Security Profiles &gt;&gt; DoS Protection.</t>
    </r>
    <r>
      <rPr>
        <sz val="11"/>
        <color rgb="FF000000"/>
        <rFont val="Calibri"/>
      </rPr>
      <t xml:space="preserve">
</t>
    </r>
    <r>
      <rPr>
        <sz val="11"/>
        <color rgb="FF000000"/>
        <rFont val="Calibri"/>
      </rPr>
      <t>If there are no DoS Protection Profiles configured, this is a finding.</t>
    </r>
    <r>
      <rPr>
        <sz val="11"/>
        <color rgb="FF000000"/>
        <rFont val="Calibri"/>
      </rPr>
      <t xml:space="preserve">
</t>
    </r>
    <r>
      <rPr>
        <sz val="11"/>
        <color rgb="FF000000"/>
        <rFont val="Calibri"/>
      </rPr>
      <t>Go to Policies &gt;&gt; DoS Protection.</t>
    </r>
    <r>
      <rPr>
        <sz val="11"/>
        <color rgb="FF000000"/>
        <rFont val="Calibri"/>
      </rPr>
      <t xml:space="preserve">
</t>
    </r>
    <r>
      <rPr>
        <sz val="11"/>
        <color rgb="FF000000"/>
        <rFont val="Calibri"/>
      </rPr>
      <t>If there are no DoS Protection Policies, this is a finding.</t>
    </r>
    <r>
      <rPr>
        <sz val="11"/>
        <color rgb="FF000000"/>
        <rFont val="Calibri"/>
      </rPr>
      <t xml:space="preserve">
</t>
    </r>
    <r>
      <rPr>
        <sz val="11"/>
        <color rgb="FF000000"/>
        <rFont val="Calibri"/>
      </rPr>
      <t>There may be more than one configured DoS Protection Policy; ask the administrator which DoS Protection Policy is intended to protect internal networks and DMZ networks from externally-originated DoS attacks.</t>
    </r>
    <r>
      <rPr>
        <sz val="11"/>
        <color rgb="FF000000"/>
        <rFont val="Calibri"/>
      </rPr>
      <t xml:space="preserve">
</t>
    </r>
    <r>
      <rPr>
        <sz val="11"/>
        <color rgb="FF000000"/>
        <rFont val="Calibri"/>
      </rPr>
      <t>If there is no such DoS Protection Policy, this is a finding.</t>
    </r>
    <r>
      <rPr>
        <sz val="11"/>
        <color rgb="FF000000"/>
        <rFont val="Calibri"/>
      </rPr>
      <t xml:space="preserve">
</t>
    </r>
    <r>
      <rPr>
        <sz val="11"/>
        <color rgb="FF000000"/>
        <rFont val="Calibri"/>
      </rPr>
      <t>If the DoS Protection Policy has no DoS Protection Profile, this is a finding.</t>
    </r>
  </si>
  <si>
    <t>V-207704</t>
  </si>
  <si>
    <r>
      <rPr>
        <sz val="11"/>
        <rFont val="Calibri"/>
      </rPr>
      <t>The Palo Alto Networks security platform must use a Vulnerability Protection Profile that blocks any critical, high, or medium threats.</t>
    </r>
  </si>
  <si>
    <r>
      <rPr>
        <sz val="11"/>
        <color rgb="FF000000"/>
        <rFont val="Calibri"/>
      </rPr>
      <t>To create a Vulnerability Protection Profile:</t>
    </r>
    <r>
      <rPr>
        <sz val="11"/>
        <color rgb="FF000000"/>
        <rFont val="Calibri"/>
      </rPr>
      <t xml:space="preserve">
</t>
    </r>
    <r>
      <rPr>
        <sz val="11"/>
        <color rgb="FF000000"/>
        <rFont val="Calibri"/>
      </rPr>
      <t>Go to Objects &gt;&gt; Security Profiles &gt;&gt; Vulnerability Protection.</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"Vulnerability Protection Profile" window, complete the required fields.</t>
    </r>
    <r>
      <rPr>
        <sz val="11"/>
        <color rgb="FF000000"/>
        <rFont val="Calibri"/>
      </rPr>
      <t xml:space="preserve">
</t>
    </r>
    <r>
      <rPr>
        <sz val="11"/>
        <color rgb="FF000000"/>
        <rFont val="Calibri"/>
      </rPr>
      <t>In the "Name" field, enter the name of the Vulnerability Protection Profile.</t>
    </r>
    <r>
      <rPr>
        <sz val="11"/>
        <color rgb="FF000000"/>
        <rFont val="Calibri"/>
      </rPr>
      <t xml:space="preserve">
</t>
    </r>
    <r>
      <rPr>
        <sz val="11"/>
        <color rgb="FF000000"/>
        <rFont val="Calibri"/>
      </rPr>
      <t>In the "Description" field, enter the description of the Vulnerability Protection Profile.</t>
    </r>
    <r>
      <rPr>
        <sz val="11"/>
        <color rgb="FF000000"/>
        <rFont val="Calibri"/>
      </rPr>
      <t xml:space="preserve">
</t>
    </r>
    <r>
      <rPr>
        <sz val="11"/>
        <color rgb="FF000000"/>
        <rFont val="Calibri"/>
      </rPr>
      <t>In the "Rules" tab, select "Add".</t>
    </r>
    <r>
      <rPr>
        <sz val="11"/>
        <color rgb="FF000000"/>
        <rFont val="Calibri"/>
      </rPr>
      <t xml:space="preserve">
</t>
    </r>
    <r>
      <rPr>
        <sz val="11"/>
        <color rgb="FF000000"/>
        <rFont val="Calibri"/>
      </rPr>
      <t>In the "Vulnerability Protection Rule" window.</t>
    </r>
    <r>
      <rPr>
        <sz val="11"/>
        <color rgb="FF000000"/>
        <rFont val="Calibri"/>
      </rPr>
      <t xml:space="preserve">
</t>
    </r>
    <r>
      <rPr>
        <sz val="11"/>
        <color rgb="FF000000"/>
        <rFont val="Calibri"/>
      </rPr>
      <t>In the "Rule Name" field, enter the Rule name.</t>
    </r>
    <r>
      <rPr>
        <sz val="11"/>
        <color rgb="FF000000"/>
        <rFont val="Calibri"/>
      </rPr>
      <t xml:space="preserve">
</t>
    </r>
    <r>
      <rPr>
        <sz val="11"/>
        <color rgb="FF000000"/>
        <rFont val="Calibri"/>
      </rPr>
      <t>In the "Threat Name" field, select "any".</t>
    </r>
    <r>
      <rPr>
        <sz val="11"/>
        <color rgb="FF000000"/>
        <rFont val="Calibri"/>
      </rPr>
      <t xml:space="preserve">
</t>
    </r>
    <r>
      <rPr>
        <sz val="11"/>
        <color rgb="FF000000"/>
        <rFont val="Calibri"/>
      </rPr>
      <t>In the "Action" field, select "block".</t>
    </r>
    <r>
      <rPr>
        <sz val="11"/>
        <color rgb="FF000000"/>
        <rFont val="Calibri"/>
      </rPr>
      <t xml:space="preserve">
</t>
    </r>
    <r>
      <rPr>
        <sz val="11"/>
        <color rgb="FF000000"/>
        <rFont val="Calibri"/>
      </rPr>
      <t>In the "Host type" field, select "any".</t>
    </r>
    <r>
      <rPr>
        <sz val="11"/>
        <color rgb="FF000000"/>
        <rFont val="Calibri"/>
      </rPr>
      <t xml:space="preserve">
</t>
    </r>
    <r>
      <rPr>
        <sz val="11"/>
        <color rgb="FF000000"/>
        <rFont val="Calibri"/>
      </rPr>
      <t xml:space="preserve">Select the checkboxes above the "CVE" and "Vendor ID" boxes. </t>
    </r>
    <r>
      <rPr>
        <sz val="11"/>
        <color rgb="FF000000"/>
        <rFont val="Calibri"/>
      </rPr>
      <t xml:space="preserve">
</t>
    </r>
    <r>
      <rPr>
        <sz val="11"/>
        <color rgb="FF000000"/>
        <rFont val="Calibri"/>
      </rPr>
      <t>In the "Severity" section, select the "critical", "high", and "medium" check boxes.</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In the "Vulnerability Protection Profile" window, select the configured rule, then select "OK".</t>
    </r>
    <r>
      <rPr>
        <sz val="11"/>
        <color rgb="FF000000"/>
        <rFont val="Calibri"/>
      </rPr>
      <t xml:space="preserve">
</t>
    </r>
    <r>
      <rPr>
        <sz val="11"/>
        <color rgb="FF000000"/>
        <rFont val="Calibri"/>
      </rPr>
      <t>Use the Profile in a Security Policy.</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Select an existing policy rule or select "Add" to create a new one.</t>
    </r>
    <r>
      <rPr>
        <sz val="11"/>
        <color rgb="FF000000"/>
        <rFont val="Calibri"/>
      </rPr>
      <t xml:space="preserve">
</t>
    </r>
    <r>
      <rPr>
        <sz val="11"/>
        <color rgb="FF000000"/>
        <rFont val="Calibri"/>
      </rPr>
      <t>In the "Actions" tab in the "Profile Setting" section; in the "Profile Type" field, select "Profiles". The window will change to display the different categories of Profiles.</t>
    </r>
    <r>
      <rPr>
        <sz val="11"/>
        <color rgb="FF000000"/>
        <rFont val="Calibri"/>
      </rPr>
      <t xml:space="preserve">
</t>
    </r>
    <r>
      <rPr>
        <sz val="11"/>
        <color rgb="FF000000"/>
        <rFont val="Calibri"/>
      </rPr>
      <t>In the "Actions" tab in the "Profile Setting" section; in the "Vulnerability Protection" field, select the configured Vulnerability Protection Profile.</t>
    </r>
    <r>
      <rPr>
        <sz val="11"/>
        <color rgb="FF000000"/>
        <rFont val="Calibri"/>
      </rPr>
      <t xml:space="preserve">
</t>
    </r>
    <r>
      <rPr>
        <sz val="11"/>
        <color rgb="FF000000"/>
        <rFont val="Calibri"/>
      </rPr>
      <t xml:space="preserve">Select "OK". </t>
    </r>
    <r>
      <rPr>
        <sz val="11"/>
        <color rgb="FF000000"/>
        <rFont val="Calibri"/>
      </rPr>
      <t xml:space="preserve">
</t>
    </r>
    <r>
      <rPr>
        <sz val="11"/>
        <color rgb="FF000000"/>
        <rFont val="Calibri"/>
      </rPr>
      <t>Commit changes by selecting "Commit" in the upper-right corner of the screen. Select "OK" when the confirmation dialog appears.</t>
    </r>
  </si>
  <si>
    <r>
      <rPr>
        <sz val="11"/>
        <color rgb="FF000000"/>
        <rFont val="Calibri"/>
      </rPr>
      <t>If the network does not provide safeguards against DoS attacks, network resources will be unavailable to users.</t>
    </r>
    <r>
      <rPr>
        <sz val="11"/>
        <color rgb="FF000000"/>
        <rFont val="Calibri"/>
      </rPr>
      <t xml:space="preserve">
</t>
    </r>
    <r>
      <rPr>
        <sz val="11"/>
        <color rgb="FF000000"/>
        <rFont val="Calibri"/>
      </rPr>
      <t>Installation of IDPS detection and prevention components (i.e., sensors) at key boundaries in the architecture mitigates the risk of DoS attacks. These attacks can be detected by matching observed communications traffic with patterns of known attacks and monitoring for anomalies in traffic volume, type, or protocol usage.</t>
    </r>
    <r>
      <rPr>
        <sz val="11"/>
        <color rgb="FF000000"/>
        <rFont val="Calibri"/>
      </rPr>
      <t xml:space="preserve">
</t>
    </r>
    <r>
      <rPr>
        <sz val="11"/>
        <color rgb="FF000000"/>
        <rFont val="Calibri"/>
      </rPr>
      <t>Detection components that use signatures can detect known attacks by using known attack signatures. Signatures are usually obtained from and updated by the IDPS component vendor. These attacks include SYN-flood, ICMP-flood, and Land Attacks.</t>
    </r>
    <r>
      <rPr>
        <sz val="11"/>
        <color rgb="FF000000"/>
        <rFont val="Calibri"/>
      </rPr>
      <t xml:space="preserve">
</t>
    </r>
    <r>
      <rPr>
        <sz val="11"/>
        <color rgb="FF000000"/>
        <rFont val="Calibri"/>
      </rPr>
      <t>This requirement applies to the communications traffic functionality of the IDPS as it pertains to handling communications traffic, rather than to the IDPS device itself.</t>
    </r>
  </si>
  <si>
    <r>
      <rPr>
        <sz val="11"/>
        <color rgb="FF000000"/>
        <rFont val="Calibri"/>
      </rPr>
      <t>Go to Objects &gt;&gt; Security Profiles &gt;&gt; Vulnerability Protection.</t>
    </r>
    <r>
      <rPr>
        <sz val="11"/>
        <color rgb="FF000000"/>
        <rFont val="Calibri"/>
      </rPr>
      <t xml:space="preserve">
</t>
    </r>
    <r>
      <rPr>
        <sz val="11"/>
        <color rgb="FF000000"/>
        <rFont val="Calibri"/>
      </rPr>
      <t>If there are no Vulnerability Protection Profiles configured, this is a finding.</t>
    </r>
    <r>
      <rPr>
        <sz val="11"/>
        <color rgb="FF000000"/>
        <rFont val="Calibri"/>
      </rPr>
      <t xml:space="preserve">
</t>
    </r>
    <r>
      <rPr>
        <sz val="11"/>
        <color rgb="FF000000"/>
        <rFont val="Calibri"/>
      </rPr>
      <t>Ask the administrator which Vulnerability Protection Profile is used for interzone traffic.</t>
    </r>
    <r>
      <rPr>
        <sz val="11"/>
        <color rgb="FF000000"/>
        <rFont val="Calibri"/>
      </rPr>
      <t xml:space="preserve">
</t>
    </r>
    <r>
      <rPr>
        <sz val="11"/>
        <color rgb="FF000000"/>
        <rFont val="Calibri"/>
      </rPr>
      <t>View the configured Vulnerability Protection Profiles; check the "Severity" and "Action" columns.</t>
    </r>
    <r>
      <rPr>
        <sz val="11"/>
        <color rgb="FF000000"/>
        <rFont val="Calibri"/>
      </rPr>
      <t xml:space="preserve">
</t>
    </r>
    <r>
      <rPr>
        <sz val="11"/>
        <color rgb="FF000000"/>
        <rFont val="Calibri"/>
      </rPr>
      <t>If the Vulnerability Protection Profile used for interzone traffic does not block all critical, high, and medium threats, this is a finding.</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Review each of the configured security policies in turn.</t>
    </r>
    <r>
      <rPr>
        <sz val="11"/>
        <color rgb="FF000000"/>
        <rFont val="Calibri"/>
      </rPr>
      <t xml:space="preserve">
</t>
    </r>
    <r>
      <rPr>
        <sz val="11"/>
        <color rgb="FF000000"/>
        <rFont val="Calibri"/>
      </rPr>
      <t>For any Security Policy that affects traffic between Zones (interzone), view the Profile column. If the Profile column does not display the Vulnerability Protection Profile symbol, this is a finding.</t>
    </r>
  </si>
  <si>
    <t>V-207705</t>
  </si>
  <si>
    <r>
      <rPr>
        <sz val="11"/>
        <rFont val="Calibri"/>
      </rPr>
      <t>Palo Alto Networks security platform components, including sensors, event databases, and management consoles must integrate with a network-wide monitoring capability.</t>
    </r>
  </si>
  <si>
    <r>
      <rPr>
        <sz val="11"/>
        <color rgb="FF000000"/>
        <rFont val="Calibri"/>
      </rPr>
      <t>To create a NetFlow Server Profile:</t>
    </r>
    <r>
      <rPr>
        <sz val="11"/>
        <color rgb="FF000000"/>
        <rFont val="Calibri"/>
      </rPr>
      <t xml:space="preserve">
</t>
    </r>
    <r>
      <rPr>
        <sz val="11"/>
        <color rgb="FF000000"/>
        <rFont val="Calibri"/>
      </rPr>
      <t>Go to Device &gt;&gt; Server Profiles &gt;&gt; NetFlow</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"NetFlow Server Profile" window, complete the required fields.</t>
    </r>
    <r>
      <rPr>
        <sz val="11"/>
        <color rgb="FF000000"/>
        <rFont val="Calibri"/>
      </rPr>
      <t xml:space="preserve">
</t>
    </r>
    <r>
      <rPr>
        <sz val="11"/>
        <color rgb="FF000000"/>
        <rFont val="Calibri"/>
      </rPr>
      <t>In the "Name" field, enter the name of the NetFlow Server Profile.</t>
    </r>
    <r>
      <rPr>
        <sz val="11"/>
        <color rgb="FF000000"/>
        <rFont val="Calibri"/>
      </rPr>
      <t xml:space="preserve">
</t>
    </r>
    <r>
      <rPr>
        <sz val="11"/>
        <color rgb="FF000000"/>
        <rFont val="Calibri"/>
      </rPr>
      <t xml:space="preserve">In the "Minutes" field, enter the number of minutes after which the NetFlow template is refreshed. </t>
    </r>
    <r>
      <rPr>
        <sz val="11"/>
        <color rgb="FF000000"/>
        <rFont val="Calibri"/>
      </rPr>
      <t xml:space="preserve">
</t>
    </r>
    <r>
      <rPr>
        <sz val="11"/>
        <color rgb="FF000000"/>
        <rFont val="Calibri"/>
      </rPr>
      <t>In the "Packets" field, enter the number of packets after which the NetFlow template is refreshed.</t>
    </r>
    <r>
      <rPr>
        <sz val="11"/>
        <color rgb="FF000000"/>
        <rFont val="Calibri"/>
      </rPr>
      <t xml:space="preserve">
</t>
    </r>
    <r>
      <rPr>
        <sz val="11"/>
        <color rgb="FF000000"/>
        <rFont val="Calibri"/>
      </rPr>
      <t>In the "Active Timeout" field, enter the frequency (in minutes) the device exports records.</t>
    </r>
    <r>
      <rPr>
        <sz val="11"/>
        <color rgb="FF000000"/>
        <rFont val="Calibri"/>
      </rPr>
      <t xml:space="preserve">
</t>
    </r>
    <r>
      <rPr>
        <sz val="11"/>
        <color rgb="FF000000"/>
        <rFont val="Calibri"/>
      </rPr>
      <t>Select the "PAN-OS Field Types" check box to export "App-ID" and "User-ID" fields.</t>
    </r>
    <r>
      <rPr>
        <sz val="11"/>
        <color rgb="FF000000"/>
        <rFont val="Calibri"/>
      </rPr>
      <t xml:space="preserve">
</t>
    </r>
    <r>
      <rPr>
        <sz val="11"/>
        <color rgb="FF000000"/>
        <rFont val="Calibri"/>
      </rPr>
      <t>Select "Add" to add a NetFlow collector.</t>
    </r>
    <r>
      <rPr>
        <sz val="11"/>
        <color rgb="FF000000"/>
        <rFont val="Calibri"/>
      </rPr>
      <t xml:space="preserve">
</t>
    </r>
    <r>
      <rPr>
        <sz val="11"/>
        <color rgb="FF000000"/>
        <rFont val="Calibri"/>
      </rPr>
      <t>In the "Name" field, enter the name of the server.</t>
    </r>
    <r>
      <rPr>
        <sz val="11"/>
        <color rgb="FF000000"/>
        <rFont val="Calibri"/>
      </rPr>
      <t xml:space="preserve">
</t>
    </r>
    <r>
      <rPr>
        <sz val="11"/>
        <color rgb="FF000000"/>
        <rFont val="Calibri"/>
      </rPr>
      <t>In the "NetFlow Server" field, enter the hostname or IP address of the server.</t>
    </r>
    <r>
      <rPr>
        <sz val="11"/>
        <color rgb="FF000000"/>
        <rFont val="Calibri"/>
      </rPr>
      <t xml:space="preserve">
</t>
    </r>
    <r>
      <rPr>
        <sz val="11"/>
        <color rgb="FF000000"/>
        <rFont val="Calibri"/>
      </rPr>
      <t>In the "Port" field enter the port used by the NetFlow collector (default 2055).</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Assign the NetFlow server profile to the interfaces that carry the traffic to be analyzed.  These steps assume that it is one of the Ethernet interfaces.  The configuration is the same for Ethernet, VLAN, Loopback and Tunnel interfaces.</t>
    </r>
    <r>
      <rPr>
        <sz val="11"/>
        <color rgb="FF000000"/>
        <rFont val="Calibri"/>
      </rPr>
      <t xml:space="preserve">
</t>
    </r>
    <r>
      <rPr>
        <sz val="11"/>
        <color rgb="FF000000"/>
        <rFont val="Calibri"/>
      </rPr>
      <t>Go to Network &gt;&gt; Interfaces &gt;&gt; Ethernet</t>
    </r>
    <r>
      <rPr>
        <sz val="11"/>
        <color rgb="FF000000"/>
        <rFont val="Calibri"/>
      </rPr>
      <t xml:space="preserve">
</t>
    </r>
    <r>
      <rPr>
        <sz val="11"/>
        <color rgb="FF000000"/>
        <rFont val="Calibri"/>
      </rPr>
      <t>Select the interface that the traffic traverses.</t>
    </r>
    <r>
      <rPr>
        <sz val="11"/>
        <color rgb="FF000000"/>
        <rFont val="Calibri"/>
      </rPr>
      <t xml:space="preserve">
</t>
    </r>
    <r>
      <rPr>
        <sz val="11"/>
        <color rgb="FF000000"/>
        <rFont val="Calibri"/>
      </rPr>
      <t>In the "Ethernet Interface" window, in the "NetFlow Profile" field, select the configured NetFlow Profile.</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Commit changes by selecting "Commit" in the upper-right corner of the screen.  Select "OK" when the confirmation dialog appears.</t>
    </r>
  </si>
  <si>
    <r>
      <rPr>
        <sz val="11"/>
        <color rgb="FF000000"/>
        <rFont val="Calibri"/>
      </rPr>
      <t>An integrated, network-wide intrusion detection capability increases the ability to detect and prevent sophisticated distributed attacks based on access patterns and characteristics of access.</t>
    </r>
    <r>
      <rPr>
        <sz val="11"/>
        <color rgb="FF000000"/>
        <rFont val="Calibri"/>
      </rPr>
      <t xml:space="preserve">
</t>
    </r>
    <r>
      <rPr>
        <sz val="11"/>
        <color rgb="FF000000"/>
        <rFont val="Calibri"/>
      </rPr>
      <t xml:space="preserve">Integration is more than centralized logging and a centralized management console. The enclave's monitoring capability may include multiple sensors, IPS, sensor event databases, behavior-based monitoring devices, application-level content inspection systems, malicious code protection software, scanning tools, audit record monitoring software, and network monitoring software. Some tools may monitor external traffic while others monitor internal traffic at key boundaries. </t>
    </r>
    <r>
      <rPr>
        <sz val="11"/>
        <color rgb="FF000000"/>
        <rFont val="Calibri"/>
      </rPr>
      <t xml:space="preserve">
</t>
    </r>
    <r>
      <rPr>
        <sz val="11"/>
        <color rgb="FF000000"/>
        <rFont val="Calibri"/>
      </rPr>
      <t>These capabilities may be implemented using different devices and therefore can have different security policies and severity-level schema. This is valuable because content filtering, monitoring, and prevention can become a bottleneck on the network if not carefully configured.</t>
    </r>
  </si>
  <si>
    <r>
      <rPr>
        <sz val="11"/>
        <color rgb="FF000000"/>
        <rFont val="Calibri"/>
      </rPr>
      <t>Go to Device &gt;&gt; Server Profiles &gt;&gt; NetFlow</t>
    </r>
    <r>
      <rPr>
        <sz val="11"/>
        <color rgb="FF000000"/>
        <rFont val="Calibri"/>
      </rPr>
      <t xml:space="preserve">
</t>
    </r>
    <r>
      <rPr>
        <sz val="11"/>
        <color rgb="FF000000"/>
        <rFont val="Calibri"/>
      </rPr>
      <t>If no NetFlow Server Profiles are configured, this is a finding.</t>
    </r>
    <r>
      <rPr>
        <sz val="11"/>
        <color rgb="FF000000"/>
        <rFont val="Calibri"/>
      </rPr>
      <t xml:space="preserve">
</t>
    </r>
    <r>
      <rPr>
        <sz val="11"/>
        <color rgb="FF000000"/>
        <rFont val="Calibri"/>
      </rPr>
      <t>This step assumes that it is an Ethernet interface that is being monitored.  The verification is the same for Ethernet, VLAN, Loopback and Tunnel interfaces.  Ask the Administrator which interface is being monitored; there may be more than one.</t>
    </r>
    <r>
      <rPr>
        <sz val="11"/>
        <color rgb="FF000000"/>
        <rFont val="Calibri"/>
      </rPr>
      <t xml:space="preserve">
</t>
    </r>
    <r>
      <rPr>
        <sz val="11"/>
        <color rgb="FF000000"/>
        <rFont val="Calibri"/>
      </rPr>
      <t>Go to Network &gt;&gt; Interfaces &gt;&gt; Ethernet</t>
    </r>
    <r>
      <rPr>
        <sz val="11"/>
        <color rgb="FF000000"/>
        <rFont val="Calibri"/>
      </rPr>
      <t xml:space="preserve">
</t>
    </r>
    <r>
      <rPr>
        <sz val="11"/>
        <color rgb="FF000000"/>
        <rFont val="Calibri"/>
      </rPr>
      <t>Select the interface that is being monitored.</t>
    </r>
    <r>
      <rPr>
        <sz val="11"/>
        <color rgb="FF000000"/>
        <rFont val="Calibri"/>
      </rPr>
      <t xml:space="preserve">
</t>
    </r>
    <r>
      <rPr>
        <sz val="11"/>
        <color rgb="FF000000"/>
        <rFont val="Calibri"/>
      </rPr>
      <t>If the "NetFlow Profile" field is "None", this is a finding.</t>
    </r>
  </si>
  <si>
    <t>V-207706</t>
  </si>
  <si>
    <r>
      <rPr>
        <sz val="11"/>
        <rFont val="Calibri"/>
      </rPr>
      <t>The Palo Alto Networks security platform must detect use of network services that have not been authorized or approved by the ISSM and ISSO, at a minimum.</t>
    </r>
  </si>
  <si>
    <r>
      <rPr>
        <sz val="11"/>
        <color rgb="FF000000"/>
        <rFont val="Calibri"/>
      </rPr>
      <t>Obtain the list of network services that have not been authorized or approved by the ISSM and ISSO.  For each prohibited network service, configure a security policy that denies traffic associated with it and logs the denied traffic.</t>
    </r>
    <r>
      <rPr>
        <sz val="11"/>
        <color rgb="FF000000"/>
        <rFont val="Calibri"/>
      </rPr>
      <t xml:space="preserve">
</t>
    </r>
    <r>
      <rPr>
        <sz val="11"/>
        <color rgb="FF000000"/>
        <rFont val="Calibri"/>
      </rPr>
      <t>To create or edit a Security Policy:</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 xml:space="preserve">Select "Add" to create a new security policy or select the name of the security policy to edit it. </t>
    </r>
    <r>
      <rPr>
        <sz val="11"/>
        <color rgb="FF000000"/>
        <rFont val="Calibri"/>
      </rPr>
      <t xml:space="preserve">
</t>
    </r>
    <r>
      <rPr>
        <sz val="11"/>
        <color rgb="FF000000"/>
        <rFont val="Calibri"/>
      </rPr>
      <t>Configure the specific parameters of the policy by completing the required information in the fields of each tab.</t>
    </r>
    <r>
      <rPr>
        <sz val="11"/>
        <color rgb="FF000000"/>
        <rFont val="Calibri"/>
      </rPr>
      <t xml:space="preserve">
</t>
    </r>
    <r>
      <rPr>
        <sz val="11"/>
        <color rgb="FF000000"/>
        <rFont val="Calibri"/>
      </rPr>
      <t>Commit changes by selecting "Commit" in the upper-right corner of the screen.  Select "OK" when the confirmation dialog appears.</t>
    </r>
  </si>
  <si>
    <r>
      <rPr>
        <sz val="11"/>
        <color rgb="FF000000"/>
        <rFont val="Calibri"/>
      </rPr>
      <t>Unauthorized or unapproved network services lack organizational verification or validation and therefore may be unreliable or serve as malicious rogues for valid services.</t>
    </r>
    <r>
      <rPr>
        <sz val="11"/>
        <color rgb="FF000000"/>
        <rFont val="Calibri"/>
      </rPr>
      <t xml:space="preserve">
</t>
    </r>
    <r>
      <rPr>
        <sz val="11"/>
        <color rgb="FF000000"/>
        <rFont val="Calibri"/>
      </rPr>
      <t>Examples of network services include service-oriented architectures (SOAs), cloud-based services (e.g., infrastructure as a service, platform as a service, or software as a service), cross-domain, Voice Over Internet Protocol, Instant Messaging, auto-execute, and file sharing.</t>
    </r>
    <r>
      <rPr>
        <sz val="11"/>
        <color rgb="FF000000"/>
        <rFont val="Calibri"/>
      </rPr>
      <t xml:space="preserve">
</t>
    </r>
    <r>
      <rPr>
        <sz val="11"/>
        <color rgb="FF000000"/>
        <rFont val="Calibri"/>
      </rPr>
      <t>To comply with this requirement, the IDPS may be configured to detect services either directly or indirectly (i.e., by detecting traffic associated with a service).</t>
    </r>
  </si>
  <si>
    <r>
      <rPr>
        <sz val="11"/>
        <color rgb="FF000000"/>
        <rFont val="Calibri"/>
      </rPr>
      <t>Obtain the list of network services that have not been authorized or approved by the ISSM and ISSO.  For each prohibited network service, view the security policies that denies traffic associated with it and logs the denied traffic.</t>
    </r>
    <r>
      <rPr>
        <sz val="11"/>
        <color rgb="FF000000"/>
        <rFont val="Calibri"/>
      </rPr>
      <t xml:space="preserve">
</t>
    </r>
    <r>
      <rPr>
        <sz val="11"/>
        <color rgb="FF000000"/>
        <rFont val="Calibri"/>
      </rPr>
      <t>If there is no list of unauthorized network services,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there are no configured security policies that specifically match the list of unauthorized network services,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security policies do not deny the traffic associated with the unauthorized network services, this is a finding.</t>
    </r>
  </si>
  <si>
    <t>V-207707</t>
  </si>
  <si>
    <r>
      <rPr>
        <sz val="11"/>
        <rFont val="Calibri"/>
      </rPr>
      <t>The Palo Alto Networks security platform must generate a log record when unauthorized network services are detected.</t>
    </r>
  </si>
  <si>
    <r>
      <rPr>
        <sz val="11"/>
        <color rgb="FF000000"/>
        <rFont val="Calibri"/>
      </rPr>
      <t>Obtain the list of network services that have not been authorized or approved by the ISSM and ISSO.  For each prohibited network service, configure a security policy that denies traffic associated with it and logs the denied traffic.</t>
    </r>
    <r>
      <rPr>
        <sz val="11"/>
        <color rgb="FF000000"/>
        <rFont val="Calibri"/>
      </rPr>
      <t xml:space="preserve">
</t>
    </r>
    <r>
      <rPr>
        <sz val="11"/>
        <color rgb="FF000000"/>
        <rFont val="Calibri"/>
      </rPr>
      <t>To configure a Security Policy to log denied traffic:</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 xml:space="preserve">Select "Add" to create a new security policy or select the name of the security policy to edit it. </t>
    </r>
    <r>
      <rPr>
        <sz val="11"/>
        <color rgb="FF000000"/>
        <rFont val="Calibri"/>
      </rPr>
      <t xml:space="preserve">
</t>
    </r>
    <r>
      <rPr>
        <sz val="11"/>
        <color rgb="FF000000"/>
        <rFont val="Calibri"/>
      </rPr>
      <t>Configure the specific parameters of the policy by completing the required information in the fields of each tab.</t>
    </r>
    <r>
      <rPr>
        <sz val="11"/>
        <color rgb="FF000000"/>
        <rFont val="Calibri"/>
      </rPr>
      <t xml:space="preserve">
</t>
    </r>
    <r>
      <rPr>
        <sz val="11"/>
        <color rgb="FF000000"/>
        <rFont val="Calibri"/>
      </rPr>
      <t>In the "Actions" tab, select the Log forwarding profile and select "Log at Session End".</t>
    </r>
    <r>
      <rPr>
        <sz val="11"/>
        <color rgb="FF000000"/>
        <rFont val="Calibri"/>
      </rPr>
      <t xml:space="preserve">
</t>
    </r>
    <r>
      <rPr>
        <sz val="11"/>
        <color rgb="FF000000"/>
        <rFont val="Calibri"/>
      </rPr>
      <t>"Log at Session Start" may be selected under specific circumstances, but "Log at Session End" is preferred.</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</si>
  <si>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Unauthorized or unapproved network services lack organizational verification or validation and therefore may be unreliable or serve as malicious rogues for valid services.</t>
    </r>
    <r>
      <rPr>
        <sz val="11"/>
        <color rgb="FF000000"/>
        <rFont val="Calibri"/>
      </rPr>
      <t xml:space="preserve">
</t>
    </r>
    <r>
      <rPr>
        <sz val="11"/>
        <color rgb="FF000000"/>
        <rFont val="Calibri"/>
      </rPr>
      <t>Examples of network services include service-oriented architectures (SOAs), cloud-based services (e.g., infrastructure as a service, platform as a service, or software as a service), cross-domain, Voice Over Internet Protocol, Instant Messaging, auto-execute, and file sharing.</t>
    </r>
  </si>
  <si>
    <r>
      <rPr>
        <sz val="11"/>
        <color rgb="FF000000"/>
        <rFont val="Calibri"/>
      </rPr>
      <t>Obtain the list of network services that have not been authorized or approved by the ISSM and ISSO.  For each prohibited network service, view the security policies that denies traffic associated with it and logs the denied traffic.</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verify if a Security Policy logs denied traffic:</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Select the name of the security policy to view it.</t>
    </r>
    <r>
      <rPr>
        <sz val="11"/>
        <color rgb="FF000000"/>
        <rFont val="Calibri"/>
      </rPr>
      <t xml:space="preserve">
</t>
    </r>
    <r>
      <rPr>
        <sz val="11"/>
        <color rgb="FF000000"/>
        <rFont val="Calibri"/>
      </rPr>
      <t>In the "Actions" tab, in the "Log Setting" section, if neither the "Log at Session Start" nor the "Log at Session End" check boxes are checked, this is a finding.</t>
    </r>
  </si>
  <si>
    <t>V-207708</t>
  </si>
  <si>
    <r>
      <rPr>
        <sz val="11"/>
        <rFont val="Calibri"/>
      </rPr>
      <t>The Palo Alto Networks security platform must generate an alert to the ISSO and ISSM, at a minimum, when unauthorized network services are detected.</t>
    </r>
  </si>
  <si>
    <r>
      <rPr>
        <sz val="11"/>
        <color rgb="FF000000"/>
        <rFont val="Calibri"/>
      </rPr>
      <t>Obtain the list of network services that have not been authorized or approved by the ISSM and ISSO.  For each prohibited network service, configure a security policy that  generates an alert to, at a minimum, the ISSO and ISSM when unauthorized network services are detected.</t>
    </r>
    <r>
      <rPr>
        <sz val="11"/>
        <color rgb="FF000000"/>
        <rFont val="Calibri"/>
      </rPr>
      <t xml:space="preserve">
</t>
    </r>
    <r>
      <rPr>
        <sz val="11"/>
        <color rgb="FF000000"/>
        <rFont val="Calibri"/>
      </rPr>
      <t>Configure a Server Profile for use with Log Forwarding Profile(s);  if email is used, the ISSO and ISSM must be recipients.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create an email server profile:</t>
    </r>
    <r>
      <rPr>
        <sz val="11"/>
        <color rgb="FF000000"/>
        <rFont val="Calibri"/>
      </rPr>
      <t xml:space="preserve">
</t>
    </r>
    <r>
      <rPr>
        <sz val="11"/>
        <color rgb="FF000000"/>
        <rFont val="Calibri"/>
      </rPr>
      <t>Go to Device &gt;&gt; Server Profiles &gt;&gt; Email</t>
    </r>
    <r>
      <rPr>
        <sz val="11"/>
        <color rgb="FF000000"/>
        <rFont val="Calibri"/>
      </rPr>
      <t xml:space="preserve">
</t>
    </r>
    <r>
      <rPr>
        <sz val="11"/>
        <color rgb="FF000000"/>
        <rFont val="Calibri"/>
      </rPr>
      <t xml:space="preserve">Select "Add". </t>
    </r>
    <r>
      <rPr>
        <sz val="11"/>
        <color rgb="FF000000"/>
        <rFont val="Calibri"/>
      </rPr>
      <t xml:space="preserve">
</t>
    </r>
    <r>
      <rPr>
        <sz val="11"/>
        <color rgb="FF000000"/>
        <rFont val="Calibri"/>
      </rPr>
      <t>In the Email Server Profile, enter the name of the profile.</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"Servers" tab, enter the required information:</t>
    </r>
    <r>
      <rPr>
        <sz val="11"/>
        <color rgb="FF000000"/>
        <rFont val="Calibri"/>
      </rPr>
      <t xml:space="preserve">
</t>
    </r>
    <r>
      <rPr>
        <sz val="11"/>
        <color rgb="FF000000"/>
        <rFont val="Calibri"/>
      </rPr>
      <t>In the "Name" field, enter the name of the Email server</t>
    </r>
    <r>
      <rPr>
        <sz val="11"/>
        <color rgb="FF000000"/>
        <rFont val="Calibri"/>
      </rPr>
      <t xml:space="preserve">
</t>
    </r>
    <r>
      <rPr>
        <sz val="11"/>
        <color rgb="FF000000"/>
        <rFont val="Calibri"/>
      </rPr>
      <t>In the "Email Display Name" field, enter the name shown in the "From" field of the email.</t>
    </r>
    <r>
      <rPr>
        <sz val="11"/>
        <color rgb="FF000000"/>
        <rFont val="Calibri"/>
      </rPr>
      <t xml:space="preserve">
</t>
    </r>
    <r>
      <rPr>
        <sz val="11"/>
        <color rgb="FF000000"/>
        <rFont val="Calibri"/>
      </rPr>
      <t>In the "From" field, enter the From email address.</t>
    </r>
    <r>
      <rPr>
        <sz val="11"/>
        <color rgb="FF000000"/>
        <rFont val="Calibri"/>
      </rPr>
      <t xml:space="preserve">
</t>
    </r>
    <r>
      <rPr>
        <sz val="11"/>
        <color rgb="FF000000"/>
        <rFont val="Calibri"/>
      </rPr>
      <t>In the "To" field, enter the email address of the recipient.</t>
    </r>
    <r>
      <rPr>
        <sz val="11"/>
        <color rgb="FF000000"/>
        <rFont val="Calibri"/>
      </rPr>
      <t xml:space="preserve">
</t>
    </r>
    <r>
      <rPr>
        <sz val="11"/>
        <color rgb="FF000000"/>
        <rFont val="Calibri"/>
      </rPr>
      <t>In the "Additional Recipient" field, enter the email address of another recipient. You can only add one additional recipient. To add multiple recipients, add the email address of a distribution list.</t>
    </r>
    <r>
      <rPr>
        <sz val="11"/>
        <color rgb="FF000000"/>
        <rFont val="Calibri"/>
      </rPr>
      <t xml:space="preserve">
</t>
    </r>
    <r>
      <rPr>
        <sz val="11"/>
        <color rgb="FF000000"/>
        <rFont val="Calibri"/>
      </rPr>
      <t>In the "Gateway" field, enter the IP address or host name of the Simple Mail Transport Protocol (SMTP) server used to send the email.</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Configure a Log Forwarding Profile; this is under Objects &gt;&gt; Log Forwarding</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 xml:space="preserve">Select "Add" to create a new security policy or select the name of the security policy to edit it. </t>
    </r>
    <r>
      <rPr>
        <sz val="11"/>
        <color rgb="FF000000"/>
        <rFont val="Calibri"/>
      </rPr>
      <t xml:space="preserve">
</t>
    </r>
    <r>
      <rPr>
        <sz val="11"/>
        <color rgb="FF000000"/>
        <rFont val="Calibri"/>
      </rPr>
      <t>Configure the specific parameters of the policy by completing the required information in the fields of each tab.</t>
    </r>
    <r>
      <rPr>
        <sz val="11"/>
        <color rgb="FF000000"/>
        <rFont val="Calibri"/>
      </rPr>
      <t xml:space="preserve">
</t>
    </r>
    <r>
      <rPr>
        <sz val="11"/>
        <color rgb="FF000000"/>
        <rFont val="Calibri"/>
      </rPr>
      <t>In the "Actions" tab, select the Log forwarding profile and select "Log at Session End".</t>
    </r>
    <r>
      <rPr>
        <sz val="11"/>
        <color rgb="FF000000"/>
        <rFont val="Calibri"/>
      </rPr>
      <t xml:space="preserve">
</t>
    </r>
    <r>
      <rPr>
        <sz val="11"/>
        <color rgb="FF000000"/>
        <rFont val="Calibri"/>
      </rPr>
      <t>"Log at Session Start" may be selected under specific circumstances, but "Log at Session End" is preferred.</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</si>
  <si>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Unauthorized or unapproved network services lack organizational verification or validation and therefore may be unreliable or serve as malicious rogues for valid services.</t>
    </r>
    <r>
      <rPr>
        <sz val="11"/>
        <color rgb="FF000000"/>
        <rFont val="Calibri"/>
      </rPr>
      <t xml:space="preserve">
</t>
    </r>
    <r>
      <rPr>
        <sz val="11"/>
        <color rgb="FF000000"/>
        <rFont val="Calibri"/>
      </rPr>
      <t>Automated mechanisms can be used to send automatic alerts or notifications. Such automatic alerts or notifications can be conveyed in a variety of ways (e.g., telephonically, via electronic mail, via text message, or via websites).</t>
    </r>
    <r>
      <rPr>
        <sz val="11"/>
        <color rgb="FF000000"/>
        <rFont val="Calibri"/>
      </rPr>
      <t xml:space="preserve">
</t>
    </r>
    <r>
      <rPr>
        <sz val="11"/>
        <color rgb="FF000000"/>
        <rFont val="Calibri"/>
      </rPr>
      <t>The IDPS must either send the alert to a management console that is actively monitored by authorized personnel or use a messaging capability to send the alert directly to designated personnel.</t>
    </r>
  </si>
  <si>
    <r>
      <rPr>
        <sz val="11"/>
        <color rgb="FF000000"/>
        <rFont val="Calibri"/>
      </rPr>
      <t xml:space="preserve">Obtain the list of network services that have not been authorized or approved by the ISSM and ISSO.  For each prohibited network service, view the security policies that denies traffic associated with it and logs the denied traffic. </t>
    </r>
    <r>
      <rPr>
        <sz val="11"/>
        <color rgb="FF000000"/>
        <rFont val="Calibri"/>
      </rPr>
      <t xml:space="preserve">
</t>
    </r>
    <r>
      <rPr>
        <sz val="11"/>
        <color rgb="FF000000"/>
        <rFont val="Calibri"/>
      </rPr>
      <t>Ask the Administrator how the ISSO and ISSM are receiving alerts (E-mail, SNMP Trap, or Syslog).</t>
    </r>
    <r>
      <rPr>
        <sz val="11"/>
        <color rgb="FF000000"/>
        <rFont val="Calibri"/>
      </rPr>
      <t xml:space="preserve">
</t>
    </r>
    <r>
      <rPr>
        <sz val="11"/>
        <color rgb="FF000000"/>
        <rFont val="Calibri"/>
      </rPr>
      <t>View the configured Server Profile; if there is no Server Profile for the method explained,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View the Log Forwarding Profiles; this is under Objects &gt;&gt; Log Forwarding.  Determine which Server Profile is associated with each Log Forwarding Profile.</t>
    </r>
    <r>
      <rPr>
        <sz val="11"/>
        <color rgb="FF000000"/>
        <rFont val="Calibri"/>
      </rPr>
      <t xml:space="preserve">
</t>
    </r>
    <r>
      <rPr>
        <sz val="11"/>
        <color rgb="FF000000"/>
        <rFont val="Calibri"/>
      </rPr>
      <t>View the Security Policies that are used to block unauthorized network services.</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 xml:space="preserve">Select the name of the security policy to view it. </t>
    </r>
    <r>
      <rPr>
        <sz val="11"/>
        <color rgb="FF000000"/>
        <rFont val="Calibri"/>
      </rPr>
      <t xml:space="preserve">
</t>
    </r>
    <r>
      <rPr>
        <sz val="11"/>
        <color rgb="FF000000"/>
        <rFont val="Calibri"/>
      </rPr>
      <t>In the "Actions" tab, in the "Log Setting" section, view the Log Forwarding Profile.</t>
    </r>
    <r>
      <rPr>
        <sz val="11"/>
        <color rgb="FF000000"/>
        <rFont val="Calibri"/>
      </rPr>
      <t xml:space="preserve">
</t>
    </r>
    <r>
      <rPr>
        <sz val="11"/>
        <color rgb="FF000000"/>
        <rFont val="Calibri"/>
      </rPr>
      <t>If there is no Log Forwarding Profile, this is a finding.</t>
    </r>
  </si>
  <si>
    <t>V-207709</t>
  </si>
  <si>
    <r>
      <rPr>
        <sz val="11"/>
        <rFont val="Calibri"/>
      </rPr>
      <t>The Palo Alto Networks security platform must continuously monitor inbound communications traffic for unusual/unauthorized activities or conditions.</t>
    </r>
  </si>
  <si>
    <r>
      <rPr>
        <sz val="11"/>
        <color rgb="FF000000"/>
        <rFont val="Calibri"/>
      </rPr>
      <t>The network architecture diagrams must identify where traffic crosses from one internal zone to another. The specific security policy is based on the authorized endpoints, applications, and protocols.</t>
    </r>
    <r>
      <rPr>
        <sz val="11"/>
        <color rgb="FF000000"/>
        <rFont val="Calibri"/>
      </rPr>
      <t xml:space="preserve">
</t>
    </r>
    <r>
      <rPr>
        <sz val="11"/>
        <color rgb="FF000000"/>
        <rFont val="Calibri"/>
      </rPr>
      <t>To create or edit a Security Policy:</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 xml:space="preserve">Select "Add" to create a new security policy or select the name of the security policy to edit it. </t>
    </r>
    <r>
      <rPr>
        <sz val="11"/>
        <color rgb="FF000000"/>
        <rFont val="Calibri"/>
      </rPr>
      <t xml:space="preserve">
</t>
    </r>
    <r>
      <rPr>
        <sz val="11"/>
        <color rgb="FF000000"/>
        <rFont val="Calibri"/>
      </rPr>
      <t>Configure the specific parameters of the policy by completing the required information in the fields of each tab.</t>
    </r>
    <r>
      <rPr>
        <sz val="11"/>
        <color rgb="FF000000"/>
        <rFont val="Calibri"/>
      </rPr>
      <t xml:space="preserve">
</t>
    </r>
    <r>
      <rPr>
        <sz val="11"/>
        <color rgb="FF000000"/>
        <rFont val="Calibri"/>
      </rPr>
      <t>Commit changes by selecting "Commit" in the upper-right corner of the screen.  Select "OK" when the confirmation dialog appears.</t>
    </r>
  </si>
  <si>
    <r>
      <rPr>
        <sz val="11"/>
        <color rgb="FF000000"/>
        <rFont val="Calibri"/>
      </rPr>
      <t>If inbound communications traffic is not continuously monitored for unusual/unauthorized activities or conditions, there will be times when hostile activity may not be noticed and defended against.</t>
    </r>
    <r>
      <rPr>
        <sz val="11"/>
        <color rgb="FF000000"/>
        <rFont val="Calibri"/>
      </rPr>
      <t xml:space="preserve">
</t>
    </r>
    <r>
      <rPr>
        <sz val="11"/>
        <color rgb="FF000000"/>
        <rFont val="Calibri"/>
      </rPr>
      <t>Although some of the components in the site's content scanning solution may be used for periodic scanning assessment, the IDPS sensors and other components must provide continuous, 24 hours a day, 7 days a week monitoring.</t>
    </r>
    <r>
      <rPr>
        <sz val="11"/>
        <color rgb="FF000000"/>
        <rFont val="Calibri"/>
      </rPr>
      <t xml:space="preserve">
</t>
    </r>
    <r>
      <rPr>
        <sz val="11"/>
        <color rgb="FF000000"/>
        <rFont val="Calibri"/>
      </rPr>
      <t>Unusual/unauthorized activities or conditions related to information system inbound communications traffic include, for example, internal traffic that indicates the presence of malicious code within organizational information systems or propagating among system components, the unauthorized exporting of information, or signaling to external information systems. Anomalies within organizational information systems include, for example, large file transfers, long-time persistent connections, use of unusual protocols and ports, and communications with suspected or known malicious external entities.</t>
    </r>
  </si>
  <si>
    <r>
      <rPr>
        <sz val="11"/>
        <color rgb="FF000000"/>
        <rFont val="Calibri"/>
      </rPr>
      <t xml:space="preserve">Obtain the network architecture diagrams and identify where traffic crosses from one internal zone to another and review the configuration of the Palo Alto Networks security platform.  </t>
    </r>
    <r>
      <rPr>
        <sz val="11"/>
        <color rgb="FF000000"/>
        <rFont val="Calibri"/>
      </rPr>
      <t xml:space="preserve">
</t>
    </r>
    <r>
      <rPr>
        <sz val="11"/>
        <color rgb="FF000000"/>
        <rFont val="Calibri"/>
      </rPr>
      <t>The specific security policy is based on the authorized endpoints, applications, and protocols.</t>
    </r>
    <r>
      <rPr>
        <sz val="11"/>
        <color rgb="FF000000"/>
        <rFont val="Calibri"/>
      </rPr>
      <t xml:space="preserve">
</t>
    </r>
    <r>
      <rPr>
        <sz val="11"/>
        <color rgb="FF000000"/>
        <rFont val="Calibri"/>
      </rPr>
      <t>If it does not filter traffic passing between zones, this is a finding.</t>
    </r>
  </si>
  <si>
    <t>V-207710</t>
  </si>
  <si>
    <r>
      <rPr>
        <sz val="11"/>
        <rFont val="Calibri"/>
      </rPr>
      <t>The Palo Alto Networks security platform must continuously monitor outbound communications traffic for unusual/unauthorized activities or conditions.</t>
    </r>
  </si>
  <si>
    <r>
      <rPr>
        <sz val="11"/>
        <color rgb="FF000000"/>
        <rFont val="Calibri"/>
      </rPr>
      <t>The network architecture diagrams must identify where traffic crosses from one internal zone to another.  The specific security policy is based on the authorized endpoints, applications, and protocols.</t>
    </r>
    <r>
      <rPr>
        <sz val="11"/>
        <color rgb="FF000000"/>
        <rFont val="Calibri"/>
      </rPr>
      <t xml:space="preserve">
</t>
    </r>
    <r>
      <rPr>
        <sz val="11"/>
        <color rgb="FF000000"/>
        <rFont val="Calibri"/>
      </rPr>
      <t>To create or edit a Security Policy:</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 xml:space="preserve">Select "Add" to create a new security policy or select the name of the security policy to edit it. </t>
    </r>
    <r>
      <rPr>
        <sz val="11"/>
        <color rgb="FF000000"/>
        <rFont val="Calibri"/>
      </rPr>
      <t xml:space="preserve">
</t>
    </r>
    <r>
      <rPr>
        <sz val="11"/>
        <color rgb="FF000000"/>
        <rFont val="Calibri"/>
      </rPr>
      <t>Configure the specific parameters of the policy by completing the required information in the fields of each tab.</t>
    </r>
    <r>
      <rPr>
        <sz val="11"/>
        <color rgb="FF000000"/>
        <rFont val="Calibri"/>
      </rPr>
      <t xml:space="preserve">
</t>
    </r>
    <r>
      <rPr>
        <sz val="11"/>
        <color rgb="FF000000"/>
        <rFont val="Calibri"/>
      </rPr>
      <t>Commit changes by selecting "Commit" in the upper-right corner of the screen.  Select "OK" when the confirmation dialog appears.</t>
    </r>
  </si>
  <si>
    <r>
      <rPr>
        <sz val="11"/>
        <color rgb="FF000000"/>
        <rFont val="Calibri"/>
      </rPr>
      <t>If outbound communications traffic is not continuously monitored for unusual/unauthorized activities or conditions, there will be times when hostile activity may not be noticed and defended against.</t>
    </r>
    <r>
      <rPr>
        <sz val="11"/>
        <color rgb="FF000000"/>
        <rFont val="Calibri"/>
      </rPr>
      <t xml:space="preserve">
</t>
    </r>
    <r>
      <rPr>
        <sz val="11"/>
        <color rgb="FF000000"/>
        <rFont val="Calibri"/>
      </rPr>
      <t>Although some of the components in the site's content scanning solution may be used for periodic scanning assessment, the IDPS sensors and other components must provide continuous, 24 hours a day, 7 days a week monitoring.</t>
    </r>
    <r>
      <rPr>
        <sz val="11"/>
        <color rgb="FF000000"/>
        <rFont val="Calibri"/>
      </rPr>
      <t xml:space="preserve">
</t>
    </r>
    <r>
      <rPr>
        <sz val="11"/>
        <color rgb="FF000000"/>
        <rFont val="Calibri"/>
      </rPr>
      <t>Unusual/unauthorized activities or conditions related to information system outbound communications traffic include, for example, internal traffic that indicates the presence of malicious code within organizational information systems or propagating among system components, the unauthorized exporting of information, or signaling to external information systems. Anomalies within organizational information systems include, for example, large file transfers, long-time persistent connections, use of unusual protocols and ports, and communications with suspected or known malicious external entities.</t>
    </r>
  </si>
  <si>
    <r>
      <rPr>
        <sz val="11"/>
        <color rgb="FF000000"/>
        <rFont val="Calibri"/>
      </rPr>
      <t>Obtain the network architecture diagrams and identify where traffic crosses from one internal zone to another and review the configuration of the Palo Alto Networks security platform.</t>
    </r>
    <r>
      <rPr>
        <sz val="11"/>
        <color rgb="FF000000"/>
        <rFont val="Calibri"/>
      </rPr>
      <t xml:space="preserve">
</t>
    </r>
    <r>
      <rPr>
        <sz val="11"/>
        <color rgb="FF000000"/>
        <rFont val="Calibri"/>
      </rPr>
      <t>If it does not filter traffic passing between zones, this is a finding.</t>
    </r>
  </si>
  <si>
    <t>V-207711</t>
  </si>
  <si>
    <r>
      <rPr>
        <sz val="11"/>
        <rFont val="Calibri"/>
      </rPr>
      <t>The Palo Alto Networks security platform must send an alert to, at a minimum, the ISSO and ISSM when intrusion detection events are detected which indicate a compromise or potential for compromise.</t>
    </r>
  </si>
  <si>
    <r>
      <rPr>
        <sz val="11"/>
        <color rgb="FF000000"/>
        <rFont val="Calibri"/>
      </rPr>
      <t>Configure a Server Profile for use with Log Forwarding Profile(s);  If email is used, the ISSO and ISSM must be recipients.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create an email server profile:</t>
    </r>
    <r>
      <rPr>
        <sz val="11"/>
        <color rgb="FF000000"/>
        <rFont val="Calibri"/>
      </rPr>
      <t xml:space="preserve">
</t>
    </r>
    <r>
      <rPr>
        <sz val="11"/>
        <color rgb="FF000000"/>
        <rFont val="Calibri"/>
      </rPr>
      <t>Go to Device &gt;&gt; Server Profiles &gt;&gt; Email</t>
    </r>
    <r>
      <rPr>
        <sz val="11"/>
        <color rgb="FF000000"/>
        <rFont val="Calibri"/>
      </rPr>
      <t xml:space="preserve">
</t>
    </r>
    <r>
      <rPr>
        <sz val="11"/>
        <color rgb="FF000000"/>
        <rFont val="Calibri"/>
      </rPr>
      <t xml:space="preserve">Select "Add". </t>
    </r>
    <r>
      <rPr>
        <sz val="11"/>
        <color rgb="FF000000"/>
        <rFont val="Calibri"/>
      </rPr>
      <t xml:space="preserve">
</t>
    </r>
    <r>
      <rPr>
        <sz val="11"/>
        <color rgb="FF000000"/>
        <rFont val="Calibri"/>
      </rPr>
      <t>In the Email Server Profile, enter the name of the profile.</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"Servers" tab, enter the required information.</t>
    </r>
    <r>
      <rPr>
        <sz val="11"/>
        <color rgb="FF000000"/>
        <rFont val="Calibri"/>
      </rPr>
      <t xml:space="preserve">
</t>
    </r>
    <r>
      <rPr>
        <sz val="11"/>
        <color rgb="FF000000"/>
        <rFont val="Calibri"/>
      </rPr>
      <t>In the "Name" field, enter the name of the Email server.</t>
    </r>
    <r>
      <rPr>
        <sz val="11"/>
        <color rgb="FF000000"/>
        <rFont val="Calibri"/>
      </rPr>
      <t xml:space="preserve">
</t>
    </r>
    <r>
      <rPr>
        <sz val="11"/>
        <color rgb="FF000000"/>
        <rFont val="Calibri"/>
      </rPr>
      <t>In the "Email Display" Name field, enter the name shown in the "From" field of the email.</t>
    </r>
    <r>
      <rPr>
        <sz val="11"/>
        <color rgb="FF000000"/>
        <rFont val="Calibri"/>
      </rPr>
      <t xml:space="preserve">
</t>
    </r>
    <r>
      <rPr>
        <sz val="11"/>
        <color rgb="FF000000"/>
        <rFont val="Calibri"/>
      </rPr>
      <t>In the "From" field, enter the From email address.</t>
    </r>
    <r>
      <rPr>
        <sz val="11"/>
        <color rgb="FF000000"/>
        <rFont val="Calibri"/>
      </rPr>
      <t xml:space="preserve">
</t>
    </r>
    <r>
      <rPr>
        <sz val="11"/>
        <color rgb="FF000000"/>
        <rFont val="Calibri"/>
      </rPr>
      <t>In the "To" field, enter the email address of the recipient.</t>
    </r>
    <r>
      <rPr>
        <sz val="11"/>
        <color rgb="FF000000"/>
        <rFont val="Calibri"/>
      </rPr>
      <t xml:space="preserve">
</t>
    </r>
    <r>
      <rPr>
        <sz val="11"/>
        <color rgb="FF000000"/>
        <rFont val="Calibri"/>
      </rPr>
      <t>In the "Additional Recipient" field, enter the email address of another recipient. You can only add one additional recipient. To add multiple recipients, add the email address of a distribution list.</t>
    </r>
    <r>
      <rPr>
        <sz val="11"/>
        <color rgb="FF000000"/>
        <rFont val="Calibri"/>
      </rPr>
      <t xml:space="preserve">
</t>
    </r>
    <r>
      <rPr>
        <sz val="11"/>
        <color rgb="FF000000"/>
        <rFont val="Calibri"/>
      </rPr>
      <t>In the "Gateway" field, enter the IP address or host name of the Simple Mail Transport Protocol (SMTP) server used to send the email.</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Configure a Log Forwarding Profile; this is under Objects &gt;&gt; Log Forwarding.</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 xml:space="preserve">Select "Add" to create a new security policy or select the name of the security policy to edit it. </t>
    </r>
    <r>
      <rPr>
        <sz val="11"/>
        <color rgb="FF000000"/>
        <rFont val="Calibri"/>
      </rPr>
      <t xml:space="preserve">
</t>
    </r>
    <r>
      <rPr>
        <sz val="11"/>
        <color rgb="FF000000"/>
        <rFont val="Calibri"/>
      </rPr>
      <t>Configure the specific parameters of the policy by completing the required information in the fields of each tab.</t>
    </r>
    <r>
      <rPr>
        <sz val="11"/>
        <color rgb="FF000000"/>
        <rFont val="Calibri"/>
      </rPr>
      <t xml:space="preserve">
</t>
    </r>
    <r>
      <rPr>
        <sz val="11"/>
        <color rgb="FF000000"/>
        <rFont val="Calibri"/>
      </rPr>
      <t>In the "Actions" tab, select the Log forwarding profile and select "Log at Session End".</t>
    </r>
    <r>
      <rPr>
        <sz val="11"/>
        <color rgb="FF000000"/>
        <rFont val="Calibri"/>
      </rPr>
      <t xml:space="preserve">
</t>
    </r>
    <r>
      <rPr>
        <sz val="11"/>
        <color rgb="FF000000"/>
        <rFont val="Calibri"/>
      </rPr>
      <t>"Log at Session Start" may be selected under specific circumstances, but "Log at Session End" is preferred.</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</si>
  <si>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Without an alert, security personnel may be unaware of intrusion detection incidents that require immediate action and this delay may result in the loss or compromise of information.</t>
    </r>
    <r>
      <rPr>
        <sz val="11"/>
        <color rgb="FF000000"/>
        <rFont val="Calibri"/>
      </rPr>
      <t xml:space="preserve">
</t>
    </r>
    <r>
      <rPr>
        <sz val="11"/>
        <color rgb="FF000000"/>
        <rFont val="Calibri"/>
      </rPr>
      <t>An Intrusion Detection and Prevention System must generate an alert when detection events from real-time monitoring occur. Alerts may be transmitted, for example, telephonically, by electronic mail messages, or by text messaging. The IDPS must either send the alert to a management console that is actively monitored by authorized personnel or use a messaging capability to send the alert directly to designated personnel. For each violation of a security policy, an alert to, at a minimum, the ISSO and ISSM, must be sent.</t>
    </r>
  </si>
  <si>
    <r>
      <rPr>
        <sz val="11"/>
        <color rgb="FF000000"/>
        <rFont val="Calibri"/>
      </rPr>
      <t>Ask the Administrator how the ISSO and ISSM are receiving alerts (E-mail, SNMP Trap, or Syslog).</t>
    </r>
    <r>
      <rPr>
        <sz val="11"/>
        <color rgb="FF000000"/>
        <rFont val="Calibri"/>
      </rPr>
      <t xml:space="preserve">
</t>
    </r>
    <r>
      <rPr>
        <sz val="11"/>
        <color rgb="FF000000"/>
        <rFont val="Calibri"/>
      </rPr>
      <t>View the configured Server Profile.</t>
    </r>
    <r>
      <rPr>
        <sz val="11"/>
        <color rgb="FF000000"/>
        <rFont val="Calibri"/>
      </rPr>
      <t xml:space="preserve">
</t>
    </r>
    <r>
      <rPr>
        <sz val="11"/>
        <color rgb="FF000000"/>
        <rFont val="Calibri"/>
      </rPr>
      <t>If there is no Server Profile for the method explained, this is a finding.</t>
    </r>
    <r>
      <rPr>
        <sz val="11"/>
        <color rgb="FF000000"/>
        <rFont val="Calibri"/>
      </rPr>
      <t xml:space="preserve">
</t>
    </r>
    <r>
      <rPr>
        <sz val="11"/>
        <color rgb="FF000000"/>
        <rFont val="Calibri"/>
      </rPr>
      <t>View the Log Forwarding Profiles; this is under Objects &gt;&gt; Log Forwarding.  Determine which Server Profile is associated with each Log Forwarding Profile.</t>
    </r>
    <r>
      <rPr>
        <sz val="11"/>
        <color rgb="FF000000"/>
        <rFont val="Calibri"/>
      </rPr>
      <t xml:space="preserve">
</t>
    </r>
    <r>
      <rPr>
        <sz val="11"/>
        <color rgb="FF000000"/>
        <rFont val="Calibri"/>
      </rPr>
      <t>View the Security Policies that are used to block unauthorized network services.</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Select the name of the security policy to view it.</t>
    </r>
    <r>
      <rPr>
        <sz val="11"/>
        <color rgb="FF000000"/>
        <rFont val="Calibri"/>
      </rPr>
      <t xml:space="preserve">
</t>
    </r>
    <r>
      <rPr>
        <sz val="11"/>
        <color rgb="FF000000"/>
        <rFont val="Calibri"/>
      </rPr>
      <t>In the "Actions" tab, in the "Log Setting" section, view the Log Forwarding Profile.</t>
    </r>
    <r>
      <rPr>
        <sz val="11"/>
        <color rgb="FF000000"/>
        <rFont val="Calibri"/>
      </rPr>
      <t xml:space="preserve">
</t>
    </r>
    <r>
      <rPr>
        <sz val="11"/>
        <color rgb="FF000000"/>
        <rFont val="Calibri"/>
      </rPr>
      <t>If there is no Log Forwarding Profile, this is a finding.</t>
    </r>
  </si>
  <si>
    <t>V-207712</t>
  </si>
  <si>
    <r>
      <rPr>
        <sz val="11"/>
        <rFont val="Calibri"/>
      </rPr>
      <t>The Palo Alto Networks security platform must send an alert to, at a minimum, the ISSO and ISSM when threats identified by authoritative sources (e.g., IAVMs or CTOs) are detected.</t>
    </r>
  </si>
  <si>
    <r>
      <rPr>
        <sz val="11"/>
        <color rgb="FF000000"/>
        <rFont val="Calibri"/>
      </rPr>
      <t>Configure a Server Profile for use with Log Forwarding Profile(s);  If email is used, the ISSO and ISSM must be recipients.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create an email server profile:</t>
    </r>
    <r>
      <rPr>
        <sz val="11"/>
        <color rgb="FF000000"/>
        <rFont val="Calibri"/>
      </rPr>
      <t xml:space="preserve">
</t>
    </r>
    <r>
      <rPr>
        <sz val="11"/>
        <color rgb="FF000000"/>
        <rFont val="Calibri"/>
      </rPr>
      <t>Go to Device &gt;&gt; Server Profiles &gt;&gt; Email</t>
    </r>
    <r>
      <rPr>
        <sz val="11"/>
        <color rgb="FF000000"/>
        <rFont val="Calibri"/>
      </rPr>
      <t xml:space="preserve">
</t>
    </r>
    <r>
      <rPr>
        <sz val="11"/>
        <color rgb="FF000000"/>
        <rFont val="Calibri"/>
      </rPr>
      <t xml:space="preserve">Select "Add". </t>
    </r>
    <r>
      <rPr>
        <sz val="11"/>
        <color rgb="FF000000"/>
        <rFont val="Calibri"/>
      </rPr>
      <t xml:space="preserve">
</t>
    </r>
    <r>
      <rPr>
        <sz val="11"/>
        <color rgb="FF000000"/>
        <rFont val="Calibri"/>
      </rPr>
      <t>In the Email Server Profile, enter the name of the profile.</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"Servers" tab, enter the required information:</t>
    </r>
    <r>
      <rPr>
        <sz val="11"/>
        <color rgb="FF000000"/>
        <rFont val="Calibri"/>
      </rPr>
      <t xml:space="preserve">
</t>
    </r>
    <r>
      <rPr>
        <sz val="11"/>
        <color rgb="FF000000"/>
        <rFont val="Calibri"/>
      </rPr>
      <t>In the "Name" field, enter the name of the Email server.</t>
    </r>
    <r>
      <rPr>
        <sz val="11"/>
        <color rgb="FF000000"/>
        <rFont val="Calibri"/>
      </rPr>
      <t xml:space="preserve">
</t>
    </r>
    <r>
      <rPr>
        <sz val="11"/>
        <color rgb="FF000000"/>
        <rFont val="Calibri"/>
      </rPr>
      <t>In the "Email Display Name" field, enter the name shown in the "From" field of the email.</t>
    </r>
    <r>
      <rPr>
        <sz val="11"/>
        <color rgb="FF000000"/>
        <rFont val="Calibri"/>
      </rPr>
      <t xml:space="preserve">
</t>
    </r>
    <r>
      <rPr>
        <sz val="11"/>
        <color rgb="FF000000"/>
        <rFont val="Calibri"/>
      </rPr>
      <t>In the "From" field, enter the From email address.</t>
    </r>
    <r>
      <rPr>
        <sz val="11"/>
        <color rgb="FF000000"/>
        <rFont val="Calibri"/>
      </rPr>
      <t xml:space="preserve">
</t>
    </r>
    <r>
      <rPr>
        <sz val="11"/>
        <color rgb="FF000000"/>
        <rFont val="Calibri"/>
      </rPr>
      <t>In the "To" field, enter the email address of the recipient.</t>
    </r>
    <r>
      <rPr>
        <sz val="11"/>
        <color rgb="FF000000"/>
        <rFont val="Calibri"/>
      </rPr>
      <t xml:space="preserve">
</t>
    </r>
    <r>
      <rPr>
        <sz val="11"/>
        <color rgb="FF000000"/>
        <rFont val="Calibri"/>
      </rPr>
      <t>In the "Additional Recipient" field, enter the email address of another recipient. You can only add one additional recipient. To add multiple recipients, add the email address of a distribution list.</t>
    </r>
    <r>
      <rPr>
        <sz val="11"/>
        <color rgb="FF000000"/>
        <rFont val="Calibri"/>
      </rPr>
      <t xml:space="preserve">
</t>
    </r>
    <r>
      <rPr>
        <sz val="11"/>
        <color rgb="FF000000"/>
        <rFont val="Calibri"/>
      </rPr>
      <t>In the "Gateway" field, enter the IP address or host name of the Simple Mail Transport Protocol (SMTP) server used to send the email.</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Configure a Log Forwarding Profile; this is under Objects &gt;&gt; Log Forwarding.</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 xml:space="preserve">Select "Add" to create a new security policy or select the name of the security policy to edit it. </t>
    </r>
    <r>
      <rPr>
        <sz val="11"/>
        <color rgb="FF000000"/>
        <rFont val="Calibri"/>
      </rPr>
      <t xml:space="preserve">
</t>
    </r>
    <r>
      <rPr>
        <sz val="11"/>
        <color rgb="FF000000"/>
        <rFont val="Calibri"/>
      </rPr>
      <t>Configure the specific parameters of the policy by completing the required information in the fields of each tab.</t>
    </r>
    <r>
      <rPr>
        <sz val="11"/>
        <color rgb="FF000000"/>
        <rFont val="Calibri"/>
      </rPr>
      <t xml:space="preserve">
</t>
    </r>
    <r>
      <rPr>
        <sz val="11"/>
        <color rgb="FF000000"/>
        <rFont val="Calibri"/>
      </rPr>
      <t>In the "Actions" tab, select the Log forwarding profile and select "Log at Session End".</t>
    </r>
    <r>
      <rPr>
        <sz val="11"/>
        <color rgb="FF000000"/>
        <rFont val="Calibri"/>
      </rPr>
      <t xml:space="preserve">
</t>
    </r>
    <r>
      <rPr>
        <sz val="11"/>
        <color rgb="FF000000"/>
        <rFont val="Calibri"/>
      </rPr>
      <t>"Log at Session Start" may be selected under specific circumstances, but "Log at Session End" is preferred.</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</si>
  <si>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Without an alert, security personnel may be unaware of an impending failure of the audit capability, and the ability to perform forensic analysis and detect rate-based and other anomalies will be impeded.</t>
    </r>
    <r>
      <rPr>
        <sz val="11"/>
        <color rgb="FF000000"/>
        <rFont val="Calibri"/>
      </rPr>
      <t xml:space="preserve">
</t>
    </r>
    <r>
      <rPr>
        <sz val="11"/>
        <color rgb="FF000000"/>
        <rFont val="Calibri"/>
      </rPr>
      <t>Alerts may be transmitted, for example, telephonically, by electronic mail messages, or by text messaging. The IDPS must either send the alert to a management console that is actively monitored by authorized personnel or use a messaging capability to send the alert directly to designated personnel.</t>
    </r>
    <r>
      <rPr>
        <sz val="11"/>
        <color rgb="FF000000"/>
        <rFont val="Calibri"/>
      </rPr>
      <t xml:space="preserve">
</t>
    </r>
    <r>
      <rPr>
        <sz val="11"/>
        <color rgb="FF000000"/>
        <rFont val="Calibri"/>
      </rPr>
      <t>Each Security Policy created in response to an IAVM or CTO must log violations of that particular Security Policy.  For each violation of a security policy, an alert to, at a minimum, the ISSO and ISSM, must be sent.</t>
    </r>
  </si>
  <si>
    <r>
      <rPr>
        <sz val="11"/>
        <color rgb="FF000000"/>
        <rFont val="Calibri"/>
      </rPr>
      <t>Ask the Administrator how the ISSO and ISSM are receiving alerts (E-mail, SNMP Trap, or Syslog).</t>
    </r>
    <r>
      <rPr>
        <sz val="11"/>
        <color rgb="FF000000"/>
        <rFont val="Calibri"/>
      </rPr>
      <t xml:space="preserve">
</t>
    </r>
    <r>
      <rPr>
        <sz val="11"/>
        <color rgb="FF000000"/>
        <rFont val="Calibri"/>
      </rPr>
      <t xml:space="preserve">View the configured Server Profile; if there is no Server Profile for the method explained, this is a finding. </t>
    </r>
    <r>
      <rPr>
        <sz val="11"/>
        <color rgb="FF000000"/>
        <rFont val="Calibri"/>
      </rPr>
      <t xml:space="preserve">
</t>
    </r>
    <r>
      <rPr>
        <sz val="11"/>
        <color rgb="FF000000"/>
        <rFont val="Calibri"/>
      </rPr>
      <t>View the Log Forwarding Profiles; this is under Objects &gt;&gt; Log Forwarding.  Determine which Server Profile is associated with each Log Forwarding Profile.</t>
    </r>
    <r>
      <rPr>
        <sz val="11"/>
        <color rgb="FF000000"/>
        <rFont val="Calibri"/>
      </rPr>
      <t xml:space="preserve">
</t>
    </r>
    <r>
      <rPr>
        <sz val="11"/>
        <color rgb="FF000000"/>
        <rFont val="Calibri"/>
      </rPr>
      <t>View the Security Policies that are used to enforce policies issued by authoritative sources.</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Select the name of the security policy to view it.</t>
    </r>
    <r>
      <rPr>
        <sz val="11"/>
        <color rgb="FF000000"/>
        <rFont val="Calibri"/>
      </rPr>
      <t xml:space="preserve">
</t>
    </r>
    <r>
      <rPr>
        <sz val="11"/>
        <color rgb="FF000000"/>
        <rFont val="Calibri"/>
      </rPr>
      <t>In the "Actions" tab, in the "Log Setting" section, view the Log Forwarding Profile.  If there is no Log Forwarding Profile, this is a finding.</t>
    </r>
  </si>
  <si>
    <t>V-207713</t>
  </si>
  <si>
    <r>
      <rPr>
        <sz val="11"/>
        <rFont val="Calibri"/>
      </rPr>
      <t>The Palo Alto Networks security platform must generate an alert to, at a minimum, the ISSO and ISSM when rootkits or other malicious software which allows unauthorized privileged or non-privileged access is detected.</t>
    </r>
  </si>
  <si>
    <r>
      <rPr>
        <sz val="11"/>
        <color rgb="FF000000"/>
        <rFont val="Calibri"/>
      </rPr>
      <t>This requires the use of an Antivirus Profile, an Anti-spyware Profile, and a Vulnerability Protection Profile.</t>
    </r>
    <r>
      <rPr>
        <sz val="11"/>
        <color rgb="FF000000"/>
        <rFont val="Calibri"/>
      </rPr>
      <t xml:space="preserve">
</t>
    </r>
    <r>
      <rPr>
        <sz val="11"/>
        <color rgb="FF000000"/>
        <rFont val="Calibri"/>
      </rPr>
      <t xml:space="preserve">Configure a Server Profile for use with Log Forwarding Profile(s);  If email is used, the ISSO and ISSM must be recipients.   </t>
    </r>
    <r>
      <rPr>
        <sz val="11"/>
        <color rgb="FF000000"/>
        <rFont val="Calibri"/>
      </rPr>
      <t xml:space="preserve">
</t>
    </r>
    <r>
      <rPr>
        <sz val="11"/>
        <color rgb="FF000000"/>
        <rFont val="Calibri"/>
      </rPr>
      <t>Configure a Log Forwarding Profile; this is under Objects &gt;&gt; Log Forwarding.</t>
    </r>
    <r>
      <rPr>
        <sz val="11"/>
        <color rgb="FF000000"/>
        <rFont val="Calibri"/>
      </rPr>
      <t xml:space="preserve">
</t>
    </r>
    <r>
      <rPr>
        <sz val="11"/>
        <color rgb="FF000000"/>
        <rFont val="Calibri"/>
      </rPr>
      <t>Configure an Antivirus Profile, an Anti-spyware Profile, and a Vulnerability Protection Profile in turn.</t>
    </r>
    <r>
      <rPr>
        <sz val="11"/>
        <color rgb="FF000000"/>
        <rFont val="Calibri"/>
      </rPr>
      <t xml:space="preserve">
</t>
    </r>
    <r>
      <rPr>
        <sz val="11"/>
        <color rgb="FF000000"/>
        <rFont val="Calibri"/>
      </rPr>
      <t>Note: A custom Anti-spyware Profile or the Strict Anti-spyware Profile must be used instead of the Default Anti-spyware Profile.  The selected Anti-spyware Profile must use the block action at the critical, high, and medium severity threat levels.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Use the Antivirus Profile, Anti-spyware Profile, and the Vulnerability Protection Profile in a Security Policy that filters traffic to Internal and DMZ zones:</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Select an existing policy rule or select "Add" to create a new one.</t>
    </r>
    <r>
      <rPr>
        <sz val="11"/>
        <color rgb="FF000000"/>
        <rFont val="Calibri"/>
      </rPr>
      <t xml:space="preserve">
</t>
    </r>
    <r>
      <rPr>
        <sz val="11"/>
        <color rgb="FF000000"/>
        <rFont val="Calibri"/>
      </rPr>
      <t xml:space="preserve">In the "Actions" tab in the "Profile Setting" section; in the "Profile Type" field, select "Profiles".  The window will change to display the different categories of Profiles.  </t>
    </r>
    <r>
      <rPr>
        <sz val="11"/>
        <color rgb="FF000000"/>
        <rFont val="Calibri"/>
      </rPr>
      <t xml:space="preserve">
</t>
    </r>
    <r>
      <rPr>
        <sz val="11"/>
        <color rgb="FF000000"/>
        <rFont val="Calibri"/>
      </rPr>
      <t>In the "Actions" tab in the "Profile Setting" section; in the "Antivirus" field, select the configured Antivirus Profile.</t>
    </r>
    <r>
      <rPr>
        <sz val="11"/>
        <color rgb="FF000000"/>
        <rFont val="Calibri"/>
      </rPr>
      <t xml:space="preserve">
</t>
    </r>
    <r>
      <rPr>
        <sz val="11"/>
        <color rgb="FF000000"/>
        <rFont val="Calibri"/>
      </rPr>
      <t>In the "Actions" tab in the "Profile Setting" section; in the "Anti-spyware" field, select the configured or "Strict Anti-spyware" Profile.</t>
    </r>
    <r>
      <rPr>
        <sz val="11"/>
        <color rgb="FF000000"/>
        <rFont val="Calibri"/>
      </rPr>
      <t xml:space="preserve">
</t>
    </r>
    <r>
      <rPr>
        <sz val="11"/>
        <color rgb="FF000000"/>
        <rFont val="Calibri"/>
      </rPr>
      <t>In the "Actions" tab in the "Profile Setting" section; in the "Vulnerability Protection" field, select the configured Vulnerability Protection Profile.</t>
    </r>
    <r>
      <rPr>
        <sz val="11"/>
        <color rgb="FF000000"/>
        <rFont val="Calibri"/>
      </rPr>
      <t xml:space="preserve">
</t>
    </r>
    <r>
      <rPr>
        <sz val="11"/>
        <color rgb="FF000000"/>
        <rFont val="Calibri"/>
      </rPr>
      <t xml:space="preserve">In the "Actions" tab in the "Log Setting" section, select "Log At Session End".  This generates a traffic log entry for the end of a session and logs drop and deny entries.  </t>
    </r>
    <r>
      <rPr>
        <sz val="11"/>
        <color rgb="FF000000"/>
        <rFont val="Calibri"/>
      </rPr>
      <t xml:space="preserve">
</t>
    </r>
    <r>
      <rPr>
        <sz val="11"/>
        <color rgb="FF000000"/>
        <rFont val="Calibri"/>
      </rPr>
      <t>In the "Actions" tab in the "Log Setting" section; in the "Log Forwarding" field, select the log forwarding profile from drop-down list.</t>
    </r>
    <r>
      <rPr>
        <sz val="11"/>
        <color rgb="FF000000"/>
        <rFont val="Calibri"/>
      </rPr>
      <t xml:space="preserve">
</t>
    </r>
    <r>
      <rPr>
        <sz val="11"/>
        <color rgb="FF000000"/>
        <rFont val="Calibri"/>
      </rPr>
      <t xml:space="preserve">Select "OK". </t>
    </r>
    <r>
      <rPr>
        <sz val="11"/>
        <color rgb="FF000000"/>
        <rFont val="Calibri"/>
      </rPr>
      <t xml:space="preserve">
</t>
    </r>
    <r>
      <rPr>
        <sz val="11"/>
        <color rgb="FF000000"/>
        <rFont val="Calibri"/>
      </rPr>
      <t>Commit changes by selecting "Commit" in the upper-right corner of the screen.  Select "OK" when the confirmation dialog appears.</t>
    </r>
  </si>
  <si>
    <r>
      <rPr>
        <sz val="11"/>
        <color rgb="FF000000"/>
        <rFont val="Calibri"/>
      </rPr>
      <t>Without an alert, security personnel may be unaware of major detection incidents that require immediate action and this delay may result in the loss or compromise of information.</t>
    </r>
    <r>
      <rPr>
        <sz val="11"/>
        <color rgb="FF000000"/>
        <rFont val="Calibri"/>
      </rPr>
      <t xml:space="preserve">
</t>
    </r>
    <r>
      <rPr>
        <sz val="11"/>
        <color rgb="FF000000"/>
        <rFont val="Calibri"/>
      </rPr>
      <t>CJCSM 6510.01B, "Cyber Incident Handling Program", lists nine Cyber Incident and Reportable Event Categories. DoD has determined that categories identified by CJCSM 6510.01B Major Indicators (category I, II, IV, and VII detection events) will require an alert when an event is detected.</t>
    </r>
    <r>
      <rPr>
        <sz val="11"/>
        <color rgb="FF000000"/>
        <rFont val="Calibri"/>
      </rPr>
      <t xml:space="preserve">
</t>
    </r>
    <r>
      <rPr>
        <sz val="11"/>
        <color rgb="FF000000"/>
        <rFont val="Calibri"/>
      </rPr>
      <t>Alert messages must include a severity level indicator or code as an indicator of the criticality of the incident. Since these incidents require immediate action, these messages are assigned a critical or level 1 priority/severity, depending on the system's priority schema.</t>
    </r>
    <r>
      <rPr>
        <sz val="11"/>
        <color rgb="FF000000"/>
        <rFont val="Calibri"/>
      </rPr>
      <t xml:space="preserve">
</t>
    </r>
    <r>
      <rPr>
        <sz val="11"/>
        <color rgb="FF000000"/>
        <rFont val="Calibri"/>
      </rPr>
      <t>Alerts may be transmitted, for example, telephonically, by electronic mail messages, or by text messaging. The Palo Alto Networks security platform  must either send the alert to a management console that is actively monitored by authorized personnel or use a messaging capability to send the alert directly to designated personnel.</t>
    </r>
  </si>
  <si>
    <r>
      <rPr>
        <sz val="11"/>
        <color rgb="FF000000"/>
        <rFont val="Calibri"/>
      </rPr>
      <t>Ask the Administrator how the ISSO and ISSM are receiving alerts (E-mail, SNMP Trap, or Syslog).</t>
    </r>
    <r>
      <rPr>
        <sz val="11"/>
        <color rgb="FF000000"/>
        <rFont val="Calibri"/>
      </rPr>
      <t xml:space="preserve">
</t>
    </r>
    <r>
      <rPr>
        <sz val="11"/>
        <color rgb="FF000000"/>
        <rFont val="Calibri"/>
      </rPr>
      <t>View the configured Server Profile; if there is no Server Profile for the method explained,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View the Log Forwarding Profiles; this is under Objects &gt;&gt; Log Forwarding.  Determine which Server Profile is associated with each Log Forwarding Profile.</t>
    </r>
    <r>
      <rPr>
        <sz val="11"/>
        <color rgb="FF000000"/>
        <rFont val="Calibri"/>
      </rPr>
      <t xml:space="preserve">
</t>
    </r>
    <r>
      <rPr>
        <sz val="11"/>
        <color rgb="FF000000"/>
        <rFont val="Calibri"/>
      </rPr>
      <t>View the Security Policies that are used to filter traffic into the Internal or DMZ zones.</t>
    </r>
    <r>
      <rPr>
        <sz val="11"/>
        <color rgb="FF000000"/>
        <rFont val="Calibri"/>
      </rPr>
      <t xml:space="preserve">
</t>
    </r>
    <r>
      <rPr>
        <sz val="11"/>
        <color rgb="FF000000"/>
        <rFont val="Calibri"/>
      </rPr>
      <t>If the "Profile" column does not display the Antivirus Profile symbol, this is a finding.</t>
    </r>
    <r>
      <rPr>
        <sz val="11"/>
        <color rgb="FF000000"/>
        <rFont val="Calibri"/>
      </rPr>
      <t xml:space="preserve">
</t>
    </r>
    <r>
      <rPr>
        <sz val="11"/>
        <color rgb="FF000000"/>
        <rFont val="Calibri"/>
      </rPr>
      <t>If the "Profile" column does not display the Vulnerability Protection Profile symbol,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the "Profile" column does not display the Anti-spyware symbol, this is a finding.</t>
    </r>
    <r>
      <rPr>
        <sz val="11"/>
        <color rgb="FF000000"/>
        <rFont val="Calibri"/>
      </rPr>
      <t xml:space="preserve">
</t>
    </r>
    <r>
      <rPr>
        <sz val="11"/>
        <color rgb="FF000000"/>
        <rFont val="Calibri"/>
      </rPr>
      <t>If the "Options" column does not display the Log Forwarding Profile symbol, this is a finding.</t>
    </r>
  </si>
  <si>
    <t>V-207714</t>
  </si>
  <si>
    <r>
      <rPr>
        <sz val="11"/>
        <rFont val="Calibri"/>
      </rPr>
      <t>The Palo Alto Networks security platform must send an alert to, at a minimum, the ISSO and ISSM when denial of service incidents are detected.</t>
    </r>
  </si>
  <si>
    <r>
      <rPr>
        <sz val="11"/>
        <color rgb="FF000000"/>
        <rFont val="Calibri"/>
      </rPr>
      <t xml:space="preserve">Configure a Server Profile for use with Log Forwarding Profile(s);  If email is used, the ISSO and ISSM must be recipients.   </t>
    </r>
    <r>
      <rPr>
        <sz val="11"/>
        <color rgb="FF000000"/>
        <rFont val="Calibri"/>
      </rPr>
      <t xml:space="preserve">
</t>
    </r>
    <r>
      <rPr>
        <sz val="11"/>
        <color rgb="FF000000"/>
        <rFont val="Calibri"/>
      </rPr>
      <t>Configure a Log Forwarding Profile; this is under Objects &gt;&gt; Log Forwarding.</t>
    </r>
    <r>
      <rPr>
        <sz val="11"/>
        <color rgb="FF000000"/>
        <rFont val="Calibri"/>
      </rPr>
      <t xml:space="preserve">
</t>
    </r>
    <r>
      <rPr>
        <sz val="11"/>
        <color rgb="FF000000"/>
        <rFont val="Calibri"/>
      </rPr>
      <t>Go to Policies &gt;&gt; DoS Protection</t>
    </r>
    <r>
      <rPr>
        <sz val="11"/>
        <color rgb="FF000000"/>
        <rFont val="Calibri"/>
      </rPr>
      <t xml:space="preserve">
</t>
    </r>
    <r>
      <rPr>
        <sz val="11"/>
        <color rgb="FF000000"/>
        <rFont val="Calibri"/>
      </rPr>
      <t>Select "Add" to create a new policy or select the Name of the Policy to edit it.</t>
    </r>
    <r>
      <rPr>
        <sz val="11"/>
        <color rgb="FF000000"/>
        <rFont val="Calibri"/>
      </rPr>
      <t xml:space="preserve">
</t>
    </r>
    <r>
      <rPr>
        <sz val="11"/>
        <color rgb="FF000000"/>
        <rFont val="Calibri"/>
      </rPr>
      <t>In the "DoS Rule" window, complete the required fields.</t>
    </r>
    <r>
      <rPr>
        <sz val="11"/>
        <color rgb="FF000000"/>
        <rFont val="Calibri"/>
      </rPr>
      <t xml:space="preserve">
</t>
    </r>
    <r>
      <rPr>
        <sz val="11"/>
        <color rgb="FF000000"/>
        <rFont val="Calibri"/>
      </rPr>
      <t>In the "Option/Protection" tab, in the "Log Forwarding" field, select the configured Log Forwarding Profile.</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Commit changes by selecting "Commit" in the upper-right corner of the screen.  Select "OK" when the confirmation dialog appears.</t>
    </r>
  </si>
  <si>
    <r>
      <rPr>
        <sz val="11"/>
        <color rgb="FF000000"/>
        <rFont val="Calibri"/>
      </rPr>
      <t>Without an alert, security personnel may be unaware of major detection incidents that require immediate action and this delay may result in the loss or compromise of information.</t>
    </r>
    <r>
      <rPr>
        <sz val="11"/>
        <color rgb="FF000000"/>
        <rFont val="Calibri"/>
      </rPr>
      <t xml:space="preserve">
</t>
    </r>
    <r>
      <rPr>
        <sz val="11"/>
        <color rgb="FF000000"/>
        <rFont val="Calibri"/>
      </rPr>
      <t>CJCSM 6510.01B, "Cyber Incident Handling Program", lists nine Cyber Incident and Reportable Event Categories. DoD has determined that categories identified by CJCSM 6510.01B Major Indicators (category I, II, IV, and VII detection events) will require an alert when an event is detected.</t>
    </r>
    <r>
      <rPr>
        <sz val="11"/>
        <color rgb="FF000000"/>
        <rFont val="Calibri"/>
      </rPr>
      <t xml:space="preserve">
</t>
    </r>
    <r>
      <rPr>
        <sz val="11"/>
        <color rgb="FF000000"/>
        <rFont val="Calibri"/>
      </rPr>
      <t>Alert messages must include a severity level indicator or code as an indicator of the criticality of the incident. Since these incidents require immediate action, these messages are assigned a critical or level 1 priority/severity, depending on the system's priority schema.</t>
    </r>
    <r>
      <rPr>
        <sz val="11"/>
        <color rgb="FF000000"/>
        <rFont val="Calibri"/>
      </rPr>
      <t xml:space="preserve">
</t>
    </r>
    <r>
      <rPr>
        <sz val="11"/>
        <color rgb="FF000000"/>
        <rFont val="Calibri"/>
      </rPr>
      <t>Alerts may be transmitted, for example, telephonically, by electronic mail messages, or by text messaging. The Palo Alto Networks security platform must either send the alert to a management console that is actively monitored by authorized personnel or use a messaging capability to send the alert directly to designated personnel.</t>
    </r>
  </si>
  <si>
    <r>
      <rPr>
        <sz val="11"/>
        <color rgb="FF000000"/>
        <rFont val="Calibri"/>
      </rPr>
      <t>Ask the Administrator how the ISSO and ISSM are receiving alerts (E-mail, SNMP Trap, or Syslog).</t>
    </r>
    <r>
      <rPr>
        <sz val="11"/>
        <color rgb="FF000000"/>
        <rFont val="Calibri"/>
      </rPr>
      <t xml:space="preserve">
</t>
    </r>
    <r>
      <rPr>
        <sz val="11"/>
        <color rgb="FF000000"/>
        <rFont val="Calibri"/>
      </rPr>
      <t>View the configured Server Profile; if there is no Server Profile for the method explained,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View the Log Forwarding Profiles; this is under Objects &gt;&gt; Log Forwarding.  Determine which Server Profile is associated with each Log Forwarding Profile.</t>
    </r>
    <r>
      <rPr>
        <sz val="11"/>
        <color rgb="FF000000"/>
        <rFont val="Calibri"/>
      </rPr>
      <t xml:space="preserve">
</t>
    </r>
    <r>
      <rPr>
        <sz val="11"/>
        <color rgb="FF000000"/>
        <rFont val="Calibri"/>
      </rPr>
      <t>Go to Policies &gt;&gt; DoS Protection</t>
    </r>
    <r>
      <rPr>
        <sz val="11"/>
        <color rgb="FF000000"/>
        <rFont val="Calibri"/>
      </rPr>
      <t xml:space="preserve">
</t>
    </r>
    <r>
      <rPr>
        <sz val="11"/>
        <color rgb="FF000000"/>
        <rFont val="Calibri"/>
      </rPr>
      <t>If there are no DoS Protection Policies, this is a finding.</t>
    </r>
    <r>
      <rPr>
        <sz val="11"/>
        <color rgb="FF000000"/>
        <rFont val="Calibri"/>
      </rPr>
      <t xml:space="preserve">
</t>
    </r>
    <r>
      <rPr>
        <sz val="11"/>
        <color rgb="FF000000"/>
        <rFont val="Calibri"/>
      </rPr>
      <t>There may be more than one configured DoS Protection Policy.</t>
    </r>
    <r>
      <rPr>
        <sz val="11"/>
        <color rgb="FF000000"/>
        <rFont val="Calibri"/>
      </rPr>
      <t xml:space="preserve">
</t>
    </r>
    <r>
      <rPr>
        <sz val="11"/>
        <color rgb="FF000000"/>
        <rFont val="Calibri"/>
      </rPr>
      <t>If there is no such DoS Protection Policy, this is a finding.</t>
    </r>
    <r>
      <rPr>
        <sz val="11"/>
        <color rgb="FF000000"/>
        <rFont val="Calibri"/>
      </rPr>
      <t xml:space="preserve">
</t>
    </r>
    <r>
      <rPr>
        <sz val="11"/>
        <color rgb="FF000000"/>
        <rFont val="Calibri"/>
      </rPr>
      <t>In the "Log Forwarding" field, if there is no configured Log Forwarding Profile, this is a finding.</t>
    </r>
  </si>
  <si>
    <t>V-207715</t>
  </si>
  <si>
    <r>
      <rPr>
        <sz val="11"/>
        <rFont val="Calibri"/>
      </rPr>
      <t>The Palo Alto Networks security platform must generate an alert to, at a minimum, the ISSO and ISSM when new active propagation of malware infecting DoD systems or malicious code adversely affecting the operations and/or security of DoD systems is detected.</t>
    </r>
  </si>
  <si>
    <r>
      <rPr>
        <sz val="11"/>
        <color rgb="FF000000"/>
        <rFont val="Calibri"/>
      </rPr>
      <t xml:space="preserve">Configure a Server Profile for use with Log Forwarding Profile(s);  If email is used, the ISSO and ISSM must be recipients.   </t>
    </r>
    <r>
      <rPr>
        <sz val="11"/>
        <color rgb="FF000000"/>
        <rFont val="Calibri"/>
      </rPr>
      <t xml:space="preserve">
</t>
    </r>
    <r>
      <rPr>
        <sz val="11"/>
        <color rgb="FF000000"/>
        <rFont val="Calibri"/>
      </rPr>
      <t>Configure a Log Forwarding Profile; this is under Objects &gt;&gt; Log Forwarding.</t>
    </r>
    <r>
      <rPr>
        <sz val="11"/>
        <color rgb="FF000000"/>
        <rFont val="Calibri"/>
      </rPr>
      <t xml:space="preserve">
</t>
    </r>
    <r>
      <rPr>
        <sz val="11"/>
        <color rgb="FF000000"/>
        <rFont val="Calibri"/>
      </rPr>
      <t>Go to Objects &gt;&gt; Security Profiles &gt;&gt; Antivirus</t>
    </r>
    <r>
      <rPr>
        <sz val="11"/>
        <color rgb="FF000000"/>
        <rFont val="Calibri"/>
      </rPr>
      <t xml:space="preserve">
</t>
    </r>
    <r>
      <rPr>
        <sz val="11"/>
        <color rgb="FF000000"/>
        <rFont val="Calibri"/>
      </rPr>
      <t>Select "Add" to create a new Antivirus Profile or select the name of the profile to edit it.</t>
    </r>
    <r>
      <rPr>
        <sz val="11"/>
        <color rgb="FF000000"/>
        <rFont val="Calibri"/>
      </rPr>
      <t xml:space="preserve">
</t>
    </r>
    <r>
      <rPr>
        <sz val="11"/>
        <color rgb="FF000000"/>
        <rFont val="Calibri"/>
      </rPr>
      <t>Use the Antivirus Profile in a Security Policy.</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Select an existing policy rule or select "Add" to create a new one.</t>
    </r>
    <r>
      <rPr>
        <sz val="11"/>
        <color rgb="FF000000"/>
        <rFont val="Calibri"/>
      </rPr>
      <t xml:space="preserve">
</t>
    </r>
    <r>
      <rPr>
        <sz val="11"/>
        <color rgb="FF000000"/>
        <rFont val="Calibri"/>
      </rPr>
      <t xml:space="preserve">In the "Actions" tab in the "Profile Setting" section; in the "Profile Type" field, select "Profiles".  The window will change to display the different categories of Profiles.  </t>
    </r>
    <r>
      <rPr>
        <sz val="11"/>
        <color rgb="FF000000"/>
        <rFont val="Calibri"/>
      </rPr>
      <t xml:space="preserve">
</t>
    </r>
    <r>
      <rPr>
        <sz val="11"/>
        <color rgb="FF000000"/>
        <rFont val="Calibri"/>
      </rPr>
      <t>In the "Actions" tab in the "Profile Setting" section; in the "Antivirus" field, select the configured Antivirus Profile.</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 xml:space="preserve">In the "Actions" tab in the "Log Setting" section, select "Log At Session End".  </t>
    </r>
    <r>
      <rPr>
        <sz val="11"/>
        <color rgb="FF000000"/>
        <rFont val="Calibri"/>
      </rPr>
      <t xml:space="preserve">
</t>
    </r>
    <r>
      <rPr>
        <sz val="11"/>
        <color rgb="FF000000"/>
        <rFont val="Calibri"/>
      </rPr>
      <t>In the "Actions" tab in the "Log Setting" section; in the "Log Forwarding" field, select the log forwarding profile from drop-down list.</t>
    </r>
    <r>
      <rPr>
        <sz val="11"/>
        <color rgb="FF000000"/>
        <rFont val="Calibri"/>
      </rPr>
      <t xml:space="preserve">
</t>
    </r>
    <r>
      <rPr>
        <sz val="11"/>
        <color rgb="FF000000"/>
        <rFont val="Calibri"/>
      </rPr>
      <t xml:space="preserve">Select "OK". </t>
    </r>
    <r>
      <rPr>
        <sz val="11"/>
        <color rgb="FF000000"/>
        <rFont val="Calibri"/>
      </rPr>
      <t xml:space="preserve">
</t>
    </r>
    <r>
      <rPr>
        <sz val="11"/>
        <color rgb="FF000000"/>
        <rFont val="Calibri"/>
      </rPr>
      <t>Commit changes by selecting "Commit" in the upper-right corner of the screen.  Select "OK" when the confirmation dialog appears.</t>
    </r>
  </si>
  <si>
    <r>
      <rPr>
        <sz val="11"/>
        <color rgb="FF000000"/>
        <rFont val="Calibri"/>
      </rPr>
      <t>Ask the Administrator how the ISSO and ISSM are receiving alerts (E-mail, SNMP Trap, or Syslog).</t>
    </r>
    <r>
      <rPr>
        <sz val="11"/>
        <color rgb="FF000000"/>
        <rFont val="Calibri"/>
      </rPr>
      <t xml:space="preserve">
</t>
    </r>
    <r>
      <rPr>
        <sz val="11"/>
        <color rgb="FF000000"/>
        <rFont val="Calibri"/>
      </rPr>
      <t>View the configured Server Profile; if there is no Server Profile for the method explained,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View the Log Forwarding Profiles; this is under Objects &gt;&gt; Log Forwarding.  Determine which Server Profile is associated with each Log Forwarding Profile.</t>
    </r>
    <r>
      <rPr>
        <sz val="11"/>
        <color rgb="FF000000"/>
        <rFont val="Calibri"/>
      </rPr>
      <t xml:space="preserve">
</t>
    </r>
    <r>
      <rPr>
        <sz val="11"/>
        <color rgb="FF000000"/>
        <rFont val="Calibri"/>
      </rPr>
      <t>View the Security Policies that are used to filter traffic between zones or subnets.</t>
    </r>
    <r>
      <rPr>
        <sz val="11"/>
        <color rgb="FF000000"/>
        <rFont val="Calibri"/>
      </rPr>
      <t xml:space="preserve">
</t>
    </r>
    <r>
      <rPr>
        <sz val="11"/>
        <color rgb="FF000000"/>
        <rFont val="Calibri"/>
      </rPr>
      <t>If the "Profile" column does not display the Antivirus Profile symbol, this is a finding.</t>
    </r>
    <r>
      <rPr>
        <sz val="11"/>
        <color rgb="FF000000"/>
        <rFont val="Calibri"/>
      </rPr>
      <t xml:space="preserve">
</t>
    </r>
    <r>
      <rPr>
        <sz val="11"/>
        <color rgb="FF000000"/>
        <rFont val="Calibri"/>
      </rPr>
      <t>If the "Options" column does not display the Log Forwarding Profile symbol, this is a finding.</t>
    </r>
  </si>
  <si>
    <t>V-207716</t>
  </si>
  <si>
    <r>
      <rPr>
        <sz val="11"/>
        <rFont val="Calibri"/>
      </rPr>
      <t>The Palo Alto Networks security platform must off-load log records to a centralized log server in real-time.</t>
    </r>
  </si>
  <si>
    <r>
      <rPr>
        <sz val="11"/>
        <color rgb="FF000000"/>
        <rFont val="Calibri"/>
      </rPr>
      <t>To create a syslog server profile:</t>
    </r>
    <r>
      <rPr>
        <sz val="11"/>
        <color rgb="FF000000"/>
        <rFont val="Calibri"/>
      </rPr>
      <t xml:space="preserve">
</t>
    </r>
    <r>
      <rPr>
        <sz val="11"/>
        <color rgb="FF000000"/>
        <rFont val="Calibri"/>
      </rPr>
      <t>Go to Device &gt;&gt; Server Profiles &gt;&gt; Syslog</t>
    </r>
    <r>
      <rPr>
        <sz val="11"/>
        <color rgb="FF000000"/>
        <rFont val="Calibri"/>
      </rPr>
      <t xml:space="preserve">
</t>
    </r>
    <r>
      <rPr>
        <sz val="11"/>
        <color rgb="FF000000"/>
        <rFont val="Calibri"/>
      </rPr>
      <t xml:space="preserve">Select "Add". </t>
    </r>
    <r>
      <rPr>
        <sz val="11"/>
        <color rgb="FF000000"/>
        <rFont val="Calibri"/>
      </rPr>
      <t xml:space="preserve">
</t>
    </r>
    <r>
      <rPr>
        <sz val="11"/>
        <color rgb="FF000000"/>
        <rFont val="Calibri"/>
      </rPr>
      <t>In the Syslog Server Profile, enter the name of the profile.</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"Servers" tab, enter the required information.</t>
    </r>
    <r>
      <rPr>
        <sz val="11"/>
        <color rgb="FF000000"/>
        <rFont val="Calibri"/>
      </rPr>
      <t xml:space="preserve">
</t>
    </r>
    <r>
      <rPr>
        <sz val="11"/>
        <color rgb="FF000000"/>
        <rFont val="Calibri"/>
      </rPr>
      <t>Name: Name of the syslog server</t>
    </r>
    <r>
      <rPr>
        <sz val="11"/>
        <color rgb="FF000000"/>
        <rFont val="Calibri"/>
      </rPr>
      <t xml:space="preserve">
</t>
    </r>
    <r>
      <rPr>
        <sz val="11"/>
        <color rgb="FF000000"/>
        <rFont val="Calibri"/>
      </rPr>
      <t>Server: Server IP address where the logs will be forwarded to</t>
    </r>
    <r>
      <rPr>
        <sz val="11"/>
        <color rgb="FF000000"/>
        <rFont val="Calibri"/>
      </rPr>
      <t xml:space="preserve">
</t>
    </r>
    <r>
      <rPr>
        <sz val="11"/>
        <color rgb="FF000000"/>
        <rFont val="Calibri"/>
      </rPr>
      <t>Port: Default port 514</t>
    </r>
    <r>
      <rPr>
        <sz val="11"/>
        <color rgb="FF000000"/>
        <rFont val="Calibri"/>
      </rPr>
      <t xml:space="preserve">
</t>
    </r>
    <r>
      <rPr>
        <sz val="11"/>
        <color rgb="FF000000"/>
        <rFont val="Calibri"/>
      </rPr>
      <t>Facility: Select from the drop-down list.</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 xml:space="preserve">After you create the Server Profiles that define where to send your logs, you must enable log forwarding. </t>
    </r>
    <r>
      <rPr>
        <sz val="11"/>
        <color rgb="FF000000"/>
        <rFont val="Calibri"/>
      </rPr>
      <t xml:space="preserve">
</t>
    </r>
    <r>
      <rPr>
        <sz val="11"/>
        <color rgb="FF000000"/>
        <rFont val="Calibri"/>
      </rPr>
      <t>The way you enable forwarding depends on the log type:</t>
    </r>
    <r>
      <rPr>
        <sz val="11"/>
        <color rgb="FF000000"/>
        <rFont val="Calibri"/>
      </rPr>
      <t xml:space="preserve">
</t>
    </r>
    <r>
      <rPr>
        <sz val="11"/>
        <color rgb="FF000000"/>
        <rFont val="Calibri"/>
      </rPr>
      <t>Traffic Logs—You enable forwarding of Traffic logs by creating a Log Forwarding Profile (Objects &gt;&gt; Log Forwarding) and adding it to the security policies you want to trigger the log forwarding. Only traffic that matches a specific rule within the security policy will be logged and forwarded.</t>
    </r>
    <r>
      <rPr>
        <sz val="11"/>
        <color rgb="FF000000"/>
        <rFont val="Calibri"/>
      </rPr>
      <t xml:space="preserve">
</t>
    </r>
    <r>
      <rPr>
        <sz val="11"/>
        <color rgb="FF000000"/>
        <rFont val="Calibri"/>
      </rPr>
      <t>Configure the log-forwarding profile to select the logs to be forwarded to syslog server.</t>
    </r>
    <r>
      <rPr>
        <sz val="11"/>
        <color rgb="FF000000"/>
        <rFont val="Calibri"/>
      </rPr>
      <t xml:space="preserve">
</t>
    </r>
    <r>
      <rPr>
        <sz val="11"/>
        <color rgb="FF000000"/>
        <rFont val="Calibri"/>
      </rPr>
      <t>Go to Objects &gt;&gt; Log forwarding.</t>
    </r>
    <r>
      <rPr>
        <sz val="11"/>
        <color rgb="FF000000"/>
        <rFont val="Calibri"/>
      </rPr>
      <t xml:space="preserve">
</t>
    </r>
    <r>
      <rPr>
        <sz val="11"/>
        <color rgb="FF000000"/>
        <rFont val="Calibri"/>
      </rPr>
      <t>The "Log Forwarding Profile" window appears.  Note that it has five columns.  In the "Syslog" column, select the syslog server profile for forwarding threat logs to the configured server(s).</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When the "Log Forwarding Profile" window disappears, the screen will show the configured log-forwarding profile.</t>
    </r>
    <r>
      <rPr>
        <sz val="11"/>
        <color rgb="FF000000"/>
        <rFont val="Calibri"/>
      </rPr>
      <t xml:space="preserve">
</t>
    </r>
    <r>
      <rPr>
        <sz val="11"/>
        <color rgb="FF000000"/>
        <rFont val="Calibri"/>
      </rPr>
      <t>Threat Logs—You enable forwarding of Threat logs by creating a Log Forwarding Profile (Objects &gt;&gt; Log Forwarding) that specifies which severity levels you want to forward and then adding it to the security policies for which you want to trigger the log forwarding. A Threat log entry will only be created (and therefore forwarded) if the associated traffic matches a Security Profile (Antivirus, Anti-spyware, Vulnerability, URL Filtering, File Blocking, Data Filtering, or DoS Protection).</t>
    </r>
    <r>
      <rPr>
        <sz val="11"/>
        <color rgb="FF000000"/>
        <rFont val="Calibri"/>
      </rPr>
      <t xml:space="preserve">
</t>
    </r>
    <r>
      <rPr>
        <sz val="11"/>
        <color rgb="FF000000"/>
        <rFont val="Calibri"/>
      </rPr>
      <t>Configure the log-forwarding profile to select the logs to be forwarded to syslog server.</t>
    </r>
    <r>
      <rPr>
        <sz val="11"/>
        <color rgb="FF000000"/>
        <rFont val="Calibri"/>
      </rPr>
      <t xml:space="preserve">
</t>
    </r>
    <r>
      <rPr>
        <sz val="11"/>
        <color rgb="FF000000"/>
        <rFont val="Calibri"/>
      </rPr>
      <t>Go to Objects &gt;&gt; Log forwarding</t>
    </r>
    <r>
      <rPr>
        <sz val="11"/>
        <color rgb="FF000000"/>
        <rFont val="Calibri"/>
      </rPr>
      <t xml:space="preserve">
</t>
    </r>
    <r>
      <rPr>
        <sz val="11"/>
        <color rgb="FF000000"/>
        <rFont val="Calibri"/>
      </rPr>
      <t>The "Log Forwarding Profile" window appears.  Note that it has five columns.  In the "Syslog" column, select the syslog server profile for forwarding threat logs to the configured server(s).</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When the "Log Forwarding Profile" window disappears, the screen will show the configured log-forwarding profile.</t>
    </r>
    <r>
      <rPr>
        <sz val="11"/>
        <color rgb="FF000000"/>
        <rFont val="Calibri"/>
      </rPr>
      <t xml:space="preserve">
</t>
    </r>
    <r>
      <rPr>
        <sz val="11"/>
        <color rgb="FF000000"/>
        <rFont val="Calibri"/>
      </rPr>
      <t xml:space="preserve">System Logs—You enable forwarding of System logs by specifying a Server Profile in the log settings configuration. </t>
    </r>
    <r>
      <rPr>
        <sz val="11"/>
        <color rgb="FF000000"/>
        <rFont val="Calibri"/>
      </rPr>
      <t xml:space="preserve">
</t>
    </r>
    <r>
      <rPr>
        <sz val="11"/>
        <color rgb="FF000000"/>
        <rFont val="Calibri"/>
      </rPr>
      <t>Go to Device &gt;&gt; Log Settings &gt;&gt; System Logs</t>
    </r>
    <r>
      <rPr>
        <sz val="11"/>
        <color rgb="FF000000"/>
        <rFont val="Calibri"/>
      </rPr>
      <t xml:space="preserve">
</t>
    </r>
    <r>
      <rPr>
        <sz val="11"/>
        <color rgb="FF000000"/>
        <rFont val="Calibri"/>
      </rPr>
      <t>The list of severity levels is displayed.</t>
    </r>
    <r>
      <rPr>
        <sz val="11"/>
        <color rgb="FF000000"/>
        <rFont val="Calibri"/>
      </rPr>
      <t xml:space="preserve">
</t>
    </r>
    <r>
      <rPr>
        <sz val="11"/>
        <color rgb="FF000000"/>
        <rFont val="Calibri"/>
      </rPr>
      <t xml:space="preserve">You must select a Server Profile for each severity level you want to forward.  </t>
    </r>
    <r>
      <rPr>
        <sz val="11"/>
        <color rgb="FF000000"/>
        <rFont val="Calibri"/>
      </rPr>
      <t xml:space="preserve">
</t>
    </r>
    <r>
      <rPr>
        <sz val="11"/>
        <color rgb="FF000000"/>
        <rFont val="Calibri"/>
      </rPr>
      <t xml:space="preserve">Select each severity level in turn; with each selection, the "Log Systems - Setting" window will appear.  </t>
    </r>
    <r>
      <rPr>
        <sz val="11"/>
        <color rgb="FF000000"/>
        <rFont val="Calibri"/>
      </rPr>
      <t xml:space="preserve">
</t>
    </r>
    <r>
      <rPr>
        <sz val="11"/>
        <color rgb="FF000000"/>
        <rFont val="Calibri"/>
      </rPr>
      <t>In the "Log Systems - Setting" window, in the "Syslog" drop-down box, select the configured Server Profile.</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 xml:space="preserve">Config Logs—You enable forwarding of Config logs by specifying a Server Profile in the log settings configuration. </t>
    </r>
    <r>
      <rPr>
        <sz val="11"/>
        <color rgb="FF000000"/>
        <rFont val="Calibri"/>
      </rPr>
      <t xml:space="preserve">
</t>
    </r>
    <r>
      <rPr>
        <sz val="11"/>
        <color rgb="FF000000"/>
        <rFont val="Calibri"/>
      </rPr>
      <t>Go to Device &gt;&gt; Log Settings &gt;&gt; Config Logs</t>
    </r>
    <r>
      <rPr>
        <sz val="11"/>
        <color rgb="FF000000"/>
        <rFont val="Calibri"/>
      </rPr>
      <t xml:space="preserve">
</t>
    </r>
    <r>
      <rPr>
        <sz val="11"/>
        <color rgb="FF000000"/>
        <rFont val="Calibri"/>
      </rPr>
      <t>Select the "Edit" icon (the gear symbol in the upper-right corner of the pane).</t>
    </r>
    <r>
      <rPr>
        <sz val="11"/>
        <color rgb="FF000000"/>
        <rFont val="Calibri"/>
      </rPr>
      <t xml:space="preserve">
</t>
    </r>
    <r>
      <rPr>
        <sz val="11"/>
        <color rgb="FF000000"/>
        <rFont val="Calibri"/>
      </rPr>
      <t>In the "Log Settings Config" window, in the "Syslog" drop-down box, select the configured Server Profile.</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For Traffic Logs and Threat Logs, use the log forwarding profile in the security rules.</t>
    </r>
    <r>
      <rPr>
        <sz val="11"/>
        <color rgb="FF000000"/>
        <rFont val="Calibri"/>
      </rPr>
      <t xml:space="preserve">
</t>
    </r>
    <r>
      <rPr>
        <sz val="11"/>
        <color rgb="FF000000"/>
        <rFont val="Calibri"/>
      </rPr>
      <t>Go to Policies &gt;&gt; Security Rule</t>
    </r>
    <r>
      <rPr>
        <sz val="11"/>
        <color rgb="FF000000"/>
        <rFont val="Calibri"/>
      </rPr>
      <t xml:space="preserve">
</t>
    </r>
    <r>
      <rPr>
        <sz val="11"/>
        <color rgb="FF000000"/>
        <rFont val="Calibri"/>
      </rPr>
      <t>Select the rule for which the log forwarding needs to be applied. Apply the security profiles to the rule.</t>
    </r>
    <r>
      <rPr>
        <sz val="11"/>
        <color rgb="FF000000"/>
        <rFont val="Calibri"/>
      </rPr>
      <t xml:space="preserve">
</t>
    </r>
    <r>
      <rPr>
        <sz val="11"/>
        <color rgb="FF000000"/>
        <rFont val="Calibri"/>
      </rPr>
      <t>Go to Actions &gt;&gt; Log forwarding</t>
    </r>
    <r>
      <rPr>
        <sz val="11"/>
        <color rgb="FF000000"/>
        <rFont val="Calibri"/>
      </rPr>
      <t xml:space="preserve">
</t>
    </r>
    <r>
      <rPr>
        <sz val="11"/>
        <color rgb="FF000000"/>
        <rFont val="Calibri"/>
      </rPr>
      <t>Select the log forwarding profile from drop-down list.</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</si>
  <si>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Off-loading ensures audit information does not get overwritten if the limited audit storage capacity is reached and also protects the audit record in case the system/component being audited is compromised.</t>
    </r>
    <r>
      <rPr>
        <sz val="11"/>
        <color rgb="FF000000"/>
        <rFont val="Calibri"/>
      </rPr>
      <t xml:space="preserve">
</t>
    </r>
    <r>
      <rPr>
        <sz val="11"/>
        <color rgb="FF000000"/>
        <rFont val="Calibri"/>
      </rPr>
      <t>Off-loading is a common process in information systems with limited audit storage capacity. The audit storage on the device is used only in a transitory fashion until the system can communicate with the centralized log server designated for storing the audit records, at which point the information is transferred. However, DoD requires that the log be transferred in real-time which indicates that the time from event detection to off-loading is seconds or less.</t>
    </r>
    <r>
      <rPr>
        <sz val="11"/>
        <color rgb="FF000000"/>
        <rFont val="Calibri"/>
      </rPr>
      <t xml:space="preserve">
</t>
    </r>
    <r>
      <rPr>
        <sz val="11"/>
        <color rgb="FF000000"/>
        <rFont val="Calibri"/>
      </rPr>
      <t>This does not apply to audit logs generated on behalf of the device itself (management).</t>
    </r>
  </si>
  <si>
    <r>
      <rPr>
        <sz val="11"/>
        <color rgb="FF000000"/>
        <rFont val="Calibri"/>
      </rPr>
      <t>To view a syslog server profile:</t>
    </r>
    <r>
      <rPr>
        <sz val="11"/>
        <color rgb="FF000000"/>
        <rFont val="Calibri"/>
      </rPr>
      <t xml:space="preserve">
</t>
    </r>
    <r>
      <rPr>
        <sz val="11"/>
        <color rgb="FF000000"/>
        <rFont val="Calibri"/>
      </rPr>
      <t>Go to Device &gt;&gt; Server Profiles &gt;&gt; Syslog</t>
    </r>
    <r>
      <rPr>
        <sz val="11"/>
        <color rgb="FF000000"/>
        <rFont val="Calibri"/>
      </rPr>
      <t xml:space="preserve">
</t>
    </r>
    <r>
      <rPr>
        <sz val="11"/>
        <color rgb="FF000000"/>
        <rFont val="Calibri"/>
      </rPr>
      <t>If there are no Syslog Server Profiles present, this is a finding.</t>
    </r>
    <r>
      <rPr>
        <sz val="11"/>
        <color rgb="FF000000"/>
        <rFont val="Calibri"/>
      </rPr>
      <t xml:space="preserve">
</t>
    </r>
    <r>
      <rPr>
        <sz val="11"/>
        <color rgb="FF000000"/>
        <rFont val="Calibri"/>
      </rPr>
      <t>Select each Syslog Server Profile; if no server is configured, this is a finding.</t>
    </r>
    <r>
      <rPr>
        <sz val="11"/>
        <color rgb="FF000000"/>
        <rFont val="Calibri"/>
      </rPr>
      <t xml:space="preserve">
</t>
    </r>
    <r>
      <rPr>
        <sz val="11"/>
        <color rgb="FF000000"/>
        <rFont val="Calibri"/>
      </rPr>
      <t>View the log-forwarding profile to determine which logs are forwarded to the syslog server.</t>
    </r>
    <r>
      <rPr>
        <sz val="11"/>
        <color rgb="FF000000"/>
        <rFont val="Calibri"/>
      </rPr>
      <t xml:space="preserve">
</t>
    </r>
    <r>
      <rPr>
        <sz val="11"/>
        <color rgb="FF000000"/>
        <rFont val="Calibri"/>
      </rPr>
      <t>Go to Objects &gt;&gt; Log forwarding</t>
    </r>
    <r>
      <rPr>
        <sz val="11"/>
        <color rgb="FF000000"/>
        <rFont val="Calibri"/>
      </rPr>
      <t xml:space="preserve">
</t>
    </r>
    <r>
      <rPr>
        <sz val="11"/>
        <color rgb="FF000000"/>
        <rFont val="Calibri"/>
      </rPr>
      <t>If no Log Forwarding Profile is present, this is a finding.</t>
    </r>
    <r>
      <rPr>
        <sz val="11"/>
        <color rgb="FF000000"/>
        <rFont val="Calibri"/>
      </rPr>
      <t xml:space="preserve">
</t>
    </r>
    <r>
      <rPr>
        <sz val="11"/>
        <color rgb="FF000000"/>
        <rFont val="Calibri"/>
      </rPr>
      <t>The  Log Forwarding Profile window has five columns.  If there are no Syslog Server Profiles present in the "Syslog" column for the Traffic Log Type, this is a finding.</t>
    </r>
    <r>
      <rPr>
        <sz val="11"/>
        <color rgb="FF000000"/>
        <rFont val="Calibri"/>
      </rPr>
      <t xml:space="preserve">
</t>
    </r>
    <r>
      <rPr>
        <sz val="11"/>
        <color rgb="FF000000"/>
        <rFont val="Calibri"/>
      </rPr>
      <t>If there are no Syslog Server Profiles present for each of the severity levels of the Threat Log Type,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Go to Device &gt;&gt; Log Settings &gt;&gt; System Logs</t>
    </r>
    <r>
      <rPr>
        <sz val="11"/>
        <color rgb="FF000000"/>
        <rFont val="Calibri"/>
      </rPr>
      <t xml:space="preserve">
</t>
    </r>
    <r>
      <rPr>
        <sz val="11"/>
        <color rgb="FF000000"/>
        <rFont val="Calibri"/>
      </rPr>
      <t>The list of Severity levels is displayed.</t>
    </r>
    <r>
      <rPr>
        <sz val="11"/>
        <color rgb="FF000000"/>
        <rFont val="Calibri"/>
      </rPr>
      <t xml:space="preserve">
</t>
    </r>
    <r>
      <rPr>
        <sz val="11"/>
        <color rgb="FF000000"/>
        <rFont val="Calibri"/>
      </rPr>
      <t>If any of the Severity levels does not have a configured Syslog Profile, this is a finding.</t>
    </r>
    <r>
      <rPr>
        <sz val="11"/>
        <color rgb="FF000000"/>
        <rFont val="Calibri"/>
      </rPr>
      <t xml:space="preserve">
</t>
    </r>
    <r>
      <rPr>
        <sz val="11"/>
        <color rgb="FF000000"/>
        <rFont val="Calibri"/>
      </rPr>
      <t>Go to Device &gt;&gt; Log Settings &gt;&gt; Config Logs.</t>
    </r>
    <r>
      <rPr>
        <sz val="11"/>
        <color rgb="FF000000"/>
        <rFont val="Calibri"/>
      </rPr>
      <t xml:space="preserve">
</t>
    </r>
    <r>
      <rPr>
        <sz val="11"/>
        <color rgb="FF000000"/>
        <rFont val="Calibri"/>
      </rPr>
      <t>If the "Syslog" field is blank, this is a finding.</t>
    </r>
  </si>
  <si>
    <t>V-228639</t>
  </si>
  <si>
    <r>
      <rPr>
        <sz val="11"/>
        <rFont val="Calibri"/>
      </rPr>
      <t>The Palo Alto Networks security platform must enforce the limit of three consecutive invalid logon attempts.</t>
    </r>
  </si>
  <si>
    <t>NDM</t>
  </si>
  <si>
    <r>
      <rPr>
        <sz val="11"/>
        <color rgb="FF000000"/>
        <rFont val="Calibri"/>
      </rPr>
      <t>Configure the authentication profile associated with the account of last resort with lockout settings of three failed attempts, which is the only local login account.</t>
    </r>
    <r>
      <rPr>
        <sz val="11"/>
        <color rgb="FF000000"/>
        <rFont val="Calibri"/>
      </rPr>
      <t xml:space="preserve">
</t>
    </r>
    <r>
      <rPr>
        <sz val="11"/>
        <color rgb="FF000000"/>
        <rFont val="Calibri"/>
      </rPr>
      <t>1. Go to Device &gt;&gt; Authentication Profile.</t>
    </r>
    <r>
      <rPr>
        <sz val="11"/>
        <color rgb="FF000000"/>
        <rFont val="Calibri"/>
      </rPr>
      <t xml:space="preserve">
</t>
    </r>
    <r>
      <rPr>
        <sz val="11"/>
        <color rgb="FF000000"/>
        <rFont val="Calibri"/>
      </rPr>
      <t>2. Select the configured authentication profile or select "Add" (in the bottom-left corner of the pane) to create a new one.</t>
    </r>
    <r>
      <rPr>
        <sz val="11"/>
        <color rgb="FF000000"/>
        <rFont val="Calibri"/>
      </rPr>
      <t xml:space="preserve">
</t>
    </r>
    <r>
      <rPr>
        <sz val="11"/>
        <color rgb="FF000000"/>
        <rFont val="Calibri"/>
      </rPr>
      <t>3. In the "Authentication Profile" field, enter the name of the authentication profile that will be used to control each person's authentication process.</t>
    </r>
    <r>
      <rPr>
        <sz val="11"/>
        <color rgb="FF000000"/>
        <rFont val="Calibri"/>
      </rPr>
      <t xml:space="preserve">
</t>
    </r>
    <r>
      <rPr>
        <sz val="11"/>
        <color rgb="FF000000"/>
        <rFont val="Calibri"/>
      </rPr>
      <t xml:space="preserve">4. The "Lockout Time (min)" field is the lockout duration; this must be set to "15". </t>
    </r>
    <r>
      <rPr>
        <sz val="11"/>
        <color rgb="FF000000"/>
        <rFont val="Calibri"/>
      </rPr>
      <t xml:space="preserve">
</t>
    </r>
    <r>
      <rPr>
        <sz val="11"/>
        <color rgb="FF000000"/>
        <rFont val="Calibri"/>
      </rPr>
      <t>5. In the "Failed Attempts" field, enter "3".</t>
    </r>
    <r>
      <rPr>
        <sz val="11"/>
        <color rgb="FF000000"/>
        <rFont val="Calibri"/>
      </rPr>
      <t xml:space="preserve">
</t>
    </r>
    <r>
      <rPr>
        <sz val="11"/>
        <color rgb="FF000000"/>
        <rFont val="Calibri"/>
      </rPr>
      <t>6. Select "OK".</t>
    </r>
  </si>
  <si>
    <r>
      <rPr>
        <sz val="11"/>
        <color rgb="FF000000"/>
        <rFont val="Calibri"/>
      </rPr>
      <t>By limiting the number of failed logon attempts, the risk of unauthorized system access via user password guessing, otherwise known as brute-forcing, is reduced.</t>
    </r>
  </si>
  <si>
    <r>
      <rPr>
        <sz val="11"/>
        <color rgb="FF000000"/>
        <rFont val="Calibri"/>
      </rPr>
      <t>Go to Device &gt;&gt; Authentication Profile.</t>
    </r>
    <r>
      <rPr>
        <sz val="11"/>
        <color rgb="FF000000"/>
        <rFont val="Calibri"/>
      </rPr>
      <t xml:space="preserve">
</t>
    </r>
    <r>
      <rPr>
        <sz val="11"/>
        <color rgb="FF000000"/>
        <rFont val="Calibri"/>
      </rPr>
      <t>Check the authentication profile used for the local account used for the account of last resort.</t>
    </r>
    <r>
      <rPr>
        <sz val="11"/>
        <color rgb="FF000000"/>
        <rFont val="Calibri"/>
      </rPr>
      <t xml:space="preserve">
</t>
    </r>
    <r>
      <rPr>
        <sz val="11"/>
        <color rgb="FF000000"/>
        <rFont val="Calibri"/>
      </rPr>
      <t>If the "Failed Attempts (#)" field is not set to "3", this is a finding.</t>
    </r>
  </si>
  <si>
    <t>V-228640</t>
  </si>
  <si>
    <r>
      <rPr>
        <sz val="11"/>
        <rFont val="Calibri"/>
      </rPr>
      <t>The Palo Alto Networks security platform must display the Standard Mandatory DoD Notice and Consent Banner before granting access to the device.</t>
    </r>
  </si>
  <si>
    <r>
      <rPr>
        <sz val="11"/>
        <color rgb="FF000000"/>
        <rFont val="Calibri"/>
      </rPr>
      <t>Go to Device &gt;&gt; Setup &gt;&gt; Management &gt;&gt; General Settings ("Edit" icon) &gt;&gt; Login Banner</t>
    </r>
    <r>
      <rPr>
        <sz val="11"/>
        <color rgb="FF000000"/>
        <rFont val="Calibri"/>
      </rPr>
      <t xml:space="preserve">
</t>
    </r>
    <r>
      <rPr>
        <sz val="11"/>
        <color rgb="FF000000"/>
        <rFont val="Calibri"/>
      </rPr>
      <t>Type in the required text</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</si>
  <si>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Display of the DoD-approved use notification before granting access to the network device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t>
    </r>
  </si>
  <si>
    <r>
      <rPr>
        <sz val="11"/>
        <color rgb="FF000000"/>
        <rFont val="Calibri"/>
      </rPr>
      <t>View the logon screen of the Palo Alto Networks security platform.  A white text box at the bottom of the screen will contain the configured text.</t>
    </r>
    <r>
      <rPr>
        <sz val="11"/>
        <color rgb="FF000000"/>
        <rFont val="Calibri"/>
      </rPr>
      <t xml:space="preserve">
</t>
    </r>
    <r>
      <rPr>
        <sz val="11"/>
        <color rgb="FF000000"/>
        <rFont val="Calibri"/>
      </rPr>
      <t>If it is blank (there is no white text box) or the wording is not one of the approved banners, this is a finding.</t>
    </r>
    <r>
      <rPr>
        <sz val="11"/>
        <color rgb="FF000000"/>
        <rFont val="Calibri"/>
      </rPr>
      <t xml:space="preserve">
</t>
    </r>
    <r>
      <rPr>
        <sz val="11"/>
        <color rgb="FF000000"/>
        <rFont val="Calibri"/>
      </rPr>
      <t>This is the approved verbiage for applications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</si>
  <si>
    <t>V-228642</t>
  </si>
  <si>
    <r>
      <rPr>
        <sz val="11"/>
        <rFont val="Calibri"/>
      </rPr>
      <t>The Palo Alto Networks security platform must generate audit records when successful/unsuccessful attempts to access privileges occur.</t>
    </r>
  </si>
  <si>
    <r>
      <rPr>
        <sz val="11"/>
        <color rgb="FF000000"/>
        <rFont val="Calibri"/>
      </rPr>
      <t xml:space="preserve">Create a syslog server profile. </t>
    </r>
    <r>
      <rPr>
        <sz val="11"/>
        <color rgb="FF000000"/>
        <rFont val="Calibri"/>
      </rPr>
      <t xml:space="preserve">
</t>
    </r>
    <r>
      <rPr>
        <sz val="11"/>
        <color rgb="FF000000"/>
        <rFont val="Calibri"/>
      </rPr>
      <t>Go to Device &gt;&gt; Server Profiles &gt;&gt; Syslog</t>
    </r>
    <r>
      <rPr>
        <sz val="11"/>
        <color rgb="FF000000"/>
        <rFont val="Calibri"/>
      </rPr>
      <t xml:space="preserve">
</t>
    </r>
    <r>
      <rPr>
        <sz val="11"/>
        <color rgb="FF000000"/>
        <rFont val="Calibri"/>
      </rPr>
      <t xml:space="preserve">Select "Add" </t>
    </r>
    <r>
      <rPr>
        <sz val="11"/>
        <color rgb="FF000000"/>
        <rFont val="Calibri"/>
      </rPr>
      <t xml:space="preserve">
</t>
    </r>
    <r>
      <rPr>
        <sz val="11"/>
        <color rgb="FF000000"/>
        <rFont val="Calibri"/>
      </rPr>
      <t>In the "Syslog Server Profile", enter the name of the profile; select "Add".</t>
    </r>
    <r>
      <rPr>
        <sz val="11"/>
        <color rgb="FF000000"/>
        <rFont val="Calibri"/>
      </rPr>
      <t xml:space="preserve">
</t>
    </r>
    <r>
      <rPr>
        <sz val="11"/>
        <color rgb="FF000000"/>
        <rFont val="Calibri"/>
      </rPr>
      <t>In the "Servers" tab, enter the required information.</t>
    </r>
    <r>
      <rPr>
        <sz val="11"/>
        <color rgb="FF000000"/>
        <rFont val="Calibri"/>
      </rPr>
      <t xml:space="preserve">
</t>
    </r>
    <r>
      <rPr>
        <sz val="11"/>
        <color rgb="FF000000"/>
        <rFont val="Calibri"/>
      </rPr>
      <t>Name: Name of the syslog server</t>
    </r>
    <r>
      <rPr>
        <sz val="11"/>
        <color rgb="FF000000"/>
        <rFont val="Calibri"/>
      </rPr>
      <t xml:space="preserve">
</t>
    </r>
    <r>
      <rPr>
        <sz val="11"/>
        <color rgb="FF000000"/>
        <rFont val="Calibri"/>
      </rPr>
      <t>Server: Server IP address where the logs will be forwarded to</t>
    </r>
    <r>
      <rPr>
        <sz val="11"/>
        <color rgb="FF000000"/>
        <rFont val="Calibri"/>
      </rPr>
      <t xml:space="preserve">
</t>
    </r>
    <r>
      <rPr>
        <sz val="11"/>
        <color rgb="FF000000"/>
        <rFont val="Calibri"/>
      </rPr>
      <t>Port: Default port 514</t>
    </r>
    <r>
      <rPr>
        <sz val="11"/>
        <color rgb="FF000000"/>
        <rFont val="Calibri"/>
      </rPr>
      <t xml:space="preserve">
</t>
    </r>
    <r>
      <rPr>
        <sz val="11"/>
        <color rgb="FF000000"/>
        <rFont val="Calibri"/>
      </rPr>
      <t>Facility: Select from the drop down list</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Go to Device &gt;&gt; Log Settings &gt;&gt; System</t>
    </r>
    <r>
      <rPr>
        <sz val="11"/>
        <color rgb="FF000000"/>
        <rFont val="Calibri"/>
      </rPr>
      <t xml:space="preserve">
</t>
    </r>
    <r>
      <rPr>
        <sz val="11"/>
        <color rgb="FF000000"/>
        <rFont val="Calibri"/>
      </rPr>
      <t>For each severity level, select which destinations should receive the log messages.</t>
    </r>
    <r>
      <rPr>
        <sz val="11"/>
        <color rgb="FF000000"/>
        <rFont val="Calibri"/>
      </rPr>
      <t xml:space="preserve">
</t>
    </r>
    <r>
      <rPr>
        <sz val="11"/>
        <color rgb="FF000000"/>
        <rFont val="Calibri"/>
      </rPr>
      <t>Note: The "Syslog Profile" field must be completed.</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</si>
  <si>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By default, the Configuration Log contains the administrator username, client (Web or CLI), and date and time for any changes to configurations and for configuration commit actions.  The System Log also shows both successful and unsuccessful attempts for configuration commit actions.</t>
    </r>
    <r>
      <rPr>
        <sz val="11"/>
        <color rgb="FF000000"/>
        <rFont val="Calibri"/>
      </rPr>
      <t xml:space="preserve">
</t>
    </r>
    <r>
      <rPr>
        <sz val="11"/>
        <color rgb="FF000000"/>
        <rFont val="Calibri"/>
      </rPr>
      <t>The System Log and Configuration Log can be configured to send log messages by severity level to specific destinations; the Panorama management console, an SNMP console, an e-mail server, or a syslog server.  Since both the System Log and Configuration Log contain information concerning the use of privileges, both must be configured to send messages to a syslog server at a minimum.</t>
    </r>
  </si>
  <si>
    <r>
      <rPr>
        <sz val="11"/>
        <color rgb="FF000000"/>
        <rFont val="Calibri"/>
      </rPr>
      <t>Go to Device &gt;&gt; Log Settings &gt;&gt; System</t>
    </r>
    <r>
      <rPr>
        <sz val="11"/>
        <color rgb="FF000000"/>
        <rFont val="Calibri"/>
      </rPr>
      <t xml:space="preserve">
</t>
    </r>
    <r>
      <rPr>
        <sz val="11"/>
        <color rgb="FF000000"/>
        <rFont val="Calibri"/>
      </rPr>
      <t>If any severity level does not have a Syslog Profile, this is a finding.</t>
    </r>
  </si>
  <si>
    <t>V-228643</t>
  </si>
  <si>
    <r>
      <rPr>
        <sz val="11"/>
        <rFont val="Calibri"/>
      </rPr>
      <t>The Palo Alto Networks security platform must produce audit log records containing information (FQDN, unique hostname, management IP address) to establish the source of events.</t>
    </r>
  </si>
  <si>
    <r>
      <rPr>
        <sz val="11"/>
        <color rgb="FF000000"/>
        <rFont val="Calibri"/>
      </rPr>
      <t>Set a unique hostname.</t>
    </r>
    <r>
      <rPr>
        <sz val="11"/>
        <color rgb="FF000000"/>
        <rFont val="Calibri"/>
      </rPr>
      <t xml:space="preserve">
</t>
    </r>
    <r>
      <rPr>
        <sz val="11"/>
        <color rgb="FF000000"/>
        <rFont val="Calibri"/>
      </rPr>
      <t>Go to Device &gt;&gt; Setup &gt;&gt; Management</t>
    </r>
    <r>
      <rPr>
        <sz val="11"/>
        <color rgb="FF000000"/>
        <rFont val="Calibri"/>
      </rPr>
      <t xml:space="preserve">
</t>
    </r>
    <r>
      <rPr>
        <sz val="11"/>
        <color rgb="FF000000"/>
        <rFont val="Calibri"/>
      </rPr>
      <t>in the "General Settings" window, select the "Edit" icon (the gear symbol in the upper-right corner of the pane).</t>
    </r>
    <r>
      <rPr>
        <sz val="11"/>
        <color rgb="FF000000"/>
        <rFont val="Calibri"/>
      </rPr>
      <t xml:space="preserve">
</t>
    </r>
    <r>
      <rPr>
        <sz val="11"/>
        <color rgb="FF000000"/>
        <rFont val="Calibri"/>
      </rPr>
      <t xml:space="preserve">In the "General Settings" window, in the "hostname" field; enter a unique hostname. </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Configure the device to send the FQDN, hostname, ipv4-address, or ipv6-address with log messages.</t>
    </r>
    <r>
      <rPr>
        <sz val="11"/>
        <color rgb="FF000000"/>
        <rFont val="Calibri"/>
      </rPr>
      <t xml:space="preserve">
</t>
    </r>
    <r>
      <rPr>
        <sz val="11"/>
        <color rgb="FF000000"/>
        <rFont val="Calibri"/>
      </rPr>
      <t>Device &gt;&gt; Setup &gt;&gt; Management</t>
    </r>
    <r>
      <rPr>
        <sz val="11"/>
        <color rgb="FF000000"/>
        <rFont val="Calibri"/>
      </rPr>
      <t xml:space="preserve">
</t>
    </r>
    <r>
      <rPr>
        <sz val="11"/>
        <color rgb="FF000000"/>
        <rFont val="Calibri"/>
      </rPr>
      <t>Click the "Edit" icon in the "Logging and Reporting Settings" section.</t>
    </r>
    <r>
      <rPr>
        <sz val="11"/>
        <color rgb="FF000000"/>
        <rFont val="Calibri"/>
      </rPr>
      <t xml:space="preserve">
</t>
    </r>
    <r>
      <rPr>
        <sz val="11"/>
        <color rgb="FF000000"/>
        <rFont val="Calibri"/>
      </rPr>
      <t>Select the "Log Export and Reporting" tab.</t>
    </r>
    <r>
      <rPr>
        <sz val="11"/>
        <color rgb="FF000000"/>
        <rFont val="Calibri"/>
      </rPr>
      <t xml:space="preserve">
</t>
    </r>
    <r>
      <rPr>
        <sz val="11"/>
        <color rgb="FF000000"/>
        <rFont val="Calibri"/>
      </rPr>
      <t>Select one of the following options from the "Send Hostname in the Syslog" drop-down list:</t>
    </r>
    <r>
      <rPr>
        <sz val="11"/>
        <color rgb="FF000000"/>
        <rFont val="Calibri"/>
      </rPr>
      <t xml:space="preserve">
</t>
    </r>
    <r>
      <rPr>
        <sz val="11"/>
        <color rgb="FF000000"/>
        <rFont val="Calibri"/>
      </rPr>
      <t>FQDN — (the default) Concatenates the hostname and domain name defined on the sending device.</t>
    </r>
    <r>
      <rPr>
        <sz val="11"/>
        <color rgb="FF000000"/>
        <rFont val="Calibri"/>
      </rPr>
      <t xml:space="preserve">
</t>
    </r>
    <r>
      <rPr>
        <sz val="11"/>
        <color rgb="FF000000"/>
        <rFont val="Calibri"/>
      </rPr>
      <t>hostname — Uses the hostname defined on the sending device.</t>
    </r>
    <r>
      <rPr>
        <sz val="11"/>
        <color rgb="FF000000"/>
        <rFont val="Calibri"/>
      </rPr>
      <t xml:space="preserve">
</t>
    </r>
    <r>
      <rPr>
        <sz val="11"/>
        <color rgb="FF000000"/>
        <rFont val="Calibri"/>
      </rPr>
      <t>ipv4-address —Uses the IPv4 address of the interface used to send logs on the device. By default, this is the management interface of the device.</t>
    </r>
    <r>
      <rPr>
        <sz val="11"/>
        <color rgb="FF000000"/>
        <rFont val="Calibri"/>
      </rPr>
      <t xml:space="preserve">
</t>
    </r>
    <r>
      <rPr>
        <sz val="11"/>
        <color rgb="FF000000"/>
        <rFont val="Calibri"/>
      </rPr>
      <t xml:space="preserve">ipv6-address —Uses the IPv6 address of the interface used to send logs on the device. By default, this is the management interface of the device. </t>
    </r>
    <r>
      <rPr>
        <sz val="11"/>
        <color rgb="FF000000"/>
        <rFont val="Calibri"/>
      </rPr>
      <t xml:space="preserve">
</t>
    </r>
    <r>
      <rPr>
        <sz val="11"/>
        <color rgb="FF000000"/>
        <rFont val="Calibri"/>
      </rPr>
      <t>Note that the last two selections must be consistent with the IP address used by the management interface.</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Commit changes by selecting "Commit" in the upper-right corner of the screen.  Select "OK" when the confirmation dialog appears.</t>
    </r>
  </si>
  <si>
    <r>
      <rPr>
        <sz val="11"/>
        <color rgb="FF000000"/>
        <rFont val="Calibri"/>
      </rPr>
      <t>In order to compile an accurate risk assessment and provide forensic analysis, it is essential for security personnel to know the source of the event.  The source may be a component, module, or process within the device or an external session, administrator, or device.  Associating information about where the source of the event occurred provides a means of investigating an attack; recognizing resource utilization or capacity thresholds; or identifying an improperly configured device.</t>
    </r>
    <r>
      <rPr>
        <sz val="11"/>
        <color rgb="FF000000"/>
        <rFont val="Calibri"/>
      </rPr>
      <t xml:space="preserve">
</t>
    </r>
    <r>
      <rPr>
        <sz val="11"/>
        <color rgb="FF000000"/>
        <rFont val="Calibri"/>
      </rPr>
      <t>The device must have a unique hostname that can be used to identify the device; fully qualified domain name (FQDN), hostname, or management IP address is used in audit logs to identify the source of a log message.</t>
    </r>
  </si>
  <si>
    <r>
      <rPr>
        <sz val="11"/>
        <color rgb="FF000000"/>
        <rFont val="Calibri"/>
      </rPr>
      <t>Go to Device &gt;&gt; Setup &gt;&gt; Management</t>
    </r>
    <r>
      <rPr>
        <sz val="11"/>
        <color rgb="FF000000"/>
        <rFont val="Calibri"/>
      </rPr>
      <t xml:space="preserve">
</t>
    </r>
    <r>
      <rPr>
        <sz val="11"/>
        <color rgb="FF000000"/>
        <rFont val="Calibri"/>
      </rPr>
      <t>In the "General Settings" window, if the "hostname" field does not contain a unique identifier, this is a finding.</t>
    </r>
    <r>
      <rPr>
        <sz val="11"/>
        <color rgb="FF000000"/>
        <rFont val="Calibri"/>
      </rPr>
      <t xml:space="preserve">
</t>
    </r>
    <r>
      <rPr>
        <sz val="11"/>
        <color rgb="FF000000"/>
        <rFont val="Calibri"/>
      </rPr>
      <t>Go to Device &gt;&gt; Setup &gt;&gt; Management</t>
    </r>
    <r>
      <rPr>
        <sz val="11"/>
        <color rgb="FF000000"/>
        <rFont val="Calibri"/>
      </rPr>
      <t xml:space="preserve">
</t>
    </r>
    <r>
      <rPr>
        <sz val="11"/>
        <color rgb="FF000000"/>
        <rFont val="Calibri"/>
      </rPr>
      <t>In the "Logging and Reporting Settings" pane, if the "Send Hostname in Syslog" does not show either "FQDN", "hostname", "ipv4-address", or "ipv6-address", this is a finding.</t>
    </r>
  </si>
  <si>
    <t>V-228645</t>
  </si>
  <si>
    <r>
      <rPr>
        <sz val="11"/>
        <rFont val="Calibri"/>
      </rPr>
      <t>The Palo Alto Networks security platform must be configured to prohibit the use of all unnecessary and/or nonsecure functions, ports, protocols, and/or services, as defined in the PPSM CAL and vulnerability assessments.</t>
    </r>
  </si>
  <si>
    <r>
      <rPr>
        <sz val="11"/>
        <color rgb="FF000000"/>
        <rFont val="Calibri"/>
      </rPr>
      <t>Go to Device &gt;&gt; Setup &gt;&gt; Services</t>
    </r>
    <r>
      <rPr>
        <sz val="11"/>
        <color rgb="FF000000"/>
        <rFont val="Calibri"/>
      </rPr>
      <t xml:space="preserve">
</t>
    </r>
    <r>
      <rPr>
        <sz val="11"/>
        <color rgb="FF000000"/>
        <rFont val="Calibri"/>
      </rPr>
      <t>In the "Services" window, select the "Edit" icon (the gear symbol in the upper-right corner of the pane).</t>
    </r>
    <r>
      <rPr>
        <sz val="11"/>
        <color rgb="FF000000"/>
        <rFont val="Calibri"/>
      </rPr>
      <t xml:space="preserve">
</t>
    </r>
    <r>
      <rPr>
        <sz val="11"/>
        <color rgb="FF000000"/>
        <rFont val="Calibri"/>
      </rPr>
      <t>Note: DNS can be either "Server" or "Proxy"; both are allowed unless local policy declares otherwise.</t>
    </r>
    <r>
      <rPr>
        <sz val="11"/>
        <color rgb="FF000000"/>
        <rFont val="Calibri"/>
      </rPr>
      <t xml:space="preserve">
</t>
    </r>
    <r>
      <rPr>
        <sz val="11"/>
        <color rgb="FF000000"/>
        <rFont val="Calibri"/>
      </rPr>
      <t>Note: The Palo Alto Networks security platform cannot be a DNS server, only a client or proxy.</t>
    </r>
    <r>
      <rPr>
        <sz val="11"/>
        <color rgb="FF000000"/>
        <rFont val="Calibri"/>
      </rPr>
      <t xml:space="preserve">
</t>
    </r>
    <r>
      <rPr>
        <sz val="11"/>
        <color rgb="FF000000"/>
        <rFont val="Calibri"/>
      </rPr>
      <t>NTP is a necessary service.</t>
    </r>
    <r>
      <rPr>
        <sz val="11"/>
        <color rgb="FF000000"/>
        <rFont val="Calibri"/>
      </rPr>
      <t xml:space="preserve">
</t>
    </r>
    <r>
      <rPr>
        <sz val="11"/>
        <color rgb="FF000000"/>
        <rFont val="Calibri"/>
      </rPr>
      <t>Note: The Palo Alto Networks security platform cannot be an NTP server, only a client.</t>
    </r>
    <r>
      <rPr>
        <sz val="11"/>
        <color rgb="FF000000"/>
        <rFont val="Calibri"/>
      </rPr>
      <t xml:space="preserve">
</t>
    </r>
    <r>
      <rPr>
        <sz val="11"/>
        <color rgb="FF000000"/>
        <rFont val="Calibri"/>
      </rPr>
      <t>Go to Device &gt;&gt; Setup &gt;&gt; Management</t>
    </r>
    <r>
      <rPr>
        <sz val="11"/>
        <color rgb="FF000000"/>
        <rFont val="Calibri"/>
      </rPr>
      <t xml:space="preserve">
</t>
    </r>
    <r>
      <rPr>
        <sz val="11"/>
        <color rgb="FF000000"/>
        <rFont val="Calibri"/>
      </rPr>
      <t>In the "Management Interface Settings" window, select the "Edit" icon (the gear symbol in the upper-right corner of the pane).</t>
    </r>
    <r>
      <rPr>
        <sz val="11"/>
        <color rgb="FF000000"/>
        <rFont val="Calibri"/>
      </rPr>
      <t xml:space="preserve">
</t>
    </r>
    <r>
      <rPr>
        <sz val="11"/>
        <color rgb="FF000000"/>
        <rFont val="Calibri"/>
      </rPr>
      <t xml:space="preserve">In the "Management Interface Settings" window, select HTTP OCSP, HTTPS, SSH,  SNMP, User-ID, User-ID Syslog Listener-SSL, User-ID Syslog Listener-UDP if these protocols will be used.  </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Note: SNMP Versions 1 and 2 are not considered secure; use SNMP Version 3.</t>
    </r>
    <r>
      <rPr>
        <sz val="11"/>
        <color rgb="FF000000"/>
        <rFont val="Calibri"/>
      </rPr>
      <t xml:space="preserve">
</t>
    </r>
    <r>
      <rPr>
        <sz val="11"/>
        <color rgb="FF000000"/>
        <rFont val="Calibri"/>
      </rPr>
      <t>Device &gt;&gt; Setup &gt;&gt; Operations tab&gt;&gt; Miscellaneous</t>
    </r>
    <r>
      <rPr>
        <sz val="11"/>
        <color rgb="FF000000"/>
        <rFont val="Calibri"/>
      </rPr>
      <t xml:space="preserve">
</t>
    </r>
    <r>
      <rPr>
        <sz val="11"/>
        <color rgb="FF000000"/>
        <rFont val="Calibri"/>
      </rPr>
      <t>Select SNMP Setup.</t>
    </r>
    <r>
      <rPr>
        <sz val="11"/>
        <color rgb="FF000000"/>
        <rFont val="Calibri"/>
      </rPr>
      <t xml:space="preserve">
</t>
    </r>
    <r>
      <rPr>
        <sz val="11"/>
        <color rgb="FF000000"/>
        <rFont val="Calibri"/>
      </rPr>
      <t xml:space="preserve">In the "SNMP Setup" window, select V3. </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</si>
  <si>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In order to prevent unauthorized connection of devices, unauthorized transfer of information, or unauthorized tunneling (i.e., embedding of data types within data types), organizations must disable unused or unnecessary physical and logical ports/protocols on information systems.</t>
    </r>
    <r>
      <rPr>
        <sz val="11"/>
        <color rgb="FF000000"/>
        <rFont val="Calibri"/>
      </rPr>
      <t xml:space="preserve">
</t>
    </r>
    <r>
      <rPr>
        <sz val="11"/>
        <color rgb="FF000000"/>
        <rFont val="Calibri"/>
      </rPr>
      <t>Network devices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email and web services); however, doing so increases risk over limiting the services provided by any one component.</t>
    </r>
    <r>
      <rPr>
        <sz val="11"/>
        <color rgb="FF000000"/>
        <rFont val="Calibri"/>
      </rPr>
      <t xml:space="preserve">
</t>
    </r>
    <r>
      <rPr>
        <sz val="11"/>
        <color rgb="FF000000"/>
        <rFont val="Calibri"/>
      </rPr>
      <t>To support the requirements and principles of least functionality, the network device must support the organizational requirements providing only essential capabilities and limiting the use of ports, protocols, and/or services to only those required, authorized, and approved to conduct official business or to address authorized quality of life issues.</t>
    </r>
    <r>
      <rPr>
        <sz val="11"/>
        <color rgb="FF000000"/>
        <rFont val="Calibri"/>
      </rPr>
      <t xml:space="preserve">
</t>
    </r>
    <r>
      <rPr>
        <sz val="11"/>
        <color rgb="FF000000"/>
        <rFont val="Calibri"/>
      </rPr>
      <t>The Palo Alto Networks security platform uses a hardened operating system in which unnecessary services are not present.  The device has a DNS, NTP, update, and e-mail client installed.  Note that these are client applications and not servers; additionally, each has a valid purpose.  However, local policy may dictate that the update service, e-mail client, and statistics (reporting) service capabilities not be used. DNS can be either "Server" or "Proxy"; both are allowed unless local policy declares otherwise. NTP and SNMP are necessary functions.</t>
    </r>
  </si>
  <si>
    <r>
      <rPr>
        <sz val="11"/>
        <color rgb="FF000000"/>
        <rFont val="Calibri"/>
      </rPr>
      <t>Go to Device &gt;&gt; Setup &gt;&gt; Services</t>
    </r>
    <r>
      <rPr>
        <sz val="11"/>
        <color rgb="FF000000"/>
        <rFont val="Calibri"/>
      </rPr>
      <t xml:space="preserve">
</t>
    </r>
    <r>
      <rPr>
        <sz val="11"/>
        <color rgb="FF000000"/>
        <rFont val="Calibri"/>
      </rPr>
      <t>In the "Services" window, view which services are configured.</t>
    </r>
    <r>
      <rPr>
        <sz val="11"/>
        <color rgb="FF000000"/>
        <rFont val="Calibri"/>
      </rPr>
      <t xml:space="preserve">
</t>
    </r>
    <r>
      <rPr>
        <sz val="11"/>
        <color rgb="FF000000"/>
        <rFont val="Calibri"/>
      </rPr>
      <t>Note: DNS can be either "Server" or "Proxy"; both are allowed unless local policy declares otherwise.</t>
    </r>
    <r>
      <rPr>
        <sz val="11"/>
        <color rgb="FF000000"/>
        <rFont val="Calibri"/>
      </rPr>
      <t xml:space="preserve">
</t>
    </r>
    <r>
      <rPr>
        <sz val="11"/>
        <color rgb="FF000000"/>
        <rFont val="Calibri"/>
      </rPr>
      <t>Note: The Palo Alto Networks security platform cannot be a DNS server, only a client or proxy.</t>
    </r>
    <r>
      <rPr>
        <sz val="11"/>
        <color rgb="FF000000"/>
        <rFont val="Calibri"/>
      </rPr>
      <t xml:space="preserve">
</t>
    </r>
    <r>
      <rPr>
        <sz val="11"/>
        <color rgb="FF000000"/>
        <rFont val="Calibri"/>
      </rPr>
      <t>NTP is a necessary service.</t>
    </r>
    <r>
      <rPr>
        <sz val="11"/>
        <color rgb="FF000000"/>
        <rFont val="Calibri"/>
      </rPr>
      <t xml:space="preserve">
</t>
    </r>
    <r>
      <rPr>
        <sz val="11"/>
        <color rgb="FF000000"/>
        <rFont val="Calibri"/>
      </rPr>
      <t>Note: The Palo Alto Networks security platform cannot be an NTP server, only a client.</t>
    </r>
    <r>
      <rPr>
        <sz val="11"/>
        <color rgb="FF000000"/>
        <rFont val="Calibri"/>
      </rPr>
      <t xml:space="preserve">
</t>
    </r>
    <r>
      <rPr>
        <sz val="11"/>
        <color rgb="FF000000"/>
        <rFont val="Calibri"/>
      </rPr>
      <t>Go to Device &gt;&gt; Setup &gt;&gt; Management</t>
    </r>
    <r>
      <rPr>
        <sz val="11"/>
        <color rgb="FF000000"/>
        <rFont val="Calibri"/>
      </rPr>
      <t xml:space="preserve">
</t>
    </r>
    <r>
      <rPr>
        <sz val="11"/>
        <color rgb="FF000000"/>
        <rFont val="Calibri"/>
      </rPr>
      <t>In the "Management Interface Settings" window, view the enabled services.</t>
    </r>
    <r>
      <rPr>
        <sz val="11"/>
        <color rgb="FF000000"/>
        <rFont val="Calibri"/>
      </rPr>
      <t xml:space="preserve">
</t>
    </r>
    <r>
      <rPr>
        <sz val="11"/>
        <color rgb="FF000000"/>
        <rFont val="Calibri"/>
      </rPr>
      <t>Note: Which management services are enabled.  HTTPS, SSH, ping, and SNMP, are normally allowed.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If User-ID, User-ID Syslog Listener-SSL, User-ID Syslog Listener-UDP, or HTTP OCSP is present, verify with the ISSO that this has been authorized.</t>
    </r>
    <r>
      <rPr>
        <sz val="11"/>
        <color rgb="FF000000"/>
        <rFont val="Calibri"/>
      </rPr>
      <t xml:space="preserve">
</t>
    </r>
    <r>
      <rPr>
        <sz val="11"/>
        <color rgb="FF000000"/>
        <rFont val="Calibri"/>
      </rPr>
      <t>Go to Device &gt;&gt; Setup &gt;&gt; Operations tab&gt;&gt; Miscellaneous</t>
    </r>
    <r>
      <rPr>
        <sz val="11"/>
        <color rgb="FF000000"/>
        <rFont val="Calibri"/>
      </rPr>
      <t xml:space="preserve">
</t>
    </r>
    <r>
      <rPr>
        <sz val="11"/>
        <color rgb="FF000000"/>
        <rFont val="Calibri"/>
      </rPr>
      <t>Select SNMP Setup.</t>
    </r>
    <r>
      <rPr>
        <sz val="11"/>
        <color rgb="FF000000"/>
        <rFont val="Calibri"/>
      </rPr>
      <t xml:space="preserve">
</t>
    </r>
    <r>
      <rPr>
        <sz val="11"/>
        <color rgb="FF000000"/>
        <rFont val="Calibri"/>
      </rPr>
      <t>In the "SNMP Setup" window, check if SNMP V3 is selected.</t>
    </r>
    <r>
      <rPr>
        <sz val="11"/>
        <color rgb="FF000000"/>
        <rFont val="Calibri"/>
      </rPr>
      <t xml:space="preserve">
</t>
    </r>
    <r>
      <rPr>
        <sz val="11"/>
        <color rgb="FF000000"/>
        <rFont val="Calibri"/>
      </rPr>
      <t>If unauthorized services are configured, this is a finding.</t>
    </r>
  </si>
  <si>
    <t>V-228647</t>
  </si>
  <si>
    <r>
      <rPr>
        <sz val="11"/>
        <rFont val="Calibri"/>
      </rPr>
      <t>The Palo Alto Networks security platform must implement replay-resistant authentication mechanisms for network access to privileged accounts.</t>
    </r>
  </si>
  <si>
    <r>
      <rPr>
        <sz val="11"/>
        <color rgb="FF000000"/>
        <rFont val="Calibri"/>
      </rPr>
      <t>To configure the Palo Alto Networks security platform to use an LDAP server with SSL/TLS.</t>
    </r>
    <r>
      <rPr>
        <sz val="11"/>
        <color rgb="FF000000"/>
        <rFont val="Calibri"/>
      </rPr>
      <t xml:space="preserve">
</t>
    </r>
    <r>
      <rPr>
        <sz val="11"/>
        <color rgb="FF000000"/>
        <rFont val="Calibri"/>
      </rPr>
      <t>Go to Device &gt;&gt; Server-Profiles &gt;&gt; LDAP</t>
    </r>
    <r>
      <rPr>
        <sz val="11"/>
        <color rgb="FF000000"/>
        <rFont val="Calibri"/>
      </rPr>
      <t xml:space="preserve">
</t>
    </r>
    <r>
      <rPr>
        <sz val="11"/>
        <color rgb="FF000000"/>
        <rFont val="Calibri"/>
      </rPr>
      <t>Select "Add" (lower left of window).</t>
    </r>
    <r>
      <rPr>
        <sz val="11"/>
        <color rgb="FF000000"/>
        <rFont val="Calibri"/>
      </rPr>
      <t xml:space="preserve">
</t>
    </r>
    <r>
      <rPr>
        <sz val="11"/>
        <color rgb="FF000000"/>
        <rFont val="Calibri"/>
      </rPr>
      <t>Populate the required fields.</t>
    </r>
    <r>
      <rPr>
        <sz val="11"/>
        <color rgb="FF000000"/>
        <rFont val="Calibri"/>
      </rPr>
      <t xml:space="preserve">
</t>
    </r>
    <r>
      <rPr>
        <sz val="11"/>
        <color rgb="FF000000"/>
        <rFont val="Calibri"/>
      </rPr>
      <t>Enter the name of the profile in the "Name" field.</t>
    </r>
    <r>
      <rPr>
        <sz val="11"/>
        <color rgb="FF000000"/>
        <rFont val="Calibri"/>
      </rPr>
      <t xml:space="preserve">
</t>
    </r>
    <r>
      <rPr>
        <sz val="11"/>
        <color rgb="FF000000"/>
        <rFont val="Calibri"/>
      </rPr>
      <t>In the server box:</t>
    </r>
    <r>
      <rPr>
        <sz val="11"/>
        <color rgb="FF000000"/>
        <rFont val="Calibri"/>
      </rPr>
      <t xml:space="preserve">
</t>
    </r>
    <r>
      <rPr>
        <sz val="11"/>
        <color rgb="FF000000"/>
        <rFont val="Calibri"/>
      </rPr>
      <t>Enter the name of the server in the "Name" field.</t>
    </r>
    <r>
      <rPr>
        <sz val="11"/>
        <color rgb="FF000000"/>
        <rFont val="Calibri"/>
      </rPr>
      <t xml:space="preserve">
</t>
    </r>
    <r>
      <rPr>
        <sz val="11"/>
        <color rgb="FF000000"/>
        <rFont val="Calibri"/>
      </rPr>
      <t xml:space="preserve">Enter the IP Address of the server. </t>
    </r>
    <r>
      <rPr>
        <sz val="11"/>
        <color rgb="FF000000"/>
        <rFont val="Calibri"/>
      </rPr>
      <t xml:space="preserve">
</t>
    </r>
    <r>
      <rPr>
        <sz val="11"/>
        <color rgb="FF000000"/>
        <rFont val="Calibri"/>
      </rPr>
      <t xml:space="preserve">Enter the Port number the firewall should use to connect to the LDAP server (default=389 for LDAP; 636 for LDAP over SSL). </t>
    </r>
    <r>
      <rPr>
        <sz val="11"/>
        <color rgb="FF000000"/>
        <rFont val="Calibri"/>
      </rPr>
      <t xml:space="preserve">
</t>
    </r>
    <r>
      <rPr>
        <sz val="11"/>
        <color rgb="FF000000"/>
        <rFont val="Calibri"/>
      </rPr>
      <t>Enter the LDAP Domain name to prepend to all objects learned from the server. The value entered here depends on the specific deployment. If using Active Directory, enter the NetBIOS domain name, not a FQDN (for example, enter acme, not acme.com). Note that if collecting data from multiple domains, it is necessary to create separate server profiles. If using a global catalog server, leave this field blank.</t>
    </r>
    <r>
      <rPr>
        <sz val="11"/>
        <color rgb="FF000000"/>
        <rFont val="Calibri"/>
      </rPr>
      <t xml:space="preserve">
</t>
    </r>
    <r>
      <rPr>
        <sz val="11"/>
        <color rgb="FF000000"/>
        <rFont val="Calibri"/>
      </rPr>
      <t>Select the Type of LDAP server connecting to. The correct LDAP attributes in the group mapping settings will automatically be populated based on the selection.</t>
    </r>
    <r>
      <rPr>
        <sz val="11"/>
        <color rgb="FF000000"/>
        <rFont val="Calibri"/>
      </rPr>
      <t xml:space="preserve">
</t>
    </r>
    <r>
      <rPr>
        <sz val="11"/>
        <color rgb="FF000000"/>
        <rFont val="Calibri"/>
      </rPr>
      <t>In the Base field, select the DN that corresponds to the point in the LDAP tree where the firewall is to begin its search for user and group information.</t>
    </r>
    <r>
      <rPr>
        <sz val="11"/>
        <color rgb="FF000000"/>
        <rFont val="Calibri"/>
      </rPr>
      <t xml:space="preserve">
</t>
    </r>
    <r>
      <rPr>
        <sz val="11"/>
        <color rgb="FF000000"/>
        <rFont val="Calibri"/>
      </rPr>
      <t>Select (check) the SSL checkbox.</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Commit changes by selecting "Commit" in the upper-right corner of the screen.  Select "OK" when the confirmation dialog appears.</t>
    </r>
  </si>
  <si>
    <r>
      <rPr>
        <sz val="11"/>
        <color rgb="FF000000"/>
        <rFont val="Calibri"/>
      </rPr>
      <t>A replay attack may enable an unauthorized user to gain access to the application. Authentication sessions between the authenticator and the application validating the user credentials must not be vulnerable to a replay attack.  An authentication process resists replay attacks if it is impractical to achieve a successful authentication by recording and replaying a previous authentication message.</t>
    </r>
    <r>
      <rPr>
        <sz val="11"/>
        <color rgb="FF000000"/>
        <rFont val="Calibri"/>
      </rPr>
      <t xml:space="preserve">
</t>
    </r>
    <r>
      <rPr>
        <sz val="11"/>
        <color rgb="FF000000"/>
        <rFont val="Calibri"/>
      </rPr>
      <t>Techniques used to address this include protocols using nonces (e.g., numbers generated for a specific one-time use) or challenges (e.g., TLS, WS_Security). Additional techniques include time-synchronous or challenge-response one-time authenticators.  Of the three authentication protocols on the Palo Alto Networks security platform, only Kerberos is inherently replay-resistant.  If LDAP is selected, TLS must also be used.  If RADIUS is used, the device must be operating in FIPS mode.</t>
    </r>
  </si>
  <si>
    <r>
      <rPr>
        <sz val="11"/>
        <color rgb="FF000000"/>
        <rFont val="Calibri"/>
      </rPr>
      <t xml:space="preserve">Ask the Administrator which form of centralized authentication server is being used. </t>
    </r>
    <r>
      <rPr>
        <sz val="11"/>
        <color rgb="FF000000"/>
        <rFont val="Calibri"/>
      </rPr>
      <t xml:space="preserve">
</t>
    </r>
    <r>
      <rPr>
        <sz val="11"/>
        <color rgb="FF000000"/>
        <rFont val="Calibri"/>
      </rPr>
      <t xml:space="preserve">Navigate to the appropriate window to view the configured server(s). </t>
    </r>
    <r>
      <rPr>
        <sz val="11"/>
        <color rgb="FF000000"/>
        <rFont val="Calibri"/>
      </rPr>
      <t xml:space="preserve">
</t>
    </r>
    <r>
      <rPr>
        <sz val="11"/>
        <color rgb="FF000000"/>
        <rFont val="Calibri"/>
      </rPr>
      <t>For RADIUS, go to Device &gt;&gt; Server Profiles &gt;&gt; RADIUS</t>
    </r>
    <r>
      <rPr>
        <sz val="11"/>
        <color rgb="FF000000"/>
        <rFont val="Calibri"/>
      </rPr>
      <t xml:space="preserve">
</t>
    </r>
    <r>
      <rPr>
        <sz val="11"/>
        <color rgb="FF000000"/>
        <rFont val="Calibri"/>
      </rPr>
      <t>For LDAP, go to Device &gt;&gt; Server Profiles &gt;&gt; LDAP</t>
    </r>
    <r>
      <rPr>
        <sz val="11"/>
        <color rgb="FF000000"/>
        <rFont val="Calibri"/>
      </rPr>
      <t xml:space="preserve">
</t>
    </r>
    <r>
      <rPr>
        <sz val="11"/>
        <color rgb="FF000000"/>
        <rFont val="Calibri"/>
      </rPr>
      <t xml:space="preserve">For Kerberos, go to Device &gt;&gt; Server Profiles &gt;&gt; Kerberos </t>
    </r>
    <r>
      <rPr>
        <sz val="11"/>
        <color rgb="FF000000"/>
        <rFont val="Calibri"/>
      </rPr>
      <t xml:space="preserve">
</t>
    </r>
    <r>
      <rPr>
        <sz val="11"/>
        <color rgb="FF000000"/>
        <rFont val="Calibri"/>
      </rPr>
      <t>If Kerberos is used, this is a not finding.</t>
    </r>
    <r>
      <rPr>
        <sz val="11"/>
        <color rgb="FF000000"/>
        <rFont val="Calibri"/>
      </rPr>
      <t xml:space="preserve">
</t>
    </r>
    <r>
      <rPr>
        <sz val="11"/>
        <color rgb="FF000000"/>
        <rFont val="Calibri"/>
      </rPr>
      <t>If LDAP is used, view the LDAP Server Profile; if the SSL checkbox is not checked, this is a finding.</t>
    </r>
    <r>
      <rPr>
        <sz val="11"/>
        <color rgb="FF000000"/>
        <rFont val="Calibri"/>
      </rPr>
      <t xml:space="preserve">
</t>
    </r>
    <r>
      <rPr>
        <sz val="11"/>
        <color rgb="FF000000"/>
        <rFont val="Calibri"/>
      </rPr>
      <t>If RADIUS is used, use the command line interface to determine if the device is operating in FIPS mode. Enter the CLI command "show fips-mode" or the command show fips-cc (for more recent releases).</t>
    </r>
    <r>
      <rPr>
        <sz val="11"/>
        <color rgb="FF000000"/>
        <rFont val="Calibri"/>
      </rPr>
      <t xml:space="preserve">
</t>
    </r>
    <r>
      <rPr>
        <sz val="11"/>
        <color rgb="FF000000"/>
        <rFont val="Calibri"/>
      </rPr>
      <t>If FIPS mode is set to "off", this is a finding.</t>
    </r>
  </si>
  <si>
    <t>V-228648</t>
  </si>
  <si>
    <r>
      <rPr>
        <sz val="11"/>
        <rFont val="Calibri"/>
      </rPr>
      <t>If multifactor authentication is not available and passwords must be used, the Palo Alto Networks security platform must enforce a minimum 15-character password length.</t>
    </r>
  </si>
  <si>
    <r>
      <rPr>
        <sz val="11"/>
        <color rgb="FF000000"/>
        <rFont val="Calibri"/>
      </rPr>
      <t>Go to Device &gt;&gt; Setup &gt;&gt; Management.</t>
    </r>
    <r>
      <rPr>
        <sz val="11"/>
        <color rgb="FF000000"/>
        <rFont val="Calibri"/>
      </rPr>
      <t xml:space="preserve">
</t>
    </r>
    <r>
      <rPr>
        <sz val="11"/>
        <color rgb="FF000000"/>
        <rFont val="Calibri"/>
      </rPr>
      <t>In the "Minimum Password Complexity" window, select the "Edit" icon (the gear symbol in the upper-right corner of the pane).</t>
    </r>
    <r>
      <rPr>
        <sz val="11"/>
        <color rgb="FF000000"/>
        <rFont val="Calibri"/>
      </rPr>
      <t xml:space="preserve">
</t>
    </r>
    <r>
      <rPr>
        <sz val="11"/>
        <color rgb="FF000000"/>
        <rFont val="Calibri"/>
      </rPr>
      <t>In the "Minimum Length" field, enter "15".</t>
    </r>
    <r>
      <rPr>
        <sz val="11"/>
        <color rgb="FF000000"/>
        <rFont val="Calibri"/>
      </rPr>
      <t xml:space="preserve">
</t>
    </r>
    <r>
      <rPr>
        <sz val="11"/>
        <color rgb="FF000000"/>
        <rFont val="Calibri"/>
      </rPr>
      <t>Check the "Enabled" box, then select "OK".</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</si>
  <si>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t>
    </r>
    <r>
      <rPr>
        <sz val="11"/>
        <color rgb="FF000000"/>
        <rFont val="Calibri"/>
      </rPr>
      <t xml:space="preserve">
</t>
    </r>
    <r>
      <rPr>
        <sz val="11"/>
        <color rgb="FF000000"/>
        <rFont val="Calibri"/>
      </rPr>
      <t>The shorter the password, the lower the number of possible combinations that needs to be tested before the password is compromised. Use of more characters in a password helps to exponentially increase the time and/or resources required to compromise the password.</t>
    </r>
  </si>
  <si>
    <r>
      <rPr>
        <sz val="11"/>
        <color rgb="FF000000"/>
        <rFont val="Calibri"/>
      </rPr>
      <t>Go to Device &gt;&gt; Setup &gt;&gt; Management.</t>
    </r>
    <r>
      <rPr>
        <sz val="11"/>
        <color rgb="FF000000"/>
        <rFont val="Calibri"/>
      </rPr>
      <t xml:space="preserve">
</t>
    </r>
    <r>
      <rPr>
        <sz val="11"/>
        <color rgb="FF000000"/>
        <rFont val="Calibri"/>
      </rPr>
      <t>View the "Minimum Password Complexity" window.</t>
    </r>
    <r>
      <rPr>
        <sz val="11"/>
        <color rgb="FF000000"/>
        <rFont val="Calibri"/>
      </rPr>
      <t xml:space="preserve">
</t>
    </r>
    <r>
      <rPr>
        <sz val="11"/>
        <color rgb="FF000000"/>
        <rFont val="Calibri"/>
      </rPr>
      <t>If the "Minimum Length" field is not "15", this is a finding.</t>
    </r>
  </si>
  <si>
    <t>V-228650</t>
  </si>
  <si>
    <r>
      <rPr>
        <sz val="11"/>
        <rFont val="Calibri"/>
      </rPr>
      <t>If multifactor authentication is not available and passwords must be used, the Palo Alto Networks security platform must enforce password complexity by requiring that at least one uppercase character be used.</t>
    </r>
  </si>
  <si>
    <r>
      <rPr>
        <sz val="11"/>
        <color rgb="FF000000"/>
        <rFont val="Calibri"/>
      </rPr>
      <t>Go to Device &gt;&gt; Setup &gt;&gt; Management.</t>
    </r>
    <r>
      <rPr>
        <sz val="11"/>
        <color rgb="FF000000"/>
        <rFont val="Calibri"/>
      </rPr>
      <t xml:space="preserve">
</t>
    </r>
    <r>
      <rPr>
        <sz val="11"/>
        <color rgb="FF000000"/>
        <rFont val="Calibri"/>
      </rPr>
      <t>In the "Minimum Password Complexity" window, select the "Edit" icon (the gear symbol in the upper-right corner of the pane).</t>
    </r>
    <r>
      <rPr>
        <sz val="11"/>
        <color rgb="FF000000"/>
        <rFont val="Calibri"/>
      </rPr>
      <t xml:space="preserve">
</t>
    </r>
    <r>
      <rPr>
        <sz val="11"/>
        <color rgb="FF000000"/>
        <rFont val="Calibri"/>
      </rPr>
      <t>In the "Minimum Uppercase Letters" field, enter "1".</t>
    </r>
    <r>
      <rPr>
        <sz val="11"/>
        <color rgb="FF000000"/>
        <rFont val="Calibri"/>
      </rPr>
      <t xml:space="preserve">
</t>
    </r>
    <r>
      <rPr>
        <sz val="11"/>
        <color rgb="FF000000"/>
        <rFont val="Calibri"/>
      </rPr>
      <t>Check the "Enabled" box, then select "OK".</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</si>
  <si>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Use of a complex passwords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is, the greater the number of possible combinations that needs to be tested before the password is compromised.</t>
    </r>
  </si>
  <si>
    <r>
      <rPr>
        <sz val="11"/>
        <color rgb="FF000000"/>
        <rFont val="Calibri"/>
      </rPr>
      <t>Go to Device &gt;&gt; Setup &gt;&gt; Management.</t>
    </r>
    <r>
      <rPr>
        <sz val="11"/>
        <color rgb="FF000000"/>
        <rFont val="Calibri"/>
      </rPr>
      <t xml:space="preserve">
</t>
    </r>
    <r>
      <rPr>
        <sz val="11"/>
        <color rgb="FF000000"/>
        <rFont val="Calibri"/>
      </rPr>
      <t>View the "Minimum Password Complexity" window.</t>
    </r>
    <r>
      <rPr>
        <sz val="11"/>
        <color rgb="FF000000"/>
        <rFont val="Calibri"/>
      </rPr>
      <t xml:space="preserve">
</t>
    </r>
    <r>
      <rPr>
        <sz val="11"/>
        <color rgb="FF000000"/>
        <rFont val="Calibri"/>
      </rPr>
      <t>If the "Minimum Uppercase Letters" field is not "1", this is a finding.</t>
    </r>
  </si>
  <si>
    <t>V-228651</t>
  </si>
  <si>
    <r>
      <rPr>
        <sz val="11"/>
        <rFont val="Calibri"/>
      </rPr>
      <t>If multifactor authentication is not available and passwords must be used, the Palo Alto Networks security platform must enforce password complexity by requiring that at least one lowercase character be used.</t>
    </r>
  </si>
  <si>
    <r>
      <rPr>
        <sz val="11"/>
        <color rgb="FF000000"/>
        <rFont val="Calibri"/>
      </rPr>
      <t>Go to Device &gt;&gt; Setup &gt;&gt; Management.</t>
    </r>
    <r>
      <rPr>
        <sz val="11"/>
        <color rgb="FF000000"/>
        <rFont val="Calibri"/>
      </rPr>
      <t xml:space="preserve">
</t>
    </r>
    <r>
      <rPr>
        <sz val="11"/>
        <color rgb="FF000000"/>
        <rFont val="Calibri"/>
      </rPr>
      <t>In the "Minimum Password Complexity" window, select the "Edit" icon (the gear symbol in the upper-right corner of the pane).</t>
    </r>
    <r>
      <rPr>
        <sz val="11"/>
        <color rgb="FF000000"/>
        <rFont val="Calibri"/>
      </rPr>
      <t xml:space="preserve">
</t>
    </r>
    <r>
      <rPr>
        <sz val="11"/>
        <color rgb="FF000000"/>
        <rFont val="Calibri"/>
      </rPr>
      <t>In the "Minimum Lowercase Letters" field, enter "1".</t>
    </r>
    <r>
      <rPr>
        <sz val="11"/>
        <color rgb="FF000000"/>
        <rFont val="Calibri"/>
      </rPr>
      <t xml:space="preserve">
</t>
    </r>
    <r>
      <rPr>
        <sz val="11"/>
        <color rgb="FF000000"/>
        <rFont val="Calibri"/>
      </rPr>
      <t>Check the "Enabled" box, then select "OK".</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</si>
  <si>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needs to be tested before the password is compromised.</t>
    </r>
  </si>
  <si>
    <r>
      <rPr>
        <sz val="11"/>
        <color rgb="FF000000"/>
        <rFont val="Calibri"/>
      </rPr>
      <t>Go to Device &gt;&gt; Setup &gt;&gt; Management.</t>
    </r>
    <r>
      <rPr>
        <sz val="11"/>
        <color rgb="FF000000"/>
        <rFont val="Calibri"/>
      </rPr>
      <t xml:space="preserve">
</t>
    </r>
    <r>
      <rPr>
        <sz val="11"/>
        <color rgb="FF000000"/>
        <rFont val="Calibri"/>
      </rPr>
      <t>View the "Minimum Password Complexity" window.</t>
    </r>
    <r>
      <rPr>
        <sz val="11"/>
        <color rgb="FF000000"/>
        <rFont val="Calibri"/>
      </rPr>
      <t xml:space="preserve">
</t>
    </r>
    <r>
      <rPr>
        <sz val="11"/>
        <color rgb="FF000000"/>
        <rFont val="Calibri"/>
      </rPr>
      <t>If the "Minimum Lowercase Letters" field is not "1", this is a finding.</t>
    </r>
  </si>
  <si>
    <t>V-228652</t>
  </si>
  <si>
    <r>
      <rPr>
        <sz val="11"/>
        <rFont val="Calibri"/>
      </rPr>
      <t>If multifactor authentication is not available and passwords must be used, the Palo Alto Networks security platform must enforce password complexity by requiring that at least one numeric character be used.</t>
    </r>
  </si>
  <si>
    <r>
      <rPr>
        <sz val="11"/>
        <color rgb="FF000000"/>
        <rFont val="Calibri"/>
      </rPr>
      <t>Go to Device &gt;&gt; Setup &gt;&gt; Management.</t>
    </r>
    <r>
      <rPr>
        <sz val="11"/>
        <color rgb="FF000000"/>
        <rFont val="Calibri"/>
      </rPr>
      <t xml:space="preserve">
</t>
    </r>
    <r>
      <rPr>
        <sz val="11"/>
        <color rgb="FF000000"/>
        <rFont val="Calibri"/>
      </rPr>
      <t>In the "Minimum Password Complexity" window, select the "Edit" icon (the gear symbol in the upper-right corner of the pane).</t>
    </r>
    <r>
      <rPr>
        <sz val="11"/>
        <color rgb="FF000000"/>
        <rFont val="Calibri"/>
      </rPr>
      <t xml:space="preserve">
</t>
    </r>
    <r>
      <rPr>
        <sz val="11"/>
        <color rgb="FF000000"/>
        <rFont val="Calibri"/>
      </rPr>
      <t>In the "Minimum Numeric Letters" field, enter "1".</t>
    </r>
    <r>
      <rPr>
        <sz val="11"/>
        <color rgb="FF000000"/>
        <rFont val="Calibri"/>
      </rPr>
      <t xml:space="preserve">
</t>
    </r>
    <r>
      <rPr>
        <sz val="11"/>
        <color rgb="FF000000"/>
        <rFont val="Calibri"/>
      </rPr>
      <t>Check the "Enabled" box, then select "OK".</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</si>
  <si>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Go to Device &gt;&gt; Setup &gt;&gt; Management.</t>
    </r>
    <r>
      <rPr>
        <sz val="11"/>
        <color rgb="FF000000"/>
        <rFont val="Calibri"/>
      </rPr>
      <t xml:space="preserve">
</t>
    </r>
    <r>
      <rPr>
        <sz val="11"/>
        <color rgb="FF000000"/>
        <rFont val="Calibri"/>
      </rPr>
      <t>View the "Minimum Password Complexity" window.</t>
    </r>
    <r>
      <rPr>
        <sz val="11"/>
        <color rgb="FF000000"/>
        <rFont val="Calibri"/>
      </rPr>
      <t xml:space="preserve">
</t>
    </r>
    <r>
      <rPr>
        <sz val="11"/>
        <color rgb="FF000000"/>
        <rFont val="Calibri"/>
      </rPr>
      <t>If the "Minimum Numeric Letters" field is not "1", this is a finding.</t>
    </r>
  </si>
  <si>
    <t>V-228653</t>
  </si>
  <si>
    <r>
      <rPr>
        <sz val="11"/>
        <rFont val="Calibri"/>
      </rPr>
      <t>If multifactor authentication is not available and passwords must be used, the Palo Alto Networks security platform must enforce password complexity by requiring that at least one special character be used.</t>
    </r>
  </si>
  <si>
    <r>
      <rPr>
        <sz val="11"/>
        <color rgb="FF000000"/>
        <rFont val="Calibri"/>
      </rPr>
      <t>Go to Device &gt;&gt; Setup &gt;&gt; Management.</t>
    </r>
    <r>
      <rPr>
        <sz val="11"/>
        <color rgb="FF000000"/>
        <rFont val="Calibri"/>
      </rPr>
      <t xml:space="preserve">
</t>
    </r>
    <r>
      <rPr>
        <sz val="11"/>
        <color rgb="FF000000"/>
        <rFont val="Calibri"/>
      </rPr>
      <t>In the "Minimum Password Complexity" window, select the "Edit" icon (the gear symbol in the upper-right corner of the pane).</t>
    </r>
    <r>
      <rPr>
        <sz val="11"/>
        <color rgb="FF000000"/>
        <rFont val="Calibri"/>
      </rPr>
      <t xml:space="preserve">
</t>
    </r>
    <r>
      <rPr>
        <sz val="11"/>
        <color rgb="FF000000"/>
        <rFont val="Calibri"/>
      </rPr>
      <t>In the "Minimum Special Letters" field, enter "1".</t>
    </r>
    <r>
      <rPr>
        <sz val="11"/>
        <color rgb="FF000000"/>
        <rFont val="Calibri"/>
      </rPr>
      <t xml:space="preserve">
</t>
    </r>
    <r>
      <rPr>
        <sz val="11"/>
        <color rgb="FF000000"/>
        <rFont val="Calibri"/>
      </rPr>
      <t>Check the "Enabled box", then select "OK".</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</si>
  <si>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Go to Device &gt;&gt; Setup &gt;&gt; Management.</t>
    </r>
    <r>
      <rPr>
        <sz val="11"/>
        <color rgb="FF000000"/>
        <rFont val="Calibri"/>
      </rPr>
      <t xml:space="preserve">
</t>
    </r>
    <r>
      <rPr>
        <sz val="11"/>
        <color rgb="FF000000"/>
        <rFont val="Calibri"/>
      </rPr>
      <t>View the "Minimum Password Complexity" window.</t>
    </r>
    <r>
      <rPr>
        <sz val="11"/>
        <color rgb="FF000000"/>
        <rFont val="Calibri"/>
      </rPr>
      <t xml:space="preserve">
</t>
    </r>
    <r>
      <rPr>
        <sz val="11"/>
        <color rgb="FF000000"/>
        <rFont val="Calibri"/>
      </rPr>
      <t>If the "Minimum Special Letters" field is not "1", this is a finding.</t>
    </r>
  </si>
  <si>
    <t>V-228654</t>
  </si>
  <si>
    <r>
      <rPr>
        <sz val="11"/>
        <rFont val="Calibri"/>
      </rPr>
      <t>If multifactor authentication is not available and passwords must be used, the Palo Alto Networks security platform must require that when a password is changed, the characters are changed in at least 8 of the positions within the password.</t>
    </r>
  </si>
  <si>
    <r>
      <rPr>
        <sz val="11"/>
        <color rgb="FF000000"/>
        <rFont val="Calibri"/>
      </rPr>
      <t>Go to Device &gt;&gt; Setup &gt;&gt; Management.</t>
    </r>
    <r>
      <rPr>
        <sz val="11"/>
        <color rgb="FF000000"/>
        <rFont val="Calibri"/>
      </rPr>
      <t xml:space="preserve">
</t>
    </r>
    <r>
      <rPr>
        <sz val="11"/>
        <color rgb="FF000000"/>
        <rFont val="Calibri"/>
      </rPr>
      <t>In the "Minimum Password Complexity" window, select the "Edit" icon (the gear symbol in the upper-right corner of the pane).</t>
    </r>
    <r>
      <rPr>
        <sz val="11"/>
        <color rgb="FF000000"/>
        <rFont val="Calibri"/>
      </rPr>
      <t xml:space="preserve">
</t>
    </r>
    <r>
      <rPr>
        <sz val="11"/>
        <color rgb="FF000000"/>
        <rFont val="Calibri"/>
      </rPr>
      <t>In the "New Password Differs by Characters" field, enter "8".</t>
    </r>
    <r>
      <rPr>
        <sz val="11"/>
        <color rgb="FF000000"/>
        <rFont val="Calibri"/>
      </rPr>
      <t xml:space="preserve">
</t>
    </r>
    <r>
      <rPr>
        <sz val="11"/>
        <color rgb="FF000000"/>
        <rFont val="Calibri"/>
      </rPr>
      <t>Check the "Enabled box", then select "OK".</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</si>
  <si>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If the application allows the user to consecutively reuse extensive portions of passwords, this increases the chances of password compromise by increasing the window of opportunity for attempts at guessing and brute-force attacks.</t>
    </r>
    <r>
      <rPr>
        <sz val="11"/>
        <color rgb="FF000000"/>
        <rFont val="Calibri"/>
      </rPr>
      <t xml:space="preserve">
</t>
    </r>
    <r>
      <rPr>
        <sz val="11"/>
        <color rgb="FF000000"/>
        <rFont val="Calibri"/>
      </rPr>
      <t>The number of changed characters refers to the number of changes required with respect to the total number of positions in the current password. In other words, characters may be the same within the two passwords; however, the positions of the like characters must be different.</t>
    </r>
  </si>
  <si>
    <r>
      <rPr>
        <sz val="11"/>
        <color rgb="FF000000"/>
        <rFont val="Calibri"/>
      </rPr>
      <t>Go to Device &gt;&gt; Setup &gt;&gt; Management.</t>
    </r>
    <r>
      <rPr>
        <sz val="11"/>
        <color rgb="FF000000"/>
        <rFont val="Calibri"/>
      </rPr>
      <t xml:space="preserve">
</t>
    </r>
    <r>
      <rPr>
        <sz val="11"/>
        <color rgb="FF000000"/>
        <rFont val="Calibri"/>
      </rPr>
      <t>View the "Minimum Password Complexity" window.</t>
    </r>
    <r>
      <rPr>
        <sz val="11"/>
        <color rgb="FF000000"/>
        <rFont val="Calibri"/>
      </rPr>
      <t xml:space="preserve">
</t>
    </r>
    <r>
      <rPr>
        <sz val="11"/>
        <color rgb="FF000000"/>
        <rFont val="Calibri"/>
      </rPr>
      <t>If the "New Password Differs by Characters" field is not "8", this is a finding.</t>
    </r>
  </si>
  <si>
    <t>V-228655</t>
  </si>
  <si>
    <r>
      <rPr>
        <sz val="11"/>
        <rFont val="Calibri"/>
      </rPr>
      <t>The Palo Alto Networks security platform must prohibit the use of unencrypted protocols for network access to privileged accounts.</t>
    </r>
  </si>
  <si>
    <r>
      <rPr>
        <sz val="11"/>
        <color rgb="FF000000"/>
        <rFont val="Calibri"/>
      </rPr>
      <t>Go to Device &gt;&gt; Setup &gt;&gt; Management</t>
    </r>
    <r>
      <rPr>
        <sz val="11"/>
        <color rgb="FF000000"/>
        <rFont val="Calibri"/>
      </rPr>
      <t xml:space="preserve">
</t>
    </r>
    <r>
      <rPr>
        <sz val="11"/>
        <color rgb="FF000000"/>
        <rFont val="Calibri"/>
      </rPr>
      <t xml:space="preserve">In the "Management Interface Settings" window, select the "Edit" icon (the gear symbol in the upper-right corner of the pane).  In the "Management Interface Settings" window, make sure that HTTP and Telnet are not checked (enabled). </t>
    </r>
    <r>
      <rPr>
        <sz val="11"/>
        <color rgb="FF000000"/>
        <rFont val="Calibri"/>
      </rPr>
      <t xml:space="preserve">
</t>
    </r>
    <r>
      <rPr>
        <sz val="11"/>
        <color rgb="FF000000"/>
        <rFont val="Calibri"/>
      </rPr>
      <t>If they are not checked, select either "OK" or "Cancel".</t>
    </r>
    <r>
      <rPr>
        <sz val="11"/>
        <color rgb="FF000000"/>
        <rFont val="Calibri"/>
      </rPr>
      <t xml:space="preserve">
</t>
    </r>
    <r>
      <rPr>
        <sz val="11"/>
        <color rgb="FF000000"/>
        <rFont val="Calibri"/>
      </rPr>
      <t>If either one is checked, select the check box to disable it, then select "OK".</t>
    </r>
    <r>
      <rPr>
        <sz val="11"/>
        <color rgb="FF000000"/>
        <rFont val="Calibri"/>
      </rPr>
      <t xml:space="preserve">
</t>
    </r>
    <r>
      <rPr>
        <sz val="11"/>
        <color rgb="FF000000"/>
        <rFont val="Calibri"/>
      </rPr>
      <t>If any changes were made, 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</si>
  <si>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Passwords need to be protected at all times, and encryption is the standard method for protecting passwords. If passwords are not encrypted, they can be plainly read (i.e., clear text) and easily compromised.</t>
    </r>
    <r>
      <rPr>
        <sz val="11"/>
        <color rgb="FF000000"/>
        <rFont val="Calibri"/>
      </rPr>
      <t xml:space="preserve">
</t>
    </r>
    <r>
      <rPr>
        <sz val="11"/>
        <color rgb="FF000000"/>
        <rFont val="Calibri"/>
      </rPr>
      <t>Network devices can accomplish this by making direct function calls to encryption modules or by leveraging operating system encryption capabilities.</t>
    </r>
  </si>
  <si>
    <r>
      <rPr>
        <sz val="11"/>
        <color rgb="FF000000"/>
        <rFont val="Calibri"/>
      </rPr>
      <t>Go to Device &gt;&gt; Setup &gt;&gt; Management</t>
    </r>
    <r>
      <rPr>
        <sz val="11"/>
        <color rgb="FF000000"/>
        <rFont val="Calibri"/>
      </rPr>
      <t xml:space="preserve">
</t>
    </r>
    <r>
      <rPr>
        <sz val="11"/>
        <color rgb="FF000000"/>
        <rFont val="Calibri"/>
      </rPr>
      <t>View the "Management Interface Settings" pane.</t>
    </r>
    <r>
      <rPr>
        <sz val="11"/>
        <color rgb="FF000000"/>
        <rFont val="Calibri"/>
      </rPr>
      <t xml:space="preserve">
</t>
    </r>
    <r>
      <rPr>
        <sz val="11"/>
        <color rgb="FF000000"/>
        <rFont val="Calibri"/>
      </rPr>
      <t>If either Telnet or HTTP is listed in the "Services" field, this is a finding.</t>
    </r>
  </si>
  <si>
    <t>V-228658</t>
  </si>
  <si>
    <r>
      <rPr>
        <sz val="11"/>
        <rFont val="Calibri"/>
      </rPr>
      <t>The Palo Alto Networks security platform must terminate management sessions after 10 minutes of inactivity except to fulfill documented and validated mission requirements.</t>
    </r>
  </si>
  <si>
    <t>CAT I (High)</t>
  </si>
  <si>
    <r>
      <rPr>
        <sz val="11"/>
        <color rgb="FF000000"/>
        <rFont val="Calibri"/>
      </rPr>
      <t>Go to Device &gt;&gt; Setup &gt;&gt; Management.</t>
    </r>
    <r>
      <rPr>
        <sz val="11"/>
        <color rgb="FF000000"/>
        <rFont val="Calibri"/>
      </rPr>
      <t xml:space="preserve">
</t>
    </r>
    <r>
      <rPr>
        <sz val="11"/>
        <color rgb="FF000000"/>
        <rFont val="Calibri"/>
      </rPr>
      <t>In the "Authentication Settings" pane, select the "Edit" icon (the gear symbol in the upper-right corner of the pane).</t>
    </r>
    <r>
      <rPr>
        <sz val="11"/>
        <color rgb="FF000000"/>
        <rFont val="Calibri"/>
      </rPr>
      <t xml:space="preserve">
</t>
    </r>
    <r>
      <rPr>
        <sz val="11"/>
        <color rgb="FF000000"/>
        <rFont val="Calibri"/>
      </rPr>
      <t>In the "Idle Timeout (min)" field, enter "10", then select "OK".</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</si>
  <si>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or de-allocating networking assignments at the application level if multiple application sessions are using a single, operating system-level network connection. This does not mean that the device terminates all sessions or network access; it only ends the inactive session and releases the resources associated with that session.</t>
    </r>
    <r>
      <rPr>
        <sz val="11"/>
        <color rgb="FF000000"/>
        <rFont val="Calibri"/>
      </rPr>
      <t xml:space="preserve">
</t>
    </r>
    <r>
      <rPr>
        <sz val="11"/>
        <color rgb="FF000000"/>
        <rFont val="Calibri"/>
      </rPr>
      <t>Device management sessions are normally ended by the Administrator when he or she has completed the management activity.  The session termination takes place from the web client by selecting "Logout" (located at the bottom-left of the GUI window) or using the command line commands "exit" or "quit" at Operational mode.</t>
    </r>
  </si>
  <si>
    <r>
      <rPr>
        <sz val="11"/>
        <color rgb="FF000000"/>
        <rFont val="Calibri"/>
      </rPr>
      <t>Go to Device &gt;&gt; Setup &gt;&gt; Management.</t>
    </r>
    <r>
      <rPr>
        <sz val="11"/>
        <color rgb="FF000000"/>
        <rFont val="Calibri"/>
      </rPr>
      <t xml:space="preserve">
</t>
    </r>
    <r>
      <rPr>
        <sz val="11"/>
        <color rgb="FF000000"/>
        <rFont val="Calibri"/>
      </rPr>
      <t>View the "Authentication Settings" pane.</t>
    </r>
    <r>
      <rPr>
        <sz val="11"/>
        <color rgb="FF000000"/>
        <rFont val="Calibri"/>
      </rPr>
      <t xml:space="preserve">
</t>
    </r>
    <r>
      <rPr>
        <sz val="11"/>
        <color rgb="FF000000"/>
        <rFont val="Calibri"/>
      </rPr>
      <t>If the "Idle Timeout (min)" field is not "10" or less, ask the Administrator to produce documentation signed by the Authorizing Official that the configured value exists to support mission requirements.</t>
    </r>
    <r>
      <rPr>
        <sz val="11"/>
        <color rgb="FF000000"/>
        <rFont val="Calibri"/>
      </rPr>
      <t xml:space="preserve">
</t>
    </r>
    <r>
      <rPr>
        <sz val="11"/>
        <color rgb="FF000000"/>
        <rFont val="Calibri"/>
      </rPr>
      <t>If this documentation is not made available, this is a finding.</t>
    </r>
  </si>
  <si>
    <t>V-228659</t>
  </si>
  <si>
    <r>
      <rPr>
        <sz val="11"/>
        <rFont val="Calibri"/>
      </rPr>
      <t>Administrators in the role of Security Administrator, Cryptographic Administrator, or Audit Administrator must not also have the role of Audit Administrator.</t>
    </r>
  </si>
  <si>
    <r>
      <rPr>
        <sz val="11"/>
        <color rgb="FF000000"/>
        <rFont val="Calibri"/>
      </rPr>
      <t>Do not assign or configure more than one account to the same Administrator. Also, neither the Security Administrator nor the Cryptographic Administrator can be have the role of Audit Administrator.</t>
    </r>
    <r>
      <rPr>
        <sz val="11"/>
        <color rgb="FF000000"/>
        <rFont val="Calibri"/>
      </rPr>
      <t xml:space="preserve">
</t>
    </r>
    <r>
      <rPr>
        <sz val="11"/>
        <color rgb="FF000000"/>
        <rFont val="Calibri"/>
      </rPr>
      <t>Note that the system allows each account to have only one role assigned. However, individuals, either accidentally or intentionally, may have more than one account.</t>
    </r>
  </si>
  <si>
    <r>
      <rPr>
        <sz val="11"/>
        <color rgb="FF000000"/>
        <rFont val="Calibri"/>
      </rPr>
      <t>The Palo Alto Networks security platform has both pre-configured and configurable Administrator roles. Administrator roles determine the functions that the administrator is permitted to perform after logging in. Roles can be assigned directly to an administrator account, or define role profiles, which specify detailed privileges, and assign those to administrator accounts.</t>
    </r>
    <r>
      <rPr>
        <sz val="11"/>
        <color rgb="FF000000"/>
        <rFont val="Calibri"/>
      </rPr>
      <t xml:space="preserve">
</t>
    </r>
    <r>
      <rPr>
        <sz val="11"/>
        <color rgb="FF000000"/>
        <rFont val="Calibri"/>
      </rPr>
      <t>There are three preconfigured roles designed to comply with Common Criteria requirements - Security Administrator, Audit Administrator, and Cryptographic Administrator. Of the three, only the Audit Administrator can delete audit records.  The Palo Alto Networks security platform can use both pre-configured and configurable Administrator roles.</t>
    </r>
  </si>
  <si>
    <r>
      <rPr>
        <sz val="11"/>
        <color rgb="FF000000"/>
        <rFont val="Calibri"/>
      </rPr>
      <t>For the roles of Security Administrator, Cryptographic Administrator, or Audit Administators, verify the same individual does not have more than one of these roles.</t>
    </r>
    <r>
      <rPr>
        <sz val="11"/>
        <color rgb="FF000000"/>
        <rFont val="Calibri"/>
      </rPr>
      <t xml:space="preserve">
</t>
    </r>
    <r>
      <rPr>
        <sz val="11"/>
        <color rgb="FF000000"/>
        <rFont val="Calibri"/>
      </rPr>
      <t>If the Palo Alto Networks security platform has any accounts where the same person is in the role of Security Administrator, Cryptographic Administrator, or Audit Administrator, this is a finding.</t>
    </r>
  </si>
  <si>
    <t>V-228660</t>
  </si>
  <si>
    <r>
      <rPr>
        <sz val="11"/>
        <rFont val="Calibri"/>
      </rPr>
      <t>The Palo Alto Networks security platform must automatically lock the account until the locked account is released by an administrator when three unsuccessful logon attempts in 15 minutes are exceeded.</t>
    </r>
  </si>
  <si>
    <r>
      <rPr>
        <sz val="11"/>
        <color rgb="FF000000"/>
        <rFont val="Calibri"/>
      </rPr>
      <t>This should not be configured in Device &gt;&gt; Setup &gt;&gt; Management &gt;&gt; Authentication Settings; instead, an authentication profile should be configured with lockout settings of three failed attempts and a lockout time of zero minutes.</t>
    </r>
    <r>
      <rPr>
        <sz val="11"/>
        <color rgb="FF000000"/>
        <rFont val="Calibri"/>
      </rPr>
      <t xml:space="preserve">
</t>
    </r>
    <r>
      <rPr>
        <sz val="11"/>
        <color rgb="FF000000"/>
        <rFont val="Calibri"/>
      </rPr>
      <t>Go to Device &gt;&gt; Authentication Profile</t>
    </r>
    <r>
      <rPr>
        <sz val="11"/>
        <color rgb="FF000000"/>
        <rFont val="Calibri"/>
      </rPr>
      <t xml:space="preserve">
</t>
    </r>
    <r>
      <rPr>
        <sz val="11"/>
        <color rgb="FF000000"/>
        <rFont val="Calibri"/>
      </rPr>
      <t>Select the configured authentication profile, or select "Add" (in the bottom-left corner of the pane) to create a new one.</t>
    </r>
    <r>
      <rPr>
        <sz val="11"/>
        <color rgb="FF000000"/>
        <rFont val="Calibri"/>
      </rPr>
      <t xml:space="preserve">
</t>
    </r>
    <r>
      <rPr>
        <sz val="11"/>
        <color rgb="FF000000"/>
        <rFont val="Calibri"/>
      </rPr>
      <t>In the "Authentication Profile" field, enter the name of the authentication profile that will be used to control each person's authentication process.</t>
    </r>
    <r>
      <rPr>
        <sz val="11"/>
        <color rgb="FF000000"/>
        <rFont val="Calibri"/>
      </rPr>
      <t xml:space="preserve">
</t>
    </r>
    <r>
      <rPr>
        <sz val="11"/>
        <color rgb="FF000000"/>
        <rFont val="Calibri"/>
      </rPr>
      <t>The "Lockout Time (min)" field is the lockout duration; this must be set to "0".  This will keep the lockout in effect until it is manually unlocked.</t>
    </r>
    <r>
      <rPr>
        <sz val="11"/>
        <color rgb="FF000000"/>
        <rFont val="Calibri"/>
      </rPr>
      <t xml:space="preserve">
</t>
    </r>
    <r>
      <rPr>
        <sz val="11"/>
        <color rgb="FF000000"/>
        <rFont val="Calibri"/>
      </rPr>
      <t>In the "Failed Attempts" field, enter "3".</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Apply the authentication profile to the Administrator accounts.</t>
    </r>
    <r>
      <rPr>
        <sz val="11"/>
        <color rgb="FF000000"/>
        <rFont val="Calibri"/>
      </rPr>
      <t xml:space="preserve">
</t>
    </r>
    <r>
      <rPr>
        <sz val="11"/>
        <color rgb="FF000000"/>
        <rFont val="Calibri"/>
      </rPr>
      <t>Go to Device &gt;&gt; Administrators</t>
    </r>
    <r>
      <rPr>
        <sz val="11"/>
        <color rgb="FF000000"/>
        <rFont val="Calibri"/>
      </rPr>
      <t xml:space="preserve">
</t>
    </r>
    <r>
      <rPr>
        <sz val="11"/>
        <color rgb="FF000000"/>
        <rFont val="Calibri"/>
      </rPr>
      <t>Select each configured account, or select "Add" (in the bottom-left corner of the pane) to create a new one.</t>
    </r>
    <r>
      <rPr>
        <sz val="11"/>
        <color rgb="FF000000"/>
        <rFont val="Calibri"/>
      </rPr>
      <t xml:space="preserve">
</t>
    </r>
    <r>
      <rPr>
        <sz val="11"/>
        <color rgb="FF000000"/>
        <rFont val="Calibri"/>
      </rPr>
      <t>In the "Authentication Profile" field, enter the configured authentication profile.</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This authentication profile should not be applied to the emergency administration account since it has special requirements.</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</si>
  <si>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By limiting the number of failed logon attempts, the risk of unauthorized system access via user password guessing, otherwise known as brute-forcing, is reduced. Limits are imposed by locking the account.</t>
    </r>
    <r>
      <rPr>
        <sz val="11"/>
        <color rgb="FF000000"/>
        <rFont val="Calibri"/>
      </rPr>
      <t xml:space="preserve">
</t>
    </r>
    <r>
      <rPr>
        <sz val="11"/>
        <color rgb="FF000000"/>
        <rFont val="Calibri"/>
      </rPr>
      <t>This should not be configured in Device &gt;&gt; Setup &gt;&gt; Management &gt;&gt; Authentication Settings; instead, an authentication profile should be configured with lockout settings of three failed attempts and a lockout time of zero minutes.  The Lockout Time is the number of minutes that a user is locked out if the number of failed attempts is reached (0-60 minutes, default 0). 0 means that the lockout is in effect until it is manually unlocked.</t>
    </r>
  </si>
  <si>
    <r>
      <rPr>
        <sz val="11"/>
        <color rgb="FF000000"/>
        <rFont val="Calibri"/>
      </rPr>
      <t>Go to Device &gt;&gt; Administrators.</t>
    </r>
    <r>
      <rPr>
        <sz val="11"/>
        <color rgb="FF000000"/>
        <rFont val="Calibri"/>
      </rPr>
      <t xml:space="preserve">
</t>
    </r>
    <r>
      <rPr>
        <sz val="11"/>
        <color rgb="FF000000"/>
        <rFont val="Calibri"/>
      </rPr>
      <t>If there is no authentication profile configured for each account (aside from the emergency administration account), this is a finding.</t>
    </r>
    <r>
      <rPr>
        <sz val="11"/>
        <color rgb="FF000000"/>
        <rFont val="Calibri"/>
      </rPr>
      <t xml:space="preserve">
</t>
    </r>
    <r>
      <rPr>
        <sz val="11"/>
        <color rgb="FF000000"/>
        <rFont val="Calibri"/>
      </rPr>
      <t>Note which authentication profile is used for each account.</t>
    </r>
    <r>
      <rPr>
        <sz val="11"/>
        <color rgb="FF000000"/>
        <rFont val="Calibri"/>
      </rPr>
      <t xml:space="preserve">
</t>
    </r>
    <r>
      <rPr>
        <sz val="11"/>
        <color rgb="FF000000"/>
        <rFont val="Calibri"/>
      </rPr>
      <t>Go to Device &gt;&gt; Authentication Profile.</t>
    </r>
    <r>
      <rPr>
        <sz val="11"/>
        <color rgb="FF000000"/>
        <rFont val="Calibri"/>
      </rPr>
      <t xml:space="preserve">
</t>
    </r>
    <r>
      <rPr>
        <sz val="11"/>
        <color rgb="FF000000"/>
        <rFont val="Calibri"/>
      </rPr>
      <t xml:space="preserve">Check the authentication profile used for each account (noted in the previous step). </t>
    </r>
    <r>
      <rPr>
        <sz val="11"/>
        <color rgb="FF000000"/>
        <rFont val="Calibri"/>
      </rPr>
      <t xml:space="preserve">
</t>
    </r>
    <r>
      <rPr>
        <sz val="11"/>
        <color rgb="FF000000"/>
        <rFont val="Calibri"/>
      </rPr>
      <t>If the Lockout Time is not set to "0" (zero), this is a finding.</t>
    </r>
  </si>
  <si>
    <t>V-228661</t>
  </si>
  <si>
    <r>
      <rPr>
        <sz val="11"/>
        <rFont val="Calibri"/>
      </rPr>
      <t>The Palo Alto Networks security platform must generate an immediate alert when allocated audit record storage volume reaches 75% of repository maximum audit record storage capacity.</t>
    </r>
  </si>
  <si>
    <r>
      <rPr>
        <sz val="11"/>
        <color rgb="FF000000"/>
        <rFont val="Calibri"/>
      </rPr>
      <t>Go to Device &gt;&gt; Log Settings &gt;&gt; Alarms</t>
    </r>
    <r>
      <rPr>
        <sz val="11"/>
        <color rgb="FF000000"/>
        <rFont val="Calibri"/>
      </rPr>
      <t xml:space="preserve">
</t>
    </r>
    <r>
      <rPr>
        <sz val="11"/>
        <color rgb="FF000000"/>
        <rFont val="Calibri"/>
      </rPr>
      <t>Select the "Edit" icon (the gear symbol in the upper-right corner of the pane).</t>
    </r>
    <r>
      <rPr>
        <sz val="11"/>
        <color rgb="FF000000"/>
        <rFont val="Calibri"/>
      </rPr>
      <t xml:space="preserve">
</t>
    </r>
    <r>
      <rPr>
        <sz val="11"/>
        <color rgb="FF000000"/>
        <rFont val="Calibri"/>
      </rPr>
      <t>In the "Alarm Settings" window:</t>
    </r>
    <r>
      <rPr>
        <sz val="11"/>
        <color rgb="FF000000"/>
        <rFont val="Calibri"/>
      </rPr>
      <t xml:space="preserve">
</t>
    </r>
    <r>
      <rPr>
        <sz val="11"/>
        <color rgb="FF000000"/>
        <rFont val="Calibri"/>
      </rPr>
      <t>Select the "Enable Alarms" box.</t>
    </r>
    <r>
      <rPr>
        <sz val="11"/>
        <color rgb="FF000000"/>
        <rFont val="Calibri"/>
      </rPr>
      <t xml:space="preserve">
</t>
    </r>
    <r>
      <rPr>
        <sz val="11"/>
        <color rgb="FF000000"/>
        <rFont val="Calibri"/>
      </rPr>
      <t>In the "Traffic Log DB" field, enter "75".</t>
    </r>
    <r>
      <rPr>
        <sz val="11"/>
        <color rgb="FF000000"/>
        <rFont val="Calibri"/>
      </rPr>
      <t xml:space="preserve">
</t>
    </r>
    <r>
      <rPr>
        <sz val="11"/>
        <color rgb="FF000000"/>
        <rFont val="Calibri"/>
      </rPr>
      <t>In the "Threat Log DB" field, enter "75".</t>
    </r>
    <r>
      <rPr>
        <sz val="11"/>
        <color rgb="FF000000"/>
        <rFont val="Calibri"/>
      </rPr>
      <t xml:space="preserve">
</t>
    </r>
    <r>
      <rPr>
        <sz val="11"/>
        <color rgb="FF000000"/>
        <rFont val="Calibri"/>
      </rPr>
      <t>In the "Configuration Log DB" field, enter "75".</t>
    </r>
    <r>
      <rPr>
        <sz val="11"/>
        <color rgb="FF000000"/>
        <rFont val="Calibri"/>
      </rPr>
      <t xml:space="preserve">
</t>
    </r>
    <r>
      <rPr>
        <sz val="11"/>
        <color rgb="FF000000"/>
        <rFont val="Calibri"/>
      </rPr>
      <t>In the "System Log DB" field, enter "75".</t>
    </r>
    <r>
      <rPr>
        <sz val="11"/>
        <color rgb="FF000000"/>
        <rFont val="Calibri"/>
      </rPr>
      <t xml:space="preserve">
</t>
    </r>
    <r>
      <rPr>
        <sz val="11"/>
        <color rgb="FF000000"/>
        <rFont val="Calibri"/>
      </rPr>
      <t>In the "Alarm DB" field, enter "75".</t>
    </r>
    <r>
      <rPr>
        <sz val="11"/>
        <color rgb="FF000000"/>
        <rFont val="Calibri"/>
      </rPr>
      <t xml:space="preserve">
</t>
    </r>
    <r>
      <rPr>
        <sz val="11"/>
        <color rgb="FF000000"/>
        <rFont val="Calibri"/>
      </rPr>
      <t>In the "HIP Match Log DB" field, enter "75".</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Commit changes by selecting "Commit" in the upper-right corner of the screen.  Select "OK" when the confirmation dialog appears.</t>
    </r>
  </si>
  <si>
    <r>
      <rPr>
        <sz val="11"/>
        <color rgb="FF000000"/>
        <rFont val="Calibri"/>
      </rPr>
      <t>If security personnel are not notified immediately upon storage volume utilization reaching 75%, they are unable to plan for storage capacity expansion. This could lead to the loss of audit information. Note that while the network device must generate the alert, notification may be done by a management server.</t>
    </r>
  </si>
  <si>
    <r>
      <rPr>
        <sz val="11"/>
        <color rgb="FF000000"/>
        <rFont val="Calibri"/>
      </rPr>
      <t>Go to Device &gt;&gt; Log Settings &gt;&gt; Alarms</t>
    </r>
    <r>
      <rPr>
        <sz val="11"/>
        <color rgb="FF000000"/>
        <rFont val="Calibri"/>
      </rPr>
      <t xml:space="preserve">
</t>
    </r>
    <r>
      <rPr>
        <sz val="11"/>
        <color rgb="FF000000"/>
        <rFont val="Calibri"/>
      </rPr>
      <t>If the Traffic Log DB, Threat Log DB, Configuration Log DB, System Log DB, Alarm DB, and HIP Match Log DB fields are not "75", this is a finding.</t>
    </r>
  </si>
  <si>
    <t>V-228662</t>
  </si>
  <si>
    <r>
      <rPr>
        <sz val="11"/>
        <rFont val="Calibri"/>
      </rPr>
      <t>The Palo Alto Networks security platform must have alarms enabled.</t>
    </r>
  </si>
  <si>
    <r>
      <rPr>
        <sz val="11"/>
        <color rgb="FF000000"/>
        <rFont val="Calibri"/>
      </rPr>
      <t>Go to Device &gt;&gt; Log Settings &gt;&gt; Alarms.</t>
    </r>
    <r>
      <rPr>
        <sz val="11"/>
        <color rgb="FF000000"/>
        <rFont val="Calibri"/>
      </rPr>
      <t xml:space="preserve">
</t>
    </r>
    <r>
      <rPr>
        <sz val="11"/>
        <color rgb="FF000000"/>
        <rFont val="Calibri"/>
      </rPr>
      <t>Select the "Edit" icon (the gear symbol in the upper-right corner of the pane).</t>
    </r>
    <r>
      <rPr>
        <sz val="11"/>
        <color rgb="FF000000"/>
        <rFont val="Calibri"/>
      </rPr>
      <t xml:space="preserve">
</t>
    </r>
    <r>
      <rPr>
        <sz val="11"/>
        <color rgb="FF000000"/>
        <rFont val="Calibri"/>
      </rPr>
      <t>In the "Alarm Settings" window; select the "Enable Alarms" box.</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</si>
  <si>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 xml:space="preserve">It is critical for the appropriate personnel to be aware if a system is at risk of failing to process audit logs as required. Without a real-time alert, security personnel may be unaware of an impending failure of the audit capability, and system operation may be adversely affected. </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</si>
  <si>
    <r>
      <rPr>
        <sz val="11"/>
        <color rgb="FF000000"/>
        <rFont val="Calibri"/>
      </rPr>
      <t>Go to Device &gt;&gt; Log Settings &gt;&gt; Alarms.</t>
    </r>
    <r>
      <rPr>
        <sz val="11"/>
        <color rgb="FF000000"/>
        <rFont val="Calibri"/>
      </rPr>
      <t xml:space="preserve">
</t>
    </r>
    <r>
      <rPr>
        <sz val="11"/>
        <color rgb="FF000000"/>
        <rFont val="Calibri"/>
      </rPr>
      <t>If the "Enable Alarms" box is not checked, this is a finding.</t>
    </r>
  </si>
  <si>
    <t>V-228663</t>
  </si>
  <si>
    <r>
      <rPr>
        <sz val="11"/>
        <rFont val="Calibri"/>
      </rPr>
      <t>The Palo Alto Networks security platform must compare internal information system clocks at least every 24 hours with an authoritative time server.</t>
    </r>
  </si>
  <si>
    <r>
      <rPr>
        <sz val="11"/>
        <color rgb="FF000000"/>
        <rFont val="Calibri"/>
      </rPr>
      <t>Go to Device &gt;&gt; Setup &gt;&gt; Services.</t>
    </r>
    <r>
      <rPr>
        <sz val="11"/>
        <color rgb="FF000000"/>
        <rFont val="Calibri"/>
      </rPr>
      <t xml:space="preserve">
</t>
    </r>
    <r>
      <rPr>
        <sz val="11"/>
        <color rgb="FF000000"/>
        <rFont val="Calibri"/>
      </rPr>
      <t>Select the "Edit" icon (the gear symbol in the upper-right corner of the pane).</t>
    </r>
    <r>
      <rPr>
        <sz val="11"/>
        <color rgb="FF000000"/>
        <rFont val="Calibri"/>
      </rPr>
      <t xml:space="preserve">
</t>
    </r>
    <r>
      <rPr>
        <sz val="11"/>
        <color rgb="FF000000"/>
        <rFont val="Calibri"/>
      </rPr>
      <t>In the "Services" window, in the NTP tab, in the "Primary NTP Server Address" field and the "Secondary NTP Server Address" field, enter the IP address or hostname of the NTP servers.</t>
    </r>
    <r>
      <rPr>
        <sz val="11"/>
        <color rgb="FF000000"/>
        <rFont val="Calibri"/>
      </rPr>
      <t xml:space="preserve">
</t>
    </r>
    <r>
      <rPr>
        <sz val="11"/>
        <color rgb="FF000000"/>
        <rFont val="Calibri"/>
      </rPr>
      <t>In the "Authentication Type" field, select one of the following:</t>
    </r>
    <r>
      <rPr>
        <sz val="11"/>
        <color rgb="FF000000"/>
        <rFont val="Calibri"/>
      </rPr>
      <t xml:space="preserve">
</t>
    </r>
    <r>
      <rPr>
        <sz val="11"/>
        <color rgb="FF000000"/>
        <rFont val="Calibri"/>
      </rPr>
      <t>Symmetric Key; this option uses symmetric key exchange, which are shared secrets. Enter the key ID, algorithm, authentication key, and confirm the authentication key; for the algorithm, select "SHA1".</t>
    </r>
    <r>
      <rPr>
        <sz val="11"/>
        <color rgb="FF000000"/>
        <rFont val="Calibri"/>
      </rPr>
      <t xml:space="preserve">
</t>
    </r>
    <r>
      <rPr>
        <sz val="11"/>
        <color rgb="FF000000"/>
        <rFont val="Calibri"/>
      </rPr>
      <t>Autokey; this option uses auto key, or public key cryptography.</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</si>
  <si>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Synchronizing internal information system clocks provides uniformity of time stamps for information systems with multiple system clocks and systems connected over a network.</t>
    </r>
    <r>
      <rPr>
        <sz val="11"/>
        <color rgb="FF000000"/>
        <rFont val="Calibri"/>
      </rPr>
      <t xml:space="preserve">
</t>
    </r>
    <r>
      <rPr>
        <sz val="11"/>
        <color rgb="FF000000"/>
        <rFont val="Calibri"/>
      </rPr>
      <t>Network Time Protocol (NTP) is used to synchronize the system clock of a computer to reference time source. The Palo Alto Networks security platform can be configured to use specified NTP servers. For synchronization with the NTP server(s), NTP uses a minimum polling value of 64 seconds and a maximum polling value of 1024 seconds. These minimum and maximum polling values are not configurable on the firewall.</t>
    </r>
  </si>
  <si>
    <r>
      <rPr>
        <sz val="11"/>
        <color rgb="FF000000"/>
        <rFont val="Calibri"/>
      </rPr>
      <t>Go to Device &gt;&gt; Setup &gt;&gt; Services.</t>
    </r>
    <r>
      <rPr>
        <sz val="11"/>
        <color rgb="FF000000"/>
        <rFont val="Calibri"/>
      </rPr>
      <t xml:space="preserve">
</t>
    </r>
    <r>
      <rPr>
        <sz val="11"/>
        <color rgb="FF000000"/>
        <rFont val="Calibri"/>
      </rPr>
      <t>In the "Services" window, the names or IP addresses of the Primary NTP Server and Secondary NTP Server must be present.</t>
    </r>
    <r>
      <rPr>
        <sz val="11"/>
        <color rgb="FF000000"/>
        <rFont val="Calibri"/>
      </rPr>
      <t xml:space="preserve">
</t>
    </r>
    <r>
      <rPr>
        <sz val="11"/>
        <color rgb="FF000000"/>
        <rFont val="Calibri"/>
      </rPr>
      <t>If the "Primary NTP Server" and "Secondary NTP Server" fields are blank, this is a finding.</t>
    </r>
  </si>
  <si>
    <t>V-228664</t>
  </si>
  <si>
    <r>
      <rPr>
        <sz val="11"/>
        <rFont val="Calibri"/>
      </rPr>
      <t>The Palo Alto Networks security platform must synchronize internal information system clocks to the authoritative time source when the time difference is greater than one second.</t>
    </r>
  </si>
  <si>
    <r>
      <rPr>
        <sz val="11"/>
        <color rgb="FF000000"/>
        <rFont val="Calibri"/>
      </rPr>
      <t>Go to Device &gt;&gt; Setup &gt;&gt; Services.</t>
    </r>
    <r>
      <rPr>
        <sz val="11"/>
        <color rgb="FF000000"/>
        <rFont val="Calibri"/>
      </rPr>
      <t xml:space="preserve">
</t>
    </r>
    <r>
      <rPr>
        <sz val="11"/>
        <color rgb="FF000000"/>
        <rFont val="Calibri"/>
      </rPr>
      <t>Select the "Edit" icon (the gear symbol in the upper-right corner of the pane).</t>
    </r>
    <r>
      <rPr>
        <sz val="11"/>
        <color rgb="FF000000"/>
        <rFont val="Calibri"/>
      </rPr>
      <t xml:space="preserve">
</t>
    </r>
    <r>
      <rPr>
        <sz val="11"/>
        <color rgb="FF000000"/>
        <rFont val="Calibri"/>
      </rPr>
      <t>In the "Services" window, in the "Primary NTP Server Address" field and the "Secondary NTP Server Address" field, enter the IP address or hostname of the NTP servers.</t>
    </r>
    <r>
      <rPr>
        <sz val="11"/>
        <color rgb="FF000000"/>
        <rFont val="Calibri"/>
      </rPr>
      <t xml:space="preserve">
</t>
    </r>
    <r>
      <rPr>
        <sz val="11"/>
        <color rgb="FF000000"/>
        <rFont val="Calibri"/>
      </rPr>
      <t>In the "Authentication Type" field, select one of the following:</t>
    </r>
    <r>
      <rPr>
        <sz val="11"/>
        <color rgb="FF000000"/>
        <rFont val="Calibri"/>
      </rPr>
      <t xml:space="preserve">
</t>
    </r>
    <r>
      <rPr>
        <sz val="11"/>
        <color rgb="FF000000"/>
        <rFont val="Calibri"/>
      </rPr>
      <t>None (default); this option disables NTP authentication.</t>
    </r>
    <r>
      <rPr>
        <sz val="11"/>
        <color rgb="FF000000"/>
        <rFont val="Calibri"/>
      </rPr>
      <t xml:space="preserve">
</t>
    </r>
    <r>
      <rPr>
        <sz val="11"/>
        <color rgb="FF000000"/>
        <rFont val="Calibri"/>
      </rPr>
      <t>Symmetric Key; this option uses symmetric key exchange, which are shared secrets. Enter the key ID, algorithm, authentication key, and confirm the authentication key.</t>
    </r>
    <r>
      <rPr>
        <sz val="11"/>
        <color rgb="FF000000"/>
        <rFont val="Calibri"/>
      </rPr>
      <t xml:space="preserve">
</t>
    </r>
    <r>
      <rPr>
        <sz val="11"/>
        <color rgb="FF000000"/>
        <rFont val="Calibri"/>
      </rPr>
      <t>Autokey; this option uses auto key, or public key cryptography.</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</si>
  <si>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 xml:space="preserve">Inaccurate time stamps make it more difficult to correlate events and can lead to an inaccurate analysis. Determining the correct time a particular event occurred on a system is critical when conducting forensic analysis and investigating system events. Synchronizing internal information system clocks provides uniformity of time stamps for information systems with multiple system clocks and systems connected over a network. </t>
    </r>
    <r>
      <rPr>
        <sz val="11"/>
        <color rgb="FF000000"/>
        <rFont val="Calibri"/>
      </rPr>
      <t xml:space="preserve">
</t>
    </r>
    <r>
      <rPr>
        <sz val="11"/>
        <color rgb="FF000000"/>
        <rFont val="Calibri"/>
      </rPr>
      <t>The Palo Alto Networks security platform can be configured to use specified Network Time Protocol (NTP) servers. NTP is used to synchronize the system clock of a computer to reference time source. Sources outside of the configured acceptable allowance (drift) may be inaccurate. When properly configured, NTP will synchronize all participating computers to within a few milliseconds of the reference time source.</t>
    </r>
  </si>
  <si>
    <t>V-228665</t>
  </si>
  <si>
    <r>
      <rPr>
        <sz val="11"/>
        <rFont val="Calibri"/>
      </rPr>
      <t>The Palo Alto Networks security platform must be configured to synchronize internal information system clocks with the primary and secondary time sources located in different geographic regions using redundant authoritative time sources.</t>
    </r>
  </si>
  <si>
    <r>
      <rPr>
        <sz val="11"/>
        <color rgb="FF000000"/>
        <rFont val="Calibri"/>
      </rPr>
      <t xml:space="preserve">The loss of connectivity to a particular authoritative time source will result in the loss of time synchronization (free-run mode) and increasingly inaccurate time stamps on audit events and other functions. Multiple time sources provide redundancy by including a secondary source. Time synchronization is usually a hierarchy; clients synchronize time to a local source while that source synchronizes its time to a more accurate source. </t>
    </r>
    <r>
      <rPr>
        <sz val="11"/>
        <color rgb="FF000000"/>
        <rFont val="Calibri"/>
      </rPr>
      <t xml:space="preserve">
</t>
    </r>
    <r>
      <rPr>
        <sz val="11"/>
        <color rgb="FF000000"/>
        <rFont val="Calibri"/>
      </rPr>
      <t>DOD-approved solutions consist of a combination of a primary and secondary time source using a combination or multiple instances of the following: a time server designated for the appropriate DOD network (NIPRNet/SIPRNet); United States Naval Observatory (USNO) time servers; and/or the Global Positioning System (GPS). The secondary time source must be located in a different geographic region from the primary time source.</t>
    </r>
  </si>
  <si>
    <r>
      <rPr>
        <sz val="11"/>
        <color rgb="FF000000"/>
        <rFont val="Calibri"/>
      </rPr>
      <t>Go to Device &gt;&gt; Setup &gt;&gt; Services.</t>
    </r>
    <r>
      <rPr>
        <sz val="11"/>
        <color rgb="FF000000"/>
        <rFont val="Calibri"/>
      </rPr>
      <t xml:space="preserve">
</t>
    </r>
    <r>
      <rPr>
        <sz val="11"/>
        <color rgb="FF000000"/>
        <rFont val="Calibri"/>
      </rPr>
      <t>If there is only one NTP Server configured, this is a finding.</t>
    </r>
    <r>
      <rPr>
        <sz val="11"/>
        <color rgb="FF000000"/>
        <rFont val="Calibri"/>
      </rPr>
      <t xml:space="preserve">
</t>
    </r>
    <r>
      <rPr>
        <sz val="11"/>
        <color rgb="FF000000"/>
        <rFont val="Calibri"/>
      </rPr>
      <t>Ask the firewall administrator where the Primary NTP Server and Secondary NTP Server are located; if they are not in different geographic regions, this is a finding.</t>
    </r>
  </si>
  <si>
    <t>V-228666</t>
  </si>
  <si>
    <r>
      <rPr>
        <sz val="11"/>
        <rFont val="Calibri"/>
      </rPr>
      <t>The Palo Alto Networks security platform must record time stamps for audit records that can be mapped to Coordinated Universal Time (UTC) or Greenwich Mean Time (GMT).</t>
    </r>
  </si>
  <si>
    <r>
      <rPr>
        <sz val="11"/>
        <color rgb="FF000000"/>
        <rFont val="Calibri"/>
      </rPr>
      <t>Go to Device &gt;&gt; Setup &gt;&gt; Management</t>
    </r>
    <r>
      <rPr>
        <sz val="11"/>
        <color rgb="FF000000"/>
        <rFont val="Calibri"/>
      </rPr>
      <t xml:space="preserve">
</t>
    </r>
    <r>
      <rPr>
        <sz val="11"/>
        <color rgb="FF000000"/>
        <rFont val="Calibri"/>
      </rPr>
      <t>In the "General Settings" window, select the "Edit" icon (the gear symbol in the upper-right corner of the pane).</t>
    </r>
    <r>
      <rPr>
        <sz val="11"/>
        <color rgb="FF000000"/>
        <rFont val="Calibri"/>
      </rPr>
      <t xml:space="preserve">
</t>
    </r>
    <r>
      <rPr>
        <sz val="11"/>
        <color rgb="FF000000"/>
        <rFont val="Calibri"/>
      </rPr>
      <t>In the "General Settings" window, in the "Time Zone" field, select "GMT" or "UTC" from the list of time zones.</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Commit changes by selecting "Commit" in the upper-right corner of the screen.  Select "OK" when the confirmation dialog appears.</t>
    </r>
  </si>
  <si>
    <r>
      <rPr>
        <sz val="11"/>
        <color rgb="FF000000"/>
        <rFont val="Calibri"/>
      </rPr>
      <t>If time stamps are not consistently applied and there is no common time reference, it is difficult to perform forensic analysis.  Time stamps generated by the application include date and time and must be expressed in Coordinated Universal Time (UTC), also known as Zulu time, a modern continuation of Greenwich Mean Time (GMT).</t>
    </r>
  </si>
  <si>
    <r>
      <rPr>
        <sz val="11"/>
        <color rgb="FF000000"/>
        <rFont val="Calibri"/>
      </rPr>
      <t>Go to Device &gt;&gt; Setup &gt;&gt; Management</t>
    </r>
    <r>
      <rPr>
        <sz val="11"/>
        <color rgb="FF000000"/>
        <rFont val="Calibri"/>
      </rPr>
      <t xml:space="preserve">
</t>
    </r>
    <r>
      <rPr>
        <sz val="11"/>
        <color rgb="FF000000"/>
        <rFont val="Calibri"/>
      </rPr>
      <t>In the "General Settings" window, if the time zone is not set to "GMT" or "UTC", this is a finding.</t>
    </r>
  </si>
  <si>
    <t>V-228667</t>
  </si>
  <si>
    <r>
      <rPr>
        <sz val="11"/>
        <rFont val="Calibri"/>
      </rPr>
      <t>The Palo Alto Networks security platform must accept and verify Personal Identity Verification (PIV) credentials.</t>
    </r>
  </si>
  <si>
    <r>
      <rPr>
        <sz val="11"/>
        <color rgb="FF000000"/>
        <rFont val="Calibri"/>
      </rPr>
      <t>Import the DOD CA certificates and subordinate certificates for all of the certificate authorities.</t>
    </r>
    <r>
      <rPr>
        <sz val="11"/>
        <color rgb="FF000000"/>
        <rFont val="Calibri"/>
      </rPr>
      <t xml:space="preserve">
</t>
    </r>
    <r>
      <rPr>
        <sz val="11"/>
        <color rgb="FF000000"/>
        <rFont val="Calibri"/>
      </rPr>
      <t>Go to Device &gt;&gt; Certificate Management &gt;&gt; Certificates.</t>
    </r>
    <r>
      <rPr>
        <sz val="11"/>
        <color rgb="FF000000"/>
        <rFont val="Calibri"/>
      </rPr>
      <t xml:space="preserve">
</t>
    </r>
    <r>
      <rPr>
        <sz val="11"/>
        <color rgb="FF000000"/>
        <rFont val="Calibri"/>
      </rPr>
      <t>Select the Import icon at the bottom of the pane.</t>
    </r>
    <r>
      <rPr>
        <sz val="11"/>
        <color rgb="FF000000"/>
        <rFont val="Calibri"/>
      </rPr>
      <t xml:space="preserve">
</t>
    </r>
    <r>
      <rPr>
        <sz val="11"/>
        <color rgb="FF000000"/>
        <rFont val="Calibri"/>
      </rPr>
      <t>In the Import Certificate window, complete the required information.</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Create a certificate profile.</t>
    </r>
    <r>
      <rPr>
        <sz val="11"/>
        <color rgb="FF000000"/>
        <rFont val="Calibri"/>
      </rPr>
      <t xml:space="preserve">
</t>
    </r>
    <r>
      <rPr>
        <sz val="11"/>
        <color rgb="FF000000"/>
        <rFont val="Calibri"/>
      </rPr>
      <t>Go to Device &gt;&gt; Setup &gt;&gt; Management.</t>
    </r>
    <r>
      <rPr>
        <sz val="11"/>
        <color rgb="FF000000"/>
        <rFont val="Calibri"/>
      </rPr>
      <t xml:space="preserve">
</t>
    </r>
    <r>
      <rPr>
        <sz val="11"/>
        <color rgb="FF000000"/>
        <rFont val="Calibri"/>
      </rPr>
      <t>In the Authentication Settings pane, select the select the "Edit" icon (the gear symbol in the upper-right corner).</t>
    </r>
    <r>
      <rPr>
        <sz val="11"/>
        <color rgb="FF000000"/>
        <rFont val="Calibri"/>
      </rPr>
      <t xml:space="preserve">
</t>
    </r>
    <r>
      <rPr>
        <sz val="11"/>
        <color rgb="FF000000"/>
        <rFont val="Calibri"/>
      </rPr>
      <t>In the Authentication Settings window, complete the required information.</t>
    </r>
    <r>
      <rPr>
        <sz val="11"/>
        <color rgb="FF000000"/>
        <rFont val="Calibri"/>
      </rPr>
      <t xml:space="preserve">
</t>
    </r>
    <r>
      <rPr>
        <sz val="11"/>
        <color rgb="FF000000"/>
        <rFont val="Calibri"/>
      </rPr>
      <t>In the Authentication Profile field, select "None".</t>
    </r>
    <r>
      <rPr>
        <sz val="11"/>
        <color rgb="FF000000"/>
        <rFont val="Calibri"/>
      </rPr>
      <t xml:space="preserve">
</t>
    </r>
    <r>
      <rPr>
        <sz val="11"/>
        <color rgb="FF000000"/>
        <rFont val="Calibri"/>
      </rPr>
      <t>In the Certificate Profile field, select "New Certificate Profile". This will change the Authentication Settings window to the Certificate Profile window.</t>
    </r>
    <r>
      <rPr>
        <sz val="11"/>
        <color rgb="FF000000"/>
        <rFont val="Calibri"/>
      </rPr>
      <t xml:space="preserve">
</t>
    </r>
    <r>
      <rPr>
        <sz val="11"/>
        <color rgb="FF000000"/>
        <rFont val="Calibri"/>
      </rPr>
      <t>Leave the username field blank.</t>
    </r>
    <r>
      <rPr>
        <sz val="11"/>
        <color rgb="FF000000"/>
        <rFont val="Calibri"/>
      </rPr>
      <t xml:space="preserve">
</t>
    </r>
    <r>
      <rPr>
        <sz val="11"/>
        <color rgb="FF000000"/>
        <rFont val="Calibri"/>
      </rPr>
      <t>Leave the domain field blank.</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In the Certificate Profile window, complete the required fields.</t>
    </r>
    <r>
      <rPr>
        <sz val="11"/>
        <color rgb="FF000000"/>
        <rFont val="Calibri"/>
      </rPr>
      <t xml:space="preserve">
</t>
    </r>
    <r>
      <rPr>
        <sz val="11"/>
        <color rgb="FF000000"/>
        <rFont val="Calibri"/>
      </rPr>
      <t>In the CA Certificates section, select "Add" to import the DOD certificate authorities.</t>
    </r>
    <r>
      <rPr>
        <sz val="11"/>
        <color rgb="FF000000"/>
        <rFont val="Calibri"/>
      </rPr>
      <t xml:space="preserve">
</t>
    </r>
    <r>
      <rPr>
        <sz val="11"/>
        <color rgb="FF000000"/>
        <rFont val="Calibri"/>
      </rPr>
      <t>Select the Use OCSP checkbox.</t>
    </r>
    <r>
      <rPr>
        <sz val="11"/>
        <color rgb="FF000000"/>
        <rFont val="Calibri"/>
      </rPr>
      <t xml:space="preserve">
</t>
    </r>
    <r>
      <rPr>
        <sz val="11"/>
        <color rgb="FF000000"/>
        <rFont val="Calibri"/>
      </rPr>
      <t>When importing the top level DOD CA Certificate, for the Default OCSP URL field, add the DOD/DISA OCSP URL.</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Select "OK" again.</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</si>
  <si>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The use of PIV credentials facilitates standardization and reduces the risk of unauthorized access.</t>
    </r>
    <r>
      <rPr>
        <sz val="11"/>
        <color rgb="FF000000"/>
        <rFont val="Calibri"/>
      </rPr>
      <t xml:space="preserve">
</t>
    </r>
    <r>
      <rPr>
        <sz val="11"/>
        <color rgb="FF000000"/>
        <rFont val="Calibri"/>
      </rPr>
      <t>DOD has mandated the use of the CAC to support identity management and personal authentication for systems covered under HSPD 12 and as a primary component of layered protection for national security systems.</t>
    </r>
  </si>
  <si>
    <r>
      <rPr>
        <sz val="11"/>
        <color rgb="FF000000"/>
        <rFont val="Calibri"/>
      </rPr>
      <t>Go to Device &gt;&gt; Certificate Management &gt;&gt; Certificates.</t>
    </r>
    <r>
      <rPr>
        <sz val="11"/>
        <color rgb="FF000000"/>
        <rFont val="Calibri"/>
      </rPr>
      <t xml:space="preserve">
</t>
    </r>
    <r>
      <rPr>
        <sz val="11"/>
        <color rgb="FF000000"/>
        <rFont val="Calibri"/>
      </rPr>
      <t>If no DOD Certification Authority (CA) certificates and subordinate certificates are imported, this is a finding.</t>
    </r>
    <r>
      <rPr>
        <sz val="11"/>
        <color rgb="FF000000"/>
        <rFont val="Calibri"/>
      </rPr>
      <t xml:space="preserve">
</t>
    </r>
    <r>
      <rPr>
        <sz val="11"/>
        <color rgb="FF000000"/>
        <rFont val="Calibri"/>
      </rPr>
      <t>Go to Device &gt;&gt; Setup &gt;&gt; Management.</t>
    </r>
    <r>
      <rPr>
        <sz val="11"/>
        <color rgb="FF000000"/>
        <rFont val="Calibri"/>
      </rPr>
      <t xml:space="preserve">
</t>
    </r>
    <r>
      <rPr>
        <sz val="11"/>
        <color rgb="FF000000"/>
        <rFont val="Calibri"/>
      </rPr>
      <t>In the Authentication Settings pane, if the Certificate Profile field is blank, this is a finding.</t>
    </r>
    <r>
      <rPr>
        <sz val="11"/>
        <color rgb="FF000000"/>
        <rFont val="Calibri"/>
      </rPr>
      <t xml:space="preserve">
</t>
    </r>
    <r>
      <rPr>
        <sz val="11"/>
        <color rgb="FF000000"/>
        <rFont val="Calibri"/>
      </rPr>
      <t>View the Certificate Profile, if it does not list the DOD CA certificates and subordinate certificates, this is a finding.</t>
    </r>
    <r>
      <rPr>
        <sz val="11"/>
        <color rgb="FF000000"/>
        <rFont val="Calibri"/>
      </rPr>
      <t xml:space="preserve">
</t>
    </r>
    <r>
      <rPr>
        <sz val="11"/>
        <color rgb="FF000000"/>
        <rFont val="Calibri"/>
      </rPr>
      <t>If the Use OCSP checkbox is not selected, this is a finding.</t>
    </r>
  </si>
  <si>
    <t>V-228669</t>
  </si>
  <si>
    <r>
      <rPr>
        <sz val="11"/>
        <rFont val="Calibri"/>
      </rPr>
      <t>The Palo Alto Networks security platform must only allow the use of secure protocols that implement cryptographic mechanisms to protect the integrity of maintenance and diagnostic communications for nonlocal maintenance sessions.</t>
    </r>
  </si>
  <si>
    <r>
      <rPr>
        <sz val="11"/>
        <color rgb="FF000000"/>
        <rFont val="Calibri"/>
      </rPr>
      <t>Go to Device &gt;&gt; Setup &gt;&gt; Management.</t>
    </r>
    <r>
      <rPr>
        <sz val="11"/>
        <color rgb="FF000000"/>
        <rFont val="Calibri"/>
      </rPr>
      <t xml:space="preserve">
</t>
    </r>
    <r>
      <rPr>
        <sz val="11"/>
        <color rgb="FF000000"/>
        <rFont val="Calibri"/>
      </rPr>
      <t>In the "Management Interface Settings" window, select the "Edit" icon (the gear symbol in the upper-right corner).</t>
    </r>
    <r>
      <rPr>
        <sz val="11"/>
        <color rgb="FF000000"/>
        <rFont val="Calibri"/>
      </rPr>
      <t xml:space="preserve">
</t>
    </r>
    <r>
      <rPr>
        <sz val="11"/>
        <color rgb="FF000000"/>
        <rFont val="Calibri"/>
      </rPr>
      <t>In the "Management Interface Settings" window, make sure that Telnet or HTTP are not selected.</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</si>
  <si>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This requires the use of secure protocols instead of their unsecured counterparts, such as SSH instead of telnet, SCP instead of FTP, and HTTPS instead of HTTP. Note that HTTP OCSP is permitted to support OCSP where used. If unsecured protocols (lacking cryptographic mechanisms) are used for sessions, the contents of those sessions will be susceptible to manipulation, potentially allowing alteration and hijacking of maintenance sessions.</t>
    </r>
  </si>
  <si>
    <r>
      <rPr>
        <sz val="11"/>
        <color rgb="FF000000"/>
        <rFont val="Calibri"/>
      </rPr>
      <t>Go to Device &gt;&gt; Setup &gt;&gt; Management</t>
    </r>
    <r>
      <rPr>
        <sz val="11"/>
        <color rgb="FF000000"/>
        <rFont val="Calibri"/>
      </rPr>
      <t xml:space="preserve">
</t>
    </r>
    <r>
      <rPr>
        <sz val="11"/>
        <color rgb="FF000000"/>
        <rFont val="Calibri"/>
      </rPr>
      <t xml:space="preserve">In the "Management Interface Settings" window, view the enabled services.  </t>
    </r>
    <r>
      <rPr>
        <sz val="11"/>
        <color rgb="FF000000"/>
        <rFont val="Calibri"/>
      </rPr>
      <t xml:space="preserve">
</t>
    </r>
    <r>
      <rPr>
        <sz val="11"/>
        <color rgb="FF000000"/>
        <rFont val="Calibri"/>
      </rPr>
      <t>Note: Which management services are enabled.</t>
    </r>
    <r>
      <rPr>
        <sz val="11"/>
        <color rgb="FF000000"/>
        <rFont val="Calibri"/>
      </rPr>
      <t xml:space="preserve">
</t>
    </r>
    <r>
      <rPr>
        <sz val="11"/>
        <color rgb="FF000000"/>
        <rFont val="Calibri"/>
      </rPr>
      <t>If Telnet or HTTP is selected, this is a finding.</t>
    </r>
  </si>
  <si>
    <t>V-228670</t>
  </si>
  <si>
    <r>
      <rPr>
        <sz val="11"/>
        <rFont val="Calibri"/>
      </rPr>
      <t>The Palo Alto Networks security platform must not use SNMP Versions 1 or 2.</t>
    </r>
  </si>
  <si>
    <r>
      <rPr>
        <sz val="11"/>
        <color rgb="FF000000"/>
        <rFont val="Calibri"/>
      </rPr>
      <t>Go to Device &gt;&gt; Setup &gt;&gt; Operations; in the Miscellaneous pane, select SNMP Setup.</t>
    </r>
    <r>
      <rPr>
        <sz val="11"/>
        <color rgb="FF000000"/>
        <rFont val="Calibri"/>
      </rPr>
      <t xml:space="preserve">
</t>
    </r>
    <r>
      <rPr>
        <sz val="11"/>
        <color rgb="FF000000"/>
        <rFont val="Calibri"/>
      </rPr>
      <t>In the SNMP Setup window, complete the required fields.</t>
    </r>
    <r>
      <rPr>
        <sz val="11"/>
        <color rgb="FF000000"/>
        <rFont val="Calibri"/>
      </rPr>
      <t xml:space="preserve">
</t>
    </r>
    <r>
      <rPr>
        <sz val="11"/>
        <color rgb="FF000000"/>
        <rFont val="Calibri"/>
      </rPr>
      <t>For the Version, select V3.</t>
    </r>
    <r>
      <rPr>
        <sz val="11"/>
        <color rgb="FF000000"/>
        <rFont val="Calibri"/>
      </rPr>
      <t xml:space="preserve">
</t>
    </r>
    <r>
      <rPr>
        <sz val="11"/>
        <color rgb="FF000000"/>
        <rFont val="Calibri"/>
      </rPr>
      <t>Configure a view and assign it to a user.</t>
    </r>
    <r>
      <rPr>
        <sz val="11"/>
        <color rgb="FF000000"/>
        <rFont val="Calibri"/>
      </rPr>
      <t xml:space="preserve">
</t>
    </r>
    <r>
      <rPr>
        <sz val="11"/>
        <color rgb="FF000000"/>
        <rFont val="Calibri"/>
      </rPr>
      <t>In the upper half of the SNMP Setup window, select "Add".</t>
    </r>
    <r>
      <rPr>
        <sz val="11"/>
        <color rgb="FF000000"/>
        <rFont val="Calibri"/>
      </rPr>
      <t xml:space="preserve">
</t>
    </r>
    <r>
      <rPr>
        <sz val="11"/>
        <color rgb="FF000000"/>
        <rFont val="Calibri"/>
      </rPr>
      <t>In the Views window, complete the required fields; obtain the values for the OID and Mask fields from product documentation or vendor support.</t>
    </r>
    <r>
      <rPr>
        <sz val="11"/>
        <color rgb="FF000000"/>
        <rFont val="Calibri"/>
      </rPr>
      <t xml:space="preserve">
</t>
    </r>
    <r>
      <rPr>
        <sz val="11"/>
        <color rgb="FF000000"/>
        <rFont val="Calibri"/>
      </rPr>
      <t xml:space="preserve">In the Option field, select "include". </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In the lower half of the SNMP Setup window, select "Add".</t>
    </r>
    <r>
      <rPr>
        <sz val="11"/>
        <color rgb="FF000000"/>
        <rFont val="Calibri"/>
      </rPr>
      <t xml:space="preserve">
</t>
    </r>
    <r>
      <rPr>
        <sz val="11"/>
        <color rgb="FF000000"/>
        <rFont val="Calibri"/>
      </rPr>
      <t>Complete the required fields.</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Obtain the engineID of the Palo Alto device by issuing an SNMPv3 GET from the management workstation against the OID of the Palo Alto device.</t>
    </r>
    <r>
      <rPr>
        <sz val="11"/>
        <color rgb="FF000000"/>
        <rFont val="Calibri"/>
      </rPr>
      <t xml:space="preserve">
</t>
    </r>
    <r>
      <rPr>
        <sz val="11"/>
        <color rgb="FF000000"/>
        <rFont val="Calibri"/>
      </rPr>
      <t>Configure the SNMPv3 Trap Server profile; go to Device &gt;&gt; Server Profiles &gt;&gt; SNMP Trap; select "Add".</t>
    </r>
    <r>
      <rPr>
        <sz val="11"/>
        <color rgb="FF000000"/>
        <rFont val="Calibri"/>
      </rPr>
      <t xml:space="preserve">
</t>
    </r>
    <r>
      <rPr>
        <sz val="11"/>
        <color rgb="FF000000"/>
        <rFont val="Calibri"/>
      </rPr>
      <t xml:space="preserve">In the SNMP Trap Server Profile window, complete the required fields. </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</si>
  <si>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SNMP Versions 1 and 2 are not considered secure. Without the strong authentication and privacy that is provided by the SNMP Version 3 User-based Security Model (USM), an unauthorized user can gain access to network management information used to launch an attack against the network.  SNMP Versions 1 and 2 cannot authenticate the source of a message nor can they provide encryption. Without authentication, it is possible for nonauthorized users to exercise SNMP network management functions. It is also possible for nonauthorized users to eavesdrop on management information as it passes from managed systems to the management system.</t>
    </r>
  </si>
  <si>
    <r>
      <rPr>
        <sz val="11"/>
        <color rgb="FF000000"/>
        <rFont val="Calibri"/>
      </rPr>
      <t>Go to Device &gt;&gt; Setup &gt;&gt; Operations; in the Miscellaneous pane, select SNMP Setup.</t>
    </r>
    <r>
      <rPr>
        <sz val="11"/>
        <color rgb="FF000000"/>
        <rFont val="Calibri"/>
      </rPr>
      <t xml:space="preserve">
</t>
    </r>
    <r>
      <rPr>
        <sz val="11"/>
        <color rgb="FF000000"/>
        <rFont val="Calibri"/>
      </rPr>
      <t xml:space="preserve">In the SNMP Setup window, check if SNMP V3 is selected.  </t>
    </r>
    <r>
      <rPr>
        <sz val="11"/>
        <color rgb="FF000000"/>
        <rFont val="Calibri"/>
      </rPr>
      <t xml:space="preserve">
</t>
    </r>
    <r>
      <rPr>
        <sz val="11"/>
        <color rgb="FF000000"/>
        <rFont val="Calibri"/>
      </rPr>
      <t>If V3 is not selected, this is a finding.</t>
    </r>
    <r>
      <rPr>
        <sz val="11"/>
        <color rgb="FF000000"/>
        <rFont val="Calibri"/>
      </rPr>
      <t xml:space="preserve">
</t>
    </r>
    <r>
      <rPr>
        <sz val="11"/>
        <color rgb="FF000000"/>
        <rFont val="Calibri"/>
      </rPr>
      <t>Go to Device &gt;&gt; Server Profiles &gt;&gt; SNMP Trap.</t>
    </r>
    <r>
      <rPr>
        <sz val="11"/>
        <color rgb="FF000000"/>
        <rFont val="Calibri"/>
      </rPr>
      <t xml:space="preserve">
</t>
    </r>
    <r>
      <rPr>
        <sz val="11"/>
        <color rgb="FF000000"/>
        <rFont val="Calibri"/>
      </rPr>
      <t>View the list of configured SNMP servers; if the Version is not "v3", this is a finding.</t>
    </r>
  </si>
  <si>
    <t>V-228671</t>
  </si>
  <si>
    <r>
      <rPr>
        <sz val="11"/>
        <rFont val="Calibri"/>
      </rPr>
      <t>The Palo Alto Networks security platform must off-load audit records onto a different system or media than the system being audited.</t>
    </r>
  </si>
  <si>
    <r>
      <rPr>
        <sz val="11"/>
        <color rgb="FF000000"/>
        <rFont val="Calibri"/>
      </rPr>
      <t>To create a syslog server profile:</t>
    </r>
    <r>
      <rPr>
        <sz val="11"/>
        <color rgb="FF000000"/>
        <rFont val="Calibri"/>
      </rPr>
      <t xml:space="preserve">
</t>
    </r>
    <r>
      <rPr>
        <sz val="11"/>
        <color rgb="FF000000"/>
        <rFont val="Calibri"/>
      </rPr>
      <t>Go to Device &gt;&gt; Server Profiles &gt;&gt; Syslog</t>
    </r>
    <r>
      <rPr>
        <sz val="11"/>
        <color rgb="FF000000"/>
        <rFont val="Calibri"/>
      </rPr>
      <t xml:space="preserve">
</t>
    </r>
    <r>
      <rPr>
        <sz val="11"/>
        <color rgb="FF000000"/>
        <rFont val="Calibri"/>
      </rPr>
      <t xml:space="preserve">Select "Add". </t>
    </r>
    <r>
      <rPr>
        <sz val="11"/>
        <color rgb="FF000000"/>
        <rFont val="Calibri"/>
      </rPr>
      <t xml:space="preserve">
</t>
    </r>
    <r>
      <rPr>
        <sz val="11"/>
        <color rgb="FF000000"/>
        <rFont val="Calibri"/>
      </rPr>
      <t>In the Syslog Server Profile, enter the name of the profile.</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"Servers" tab, enter the required information.</t>
    </r>
    <r>
      <rPr>
        <sz val="11"/>
        <color rgb="FF000000"/>
        <rFont val="Calibri"/>
      </rPr>
      <t xml:space="preserve">
</t>
    </r>
    <r>
      <rPr>
        <sz val="11"/>
        <color rgb="FF000000"/>
        <rFont val="Calibri"/>
      </rPr>
      <t>Name: Name of the syslog server</t>
    </r>
    <r>
      <rPr>
        <sz val="11"/>
        <color rgb="FF000000"/>
        <rFont val="Calibri"/>
      </rPr>
      <t xml:space="preserve">
</t>
    </r>
    <r>
      <rPr>
        <sz val="11"/>
        <color rgb="FF000000"/>
        <rFont val="Calibri"/>
      </rPr>
      <t>Server: Server IP address where the logs will be forwarded to</t>
    </r>
    <r>
      <rPr>
        <sz val="11"/>
        <color rgb="FF000000"/>
        <rFont val="Calibri"/>
      </rPr>
      <t xml:space="preserve">
</t>
    </r>
    <r>
      <rPr>
        <sz val="11"/>
        <color rgb="FF000000"/>
        <rFont val="Calibri"/>
      </rPr>
      <t>Port: Default port 514</t>
    </r>
    <r>
      <rPr>
        <sz val="11"/>
        <color rgb="FF000000"/>
        <rFont val="Calibri"/>
      </rPr>
      <t xml:space="preserve">
</t>
    </r>
    <r>
      <rPr>
        <sz val="11"/>
        <color rgb="FF000000"/>
        <rFont val="Calibri"/>
      </rPr>
      <t>Facility: Select from the drop-down list.</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 xml:space="preserve">After creating the Server Profiles that define where to logs, enable log forwarding.  </t>
    </r>
    <r>
      <rPr>
        <sz val="11"/>
        <color rgb="FF000000"/>
        <rFont val="Calibri"/>
      </rPr>
      <t xml:space="preserve">
</t>
    </r>
    <r>
      <rPr>
        <sz val="11"/>
        <color rgb="FF000000"/>
        <rFont val="Calibri"/>
      </rPr>
      <t>The way to enable forwarding depends on the log type:</t>
    </r>
    <r>
      <rPr>
        <sz val="11"/>
        <color rgb="FF000000"/>
        <rFont val="Calibri"/>
      </rPr>
      <t xml:space="preserve">
</t>
    </r>
    <r>
      <rPr>
        <sz val="11"/>
        <color rgb="FF000000"/>
        <rFont val="Calibri"/>
      </rPr>
      <t>Traffic Logs—Enable forwarding of Traffic logs by creating a Log Forwarding Profile (Objects &gt;&gt; Log Forwarding) and adding it to the security policies to trigger the log forwarding. Only traffic that matches a specific rule within the security policy will be logged and forwarded.</t>
    </r>
    <r>
      <rPr>
        <sz val="11"/>
        <color rgb="FF000000"/>
        <rFont val="Calibri"/>
      </rPr>
      <t xml:space="preserve">
</t>
    </r>
    <r>
      <rPr>
        <sz val="11"/>
        <color rgb="FF000000"/>
        <rFont val="Calibri"/>
      </rPr>
      <t>Configure the log-forwarding profile to select the logs to be forwarded to syslog server.</t>
    </r>
    <r>
      <rPr>
        <sz val="11"/>
        <color rgb="FF000000"/>
        <rFont val="Calibri"/>
      </rPr>
      <t xml:space="preserve">
</t>
    </r>
    <r>
      <rPr>
        <sz val="11"/>
        <color rgb="FF000000"/>
        <rFont val="Calibri"/>
      </rPr>
      <t>Go to Objects &gt;&gt; Log forwarding</t>
    </r>
    <r>
      <rPr>
        <sz val="11"/>
        <color rgb="FF000000"/>
        <rFont val="Calibri"/>
      </rPr>
      <t xml:space="preserve">
</t>
    </r>
    <r>
      <rPr>
        <sz val="11"/>
        <color rgb="FF000000"/>
        <rFont val="Calibri"/>
      </rPr>
      <t>The Log Forwarding Profile window appears.  Note that it has five columns.  In the Syslog column, select the syslog server profile for forwarding threat logs to the configured server(s).</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When the Log Forwarding Profile window disappears, the screen will show the configured log-forwarding profile.</t>
    </r>
    <r>
      <rPr>
        <sz val="11"/>
        <color rgb="FF000000"/>
        <rFont val="Calibri"/>
      </rPr>
      <t xml:space="preserve">
</t>
    </r>
    <r>
      <rPr>
        <sz val="11"/>
        <color rgb="FF000000"/>
        <rFont val="Calibri"/>
      </rPr>
      <t>Threat Logs—Enable forwarding of Threat logs by creating a Log Forwarding Profile (Objects &gt;&gt; Log Forwarding) that specifies which severity levels to forward and then adding it to the security policies, which triggers the log forwarding. A Threat log entry will only be created (and therefore forwarded) if the associated traffic matches a Security Profile (Antivirus, Anti-spyware, Vulnerability, URL Filtering, File Blocking, Data Filtering, or DoS Protection).</t>
    </r>
    <r>
      <rPr>
        <sz val="11"/>
        <color rgb="FF000000"/>
        <rFont val="Calibri"/>
      </rPr>
      <t xml:space="preserve">
</t>
    </r>
    <r>
      <rPr>
        <sz val="11"/>
        <color rgb="FF000000"/>
        <rFont val="Calibri"/>
      </rPr>
      <t>Configure the log-forwarding profile to select the logs to be forwarded to syslog server.</t>
    </r>
    <r>
      <rPr>
        <sz val="11"/>
        <color rgb="FF000000"/>
        <rFont val="Calibri"/>
      </rPr>
      <t xml:space="preserve">
</t>
    </r>
    <r>
      <rPr>
        <sz val="11"/>
        <color rgb="FF000000"/>
        <rFont val="Calibri"/>
      </rPr>
      <t>Go to Objects &gt;&gt; Log forwarding</t>
    </r>
    <r>
      <rPr>
        <sz val="11"/>
        <color rgb="FF000000"/>
        <rFont val="Calibri"/>
      </rPr>
      <t xml:space="preserve">
</t>
    </r>
    <r>
      <rPr>
        <sz val="11"/>
        <color rgb="FF000000"/>
        <rFont val="Calibri"/>
      </rPr>
      <t>The Log Forwarding Profile window appears.  Note that it has five columns.  In the "Syslog" column, select the syslog server profile for forwarding threat logs to the configured server(s).</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When the Log Forwarding Profile window disappears, the screen will show the configured log-forwarding profile.</t>
    </r>
    <r>
      <rPr>
        <sz val="11"/>
        <color rgb="FF000000"/>
        <rFont val="Calibri"/>
      </rPr>
      <t xml:space="preserve">
</t>
    </r>
    <r>
      <rPr>
        <sz val="11"/>
        <color rgb="FF000000"/>
        <rFont val="Calibri"/>
      </rPr>
      <t xml:space="preserve">System Logs—Enable forwarding of System logs by specifying a Server Profile in the log settings configuration. </t>
    </r>
    <r>
      <rPr>
        <sz val="11"/>
        <color rgb="FF000000"/>
        <rFont val="Calibri"/>
      </rPr>
      <t xml:space="preserve">
</t>
    </r>
    <r>
      <rPr>
        <sz val="11"/>
        <color rgb="FF000000"/>
        <rFont val="Calibri"/>
      </rPr>
      <t>Go to Device &gt;&gt; Log Settings &gt;&gt; System Logs</t>
    </r>
    <r>
      <rPr>
        <sz val="11"/>
        <color rgb="FF000000"/>
        <rFont val="Calibri"/>
      </rPr>
      <t xml:space="preserve">
</t>
    </r>
    <r>
      <rPr>
        <sz val="11"/>
        <color rgb="FF000000"/>
        <rFont val="Calibri"/>
      </rPr>
      <t>The list of severity levels is displayed.</t>
    </r>
    <r>
      <rPr>
        <sz val="11"/>
        <color rgb="FF000000"/>
        <rFont val="Calibri"/>
      </rPr>
      <t xml:space="preserve">
</t>
    </r>
    <r>
      <rPr>
        <sz val="11"/>
        <color rgb="FF000000"/>
        <rFont val="Calibri"/>
      </rPr>
      <t xml:space="preserve">Select a Server Profile for each severity level to forward.  </t>
    </r>
    <r>
      <rPr>
        <sz val="11"/>
        <color rgb="FF000000"/>
        <rFont val="Calibri"/>
      </rPr>
      <t xml:space="preserve">
</t>
    </r>
    <r>
      <rPr>
        <sz val="11"/>
        <color rgb="FF000000"/>
        <rFont val="Calibri"/>
      </rPr>
      <t xml:space="preserve">Select each severity level in turn; with each selection, the "Log Systems - Setting" window will appear.  </t>
    </r>
    <r>
      <rPr>
        <sz val="11"/>
        <color rgb="FF000000"/>
        <rFont val="Calibri"/>
      </rPr>
      <t xml:space="preserve">
</t>
    </r>
    <r>
      <rPr>
        <sz val="11"/>
        <color rgb="FF000000"/>
        <rFont val="Calibri"/>
      </rPr>
      <t>In the "Log Systems - Setting" window, in the "Syslog drop-down" box, select the configured Server Profile.</t>
    </r>
    <r>
      <rPr>
        <sz val="11"/>
        <color rgb="FF000000"/>
        <rFont val="Calibri"/>
      </rPr>
      <t xml:space="preserve">
</t>
    </r>
    <r>
      <rPr>
        <sz val="11"/>
        <color rgb="FF000000"/>
        <rFont val="Calibri"/>
      </rPr>
      <t xml:space="preserve">Select "OK". </t>
    </r>
    <r>
      <rPr>
        <sz val="11"/>
        <color rgb="FF000000"/>
        <rFont val="Calibri"/>
      </rPr>
      <t xml:space="preserve">
</t>
    </r>
    <r>
      <rPr>
        <sz val="11"/>
        <color rgb="FF000000"/>
        <rFont val="Calibri"/>
      </rPr>
      <t xml:space="preserve">Config Logs—Enable forwarding of Config logs by specifying a Server Profile in the log settings configuration. </t>
    </r>
    <r>
      <rPr>
        <sz val="11"/>
        <color rgb="FF000000"/>
        <rFont val="Calibri"/>
      </rPr>
      <t xml:space="preserve">
</t>
    </r>
    <r>
      <rPr>
        <sz val="11"/>
        <color rgb="FF000000"/>
        <rFont val="Calibri"/>
      </rPr>
      <t>Go to Device &gt;&gt; Log Settings &gt;&gt; Config Logs</t>
    </r>
    <r>
      <rPr>
        <sz val="11"/>
        <color rgb="FF000000"/>
        <rFont val="Calibri"/>
      </rPr>
      <t xml:space="preserve">
</t>
    </r>
    <r>
      <rPr>
        <sz val="11"/>
        <color rgb="FF000000"/>
        <rFont val="Calibri"/>
      </rPr>
      <t>Select the "Edit" icon (the gear symbol in the upper-right corner of the pane).</t>
    </r>
    <r>
      <rPr>
        <sz val="11"/>
        <color rgb="FF000000"/>
        <rFont val="Calibri"/>
      </rPr>
      <t xml:space="preserve">
</t>
    </r>
    <r>
      <rPr>
        <sz val="11"/>
        <color rgb="FF000000"/>
        <rFont val="Calibri"/>
      </rPr>
      <t>In the "Log Settings Config" window, in the "Syslog drop-down" box, select the configured Server Profile.</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For Traffic Logs and Threat Logs, use the log forwarding profile in the security rules.</t>
    </r>
    <r>
      <rPr>
        <sz val="11"/>
        <color rgb="FF000000"/>
        <rFont val="Calibri"/>
      </rPr>
      <t xml:space="preserve">
</t>
    </r>
    <r>
      <rPr>
        <sz val="11"/>
        <color rgb="FF000000"/>
        <rFont val="Calibri"/>
      </rPr>
      <t>Go to Policies &gt;&gt; Security Rule</t>
    </r>
    <r>
      <rPr>
        <sz val="11"/>
        <color rgb="FF000000"/>
        <rFont val="Calibri"/>
      </rPr>
      <t xml:space="preserve">
</t>
    </r>
    <r>
      <rPr>
        <sz val="11"/>
        <color rgb="FF000000"/>
        <rFont val="Calibri"/>
      </rPr>
      <t>Select the rule for which the log forwarding needs to be applied.</t>
    </r>
    <r>
      <rPr>
        <sz val="11"/>
        <color rgb="FF000000"/>
        <rFont val="Calibri"/>
      </rPr>
      <t xml:space="preserve">
</t>
    </r>
    <r>
      <rPr>
        <sz val="11"/>
        <color rgb="FF000000"/>
        <rFont val="Calibri"/>
      </rPr>
      <t>Apply the security profiles to the rule.</t>
    </r>
    <r>
      <rPr>
        <sz val="11"/>
        <color rgb="FF000000"/>
        <rFont val="Calibri"/>
      </rPr>
      <t xml:space="preserve">
</t>
    </r>
    <r>
      <rPr>
        <sz val="11"/>
        <color rgb="FF000000"/>
        <rFont val="Calibri"/>
      </rPr>
      <t>Go to Actions &gt;&gt; Log forwarding</t>
    </r>
    <r>
      <rPr>
        <sz val="11"/>
        <color rgb="FF000000"/>
        <rFont val="Calibri"/>
      </rPr>
      <t xml:space="preserve">
</t>
    </r>
    <r>
      <rPr>
        <sz val="11"/>
        <color rgb="FF000000"/>
        <rFont val="Calibri"/>
      </rPr>
      <t>Select the log forwarding profile from drop-down list.</t>
    </r>
    <r>
      <rPr>
        <sz val="11"/>
        <color rgb="FF000000"/>
        <rFont val="Calibri"/>
      </rPr>
      <t xml:space="preserve">
</t>
    </r>
    <r>
      <rPr>
        <sz val="11"/>
        <color rgb="FF000000"/>
        <rFont val="Calibri"/>
      </rPr>
      <t>Commit changes by selecting "Commit" in the upper-right corner of the screen.  Select "OK" when the confirmation dialog appears.</t>
    </r>
  </si>
  <si>
    <r>
      <rPr>
        <sz val="11"/>
        <color rgb="FF000000"/>
        <rFont val="Calibri"/>
      </rPr>
      <t>Information stored in one location is vulnerable to accidental or incidental deletion or alteration.  Off-loading is a common process in information systems with limited audit storage capacity.</t>
    </r>
    <r>
      <rPr>
        <sz val="11"/>
        <color rgb="FF000000"/>
        <rFont val="Calibri"/>
      </rPr>
      <t xml:space="preserve">
</t>
    </r>
    <r>
      <rPr>
        <sz val="11"/>
        <color rgb="FF000000"/>
        <rFont val="Calibri"/>
      </rPr>
      <t>The Palo Alto Networks security platform has multiple log types; at a minimum, the Traffic, Threat, System, and Configuration logs must be sent to a Syslog server.</t>
    </r>
  </si>
  <si>
    <r>
      <rPr>
        <sz val="11"/>
        <color rgb="FF000000"/>
        <rFont val="Calibri"/>
      </rPr>
      <t>To view a syslog server profile,</t>
    </r>
    <r>
      <rPr>
        <sz val="11"/>
        <color rgb="FF000000"/>
        <rFont val="Calibri"/>
      </rPr>
      <t xml:space="preserve">
</t>
    </r>
    <r>
      <rPr>
        <sz val="11"/>
        <color rgb="FF000000"/>
        <rFont val="Calibri"/>
      </rPr>
      <t>Go to Device &gt;&gt; Server Profiles &gt;&gt; Syslog</t>
    </r>
    <r>
      <rPr>
        <sz val="11"/>
        <color rgb="FF000000"/>
        <rFont val="Calibri"/>
      </rPr>
      <t xml:space="preserve">
</t>
    </r>
    <r>
      <rPr>
        <sz val="11"/>
        <color rgb="FF000000"/>
        <rFont val="Calibri"/>
      </rPr>
      <t>If there are no Syslog Server Profiles present, this is a finding.</t>
    </r>
    <r>
      <rPr>
        <sz val="11"/>
        <color rgb="FF000000"/>
        <rFont val="Calibri"/>
      </rPr>
      <t xml:space="preserve">
</t>
    </r>
    <r>
      <rPr>
        <sz val="11"/>
        <color rgb="FF000000"/>
        <rFont val="Calibri"/>
      </rPr>
      <t>Select each Syslog Server Profile.</t>
    </r>
    <r>
      <rPr>
        <sz val="11"/>
        <color rgb="FF000000"/>
        <rFont val="Calibri"/>
      </rPr>
      <t xml:space="preserve">
</t>
    </r>
    <r>
      <rPr>
        <sz val="11"/>
        <color rgb="FF000000"/>
        <rFont val="Calibri"/>
      </rPr>
      <t>If no server is configured, this is a finding.</t>
    </r>
    <r>
      <rPr>
        <sz val="11"/>
        <color rgb="FF000000"/>
        <rFont val="Calibri"/>
      </rPr>
      <t xml:space="preserve">
</t>
    </r>
    <r>
      <rPr>
        <sz val="11"/>
        <color rgb="FF000000"/>
        <rFont val="Calibri"/>
      </rPr>
      <t>View the log-forwarding profile to determine which logs are forwarded to the syslog server.</t>
    </r>
    <r>
      <rPr>
        <sz val="11"/>
        <color rgb="FF000000"/>
        <rFont val="Calibri"/>
      </rPr>
      <t xml:space="preserve">
</t>
    </r>
    <r>
      <rPr>
        <sz val="11"/>
        <color rgb="FF000000"/>
        <rFont val="Calibri"/>
      </rPr>
      <t>Go to Objects &gt;&gt; Log forwarding</t>
    </r>
    <r>
      <rPr>
        <sz val="11"/>
        <color rgb="FF000000"/>
        <rFont val="Calibri"/>
      </rPr>
      <t xml:space="preserve">
</t>
    </r>
    <r>
      <rPr>
        <sz val="11"/>
        <color rgb="FF000000"/>
        <rFont val="Calibri"/>
      </rPr>
      <t>If no Log Forwarding Profile is present, this is a finding.</t>
    </r>
    <r>
      <rPr>
        <sz val="11"/>
        <color rgb="FF000000"/>
        <rFont val="Calibri"/>
      </rPr>
      <t xml:space="preserve">
</t>
    </r>
    <r>
      <rPr>
        <sz val="11"/>
        <color rgb="FF000000"/>
        <rFont val="Calibri"/>
      </rPr>
      <t xml:space="preserve">The "Log Forwarding Profile" window has five columns.  </t>
    </r>
    <r>
      <rPr>
        <sz val="11"/>
        <color rgb="FF000000"/>
        <rFont val="Calibri"/>
      </rPr>
      <t xml:space="preserve">
</t>
    </r>
    <r>
      <rPr>
        <sz val="11"/>
        <color rgb="FF000000"/>
        <rFont val="Calibri"/>
      </rPr>
      <t>If there are no Syslog Server Profiles present in the Syslog column for the Traffic Log Type, this is a finding.</t>
    </r>
    <r>
      <rPr>
        <sz val="11"/>
        <color rgb="FF000000"/>
        <rFont val="Calibri"/>
      </rPr>
      <t xml:space="preserve">
</t>
    </r>
    <r>
      <rPr>
        <sz val="11"/>
        <color rgb="FF000000"/>
        <rFont val="Calibri"/>
      </rPr>
      <t>If there are no Syslog Server Profiles present for each of the severity levels of the Threat Log Type,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Go to Device &gt;&gt; Log Settings &gt;&gt; System Logs</t>
    </r>
    <r>
      <rPr>
        <sz val="11"/>
        <color rgb="FF000000"/>
        <rFont val="Calibri"/>
      </rPr>
      <t xml:space="preserve">
</t>
    </r>
    <r>
      <rPr>
        <sz val="11"/>
        <color rgb="FF000000"/>
        <rFont val="Calibri"/>
      </rPr>
      <t xml:space="preserve">The list of Severity levels is displayed.  </t>
    </r>
    <r>
      <rPr>
        <sz val="11"/>
        <color rgb="FF000000"/>
        <rFont val="Calibri"/>
      </rPr>
      <t xml:space="preserve">
</t>
    </r>
    <r>
      <rPr>
        <sz val="11"/>
        <color rgb="FF000000"/>
        <rFont val="Calibri"/>
      </rPr>
      <t>If any of the Severity levels does not have a configured Syslog Profile, this is a finding.</t>
    </r>
    <r>
      <rPr>
        <sz val="11"/>
        <color rgb="FF000000"/>
        <rFont val="Calibri"/>
      </rPr>
      <t xml:space="preserve">
</t>
    </r>
    <r>
      <rPr>
        <sz val="11"/>
        <color rgb="FF000000"/>
        <rFont val="Calibri"/>
      </rPr>
      <t>Go to Device &gt;&gt; Log Settings &gt;&gt; Config Logs</t>
    </r>
    <r>
      <rPr>
        <sz val="11"/>
        <color rgb="FF000000"/>
        <rFont val="Calibri"/>
      </rPr>
      <t xml:space="preserve">
</t>
    </r>
    <r>
      <rPr>
        <sz val="11"/>
        <color rgb="FF000000"/>
        <rFont val="Calibri"/>
      </rPr>
      <t>If the "Syslog" field is blank, this is a finding.</t>
    </r>
  </si>
  <si>
    <t>V-228672</t>
  </si>
  <si>
    <r>
      <rPr>
        <sz val="11"/>
        <rFont val="Calibri"/>
      </rPr>
      <t>The Palo Alto Networks security platform must use automated mechanisms to alert security personnel to threats identified by authoritative sources (e.g., CTOs) and IAW CJCSM 6510.01B.</t>
    </r>
  </si>
  <si>
    <r>
      <rPr>
        <sz val="11"/>
        <color rgb="FF000000"/>
        <rFont val="Calibri"/>
      </rPr>
      <t>For SNMP traps, follow the following steps:</t>
    </r>
    <r>
      <rPr>
        <sz val="11"/>
        <color rgb="FF000000"/>
        <rFont val="Calibri"/>
      </rPr>
      <t xml:space="preserve">
</t>
    </r>
    <r>
      <rPr>
        <sz val="11"/>
        <color rgb="FF000000"/>
        <rFont val="Calibri"/>
      </rPr>
      <t>Configure the SNMP Trap Destinations; go to Device &gt;&gt; Server Profiles &gt;&gt; SNMP Trap.</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"SNMP Trap Server Profile" window, enter the required information.</t>
    </r>
    <r>
      <rPr>
        <sz val="11"/>
        <color rgb="FF000000"/>
        <rFont val="Calibri"/>
      </rPr>
      <t xml:space="preserve">
</t>
    </r>
    <r>
      <rPr>
        <sz val="11"/>
        <color rgb="FF000000"/>
        <rFont val="Calibri"/>
      </rPr>
      <t xml:space="preserve">For SNMP Version, select "V3". </t>
    </r>
    <r>
      <rPr>
        <sz val="11"/>
        <color rgb="FF000000"/>
        <rFont val="Calibri"/>
      </rPr>
      <t xml:space="preserve">
</t>
    </r>
    <r>
      <rPr>
        <sz val="11"/>
        <color rgb="FF000000"/>
        <rFont val="Calibri"/>
      </rPr>
      <t>Enter the name of the SNMP Server Profile.</t>
    </r>
    <r>
      <rPr>
        <sz val="11"/>
        <color rgb="FF000000"/>
        <rFont val="Calibri"/>
      </rPr>
      <t xml:space="preserve">
</t>
    </r>
    <r>
      <rPr>
        <sz val="11"/>
        <color rgb="FF000000"/>
        <rFont val="Calibri"/>
      </rPr>
      <t xml:space="preserve">Select "Add". </t>
    </r>
    <r>
      <rPr>
        <sz val="11"/>
        <color rgb="FF000000"/>
        <rFont val="Calibri"/>
      </rPr>
      <t xml:space="preserve">
</t>
    </r>
    <r>
      <rPr>
        <sz val="11"/>
        <color rgb="FF000000"/>
        <rFont val="Calibri"/>
      </rPr>
      <t>Server—Specify the SNMP trap destination name (up to 31 characters).</t>
    </r>
    <r>
      <rPr>
        <sz val="11"/>
        <color rgb="FF000000"/>
        <rFont val="Calibri"/>
      </rPr>
      <t xml:space="preserve">
</t>
    </r>
    <r>
      <rPr>
        <sz val="11"/>
        <color rgb="FF000000"/>
        <rFont val="Calibri"/>
      </rPr>
      <t>Manager—Specify the IP address of the trap destination.</t>
    </r>
    <r>
      <rPr>
        <sz val="11"/>
        <color rgb="FF000000"/>
        <rFont val="Calibri"/>
      </rPr>
      <t xml:space="preserve">
</t>
    </r>
    <r>
      <rPr>
        <sz val="11"/>
        <color rgb="FF000000"/>
        <rFont val="Calibri"/>
      </rPr>
      <t>User—Specify the SNMP user.</t>
    </r>
    <r>
      <rPr>
        <sz val="11"/>
        <color rgb="FF000000"/>
        <rFont val="Calibri"/>
      </rPr>
      <t xml:space="preserve">
</t>
    </r>
    <r>
      <rPr>
        <sz val="11"/>
        <color rgb="FF000000"/>
        <rFont val="Calibri"/>
      </rPr>
      <t>EngineID—Specify the engine ID of the firewall. The input is a string in hexadecimal representation. The engine ID is any number between 5 to 64 bytes. When represented as a hexadecimal string, this is between 10 and 128 characters (2 characters for each byte) with two additional characters for 0x that must be used as a prefix in the input string.</t>
    </r>
    <r>
      <rPr>
        <sz val="11"/>
        <color rgb="FF000000"/>
        <rFont val="Calibri"/>
      </rPr>
      <t xml:space="preserve">
</t>
    </r>
    <r>
      <rPr>
        <sz val="11"/>
        <color rgb="FF000000"/>
        <rFont val="Calibri"/>
      </rPr>
      <t>Auth Password—Specify the user’s authentication password (minimum 8 characters, maximum of 256 characters, and no character restrictions). Only Secure Hash Algorithm (SHA) is supported.</t>
    </r>
    <r>
      <rPr>
        <sz val="11"/>
        <color rgb="FF000000"/>
        <rFont val="Calibri"/>
      </rPr>
      <t xml:space="preserve">
</t>
    </r>
    <r>
      <rPr>
        <sz val="11"/>
        <color rgb="FF000000"/>
        <rFont val="Calibri"/>
      </rPr>
      <t>Priv Password—Specify the user’s encryption password (minimum 8 characters, maximum of 256 characters, and no character restrictions). Only Advanced Encryption Standard (AES) is supported.</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Configure generating "Traps for Threat" events:</t>
    </r>
    <r>
      <rPr>
        <sz val="11"/>
        <color rgb="FF000000"/>
        <rFont val="Calibri"/>
      </rPr>
      <t xml:space="preserve">
</t>
    </r>
    <r>
      <rPr>
        <sz val="11"/>
        <color rgb="FF000000"/>
        <rFont val="Calibri"/>
      </rPr>
      <t>Go to Objects &gt;&gt; Log Forwarding.</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"Log Forwarding Profile" window, enter the required information.</t>
    </r>
    <r>
      <rPr>
        <sz val="11"/>
        <color rgb="FF000000"/>
        <rFont val="Calibri"/>
      </rPr>
      <t xml:space="preserve">
</t>
    </r>
    <r>
      <rPr>
        <sz val="11"/>
        <color rgb="FF000000"/>
        <rFont val="Calibri"/>
      </rPr>
      <t>Enter the name of the Log Forwarding Profile.</t>
    </r>
    <r>
      <rPr>
        <sz val="11"/>
        <color rgb="FF000000"/>
        <rFont val="Calibri"/>
      </rPr>
      <t xml:space="preserve">
</t>
    </r>
    <r>
      <rPr>
        <sz val="11"/>
        <color rgb="FF000000"/>
        <rFont val="Calibri"/>
      </rPr>
      <t>In the "Threat Settings" section, in the "SNMP Trap" field for each Severity, select the SNMP Trap Server Profile.</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Add the Log Forwarding Profile to the security policies to trigger log forwarding to the SNMP server.</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Select the rule for which the log forwarding needs to be applied. Apply the security profiles to the rule.</t>
    </r>
    <r>
      <rPr>
        <sz val="11"/>
        <color rgb="FF000000"/>
        <rFont val="Calibri"/>
      </rPr>
      <t xml:space="preserve">
</t>
    </r>
    <r>
      <rPr>
        <sz val="11"/>
        <color rgb="FF000000"/>
        <rFont val="Calibri"/>
      </rPr>
      <t>Go to "Actions" (tab); in the "Log forwarding" field, select the "log forwarding" profile.</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</si>
  <si>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CJCSM 6510.01B, "Cyber Incident Handling Program", in subsection e.(6)(c) sets forth three requirements for Cyber events detected by an automated system:</t>
    </r>
    <r>
      <rPr>
        <sz val="11"/>
        <color rgb="FF000000"/>
        <rFont val="Calibri"/>
      </rPr>
      <t xml:space="preserve">
</t>
    </r>
    <r>
      <rPr>
        <sz val="11"/>
        <color rgb="FF000000"/>
        <rFont val="Calibri"/>
      </rPr>
      <t>If the cyber event is detected by an automated system, an alert will be sent to the POC designated for receiving such automated alerts.</t>
    </r>
    <r>
      <rPr>
        <sz val="11"/>
        <color rgb="FF000000"/>
        <rFont val="Calibri"/>
      </rPr>
      <t xml:space="preserve">
</t>
    </r>
    <r>
      <rPr>
        <sz val="11"/>
        <color rgb="FF000000"/>
        <rFont val="Calibri"/>
      </rPr>
      <t>CC/S/A/FAs that maintain automated detection systems and sensors must ensure that a POC for receiving the alerts has been defined and that the IS configured to send alerts to that POC.</t>
    </r>
    <r>
      <rPr>
        <sz val="11"/>
        <color rgb="FF000000"/>
        <rFont val="Calibri"/>
      </rPr>
      <t xml:space="preserve">
</t>
    </r>
    <r>
      <rPr>
        <sz val="11"/>
        <color rgb="FF000000"/>
        <rFont val="Calibri"/>
      </rPr>
      <t>The POC must then ensure that the cyber event is reviewed as part of the preliminary analysis phase and reported to the appropriate individuals if it meets the criteria for a reportable cyber event or incident.</t>
    </r>
    <r>
      <rPr>
        <sz val="11"/>
        <color rgb="FF000000"/>
        <rFont val="Calibri"/>
      </rPr>
      <t xml:space="preserve">
</t>
    </r>
    <r>
      <rPr>
        <sz val="11"/>
        <color rgb="FF000000"/>
        <rFont val="Calibri"/>
      </rPr>
      <t>By immediately displaying an alarm message, potential security violations can be identified more quickly even when administrators are not logged on to the network device. An example of a mechanism to facilitate this would be through the utilization of SNMP traps.</t>
    </r>
    <r>
      <rPr>
        <sz val="11"/>
        <color rgb="FF000000"/>
        <rFont val="Calibri"/>
      </rPr>
      <t xml:space="preserve">
</t>
    </r>
    <r>
      <rPr>
        <sz val="11"/>
        <color rgb="FF000000"/>
        <rFont val="Calibri"/>
      </rPr>
      <t xml:space="preserve">The Palo Alto Networks security platform can be configured to send messages to an SNMP server and to an email server as well as a Syslog server. SNMP traps can be generated for each of the five logging event types on the firewall: traffic, threat, system, hip, config. For this requirement, only the threat logs must be sent. Note that only traffic that matches an action in a rule will be logged and forwarded. In the case of traps, the messages are initiated by the firewall and sent unsolicited to the management stations. </t>
    </r>
    <r>
      <rPr>
        <sz val="11"/>
        <color rgb="FF000000"/>
        <rFont val="Calibri"/>
      </rPr>
      <t xml:space="preserve">
</t>
    </r>
    <r>
      <rPr>
        <sz val="11"/>
        <color rgb="FF000000"/>
        <rFont val="Calibri"/>
      </rPr>
      <t>The use of email as a notification method may result in a very larger number of messages being sent and possibly overwhelming the email server as well as the POC. The use of SNMP is preferred over email in general, but organizations may want to use email in addition to SNMP for high-priority messages.</t>
    </r>
  </si>
  <si>
    <r>
      <rPr>
        <sz val="11"/>
        <color rgb="FF000000"/>
        <rFont val="Calibri"/>
      </rPr>
      <t>Note: The actual method is determined by the organization.</t>
    </r>
    <r>
      <rPr>
        <sz val="11"/>
        <color rgb="FF000000"/>
        <rFont val="Calibri"/>
      </rPr>
      <t xml:space="preserve">
</t>
    </r>
    <r>
      <rPr>
        <sz val="11"/>
        <color rgb="FF000000"/>
        <rFont val="Calibri"/>
      </rPr>
      <t xml:space="preserve">Review the system/network documentation to determine who the Points of Contact are and which methods are being used. </t>
    </r>
    <r>
      <rPr>
        <sz val="11"/>
        <color rgb="FF000000"/>
        <rFont val="Calibri"/>
      </rPr>
      <t xml:space="preserve">
</t>
    </r>
    <r>
      <rPr>
        <sz val="11"/>
        <color rgb="FF000000"/>
        <rFont val="Calibri"/>
      </rPr>
      <t>If the selected method is SNMP, verify that the device is configured.</t>
    </r>
    <r>
      <rPr>
        <sz val="11"/>
        <color rgb="FF000000"/>
        <rFont val="Calibri"/>
      </rPr>
      <t xml:space="preserve">
</t>
    </r>
    <r>
      <rPr>
        <sz val="11"/>
        <color rgb="FF000000"/>
        <rFont val="Calibri"/>
      </rPr>
      <t>Go to Device &gt;&gt; Server Profiles.</t>
    </r>
    <r>
      <rPr>
        <sz val="11"/>
        <color rgb="FF000000"/>
        <rFont val="Calibri"/>
      </rPr>
      <t xml:space="preserve">
</t>
    </r>
    <r>
      <rPr>
        <sz val="11"/>
        <color rgb="FF000000"/>
        <rFont val="Calibri"/>
      </rPr>
      <t>If no SNMP servers are configured,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Go to Objects &gt;&gt; Log Forwarding.</t>
    </r>
    <r>
      <rPr>
        <sz val="11"/>
        <color rgb="FF000000"/>
        <rFont val="Calibri"/>
      </rPr>
      <t xml:space="preserve">
</t>
    </r>
    <r>
      <rPr>
        <sz val="11"/>
        <color rgb="FF000000"/>
        <rFont val="Calibri"/>
      </rPr>
      <t>If no Log Forwarding Profile is listed, this is a finding.</t>
    </r>
    <r>
      <rPr>
        <sz val="11"/>
        <color rgb="FF000000"/>
        <rFont val="Calibri"/>
      </rPr>
      <t xml:space="preserve">
</t>
    </r>
    <r>
      <rPr>
        <sz val="11"/>
        <color rgb="FF000000"/>
        <rFont val="Calibri"/>
      </rPr>
      <t>If the "Log Type" column does not include "Threat", this is a finding.</t>
    </r>
    <r>
      <rPr>
        <sz val="11"/>
        <color rgb="FF000000"/>
        <rFont val="Calibri"/>
      </rPr>
      <t xml:space="preserve">
</t>
    </r>
    <r>
      <rPr>
        <sz val="11"/>
        <color rgb="FF000000"/>
        <rFont val="Calibri"/>
      </rPr>
      <t>If any Severity is not listed, this is a finding.</t>
    </r>
  </si>
  <si>
    <t>V-228673</t>
  </si>
  <si>
    <r>
      <rPr>
        <sz val="11"/>
        <rFont val="Calibri"/>
      </rPr>
      <t>The Palo Alto Networks security platform must employ centrally managed authentication server(s).</t>
    </r>
  </si>
  <si>
    <r>
      <rPr>
        <sz val="11"/>
        <color rgb="FF000000"/>
        <rFont val="Calibri"/>
      </rPr>
      <t xml:space="preserve">The device allows three different authentication protocols: RADIUS, LDAP, and Kerberos. In this explanation, LDAP is used. </t>
    </r>
    <r>
      <rPr>
        <sz val="11"/>
        <color rgb="FF000000"/>
        <rFont val="Calibri"/>
      </rPr>
      <t xml:space="preserve">
</t>
    </r>
    <r>
      <rPr>
        <sz val="11"/>
        <color rgb="FF000000"/>
        <rFont val="Calibri"/>
      </rPr>
      <t>To configure the Palo Alto Networks security platform to use an LDAP server, follow these steps:</t>
    </r>
    <r>
      <rPr>
        <sz val="11"/>
        <color rgb="FF000000"/>
        <rFont val="Calibri"/>
      </rPr>
      <t xml:space="preserve">
</t>
    </r>
    <r>
      <rPr>
        <sz val="11"/>
        <color rgb="FF000000"/>
        <rFont val="Calibri"/>
      </rPr>
      <t>1. Go to Device &gt;&gt; Server-Profiles &gt;&gt; LDAP.</t>
    </r>
    <r>
      <rPr>
        <sz val="11"/>
        <color rgb="FF000000"/>
        <rFont val="Calibri"/>
      </rPr>
      <t xml:space="preserve">
</t>
    </r>
    <r>
      <rPr>
        <sz val="11"/>
        <color rgb="FF000000"/>
        <rFont val="Calibri"/>
      </rPr>
      <t>2. Select "Add" (lower left of window).</t>
    </r>
    <r>
      <rPr>
        <sz val="11"/>
        <color rgb="FF000000"/>
        <rFont val="Calibri"/>
      </rPr>
      <t xml:space="preserve">
</t>
    </r>
    <r>
      <rPr>
        <sz val="11"/>
        <color rgb="FF000000"/>
        <rFont val="Calibri"/>
      </rPr>
      <t>3. Populate the required fields.</t>
    </r>
    <r>
      <rPr>
        <sz val="11"/>
        <color rgb="FF000000"/>
        <rFont val="Calibri"/>
      </rPr>
      <t xml:space="preserve">
</t>
    </r>
    <r>
      <rPr>
        <sz val="11"/>
        <color rgb="FF000000"/>
        <rFont val="Calibri"/>
      </rPr>
      <t>a. Enter the name of the profile in the "Name" field.</t>
    </r>
    <r>
      <rPr>
        <sz val="11"/>
        <color rgb="FF000000"/>
        <rFont val="Calibri"/>
      </rPr>
      <t xml:space="preserve">
</t>
    </r>
    <r>
      <rPr>
        <sz val="11"/>
        <color rgb="FF000000"/>
        <rFont val="Calibri"/>
      </rPr>
      <t>b. In the server box enter the name of the server in the "Name" field.</t>
    </r>
    <r>
      <rPr>
        <sz val="11"/>
        <color rgb="FF000000"/>
        <rFont val="Calibri"/>
      </rPr>
      <t xml:space="preserve">
</t>
    </r>
    <r>
      <rPr>
        <sz val="11"/>
        <color rgb="FF000000"/>
        <rFont val="Calibri"/>
      </rPr>
      <t xml:space="preserve">c. Enter the IP Address of the server. </t>
    </r>
    <r>
      <rPr>
        <sz val="11"/>
        <color rgb="FF000000"/>
        <rFont val="Calibri"/>
      </rPr>
      <t xml:space="preserve">
</t>
    </r>
    <r>
      <rPr>
        <sz val="11"/>
        <color rgb="FF000000"/>
        <rFont val="Calibri"/>
      </rPr>
      <t xml:space="preserve">d. Enter the Port number the firewall should use to connect to the LDAP server (default=389 for LDAP; 636 for LDAP over SSL). </t>
    </r>
    <r>
      <rPr>
        <sz val="11"/>
        <color rgb="FF000000"/>
        <rFont val="Calibri"/>
      </rPr>
      <t xml:space="preserve">
</t>
    </r>
    <r>
      <rPr>
        <sz val="11"/>
        <color rgb="FF000000"/>
        <rFont val="Calibri"/>
      </rPr>
      <t>e. Enter the LDAP Domain name to prepend to all objects learned from the server. The value entered here depends on the specific deployment. If using Active Directory, enter the NetBIOS domain name; not an FQDN (for example, enter acme, not acme.com). Note that if collecting data from multiple domains, it is necessary to create separate server profiles. If using a global catalog server, leave this field blank.</t>
    </r>
    <r>
      <rPr>
        <sz val="11"/>
        <color rgb="FF000000"/>
        <rFont val="Calibri"/>
      </rPr>
      <t xml:space="preserve">
</t>
    </r>
    <r>
      <rPr>
        <sz val="11"/>
        <color rgb="FF000000"/>
        <rFont val="Calibri"/>
      </rPr>
      <t>4. Select the Type of LDAP server that will be connected. The correct LDAP attributes in the group mapping settings will automatically be populated based on the selection.</t>
    </r>
    <r>
      <rPr>
        <sz val="11"/>
        <color rgb="FF000000"/>
        <rFont val="Calibri"/>
      </rPr>
      <t xml:space="preserve">
</t>
    </r>
    <r>
      <rPr>
        <sz val="11"/>
        <color rgb="FF000000"/>
        <rFont val="Calibri"/>
      </rPr>
      <t>5. In the Base field, select the DN that corresponds to the point in the LDAP tree where the firewall is to begin its search for user and group information.</t>
    </r>
    <r>
      <rPr>
        <sz val="11"/>
        <color rgb="FF000000"/>
        <rFont val="Calibri"/>
      </rPr>
      <t xml:space="preserve">
</t>
    </r>
    <r>
      <rPr>
        <sz val="11"/>
        <color rgb="FF000000"/>
        <rFont val="Calibri"/>
      </rPr>
      <t>6. Select the SSL checkbox.</t>
    </r>
    <r>
      <rPr>
        <sz val="11"/>
        <color rgb="FF000000"/>
        <rFont val="Calibri"/>
      </rPr>
      <t xml:space="preserve">
</t>
    </r>
    <r>
      <rPr>
        <sz val="11"/>
        <color rgb="FF000000"/>
        <rFont val="Calibri"/>
      </rPr>
      <t>7. Select "OK".</t>
    </r>
    <r>
      <rPr>
        <sz val="11"/>
        <color rgb="FF000000"/>
        <rFont val="Calibri"/>
      </rPr>
      <t xml:space="preserve">
</t>
    </r>
    <r>
      <rPr>
        <sz val="11"/>
        <color rgb="FF000000"/>
        <rFont val="Calibri"/>
      </rPr>
      <t>To create an Authentication Profile using the newly created LDAP server, follow these steps:</t>
    </r>
    <r>
      <rPr>
        <sz val="11"/>
        <color rgb="FF000000"/>
        <rFont val="Calibri"/>
      </rPr>
      <t xml:space="preserve">
</t>
    </r>
    <r>
      <rPr>
        <sz val="11"/>
        <color rgb="FF000000"/>
        <rFont val="Calibri"/>
      </rPr>
      <t>1. Go to Device &gt;&gt; Authentication Profile.</t>
    </r>
    <r>
      <rPr>
        <sz val="11"/>
        <color rgb="FF000000"/>
        <rFont val="Calibri"/>
      </rPr>
      <t xml:space="preserve">
</t>
    </r>
    <r>
      <rPr>
        <sz val="11"/>
        <color rgb="FF000000"/>
        <rFont val="Calibri"/>
      </rPr>
      <t>2. Select "Add" (lower left of window).</t>
    </r>
    <r>
      <rPr>
        <sz val="11"/>
        <color rgb="FF000000"/>
        <rFont val="Calibri"/>
      </rPr>
      <t xml:space="preserve">
</t>
    </r>
    <r>
      <rPr>
        <sz val="11"/>
        <color rgb="FF000000"/>
        <rFont val="Calibri"/>
      </rPr>
      <t>3. Populate the required fields as needed.</t>
    </r>
    <r>
      <rPr>
        <sz val="11"/>
        <color rgb="FF000000"/>
        <rFont val="Calibri"/>
      </rPr>
      <t xml:space="preserve">
</t>
    </r>
    <r>
      <rPr>
        <sz val="11"/>
        <color rgb="FF000000"/>
        <rFont val="Calibri"/>
      </rPr>
      <t>a. In the Authentication field, select "LDAP".</t>
    </r>
    <r>
      <rPr>
        <sz val="11"/>
        <color rgb="FF000000"/>
        <rFont val="Calibri"/>
      </rPr>
      <t xml:space="preserve">
</t>
    </r>
    <r>
      <rPr>
        <sz val="11"/>
        <color rgb="FF000000"/>
        <rFont val="Calibri"/>
      </rPr>
      <t>b. In the Server Profile field, select the configured LDAP server profile.</t>
    </r>
    <r>
      <rPr>
        <sz val="11"/>
        <color rgb="FF000000"/>
        <rFont val="Calibri"/>
      </rPr>
      <t xml:space="preserve">
</t>
    </r>
    <r>
      <rPr>
        <sz val="11"/>
        <color rgb="FF000000"/>
        <rFont val="Calibri"/>
      </rPr>
      <t xml:space="preserve">c. In the Login Attribute field, enter “sAMAccountName”. </t>
    </r>
    <r>
      <rPr>
        <sz val="11"/>
        <color rgb="FF000000"/>
        <rFont val="Calibri"/>
      </rPr>
      <t xml:space="preserve">
</t>
    </r>
    <r>
      <rPr>
        <sz val="11"/>
        <color rgb="FF000000"/>
        <rFont val="Calibri"/>
      </rPr>
      <t>4. Select "OK".</t>
    </r>
    <r>
      <rPr>
        <sz val="11"/>
        <color rgb="FF000000"/>
        <rFont val="Calibri"/>
      </rPr>
      <t xml:space="preserve">
</t>
    </r>
    <r>
      <rPr>
        <sz val="11"/>
        <color rgb="FF000000"/>
        <rFont val="Calibri"/>
      </rPr>
      <t>Apply the authentication profile to the Administrator accounts.</t>
    </r>
    <r>
      <rPr>
        <sz val="11"/>
        <color rgb="FF000000"/>
        <rFont val="Calibri"/>
      </rPr>
      <t xml:space="preserve">
</t>
    </r>
    <r>
      <rPr>
        <sz val="11"/>
        <color rgb="FF000000"/>
        <rFont val="Calibri"/>
      </rPr>
      <t>1. Go to Device &gt;&gt; Administrators.</t>
    </r>
    <r>
      <rPr>
        <sz val="11"/>
        <color rgb="FF000000"/>
        <rFont val="Calibri"/>
      </rPr>
      <t xml:space="preserve">
</t>
    </r>
    <r>
      <rPr>
        <sz val="11"/>
        <color rgb="FF000000"/>
        <rFont val="Calibri"/>
      </rPr>
      <t>2. Select each configured account or select "Add" (in the bottom-left corner of the pane) to create a new one.</t>
    </r>
    <r>
      <rPr>
        <sz val="11"/>
        <color rgb="FF000000"/>
        <rFont val="Calibri"/>
      </rPr>
      <t xml:space="preserve">
</t>
    </r>
    <r>
      <rPr>
        <sz val="11"/>
        <color rgb="FF000000"/>
        <rFont val="Calibri"/>
      </rPr>
      <t>3. In the "Authentication Profile" field, enter the configured LDAP authentication profile.</t>
    </r>
    <r>
      <rPr>
        <sz val="11"/>
        <color rgb="FF000000"/>
        <rFont val="Calibri"/>
      </rPr>
      <t xml:space="preserve">
</t>
    </r>
    <r>
      <rPr>
        <sz val="11"/>
        <color rgb="FF000000"/>
        <rFont val="Calibri"/>
      </rPr>
      <t>4. Select "OK".</t>
    </r>
    <r>
      <rPr>
        <sz val="11"/>
        <color rgb="FF000000"/>
        <rFont val="Calibri"/>
      </rPr>
      <t xml:space="preserve">
</t>
    </r>
    <r>
      <rPr>
        <sz val="11"/>
        <color rgb="FF000000"/>
        <rFont val="Calibri"/>
      </rPr>
      <t>Note: The name of the administrator must match the name of the user in the LDAP server.</t>
    </r>
    <r>
      <rPr>
        <sz val="11"/>
        <color rgb="FF000000"/>
        <rFont val="Calibri"/>
      </rPr>
      <t xml:space="preserve">
</t>
    </r>
    <r>
      <rPr>
        <sz val="11"/>
        <color rgb="FF000000"/>
        <rFont val="Calibri"/>
      </rPr>
      <t>Note: The authentication profile must not be applied to the emergency administration account since it has special requirements.</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r>
      <rPr>
        <sz val="11"/>
        <color rgb="FF000000"/>
        <rFont val="Calibri"/>
      </rPr>
      <t xml:space="preserve">
</t>
    </r>
    <r>
      <rPr>
        <sz val="11"/>
        <color rgb="FF000000"/>
        <rFont val="Calibri"/>
      </rPr>
      <t>Note that the emergency administration account is the only account that is configured locally on the device itself.</t>
    </r>
  </si>
  <si>
    <r>
      <rPr>
        <sz val="11"/>
        <color rgb="FF000000"/>
        <rFont val="Calibri"/>
      </rPr>
      <t>The use of authentication servers or other centralized management servers for providing centralized authentication services is required for network device management. Maintaining local administrator accounts for daily usage on each network device without centralized management is not scalable or feasible. Without centralized management, it is likely that credentials for some network devices will be forgotten, leading to delays in administration, which itself leads to delays in remediating production problems and in addressing compromises in a timely fashion.</t>
    </r>
    <r>
      <rPr>
        <sz val="11"/>
        <color rgb="FF000000"/>
        <rFont val="Calibri"/>
      </rPr>
      <t xml:space="preserve">
</t>
    </r>
    <r>
      <rPr>
        <sz val="11"/>
        <color rgb="FF000000"/>
        <rFont val="Calibri"/>
      </rPr>
      <t>Only the emergency administration account, also known as the account of last resort, can be locally configured on the device.</t>
    </r>
  </si>
  <si>
    <r>
      <rPr>
        <sz val="11"/>
        <color rgb="FF000000"/>
        <rFont val="Calibri"/>
      </rPr>
      <t>Ask the administrator which form of centralized authentication server is being used. This requirement is not applicable to the local account of last resort.</t>
    </r>
    <r>
      <rPr>
        <sz val="11"/>
        <color rgb="FF000000"/>
        <rFont val="Calibri"/>
      </rPr>
      <t xml:space="preserve">
</t>
    </r>
    <r>
      <rPr>
        <sz val="11"/>
        <color rgb="FF000000"/>
        <rFont val="Calibri"/>
      </rPr>
      <t xml:space="preserve">Navigate to the appropriate window to view the configured server(s). </t>
    </r>
    <r>
      <rPr>
        <sz val="11"/>
        <color rgb="FF000000"/>
        <rFont val="Calibri"/>
      </rPr>
      <t xml:space="preserve">
</t>
    </r>
    <r>
      <rPr>
        <sz val="11"/>
        <color rgb="FF000000"/>
        <rFont val="Calibri"/>
      </rPr>
      <t>For RADIUS, go to Device &gt;&gt; Server Profiles &gt;&gt; RADIUS.</t>
    </r>
    <r>
      <rPr>
        <sz val="11"/>
        <color rgb="FF000000"/>
        <rFont val="Calibri"/>
      </rPr>
      <t xml:space="preserve">
</t>
    </r>
    <r>
      <rPr>
        <sz val="11"/>
        <color rgb="FF000000"/>
        <rFont val="Calibri"/>
      </rPr>
      <t>For LDAP, go to Device &gt;&gt; Server Profiles &gt;&gt; LDAP.</t>
    </r>
    <r>
      <rPr>
        <sz val="11"/>
        <color rgb="FF000000"/>
        <rFont val="Calibri"/>
      </rPr>
      <t xml:space="preserve">
</t>
    </r>
    <r>
      <rPr>
        <sz val="11"/>
        <color rgb="FF000000"/>
        <rFont val="Calibri"/>
      </rPr>
      <t>For Kerberos, go to Device &gt;&gt; Server Profiles &gt;&gt; Kerberos.</t>
    </r>
    <r>
      <rPr>
        <sz val="11"/>
        <color rgb="FF000000"/>
        <rFont val="Calibri"/>
      </rPr>
      <t xml:space="preserve">
</t>
    </r>
    <r>
      <rPr>
        <sz val="11"/>
        <color rgb="FF000000"/>
        <rFont val="Calibri"/>
      </rPr>
      <t>If there are no servers configured in the window that match the specified form of centralized authentication, this is a finding.</t>
    </r>
  </si>
  <si>
    <t>V-228674</t>
  </si>
  <si>
    <r>
      <rPr>
        <sz val="11"/>
        <rFont val="Calibri"/>
      </rPr>
      <t>The Palo Alto Networks security platform must use DoD-approved PKI rather than proprietary or self-signed device certificates.</t>
    </r>
  </si>
  <si>
    <r>
      <rPr>
        <sz val="11"/>
        <color rgb="FF000000"/>
        <rFont val="Calibri"/>
      </rPr>
      <t>Obtain a Device Certificate from the DoD PKI or from a DoD-approved PKI:</t>
    </r>
    <r>
      <rPr>
        <sz val="11"/>
        <color rgb="FF000000"/>
        <rFont val="Calibri"/>
      </rPr>
      <t xml:space="preserve">
</t>
    </r>
    <r>
      <rPr>
        <sz val="11"/>
        <color rgb="FF000000"/>
        <rFont val="Calibri"/>
      </rPr>
      <t>Go to Device &gt;&gt; Certificate Management &gt;&gt; Certificates</t>
    </r>
    <r>
      <rPr>
        <sz val="11"/>
        <color rgb="FF000000"/>
        <rFont val="Calibri"/>
      </rPr>
      <t xml:space="preserve">
</t>
    </r>
    <r>
      <rPr>
        <sz val="11"/>
        <color rgb="FF000000"/>
        <rFont val="Calibri"/>
      </rPr>
      <t xml:space="preserve">Select "Import" (at the bottom of the pane). </t>
    </r>
    <r>
      <rPr>
        <sz val="11"/>
        <color rgb="FF000000"/>
        <rFont val="Calibri"/>
      </rPr>
      <t xml:space="preserve">
</t>
    </r>
    <r>
      <rPr>
        <sz val="11"/>
        <color rgb="FF000000"/>
        <rFont val="Calibri"/>
      </rPr>
      <t>In the "Import Certificate" pane, complete each field.</t>
    </r>
    <r>
      <rPr>
        <sz val="11"/>
        <color rgb="FF000000"/>
        <rFont val="Calibri"/>
      </rPr>
      <t xml:space="preserve">
</t>
    </r>
    <r>
      <rPr>
        <sz val="11"/>
        <color rgb="FF000000"/>
        <rFont val="Calibri"/>
      </rPr>
      <t>Select "OK".</t>
    </r>
  </si>
  <si>
    <r>
      <rPr>
        <sz val="11"/>
        <color rgb="FF000000"/>
        <rFont val="Calibri"/>
      </rPr>
      <t>DoD Instruction 8520.02, Public Key Infrastructure (PKI) and Public Key (PK) Enabling mandates that certificates must be issued by the DoD PKI or by a DoD-approved PKI for authentication, digital signature, or encryption.</t>
    </r>
  </si>
  <si>
    <r>
      <rPr>
        <sz val="11"/>
        <color rgb="FF000000"/>
        <rFont val="Calibri"/>
      </rPr>
      <t>Go to Device &gt;&gt; Certificate Management &gt;&gt; Certificates</t>
    </r>
    <r>
      <rPr>
        <sz val="11"/>
        <color rgb="FF000000"/>
        <rFont val="Calibri"/>
      </rPr>
      <t xml:space="preserve">
</t>
    </r>
    <r>
      <rPr>
        <sz val="11"/>
        <color rgb="FF000000"/>
        <rFont val="Calibri"/>
      </rPr>
      <t>Installed Certificates are listed in the "Device Certificates" tab.</t>
    </r>
    <r>
      <rPr>
        <sz val="11"/>
        <color rgb="FF000000"/>
        <rFont val="Calibri"/>
      </rPr>
      <t xml:space="preserve">
</t>
    </r>
    <r>
      <rPr>
        <sz val="11"/>
        <color rgb="FF000000"/>
        <rFont val="Calibri"/>
      </rPr>
      <t>If any of the have the name or identifier of a non-approved source in the "Issuer" field, this is a finding.</t>
    </r>
  </si>
  <si>
    <t>V-228675</t>
  </si>
  <si>
    <r>
      <rPr>
        <sz val="11"/>
        <rFont val="Calibri"/>
      </rPr>
      <t>The Palo Alto Networks security platform must not use Password Profiles.</t>
    </r>
  </si>
  <si>
    <r>
      <rPr>
        <sz val="11"/>
        <color rgb="FF000000"/>
        <rFont val="Calibri"/>
      </rPr>
      <t>Go to Device &gt;&gt; Password Profiles</t>
    </r>
    <r>
      <rPr>
        <sz val="11"/>
        <color rgb="FF000000"/>
        <rFont val="Calibri"/>
      </rPr>
      <t xml:space="preserve">
</t>
    </r>
    <r>
      <rPr>
        <sz val="11"/>
        <color rgb="FF000000"/>
        <rFont val="Calibri"/>
      </rPr>
      <t>If the screen is blank (no configured Password Profiles), do nothing.</t>
    </r>
    <r>
      <rPr>
        <sz val="11"/>
        <color rgb="FF000000"/>
        <rFont val="Calibri"/>
      </rPr>
      <t xml:space="preserve">
</t>
    </r>
    <r>
      <rPr>
        <sz val="11"/>
        <color rgb="FF000000"/>
        <rFont val="Calibri"/>
      </rPr>
      <t>If there are configured Password Profiles, identify which accounts are using them and bring this to the attention of the ISSO immediately.</t>
    </r>
    <r>
      <rPr>
        <sz val="11"/>
        <color rgb="FF000000"/>
        <rFont val="Calibri"/>
      </rPr>
      <t xml:space="preserve">
</t>
    </r>
    <r>
      <rPr>
        <sz val="11"/>
        <color rgb="FF000000"/>
        <rFont val="Calibri"/>
      </rPr>
      <t>Delete the Password Profiles when authorized to make changes to the device in accordance with local change management policies.</t>
    </r>
  </si>
  <si>
    <r>
      <rPr>
        <sz val="11"/>
        <color rgb="FF000000"/>
        <rFont val="Calibri"/>
      </rPr>
      <t>Password profiles override settings made in the Minimum Password Complexity window.  If Password Profiles are used they can bypass password complexity requirements.</t>
    </r>
  </si>
  <si>
    <r>
      <rPr>
        <sz val="11"/>
        <color rgb="FF000000"/>
        <rFont val="Calibri"/>
      </rPr>
      <t>Go to Device &gt;&gt; Password Profiles</t>
    </r>
    <r>
      <rPr>
        <sz val="11"/>
        <color rgb="FF000000"/>
        <rFont val="Calibri"/>
      </rPr>
      <t xml:space="preserve">
</t>
    </r>
    <r>
      <rPr>
        <sz val="11"/>
        <color rgb="FF000000"/>
        <rFont val="Calibri"/>
      </rPr>
      <t>If there are configured Password Profiles, this is a finding.</t>
    </r>
  </si>
  <si>
    <t>V-228676</t>
  </si>
  <si>
    <r>
      <rPr>
        <sz val="11"/>
        <rFont val="Calibri"/>
      </rPr>
      <t>The Palo Alto Networks security platform must not use the default admin account password.</t>
    </r>
  </si>
  <si>
    <r>
      <rPr>
        <sz val="11"/>
        <color rgb="FF000000"/>
        <rFont val="Calibri"/>
      </rPr>
      <t>Go to Device &gt;&gt; Administrators</t>
    </r>
    <r>
      <rPr>
        <sz val="11"/>
        <color rgb="FF000000"/>
        <rFont val="Calibri"/>
      </rPr>
      <t xml:space="preserve">
</t>
    </r>
    <r>
      <rPr>
        <sz val="11"/>
        <color rgb="FF000000"/>
        <rFont val="Calibri"/>
      </rPr>
      <t>Select the admin user.</t>
    </r>
    <r>
      <rPr>
        <sz val="11"/>
        <color rgb="FF000000"/>
        <rFont val="Calibri"/>
      </rPr>
      <t xml:space="preserve">
</t>
    </r>
    <r>
      <rPr>
        <sz val="11"/>
        <color rgb="FF000000"/>
        <rFont val="Calibri"/>
      </rPr>
      <t>In the "Old Password" field, enter "admin".</t>
    </r>
    <r>
      <rPr>
        <sz val="11"/>
        <color rgb="FF000000"/>
        <rFont val="Calibri"/>
      </rPr>
      <t xml:space="preserve">
</t>
    </r>
    <r>
      <rPr>
        <sz val="11"/>
        <color rgb="FF000000"/>
        <rFont val="Calibri"/>
      </rPr>
      <t>In the "New Password" field, enter the new password.</t>
    </r>
    <r>
      <rPr>
        <sz val="11"/>
        <color rgb="FF000000"/>
        <rFont val="Calibri"/>
      </rPr>
      <t xml:space="preserve">
</t>
    </r>
    <r>
      <rPr>
        <sz val="11"/>
        <color rgb="FF000000"/>
        <rFont val="Calibri"/>
      </rPr>
      <t>In the "Confirm New Password" field, enter the new password.</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</si>
  <si>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To assure accountability and prevent unauthenticated access, organizational administrators must be uniquely identified and authenticated for all network management accesses to prevent potential misuse and compromise of the system.</t>
    </r>
    <r>
      <rPr>
        <sz val="11"/>
        <color rgb="FF000000"/>
        <rFont val="Calibri"/>
      </rPr>
      <t xml:space="preserve">
</t>
    </r>
    <r>
      <rPr>
        <sz val="11"/>
        <color rgb="FF000000"/>
        <rFont val="Calibri"/>
      </rPr>
      <t>The use of a default password for any account, especially one for administrative access, can quickly lead to a compromise of the device and subsequently, the entire enclave or system.  The "admin" account is intended solely for the initial setup of the device and must be disabled when the device is initially configured.  The default password for this account must immediately be changed at the first login of an authorized administrator.</t>
    </r>
  </si>
  <si>
    <r>
      <rPr>
        <sz val="11"/>
        <color rgb="FF000000"/>
        <rFont val="Calibri"/>
      </rPr>
      <t>Open a web browser at an authorized workstation and enter the management IP address of the Palo Alto Networks security platform.</t>
    </r>
    <r>
      <rPr>
        <sz val="11"/>
        <color rgb="FF000000"/>
        <rFont val="Calibri"/>
      </rPr>
      <t xml:space="preserve">
</t>
    </r>
    <r>
      <rPr>
        <sz val="11"/>
        <color rgb="FF000000"/>
        <rFont val="Calibri"/>
      </rPr>
      <t>Use HTTP Secure (HTTPS) instead of HTTP since HTTP is disabled by default.</t>
    </r>
    <r>
      <rPr>
        <sz val="11"/>
        <color rgb="FF000000"/>
        <rFont val="Calibri"/>
      </rPr>
      <t xml:space="preserve">
</t>
    </r>
    <r>
      <rPr>
        <sz val="11"/>
        <color rgb="FF000000"/>
        <rFont val="Calibri"/>
      </rPr>
      <t>The logon window will appear.</t>
    </r>
    <r>
      <rPr>
        <sz val="11"/>
        <color rgb="FF000000"/>
        <rFont val="Calibri"/>
      </rPr>
      <t xml:space="preserve">
</t>
    </r>
    <r>
      <rPr>
        <sz val="11"/>
        <color rgb="FF000000"/>
        <rFont val="Calibri"/>
      </rPr>
      <t xml:space="preserve">Enter "admin" into both the "Name" and "Password" fields.  </t>
    </r>
    <r>
      <rPr>
        <sz val="11"/>
        <color rgb="FF000000"/>
        <rFont val="Calibri"/>
      </rPr>
      <t xml:space="preserve">
</t>
    </r>
    <r>
      <rPr>
        <sz val="11"/>
        <color rgb="FF000000"/>
        <rFont val="Calibri"/>
      </rPr>
      <t>If anything except the logon screen with the message "Invalid username or password" appears, this is a finding.</t>
    </r>
  </si>
  <si>
    <t>V-228677</t>
  </si>
  <si>
    <r>
      <rPr>
        <sz val="11"/>
        <rFont val="Calibri"/>
      </rPr>
      <t>The Palo Alto Networks security platform must generate an audit log record when the Data Plane CPU utilization is 100%.</t>
    </r>
  </si>
  <si>
    <r>
      <rPr>
        <sz val="11"/>
        <color rgb="FF000000"/>
        <rFont val="Calibri"/>
      </rPr>
      <t>Go to Device &gt;&gt; Setup &gt;&gt; Management</t>
    </r>
    <r>
      <rPr>
        <sz val="11"/>
        <color rgb="FF000000"/>
        <rFont val="Calibri"/>
      </rPr>
      <t xml:space="preserve">
</t>
    </r>
    <r>
      <rPr>
        <sz val="11"/>
        <color rgb="FF000000"/>
        <rFont val="Calibri"/>
      </rPr>
      <t>In the "Logging and Reporting Settings" pane, select the "Edit" icon (the gear symbol in the upper-right corner of the pane).</t>
    </r>
    <r>
      <rPr>
        <sz val="11"/>
        <color rgb="FF000000"/>
        <rFont val="Calibri"/>
      </rPr>
      <t xml:space="preserve">
</t>
    </r>
    <r>
      <rPr>
        <sz val="11"/>
        <color rgb="FF000000"/>
        <rFont val="Calibri"/>
      </rPr>
      <t xml:space="preserve">In the "Log Export and Reporting" tab, select the "Enable Log on High DP Load" check box.  </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</si>
  <si>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Auditing and logging are key components of any security architecture. Logging the actions of specific events provides a means to investigate an attack; to recognize resource utilization or capacity thresholds; or to identify an improperly configured network device. If auditing is not comprehensive, it will not be useful for intrusion monitoring, security investigations, and forensic analysis.</t>
    </r>
    <r>
      <rPr>
        <sz val="11"/>
        <color rgb="FF000000"/>
        <rFont val="Calibri"/>
      </rPr>
      <t xml:space="preserve">
</t>
    </r>
    <r>
      <rPr>
        <sz val="11"/>
        <color rgb="FF000000"/>
        <rFont val="Calibri"/>
      </rPr>
      <t>If the Data Plane CPU utilization is 100%, this may indicate an attack or simply an over-utilized device.  In either case, action must be taken to identify the source of the issue and take corrective action.</t>
    </r>
  </si>
  <si>
    <r>
      <rPr>
        <sz val="11"/>
        <color rgb="FF000000"/>
        <rFont val="Calibri"/>
      </rPr>
      <t>Go to Device &gt;&gt; Setup &gt;&gt; Management</t>
    </r>
    <r>
      <rPr>
        <sz val="11"/>
        <color rgb="FF000000"/>
        <rFont val="Calibri"/>
      </rPr>
      <t xml:space="preserve">
</t>
    </r>
    <r>
      <rPr>
        <sz val="11"/>
        <color rgb="FF000000"/>
        <rFont val="Calibri"/>
      </rPr>
      <t>In the "Logging and Reporting Settings" pane.</t>
    </r>
    <r>
      <rPr>
        <sz val="11"/>
        <color rgb="FF000000"/>
        <rFont val="Calibri"/>
      </rPr>
      <t xml:space="preserve">
</t>
    </r>
    <r>
      <rPr>
        <sz val="11"/>
        <color rgb="FF000000"/>
        <rFont val="Calibri"/>
      </rPr>
      <t>If the "Enable Log on High DP Load" check box is not selected, this is a finding.</t>
    </r>
  </si>
  <si>
    <t>V-228678</t>
  </si>
  <si>
    <r>
      <rPr>
        <sz val="11"/>
        <rFont val="Calibri"/>
      </rPr>
      <t>The Palo Alto Networks security platform must authenticate Network Time Protocol sources.</t>
    </r>
  </si>
  <si>
    <r>
      <rPr>
        <sz val="11"/>
        <color rgb="FF000000"/>
        <rFont val="Calibri"/>
      </rPr>
      <t>Go to Device &gt;&gt; Setup &gt;&gt; Services</t>
    </r>
    <r>
      <rPr>
        <sz val="11"/>
        <color rgb="FF000000"/>
        <rFont val="Calibri"/>
      </rPr>
      <t xml:space="preserve">
</t>
    </r>
    <r>
      <rPr>
        <sz val="11"/>
        <color rgb="FF000000"/>
        <rFont val="Calibri"/>
      </rPr>
      <t>Select the "Edit" icon (the gear symbol in the upper-right corner of the pane).</t>
    </r>
    <r>
      <rPr>
        <sz val="11"/>
        <color rgb="FF000000"/>
        <rFont val="Calibri"/>
      </rPr>
      <t xml:space="preserve">
</t>
    </r>
    <r>
      <rPr>
        <sz val="11"/>
        <color rgb="FF000000"/>
        <rFont val="Calibri"/>
      </rPr>
      <t>In the "Services" window, in the NTP tab, in the "Primary NTP Server Address" field and the "Secondary NTP Server Address" field, enter the IP address or hostname of the NTP servers.</t>
    </r>
    <r>
      <rPr>
        <sz val="11"/>
        <color rgb="FF000000"/>
        <rFont val="Calibri"/>
      </rPr>
      <t xml:space="preserve">
</t>
    </r>
    <r>
      <rPr>
        <sz val="11"/>
        <color rgb="FF000000"/>
        <rFont val="Calibri"/>
      </rPr>
      <t>In the "Authentication Type" field, select one of the following:</t>
    </r>
    <r>
      <rPr>
        <sz val="11"/>
        <color rgb="FF000000"/>
        <rFont val="Calibri"/>
      </rPr>
      <t xml:space="preserve">
</t>
    </r>
    <r>
      <rPr>
        <sz val="11"/>
        <color rgb="FF000000"/>
        <rFont val="Calibri"/>
      </rPr>
      <t>Symmetric Key; this option uses symmetric key exchange, which are shared secrets. Enter the key ID, algorithm, authentication key, and confirm the authentication key; for the algorithm, select "SHA1".</t>
    </r>
    <r>
      <rPr>
        <sz val="11"/>
        <color rgb="FF000000"/>
        <rFont val="Calibri"/>
      </rPr>
      <t xml:space="preserve">
</t>
    </r>
    <r>
      <rPr>
        <sz val="11"/>
        <color rgb="FF000000"/>
        <rFont val="Calibri"/>
      </rPr>
      <t>Autokey; this option uses auto key, or public key cryptography.</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</si>
  <si>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If Network Time Protocol is not authenticated, an attacker can introduce a rogue NTP server.  This rogue server can then be used to send incorrect time information to network devices, which will make log timestamps inaccurate and affected scheduled actions.  NTP authentication is used to prevent this tampering by authenticating the time source.</t>
    </r>
  </si>
  <si>
    <r>
      <rPr>
        <sz val="11"/>
        <color rgb="FF000000"/>
        <rFont val="Calibri"/>
      </rPr>
      <t>Go to Device &gt;&gt; Setup &gt;&gt; Services</t>
    </r>
    <r>
      <rPr>
        <sz val="11"/>
        <color rgb="FF000000"/>
        <rFont val="Calibri"/>
      </rPr>
      <t xml:space="preserve">
</t>
    </r>
    <r>
      <rPr>
        <sz val="11"/>
        <color rgb="FF000000"/>
        <rFont val="Calibri"/>
      </rPr>
      <t>In the "Services" window, the Primary NTP Server Authentication Type and Secondary NTP Server Authentication Type must be either Symmetric Key or Autokey. If the "Primary NTP Server Authentication Type" and "Secondary NTP Server Authentication Type" fields are "none", this is a finding.</t>
    </r>
  </si>
  <si>
    <t>V-228832</t>
  </si>
  <si>
    <r>
      <rPr>
        <sz val="11"/>
        <rFont val="Calibri"/>
      </rPr>
      <t>The Palo Alto Networks security platform, if used to provide intermediary services for remote access communications traffic (TLS or SSL decryption), must ensure inbound and outbound traffic is monitored for compliance with remote access security policies.</t>
    </r>
  </si>
  <si>
    <t>ALG</t>
  </si>
  <si>
    <r>
      <rPr>
        <sz val="11"/>
        <color rgb="FF000000"/>
        <rFont val="Calibri"/>
      </rPr>
      <t>Note: These instructions assume that certificates have already been loaded on the device.  Multiple decryption policies can be configured; these instructions explain the steps involved but do not provide specific details since the exact local policies are not known.  The Administrator must tailor the configuration to match the site-specific requirements.</t>
    </r>
    <r>
      <rPr>
        <sz val="11"/>
        <color rgb="FF000000"/>
        <rFont val="Calibri"/>
      </rPr>
      <t xml:space="preserve">
</t>
    </r>
    <r>
      <rPr>
        <sz val="11"/>
        <color rgb="FF000000"/>
        <rFont val="Calibri"/>
      </rPr>
      <t>Go to Policies &gt;&gt; Decryption</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"Decryption Policy Rule" window, complete the required fields.</t>
    </r>
    <r>
      <rPr>
        <sz val="11"/>
        <color rgb="FF000000"/>
        <rFont val="Calibri"/>
      </rPr>
      <t xml:space="preserve">
</t>
    </r>
    <r>
      <rPr>
        <sz val="11"/>
        <color rgb="FF000000"/>
        <rFont val="Calibri"/>
      </rPr>
      <t>In the "Name" tab, complete the "Name" and "Description" fields.</t>
    </r>
    <r>
      <rPr>
        <sz val="11"/>
        <color rgb="FF000000"/>
        <rFont val="Calibri"/>
      </rPr>
      <t xml:space="preserve">
</t>
    </r>
    <r>
      <rPr>
        <sz val="11"/>
        <color rgb="FF000000"/>
        <rFont val="Calibri"/>
      </rPr>
      <t>In the "Source" tab, complete the "Source Zone" and "Source Address" or "Source User" fields.</t>
    </r>
    <r>
      <rPr>
        <sz val="11"/>
        <color rgb="FF000000"/>
        <rFont val="Calibri"/>
      </rPr>
      <t xml:space="preserve">
</t>
    </r>
    <r>
      <rPr>
        <sz val="11"/>
        <color rgb="FF000000"/>
        <rFont val="Calibri"/>
      </rPr>
      <t>In the "Destination" tab, complete the "Destination Zone" and "Destination Address" or "Destination User" fields.</t>
    </r>
    <r>
      <rPr>
        <sz val="11"/>
        <color rgb="FF000000"/>
        <rFont val="Calibri"/>
      </rPr>
      <t xml:space="preserve">
</t>
    </r>
    <r>
      <rPr>
        <sz val="11"/>
        <color rgb="FF000000"/>
        <rFont val="Calibri"/>
      </rPr>
      <t>In the "URL Category" tab, select which categories will be decrypted.</t>
    </r>
    <r>
      <rPr>
        <sz val="11"/>
        <color rgb="FF000000"/>
        <rFont val="Calibri"/>
      </rPr>
      <t xml:space="preserve">
</t>
    </r>
    <r>
      <rPr>
        <sz val="11"/>
        <color rgb="FF000000"/>
        <rFont val="Calibri"/>
      </rPr>
      <t>Select "Any" to decrypt all traffic.  This is used for web traffic.</t>
    </r>
    <r>
      <rPr>
        <sz val="11"/>
        <color rgb="FF000000"/>
        <rFont val="Calibri"/>
      </rPr>
      <t xml:space="preserve">
</t>
    </r>
    <r>
      <rPr>
        <sz val="11"/>
        <color rgb="FF000000"/>
        <rFont val="Calibri"/>
      </rPr>
      <t>In the "Option" tab, select "Decrypt" as the Action.  Select the decryption profile.</t>
    </r>
    <r>
      <rPr>
        <sz val="11"/>
        <color rgb="FF000000"/>
        <rFont val="Calibri"/>
      </rPr>
      <t xml:space="preserve">
</t>
    </r>
    <r>
      <rPr>
        <sz val="11"/>
        <color rgb="FF000000"/>
        <rFont val="Calibri"/>
      </rPr>
      <t>In the Type field, there are three options;</t>
    </r>
    <r>
      <rPr>
        <sz val="11"/>
        <color rgb="FF000000"/>
        <rFont val="Calibri"/>
      </rPr>
      <t xml:space="preserve">
</t>
    </r>
    <r>
      <rPr>
        <sz val="11"/>
        <color rgb="FF000000"/>
        <rFont val="Calibri"/>
      </rPr>
      <t>Select "SSL Forward Proxy to decrypt and inspect SSL/TLS traffic from internal users to outside networks".</t>
    </r>
    <r>
      <rPr>
        <sz val="11"/>
        <color rgb="FF000000"/>
        <rFont val="Calibri"/>
      </rPr>
      <t xml:space="preserve">
</t>
    </r>
    <r>
      <rPr>
        <sz val="11"/>
        <color rgb="FF000000"/>
        <rFont val="Calibri"/>
      </rPr>
      <t>Select "SSH Proxy to decrypt inbound and outbound SSH connections passing through the device".</t>
    </r>
    <r>
      <rPr>
        <sz val="11"/>
        <color rgb="FF000000"/>
        <rFont val="Calibri"/>
      </rPr>
      <t xml:space="preserve">
</t>
    </r>
    <r>
      <rPr>
        <sz val="11"/>
        <color rgb="FF000000"/>
        <rFont val="Calibri"/>
      </rPr>
      <t>Select "SSL Inbound Inspection to decrypt and inspect incoming SSL traffic".</t>
    </r>
    <r>
      <rPr>
        <sz val="11"/>
        <color rgb="FF000000"/>
        <rFont val="Calibri"/>
      </rPr>
      <t xml:space="preserve">
</t>
    </r>
    <r>
      <rPr>
        <sz val="11"/>
        <color rgb="FF000000"/>
        <rFont val="Calibri"/>
      </rPr>
      <t>Note: This decryption mode can only work if you have control on the internal server certificate to import the Key Pair on Palo Alto Networks Device.</t>
    </r>
    <r>
      <rPr>
        <sz val="11"/>
        <color rgb="FF000000"/>
        <rFont val="Calibri"/>
      </rPr>
      <t xml:space="preserve">
</t>
    </r>
    <r>
      <rPr>
        <sz val="11"/>
        <color rgb="FF000000"/>
        <rFont val="Calibri"/>
      </rPr>
      <t>Decrypted traffic is blocked and restricted according to the policies configured on the firewall.  For each Decryption Policy, there must be a Security Policy in order to inspect and filter the decrypted traffic.  Multiple security policies can be configured; these instructions explain the steps involved but do not provide specific details since the exact local policies are not known.</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"Security Policy Rule" window, complete the required fields.</t>
    </r>
    <r>
      <rPr>
        <sz val="11"/>
        <color rgb="FF000000"/>
        <rFont val="Calibri"/>
      </rPr>
      <t xml:space="preserve">
</t>
    </r>
    <r>
      <rPr>
        <sz val="11"/>
        <color rgb="FF000000"/>
        <rFont val="Calibri"/>
      </rPr>
      <t>In the "Name" tab, complete the "Name" and "Description" fields.</t>
    </r>
    <r>
      <rPr>
        <sz val="11"/>
        <color rgb="FF000000"/>
        <rFont val="Calibri"/>
      </rPr>
      <t xml:space="preserve">
</t>
    </r>
    <r>
      <rPr>
        <sz val="11"/>
        <color rgb="FF000000"/>
        <rFont val="Calibri"/>
      </rPr>
      <t>In the "Source" tab, complete the "Source Zone" and "Source Address" fields.</t>
    </r>
    <r>
      <rPr>
        <sz val="11"/>
        <color rgb="FF000000"/>
        <rFont val="Calibri"/>
      </rPr>
      <t xml:space="preserve">
</t>
    </r>
    <r>
      <rPr>
        <sz val="11"/>
        <color rgb="FF000000"/>
        <rFont val="Calibri"/>
      </rPr>
      <t>In the "User" tab, complete the "Source User" and "HIP Profile" fields.</t>
    </r>
    <r>
      <rPr>
        <sz val="11"/>
        <color rgb="FF000000"/>
        <rFont val="Calibri"/>
      </rPr>
      <t xml:space="preserve">
</t>
    </r>
    <r>
      <rPr>
        <sz val="11"/>
        <color rgb="FF000000"/>
        <rFont val="Calibri"/>
      </rPr>
      <t>In the "Destination" tab, complete the "Destination Zone" and "Destination Address" fields.</t>
    </r>
    <r>
      <rPr>
        <sz val="11"/>
        <color rgb="FF000000"/>
        <rFont val="Calibri"/>
      </rPr>
      <t xml:space="preserve">
</t>
    </r>
    <r>
      <rPr>
        <sz val="11"/>
        <color rgb="FF000000"/>
        <rFont val="Calibri"/>
      </rPr>
      <t>In the "Applications" tab, either select the "Any" check box or add the specific applications.  Configured filters and groups can be selected.</t>
    </r>
    <r>
      <rPr>
        <sz val="11"/>
        <color rgb="FF000000"/>
        <rFont val="Calibri"/>
      </rPr>
      <t xml:space="preserve">
</t>
    </r>
    <r>
      <rPr>
        <sz val="11"/>
        <color rgb="FF000000"/>
        <rFont val="Calibri"/>
      </rPr>
      <t>In the "Actions" tab, select the desired resulting action (allow or deny).  If logging of matches on the rule is required, select the "Log forwarding" profile, and select "Log at Session End".</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</si>
  <si>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Automated monitoring of remote access traffic allows organizations to detect cyber attacks and also ensure ongoing compliance with remote access policies by inspecting connection activities of remote access capabilities.</t>
    </r>
    <r>
      <rPr>
        <sz val="11"/>
        <color rgb="FF000000"/>
        <rFont val="Calibri"/>
      </rPr>
      <t xml:space="preserve">
</t>
    </r>
    <r>
      <rPr>
        <sz val="11"/>
        <color rgb="FF000000"/>
        <rFont val="Calibri"/>
      </rPr>
      <t>Remote access methods include both unencrypted and encrypted traffic (e.g., web portals, web content filter, TLS, and webmail). With inbound TLS inspection, the traffic must be inspected prior to being allowed on the enclave's web servers hosting TLS or HTTPS applications. With outbound traffic inspection, traffic must be inspected prior to being forwarded to destinations outside of the enclave, such as external email traffic. This requirement does not mandate the decryption and inspection of SSL/TLS; it requires that if this is performed in the device, the decrypted traffic be inspected and conform to security policies.</t>
    </r>
    <r>
      <rPr>
        <sz val="11"/>
        <color rgb="FF000000"/>
        <rFont val="Calibri"/>
      </rPr>
      <t xml:space="preserve">
</t>
    </r>
    <r>
      <rPr>
        <sz val="11"/>
        <color rgb="FF000000"/>
        <rFont val="Calibri"/>
      </rPr>
      <t>If SSL/TLS traffic is decrypted in the device, it must be inspected.  The Palo Alto Networks security platform can be configured to decrypt and inspect SSL/TLS connections going through the device.  With SSL Decryption, SSL-encrypted traffic is decrypted and App-ID and the Antivirus, Vulnerability, Anti-Spyware, URL Filtering, and File-Blocking Profiles can be applied to decrypted traffic before being re-encrypted and being forwarded.  This is not limited to SSL encrypted HTTP traffic (HTTPS); other protocols "wrapped" in SSL/TLS can be decrypted and inspected.</t>
    </r>
    <r>
      <rPr>
        <sz val="11"/>
        <color rgb="FF000000"/>
        <rFont val="Calibri"/>
      </rPr>
      <t xml:space="preserve">
</t>
    </r>
    <r>
      <rPr>
        <sz val="11"/>
        <color rgb="FF000000"/>
        <rFont val="Calibri"/>
      </rPr>
      <t>Decryption is policy-based and can be used to decrypt, inspect, and control both inbound and outbound SSL and SSH connections. Decryption policies allow the administrator to specify traffic for decryption according to destination, source, or URL category and in order to block or restrict the specified traffic according to security settings.</t>
    </r>
  </si>
  <si>
    <r>
      <rPr>
        <sz val="11"/>
        <color rgb="FF000000"/>
        <rFont val="Calibri"/>
      </rPr>
      <t>If the Palo Alto Networks security platform does not serve as an intermediary for remote access traffic (e.g., web content filter, TLS, and webmail), this is not applicable.</t>
    </r>
    <r>
      <rPr>
        <sz val="11"/>
        <color rgb="FF000000"/>
        <rFont val="Calibri"/>
      </rPr>
      <t xml:space="preserve">
</t>
    </r>
    <r>
      <rPr>
        <sz val="11"/>
        <color rgb="FF000000"/>
        <rFont val="Calibri"/>
      </rPr>
      <t>Go to Policies &gt;&gt; Decryption; note each configured decryption policy.</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View the configured security policies.</t>
    </r>
    <r>
      <rPr>
        <sz val="11"/>
        <color rgb="FF000000"/>
        <rFont val="Calibri"/>
      </rPr>
      <t xml:space="preserve">
</t>
    </r>
    <r>
      <rPr>
        <sz val="11"/>
        <color rgb="FF000000"/>
        <rFont val="Calibri"/>
      </rPr>
      <t>If there is a decryption policy that does not have a corresponding security policy, this is a finding.</t>
    </r>
    <r>
      <rPr>
        <sz val="11"/>
        <color rgb="FF000000"/>
        <rFont val="Calibri"/>
      </rPr>
      <t xml:space="preserve">
</t>
    </r>
    <r>
      <rPr>
        <sz val="11"/>
        <color rgb="FF000000"/>
        <rFont val="Calibri"/>
      </rPr>
      <t>The matching policy may not be obvious and it may be necessary for the Administrator to identify the corresponding security policy.</t>
    </r>
  </si>
  <si>
    <t>V-228833</t>
  </si>
  <si>
    <r>
      <rPr>
        <sz val="11"/>
        <rFont val="Calibri"/>
      </rPr>
      <t>The Palo Alto Networks security platform, if used as a TLS gateway/decryption point or VPN concentrator, must use encryption services that implement NIST FIPS-validated cryptography to protect the confidentiality of remote access sessions.</t>
    </r>
  </si>
  <si>
    <r>
      <rPr>
        <sz val="11"/>
        <color rgb="FF000000"/>
        <rFont val="Calibri"/>
      </rPr>
      <t>To configure the Palo Alto Networks security platform to operate in FIPS mode:</t>
    </r>
    <r>
      <rPr>
        <sz val="11"/>
        <color rgb="FF000000"/>
        <rFont val="Calibri"/>
      </rPr>
      <t xml:space="preserve">
</t>
    </r>
    <r>
      <rPr>
        <sz val="11"/>
        <color rgb="FF000000"/>
        <rFont val="Calibri"/>
      </rPr>
      <t>Power off the device by unplugging it from the electrical outlet.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Connect a console cable from the console port to a computer serial port, and use a terminal program to connect to the Palo Alto Networks device.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serial parameters are 9600 baud, 8 data bits, no parity, and 1 stop bit.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USB to serial adapter will be necessary if the computer does not have a serial port.</t>
    </r>
    <r>
      <rPr>
        <sz val="11"/>
        <color rgb="FF000000"/>
        <rFont val="Calibri"/>
      </rPr>
      <t xml:space="preserve">
</t>
    </r>
    <r>
      <rPr>
        <sz val="11"/>
        <color rgb="FF000000"/>
        <rFont val="Calibri"/>
      </rPr>
      <t>During the boot sequence, this message will appear:</t>
    </r>
    <r>
      <rPr>
        <sz val="11"/>
        <color rgb="FF000000"/>
        <rFont val="Calibri"/>
      </rPr>
      <t xml:space="preserve">
</t>
    </r>
    <r>
      <rPr>
        <sz val="11"/>
        <color rgb="FF000000"/>
        <rFont val="Calibri"/>
      </rPr>
      <t>"Autoboot to default partition in 5 seconds".</t>
    </r>
    <r>
      <rPr>
        <sz val="11"/>
        <color rgb="FF000000"/>
        <rFont val="Calibri"/>
      </rPr>
      <t xml:space="preserve">
</t>
    </r>
    <r>
      <rPr>
        <sz val="11"/>
        <color rgb="FF000000"/>
        <rFont val="Calibri"/>
      </rPr>
      <t>Enter "maint" to boot to "maint" partition.</t>
    </r>
    <r>
      <rPr>
        <sz val="11"/>
        <color rgb="FF000000"/>
        <rFont val="Calibri"/>
      </rPr>
      <t xml:space="preserve">
</t>
    </r>
    <r>
      <rPr>
        <sz val="11"/>
        <color rgb="FF000000"/>
        <rFont val="Calibri"/>
      </rPr>
      <t>Enter "maint" to enter maintenance mode.</t>
    </r>
    <r>
      <rPr>
        <sz val="11"/>
        <color rgb="FF000000"/>
        <rFont val="Calibri"/>
      </rPr>
      <t xml:space="preserve">
</t>
    </r>
    <r>
      <rPr>
        <sz val="11"/>
        <color rgb="FF000000"/>
        <rFont val="Calibri"/>
      </rPr>
      <t>Press "Enter", and the "Maintenance Recovery tool" menu will appear.</t>
    </r>
    <r>
      <rPr>
        <sz val="11"/>
        <color rgb="FF000000"/>
        <rFont val="Calibri"/>
      </rPr>
      <t xml:space="preserve">
</t>
    </r>
    <r>
      <rPr>
        <sz val="11"/>
        <color rgb="FF000000"/>
        <rFont val="Calibri"/>
      </rPr>
      <t>Select "Set FIPS Mode" (or fips-cc for later versions) from the menu; once the device has finished rebooting, it will be in FIPS mode.</t>
    </r>
    <r>
      <rPr>
        <sz val="11"/>
        <color rgb="FF000000"/>
        <rFont val="Calibri"/>
      </rPr>
      <t xml:space="preserve">
</t>
    </r>
    <r>
      <rPr>
        <sz val="11"/>
        <color rgb="FF000000"/>
        <rFont val="Calibri"/>
      </rPr>
      <t>Note: This will remove all installed licenses and disable the serial port.</t>
    </r>
  </si>
  <si>
    <r>
      <rPr>
        <sz val="11"/>
        <color rgb="FF000000"/>
        <rFont val="Calibri"/>
      </rPr>
      <t>Without confidentiality protection mechanisms, unauthorized individuals may gain access to sensitive information via a remote access session.  Encryption provides a means to secure the remote connection so as to prevent unauthorized access to the data traversing the remote access connection, thereby providing a degree of confidentiality. The encryption strength of the mechanism is selected based on the security categorization of the information.</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broadband and wireless connections.</t>
    </r>
  </si>
  <si>
    <r>
      <rPr>
        <sz val="11"/>
        <color rgb="FF000000"/>
        <rFont val="Calibri"/>
      </rPr>
      <t>If the Palo Alto Networks security platform does not serve as an intermediary for remote access traffic (e.g., web content filter, TLS, and webmail), this is not applicable.</t>
    </r>
    <r>
      <rPr>
        <sz val="11"/>
        <color rgb="FF000000"/>
        <rFont val="Calibri"/>
      </rPr>
      <t xml:space="preserve">
</t>
    </r>
    <r>
      <rPr>
        <sz val="11"/>
        <color rgb="FF000000"/>
        <rFont val="Calibri"/>
      </rPr>
      <t>Use the command line interface to determine if the device is operating in FIPS mode. Enter the CLI command "show fips-mode" or the command show fips-cc (for more recent releases).</t>
    </r>
    <r>
      <rPr>
        <sz val="11"/>
        <color rgb="FF000000"/>
        <rFont val="Calibri"/>
      </rPr>
      <t xml:space="preserve">
</t>
    </r>
    <r>
      <rPr>
        <sz val="11"/>
        <color rgb="FF000000"/>
        <rFont val="Calibri"/>
      </rPr>
      <t>If fips-mode or fips-cc is set to "off", this is a finding.</t>
    </r>
  </si>
  <si>
    <t>V-228834</t>
  </si>
  <si>
    <r>
      <rPr>
        <sz val="11"/>
        <rFont val="Calibri"/>
      </rPr>
      <t>The Palo Alto Networks security platform that stores secret or private keys must use FIPS-approved key management technology and processes in the production and control of private/secret cryptographic keys.</t>
    </r>
  </si>
  <si>
    <r>
      <rPr>
        <sz val="11"/>
        <color rgb="FF000000"/>
        <rFont val="Calibri"/>
      </rPr>
      <t xml:space="preserve">Private key data is used to prove that the entity presenting a public key certificate is the certificate's rightful owner. Compromise of private key data allows an adversary to impersonate the key holder. </t>
    </r>
    <r>
      <rPr>
        <sz val="11"/>
        <color rgb="FF000000"/>
        <rFont val="Calibri"/>
      </rPr>
      <t xml:space="preserve">
</t>
    </r>
    <r>
      <rPr>
        <sz val="11"/>
        <color rgb="FF000000"/>
        <rFont val="Calibri"/>
      </rPr>
      <t>Private key data associated with software certificates is required to be generated and protected in at least a FIPS 140-2 Level 1 validated cryptographic module.</t>
    </r>
  </si>
  <si>
    <r>
      <rPr>
        <sz val="11"/>
        <color rgb="FF000000"/>
        <rFont val="Calibri"/>
      </rPr>
      <t>Use the command line interface to determine if the device is operating in FIPS mode.</t>
    </r>
    <r>
      <rPr>
        <sz val="11"/>
        <color rgb="FF000000"/>
        <rFont val="Calibri"/>
      </rPr>
      <t xml:space="preserve">
</t>
    </r>
    <r>
      <rPr>
        <sz val="11"/>
        <color rgb="FF000000"/>
        <rFont val="Calibri"/>
      </rPr>
      <t>If fips-mode or fips-cc is set to "off", this is a finding.</t>
    </r>
  </si>
  <si>
    <t>V-228835</t>
  </si>
  <si>
    <r>
      <rPr>
        <sz val="11"/>
        <rFont val="Calibri"/>
      </rPr>
      <t>The Palo Alto Networks security platform, if used as a TLS gateway/decryption point or VPN concentrator, must use NIST FIPS-validated cryptography to protect the integrity of remote access sessions.</t>
    </r>
  </si>
  <si>
    <r>
      <rPr>
        <sz val="11"/>
        <color rgb="FF000000"/>
        <rFont val="Calibri"/>
      </rPr>
      <t>If the Palo Alto Networks security platform is used as a TLS gateway/decryption point or VPN concentrator, it must use NIST FIPS-validated cryptography.</t>
    </r>
    <r>
      <rPr>
        <sz val="11"/>
        <color rgb="FF000000"/>
        <rFont val="Calibri"/>
      </rPr>
      <t xml:space="preserve">
</t>
    </r>
    <r>
      <rPr>
        <sz val="11"/>
        <color rgb="FF000000"/>
        <rFont val="Calibri"/>
      </rPr>
      <t>Power off the device by unplugging it from the electrical outlet.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Connect a console cable from the console port to a computer serial port, and use a terminal program to connect to the Palo Alto Networks device.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serial parameters are 9600 baud, 8 data bits, no parity, and 1 stop bit.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USB to serial adapter will be necessary if the computer does not have a serial port.</t>
    </r>
    <r>
      <rPr>
        <sz val="11"/>
        <color rgb="FF000000"/>
        <rFont val="Calibri"/>
      </rPr>
      <t xml:space="preserve">
</t>
    </r>
    <r>
      <rPr>
        <sz val="11"/>
        <color rgb="FF000000"/>
        <rFont val="Calibri"/>
      </rPr>
      <t>During the boot sequence, this message will appear:</t>
    </r>
    <r>
      <rPr>
        <sz val="11"/>
        <color rgb="FF000000"/>
        <rFont val="Calibri"/>
      </rPr>
      <t xml:space="preserve">
</t>
    </r>
    <r>
      <rPr>
        <sz val="11"/>
        <color rgb="FF000000"/>
        <rFont val="Calibri"/>
      </rPr>
      <t>"Autoboot to default partition in 5 seconds".</t>
    </r>
    <r>
      <rPr>
        <sz val="11"/>
        <color rgb="FF000000"/>
        <rFont val="Calibri"/>
      </rPr>
      <t xml:space="preserve">
</t>
    </r>
    <r>
      <rPr>
        <sz val="11"/>
        <color rgb="FF000000"/>
        <rFont val="Calibri"/>
      </rPr>
      <t>Enter "maint" to boot to "maint" partition.</t>
    </r>
    <r>
      <rPr>
        <sz val="11"/>
        <color rgb="FF000000"/>
        <rFont val="Calibri"/>
      </rPr>
      <t xml:space="preserve">
</t>
    </r>
    <r>
      <rPr>
        <sz val="11"/>
        <color rgb="FF000000"/>
        <rFont val="Calibri"/>
      </rPr>
      <t>Enter "maint" to enter maintenance mode.</t>
    </r>
    <r>
      <rPr>
        <sz val="11"/>
        <color rgb="FF000000"/>
        <rFont val="Calibri"/>
      </rPr>
      <t xml:space="preserve">
</t>
    </r>
    <r>
      <rPr>
        <sz val="11"/>
        <color rgb="FF000000"/>
        <rFont val="Calibri"/>
      </rPr>
      <t>Press "Enter", and the "Maintenance Recovery tool" menu will appear.</t>
    </r>
    <r>
      <rPr>
        <sz val="11"/>
        <color rgb="FF000000"/>
        <rFont val="Calibri"/>
      </rPr>
      <t xml:space="preserve">
</t>
    </r>
    <r>
      <rPr>
        <sz val="11"/>
        <color rgb="FF000000"/>
        <rFont val="Calibri"/>
      </rPr>
      <t>Select "Set FIPS Mode" (or select fips-cc for more recent versions) from the menu; once the device has finished rebooting, it will be in FIPS mode.</t>
    </r>
    <r>
      <rPr>
        <sz val="11"/>
        <color rgb="FF000000"/>
        <rFont val="Calibri"/>
      </rPr>
      <t xml:space="preserve">
</t>
    </r>
    <r>
      <rPr>
        <sz val="11"/>
        <color rgb="FF000000"/>
        <rFont val="Calibri"/>
      </rPr>
      <t>Note: This will remove all installed licenses and disable the serial port.</t>
    </r>
  </si>
  <si>
    <r>
      <rPr>
        <sz val="11"/>
        <color rgb="FF000000"/>
        <rFont val="Calibri"/>
      </rPr>
      <t>Without cryptographic integrity protections, information can be altered by unauthorized users without detection.  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broadband and wireless connections. Remote access methods include, for example, proxied remote encrypted traffic (e.g., TLS gateways, web content filters, and webmail proxies).</t>
    </r>
  </si>
  <si>
    <r>
      <rPr>
        <sz val="11"/>
        <color rgb="FF000000"/>
        <rFont val="Calibri"/>
      </rPr>
      <t>If the Palo Alto Networks security platform is not used as a TLS gateway/decryption point or VPN concentrator, this is not applicable.</t>
    </r>
    <r>
      <rPr>
        <sz val="11"/>
        <color rgb="FF000000"/>
        <rFont val="Calibri"/>
      </rPr>
      <t xml:space="preserve">
</t>
    </r>
    <r>
      <rPr>
        <sz val="11"/>
        <color rgb="FF000000"/>
        <rFont val="Calibri"/>
      </rPr>
      <t>Use the command line interface to determine if the device is operating in FIPS mode. Enter the CLI command "show fips-mode" or the command show fips-cc (for more recent releases).</t>
    </r>
  </si>
  <si>
    <t>V-228836</t>
  </si>
  <si>
    <r>
      <rPr>
        <sz val="11"/>
        <rFont val="Calibri"/>
      </rPr>
      <t>The Palo Alto Networks security platform must log violations of security policies.</t>
    </r>
  </si>
  <si>
    <r>
      <rPr>
        <sz val="11"/>
        <color rgb="FF000000"/>
        <rFont val="Calibri"/>
      </rPr>
      <t>Go to Policies &gt;&gt; Security</t>
    </r>
    <r>
      <rPr>
        <sz val="11"/>
        <color rgb="FF000000"/>
        <rFont val="Calibri"/>
      </rPr>
      <t xml:space="preserve">
</t>
    </r>
    <r>
      <rPr>
        <sz val="11"/>
        <color rgb="FF000000"/>
        <rFont val="Calibri"/>
      </rPr>
      <t xml:space="preserve">Select "Add" to create a new security policy or select the name of the security policy to edit it. </t>
    </r>
    <r>
      <rPr>
        <sz val="11"/>
        <color rgb="FF000000"/>
        <rFont val="Calibri"/>
      </rPr>
      <t xml:space="preserve">
</t>
    </r>
    <r>
      <rPr>
        <sz val="11"/>
        <color rgb="FF000000"/>
        <rFont val="Calibri"/>
      </rPr>
      <t>Configure the specific parameters of the policy by completing the required information in the fields of each tab.</t>
    </r>
    <r>
      <rPr>
        <sz val="11"/>
        <color rgb="FF000000"/>
        <rFont val="Calibri"/>
      </rPr>
      <t xml:space="preserve">
</t>
    </r>
    <r>
      <rPr>
        <sz val="11"/>
        <color rgb="FF000000"/>
        <rFont val="Calibri"/>
      </rPr>
      <t>In the "Actions" tab, select "Log At Session End".  This generates a traffic log entry for the end of a session and logs drop and deny entries.</t>
    </r>
    <r>
      <rPr>
        <sz val="11"/>
        <color rgb="FF000000"/>
        <rFont val="Calibri"/>
      </rPr>
      <t xml:space="preserve">
</t>
    </r>
    <r>
      <rPr>
        <sz val="11"/>
        <color rgb="FF000000"/>
        <rFont val="Calibri"/>
      </rPr>
      <t>Note: Traffic and Security Logs are required to be forwarded to syslog servers.</t>
    </r>
    <r>
      <rPr>
        <sz val="11"/>
        <color rgb="FF000000"/>
        <rFont val="Calibri"/>
      </rPr>
      <t xml:space="preserve">
</t>
    </r>
    <r>
      <rPr>
        <sz val="11"/>
        <color rgb="FF000000"/>
        <rFont val="Calibri"/>
      </rPr>
      <t>In the "Log Forwarding" field, select a configured log forwarding profile.</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</si>
  <si>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Without establishing the source of the event, it is impossible to establish, correlate, and investigate the events leading up to an outage or attack. In order to compile an accurate risk assessment and provide forensic analysis, security personnel need to know the source of the event. In addition to logging where sources of events such as IP addresses, processes, and node or device names, it is important to log the name or identifier of each specific policy or rule that is violated.</t>
    </r>
    <r>
      <rPr>
        <sz val="11"/>
        <color rgb="FF000000"/>
        <rFont val="Calibri"/>
      </rPr>
      <t xml:space="preserve">
</t>
    </r>
    <r>
      <rPr>
        <sz val="11"/>
        <color rgb="FF000000"/>
        <rFont val="Calibri"/>
      </rPr>
      <t>In the Palo Alto Networks security platform, traffic logs record information about each traffic flow, and threat logs record the threats or problems with the network traffic, such as virus or spyware detection.  Note that the antivirus, anti-spyware, and vulnerability protection profiles associated with each rule determine which threats are logged (locally or remotely).</t>
    </r>
  </si>
  <si>
    <r>
      <rPr>
        <sz val="11"/>
        <color rgb="FF000000"/>
        <rFont val="Calibri"/>
      </rPr>
      <t>Go to Policies &gt;&gt; Security</t>
    </r>
    <r>
      <rPr>
        <sz val="11"/>
        <color rgb="FF000000"/>
        <rFont val="Calibri"/>
      </rPr>
      <t xml:space="preserve">
</t>
    </r>
    <r>
      <rPr>
        <sz val="11"/>
        <color rgb="FF000000"/>
        <rFont val="Calibri"/>
      </rPr>
      <t>View the configured security policies.</t>
    </r>
    <r>
      <rPr>
        <sz val="11"/>
        <color rgb="FF000000"/>
        <rFont val="Calibri"/>
      </rPr>
      <t xml:space="preserve">
</t>
    </r>
    <r>
      <rPr>
        <sz val="11"/>
        <color rgb="FF000000"/>
        <rFont val="Calibri"/>
      </rPr>
      <t>For any Security Policy where the "Action" column shows "deny", view the "Options" column; if there are no icons in the column, this is a finding.</t>
    </r>
    <r>
      <rPr>
        <sz val="11"/>
        <color rgb="FF000000"/>
        <rFont val="Calibri"/>
      </rPr>
      <t xml:space="preserve">
</t>
    </r>
    <r>
      <rPr>
        <sz val="11"/>
        <color rgb="FF000000"/>
        <rFont val="Calibri"/>
      </rPr>
      <t>Note: The "Action" column and the "Option" column are usually near the right edge; it may be necessary to use the slide to view them.</t>
    </r>
  </si>
  <si>
    <t>V-228837</t>
  </si>
  <si>
    <r>
      <rPr>
        <sz val="11"/>
        <rFont val="Calibri"/>
      </rPr>
      <t>The Palo Alto Networks security platform must only enable User-ID on trusted zones.</t>
    </r>
  </si>
  <si>
    <r>
      <rPr>
        <sz val="11"/>
        <color rgb="FF000000"/>
        <rFont val="Calibri"/>
      </rPr>
      <t>To deny User-ID on untrusted zones:</t>
    </r>
    <r>
      <rPr>
        <sz val="11"/>
        <color rgb="FF000000"/>
        <rFont val="Calibri"/>
      </rPr>
      <t xml:space="preserve">
</t>
    </r>
    <r>
      <rPr>
        <sz val="11"/>
        <color rgb="FF000000"/>
        <rFont val="Calibri"/>
      </rPr>
      <t>Go to Network &gt;&gt; Zones, select the name of the zone.</t>
    </r>
    <r>
      <rPr>
        <sz val="11"/>
        <color rgb="FF000000"/>
        <rFont val="Calibri"/>
      </rPr>
      <t xml:space="preserve">
</t>
    </r>
    <r>
      <rPr>
        <sz val="11"/>
        <color rgb="FF000000"/>
        <rFont val="Calibri"/>
      </rPr>
      <t>If the Zone is untrusted, In the Zone window, deselect (uncheck) the Enable User Identification check box.</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Go to Network &gt;&gt; Network Profiles &gt;&gt; Interface Mgmt</t>
    </r>
    <r>
      <rPr>
        <sz val="11"/>
        <color rgb="FF000000"/>
        <rFont val="Calibri"/>
      </rPr>
      <t xml:space="preserve">
</t>
    </r>
    <r>
      <rPr>
        <sz val="11"/>
        <color rgb="FF000000"/>
        <rFont val="Calibri"/>
      </rPr>
      <t>Select "Add" to create a new profile or select the name of a profile to edit it.</t>
    </r>
    <r>
      <rPr>
        <sz val="11"/>
        <color rgb="FF000000"/>
        <rFont val="Calibri"/>
      </rPr>
      <t xml:space="preserve">
</t>
    </r>
    <r>
      <rPr>
        <sz val="11"/>
        <color rgb="FF000000"/>
        <rFont val="Calibri"/>
      </rPr>
      <t>In the "Interface Management Profile" window, deselect the "User-ID" check box if it is selected.</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Note: This action precludes that particular Interface Management Profile from supporting User-ID.</t>
    </r>
    <r>
      <rPr>
        <sz val="11"/>
        <color rgb="FF000000"/>
        <rFont val="Calibri"/>
      </rPr>
      <t xml:space="preserve">
</t>
    </r>
    <r>
      <rPr>
        <sz val="11"/>
        <color rgb="FF000000"/>
        <rFont val="Calibri"/>
      </rPr>
      <t>An interface does not need an Interface Management Profile to operate; only to be managed on that interface.</t>
    </r>
    <r>
      <rPr>
        <sz val="11"/>
        <color rgb="FF000000"/>
        <rFont val="Calibri"/>
      </rPr>
      <t xml:space="preserve">
</t>
    </r>
    <r>
      <rPr>
        <sz val="11"/>
        <color rgb="FF000000"/>
        <rFont val="Calibri"/>
      </rPr>
      <t>Go Network &gt;&gt; Interfaces</t>
    </r>
    <r>
      <rPr>
        <sz val="11"/>
        <color rgb="FF000000"/>
        <rFont val="Calibri"/>
      </rPr>
      <t xml:space="preserve">
</t>
    </r>
    <r>
      <rPr>
        <sz val="11"/>
        <color rgb="FF000000"/>
        <rFont val="Calibri"/>
      </rPr>
      <t>Each interface is listed; note that there are four tabs - Ethernet, VLAN, Loopback, and Tunnel.</t>
    </r>
    <r>
      <rPr>
        <sz val="11"/>
        <color rgb="FF000000"/>
        <rFont val="Calibri"/>
      </rPr>
      <t xml:space="preserve">
</t>
    </r>
    <r>
      <rPr>
        <sz val="11"/>
        <color rgb="FF000000"/>
        <rFont val="Calibri"/>
      </rPr>
      <t>Each type can have an Interface Management Profile applied to it.</t>
    </r>
    <r>
      <rPr>
        <sz val="11"/>
        <color rgb="FF000000"/>
        <rFont val="Calibri"/>
      </rPr>
      <t xml:space="preserve">
</t>
    </r>
    <r>
      <rPr>
        <sz val="11"/>
        <color rgb="FF000000"/>
        <rFont val="Calibri"/>
      </rPr>
      <t>View each interface that is in an untrusted security zone; if it has an Interface Management Profile applied to it, the Interface Management Profile must be one that does not have User-ID enabled.</t>
    </r>
  </si>
  <si>
    <r>
      <rPr>
        <sz val="11"/>
        <color rgb="FF000000"/>
        <rFont val="Calibri"/>
      </rPr>
      <t>User-ID can use Windows Management Instrumentation (WMI) probing as a method of mapping users to IP addresses. If this is used, the User-ID Agent will send a probe to each learned IP address in its list to verify that the same user is still logged in. The results of the probe will be used to update the record on the agent and then be passed on to the firewall.  WMI probing is a Microsoft feature that collects user information from Windows hosts and contains a username and encrypted password hash of a Domain Administrator account.</t>
    </r>
    <r>
      <rPr>
        <sz val="11"/>
        <color rgb="FF000000"/>
        <rFont val="Calibri"/>
      </rPr>
      <t xml:space="preserve">
</t>
    </r>
    <r>
      <rPr>
        <sz val="11"/>
        <color rgb="FF000000"/>
        <rFont val="Calibri"/>
      </rPr>
      <t>If User-ID and WMI probing are enabled on an external untrusted zone (such as the Internet), probes could be sent outside the protected network, resulting in an information disclosure of the User-ID Agent service account name, domain name, and encrypted password hash.  This information has the potential to be cracked and exploited by an attacker to gain unauthorized access to protected resources.  For this important reason, User-ID should never be enabled on an untrusted zone.</t>
    </r>
  </si>
  <si>
    <r>
      <rPr>
        <sz val="11"/>
        <color rgb="FF000000"/>
        <rFont val="Calibri"/>
      </rPr>
      <t>To verify that Windows Management Instrumentation (WMI) probing is unchecked for all untrusted zones:</t>
    </r>
    <r>
      <rPr>
        <sz val="11"/>
        <color rgb="FF000000"/>
        <rFont val="Calibri"/>
      </rPr>
      <t xml:space="preserve">
</t>
    </r>
    <r>
      <rPr>
        <sz val="11"/>
        <color rgb="FF000000"/>
        <rFont val="Calibri"/>
      </rPr>
      <t>Go to Network &gt;&gt; Zones, view each zone.</t>
    </r>
    <r>
      <rPr>
        <sz val="11"/>
        <color rgb="FF000000"/>
        <rFont val="Calibri"/>
      </rPr>
      <t xml:space="preserve">
</t>
    </r>
    <r>
      <rPr>
        <sz val="11"/>
        <color rgb="FF000000"/>
        <rFont val="Calibri"/>
      </rPr>
      <t>If the Zone is untrusted and if the UserID Enabled column is checked, this is a finding.</t>
    </r>
    <r>
      <rPr>
        <sz val="11"/>
        <color rgb="FF000000"/>
        <rFont val="Calibri"/>
      </rPr>
      <t xml:space="preserve">
</t>
    </r>
    <r>
      <rPr>
        <sz val="11"/>
        <color rgb="FF000000"/>
        <rFont val="Calibri"/>
      </rPr>
      <t>Go to Network &gt;&gt; Network Profiles &gt;&gt; Interface Mgmt</t>
    </r>
    <r>
      <rPr>
        <sz val="11"/>
        <color rgb="FF000000"/>
        <rFont val="Calibri"/>
      </rPr>
      <t xml:space="preserve">
</t>
    </r>
    <r>
      <rPr>
        <sz val="11"/>
        <color rgb="FF000000"/>
        <rFont val="Calibri"/>
      </rPr>
      <t>View the configured Interface Management Profiles.</t>
    </r>
    <r>
      <rPr>
        <sz val="11"/>
        <color rgb="FF000000"/>
        <rFont val="Calibri"/>
      </rPr>
      <t xml:space="preserve">
</t>
    </r>
    <r>
      <rPr>
        <sz val="11"/>
        <color rgb="FF000000"/>
        <rFont val="Calibri"/>
      </rPr>
      <t>Note which Interface Management Profiles have the "User-ID" field enabled (checked).</t>
    </r>
    <r>
      <rPr>
        <sz val="11"/>
        <color rgb="FF000000"/>
        <rFont val="Calibri"/>
      </rPr>
      <t xml:space="preserve">
</t>
    </r>
    <r>
      <rPr>
        <sz val="11"/>
        <color rgb="FF000000"/>
        <rFont val="Calibri"/>
      </rPr>
      <t>Go Network &gt;&gt; Interfaces</t>
    </r>
    <r>
      <rPr>
        <sz val="11"/>
        <color rgb="FF000000"/>
        <rFont val="Calibri"/>
      </rPr>
      <t xml:space="preserve">
</t>
    </r>
    <r>
      <rPr>
        <sz val="11"/>
        <color rgb="FF000000"/>
        <rFont val="Calibri"/>
      </rPr>
      <t>Each interface is listed; note that there are four tabs - Ethernet, VLAN, Loopback, and Tunnel.  Each type can have an Interface Management Profile applied to it.</t>
    </r>
    <r>
      <rPr>
        <sz val="11"/>
        <color rgb="FF000000"/>
        <rFont val="Calibri"/>
      </rPr>
      <t xml:space="preserve">
</t>
    </r>
    <r>
      <rPr>
        <sz val="11"/>
        <color rgb="FF000000"/>
        <rFont val="Calibri"/>
      </rPr>
      <t>View each interface that is in an untrusted security zone; if each one has no Interface Management Profile applied, this is not a finding.</t>
    </r>
    <r>
      <rPr>
        <sz val="11"/>
        <color rgb="FF000000"/>
        <rFont val="Calibri"/>
      </rPr>
      <t xml:space="preserve">
</t>
    </r>
    <r>
      <rPr>
        <sz val="11"/>
        <color rgb="FF000000"/>
        <rFont val="Calibri"/>
      </rPr>
      <t>If each interface in an untrusted security zone has an Interface Management Profile applied to it, the Interface Management Profile must be one that does not have User-ID enabled; if it does, this is a finding.</t>
    </r>
  </si>
  <si>
    <t>V-228838</t>
  </si>
  <si>
    <r>
      <rPr>
        <sz val="11"/>
        <rFont val="Calibri"/>
      </rPr>
      <t>The Palo Alto Networks security platform must disable WMI probing if it is not used.</t>
    </r>
  </si>
  <si>
    <r>
      <rPr>
        <sz val="11"/>
        <color rgb="FF000000"/>
        <rFont val="Calibri"/>
      </rPr>
      <t>To disable WMI probing if it is not used:</t>
    </r>
    <r>
      <rPr>
        <sz val="11"/>
        <color rgb="FF000000"/>
        <rFont val="Calibri"/>
      </rPr>
      <t xml:space="preserve">
</t>
    </r>
    <r>
      <rPr>
        <sz val="11"/>
        <color rgb="FF000000"/>
        <rFont val="Calibri"/>
      </rPr>
      <t>Go to Device &gt;&gt; User Identification</t>
    </r>
    <r>
      <rPr>
        <sz val="11"/>
        <color rgb="FF000000"/>
        <rFont val="Calibri"/>
      </rPr>
      <t xml:space="preserve">
</t>
    </r>
    <r>
      <rPr>
        <sz val="11"/>
        <color rgb="FF000000"/>
        <rFont val="Calibri"/>
      </rPr>
      <t>On the "User Mapping" tab, in the "Palo Alto Networks User ID Agent" pane, view the "Enable Probing" check box.</t>
    </r>
    <r>
      <rPr>
        <sz val="11"/>
        <color rgb="FF000000"/>
        <rFont val="Calibri"/>
      </rPr>
      <t xml:space="preserve">
</t>
    </r>
    <r>
      <rPr>
        <sz val="11"/>
        <color rgb="FF000000"/>
        <rFont val="Calibri"/>
      </rPr>
      <t>If it is selected, select the "Edit" icon in the upper-right corner of the pane.</t>
    </r>
    <r>
      <rPr>
        <sz val="11"/>
        <color rgb="FF000000"/>
        <rFont val="Calibri"/>
      </rPr>
      <t xml:space="preserve">
</t>
    </r>
    <r>
      <rPr>
        <sz val="11"/>
        <color rgb="FF000000"/>
        <rFont val="Calibri"/>
      </rPr>
      <t>In the "Palo Alto Networks User ID Agent Setup" window, in the "Client Probing" tab, deselect the "Enable Probing" check box.</t>
    </r>
  </si>
  <si>
    <r>
      <rPr>
        <sz val="11"/>
        <color rgb="FF000000"/>
        <rFont val="Calibri"/>
      </rPr>
      <t>User-ID can use Windows Management Instrumentation (WMI) probing as a method of mapping users to IP addresses. If this is used, the User-ID Agent will send a probe to each learned IP address in its list to verify that the same user is still logged in. The results of the probe will be used to update the record on the agent and then be passed on to the firewall.  WMI probing is a Microsoft feature that collects user information from Windows hosts, and contains a username and encrypted password hash of a Domain Administrator account.</t>
    </r>
    <r>
      <rPr>
        <sz val="11"/>
        <color rgb="FF000000"/>
        <rFont val="Calibri"/>
      </rPr>
      <t xml:space="preserve">
</t>
    </r>
    <r>
      <rPr>
        <sz val="11"/>
        <color rgb="FF000000"/>
        <rFont val="Calibri"/>
      </rPr>
      <t>WMI probing on external/untrusted zones can result in the User-ID agent sending WMI probes to external/untrusted hosts.  An attacker can capture these probes and obtain the username, domain name and encrypted password hash associated with the User-ID account. If WMI probing is not used as a method of user to IP address mapping, it must be disabled.</t>
    </r>
  </si>
  <si>
    <r>
      <rPr>
        <sz val="11"/>
        <color rgb="FF000000"/>
        <rFont val="Calibri"/>
      </rPr>
      <t>Ask the Administrator if User-ID uses WMI Probing; if it does, this is not a finding.</t>
    </r>
    <r>
      <rPr>
        <sz val="11"/>
        <color rgb="FF000000"/>
        <rFont val="Calibri"/>
      </rPr>
      <t xml:space="preserve">
</t>
    </r>
    <r>
      <rPr>
        <sz val="11"/>
        <color rgb="FF000000"/>
        <rFont val="Calibri"/>
      </rPr>
      <t>Go to Device &gt;&gt; User Identification</t>
    </r>
    <r>
      <rPr>
        <sz val="11"/>
        <color rgb="FF000000"/>
        <rFont val="Calibri"/>
      </rPr>
      <t xml:space="preserve">
</t>
    </r>
    <r>
      <rPr>
        <sz val="11"/>
        <color rgb="FF000000"/>
        <rFont val="Calibri"/>
      </rPr>
      <t>On the "User Mapping" tab, in the "Palo Alto Networks User ID Agent" pane, view the "Enable Probing" check box. If it is selected, this is a finding.</t>
    </r>
  </si>
  <si>
    <t>V-228839</t>
  </si>
  <si>
    <r>
      <rPr>
        <sz val="11"/>
        <rFont val="Calibri"/>
      </rPr>
      <t>The Palo Alto Networks security platform must not enable the DNS proxy.</t>
    </r>
  </si>
  <si>
    <r>
      <rPr>
        <sz val="11"/>
        <color rgb="FF000000"/>
        <rFont val="Calibri"/>
      </rPr>
      <t>Do not configure and enable the DNS Proxy capability.</t>
    </r>
    <r>
      <rPr>
        <sz val="11"/>
        <color rgb="FF000000"/>
        <rFont val="Calibri"/>
      </rPr>
      <t xml:space="preserve">
</t>
    </r>
    <r>
      <rPr>
        <sz val="11"/>
        <color rgb="FF000000"/>
        <rFont val="Calibri"/>
      </rPr>
      <t>Go to Network &gt;&gt; DNS Proxy</t>
    </r>
    <r>
      <rPr>
        <sz val="11"/>
        <color rgb="FF000000"/>
        <rFont val="Calibri"/>
      </rPr>
      <t xml:space="preserve">
</t>
    </r>
    <r>
      <rPr>
        <sz val="11"/>
        <color rgb="FF000000"/>
        <rFont val="Calibri"/>
      </rPr>
      <t>If there are no entries in the pane, then this capability has not been enabled.</t>
    </r>
  </si>
  <si>
    <r>
      <rPr>
        <sz val="11"/>
        <color rgb="FF000000"/>
        <rFont val="Calibri"/>
      </rPr>
      <t>The Palo Alto Networks security platform can act as a DNS proxy and send the DNS queries on behalf of the clients. DNS queries that arrive on an interface IP address can be directed to different DNS servers based on full or partial domain names.</t>
    </r>
    <r>
      <rPr>
        <sz val="11"/>
        <color rgb="FF000000"/>
        <rFont val="Calibri"/>
      </rPr>
      <t xml:space="preserve">
</t>
    </r>
    <r>
      <rPr>
        <sz val="11"/>
        <color rgb="FF000000"/>
        <rFont val="Calibri"/>
      </rPr>
      <t>However, unrelated or unneeded proxy services increase the attack vector surface and add excessive complexity to securing the device.</t>
    </r>
  </si>
  <si>
    <r>
      <rPr>
        <sz val="11"/>
        <color rgb="FF000000"/>
        <rFont val="Calibri"/>
      </rPr>
      <t>To check if DNS Proxy is configured:</t>
    </r>
    <r>
      <rPr>
        <sz val="11"/>
        <color rgb="FF000000"/>
        <rFont val="Calibri"/>
      </rPr>
      <t xml:space="preserve">
</t>
    </r>
    <r>
      <rPr>
        <sz val="11"/>
        <color rgb="FF000000"/>
        <rFont val="Calibri"/>
      </rPr>
      <t>Go to Network &gt;&gt; DNS Proxy</t>
    </r>
    <r>
      <rPr>
        <sz val="11"/>
        <color rgb="FF000000"/>
        <rFont val="Calibri"/>
      </rPr>
      <t xml:space="preserve">
</t>
    </r>
    <r>
      <rPr>
        <sz val="11"/>
        <color rgb="FF000000"/>
        <rFont val="Calibri"/>
      </rPr>
      <t>If there are entries in the pane, this is a finding.</t>
    </r>
  </si>
  <si>
    <t>V-228840</t>
  </si>
  <si>
    <r>
      <rPr>
        <sz val="11"/>
        <rFont val="Calibri"/>
      </rPr>
      <t>The Palo Alto Networks security platform must be configured to prohibit or restrict the use of functions, ports, protocols, and/or services, as defined in the PPSM CAL and vulnerability assessments.</t>
    </r>
  </si>
  <si>
    <r>
      <rPr>
        <sz val="11"/>
        <color rgb="FF000000"/>
        <rFont val="Calibri"/>
      </rPr>
      <t>To configure a security policy:</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"Security Policy Rule" window, complete the required fields.</t>
    </r>
    <r>
      <rPr>
        <sz val="11"/>
        <color rgb="FF000000"/>
        <rFont val="Calibri"/>
      </rPr>
      <t xml:space="preserve">
</t>
    </r>
    <r>
      <rPr>
        <sz val="11"/>
        <color rgb="FF000000"/>
        <rFont val="Calibri"/>
      </rPr>
      <t>In the "General" tab, complete the "Name" and "Description" fields.</t>
    </r>
    <r>
      <rPr>
        <sz val="11"/>
        <color rgb="FF000000"/>
        <rFont val="Calibri"/>
      </rPr>
      <t xml:space="preserve">
</t>
    </r>
    <r>
      <rPr>
        <sz val="11"/>
        <color rgb="FF000000"/>
        <rFont val="Calibri"/>
      </rPr>
      <t xml:space="preserve">In the "Source" tab, complete the "Source Zone" and "Source Address" fields.  </t>
    </r>
    <r>
      <rPr>
        <sz val="11"/>
        <color rgb="FF000000"/>
        <rFont val="Calibri"/>
      </rPr>
      <t xml:space="preserve">
</t>
    </r>
    <r>
      <rPr>
        <sz val="11"/>
        <color rgb="FF000000"/>
        <rFont val="Calibri"/>
      </rPr>
      <t>In the "User" tab, select "Any" or complete the "Source User" field; this is completed if the policy performs the defined actions based on an individual user or group of users.  If using GlobalProtect with Host Information Profile (HIP) enabled, select the "HIP Profiles" check box, and add the HIP Object or HIP Profile.</t>
    </r>
    <r>
      <rPr>
        <sz val="11"/>
        <color rgb="FF000000"/>
        <rFont val="Calibri"/>
      </rPr>
      <t xml:space="preserve">
</t>
    </r>
    <r>
      <rPr>
        <sz val="11"/>
        <color rgb="FF000000"/>
        <rFont val="Calibri"/>
      </rPr>
      <t xml:space="preserve">In the "Destination" tab, complete the "Destination Zone" and "Destination Address" fields. </t>
    </r>
    <r>
      <rPr>
        <sz val="11"/>
        <color rgb="FF000000"/>
        <rFont val="Calibri"/>
      </rPr>
      <t xml:space="preserve">
</t>
    </r>
    <r>
      <rPr>
        <sz val="11"/>
        <color rgb="FF000000"/>
        <rFont val="Calibri"/>
      </rPr>
      <t>In the "Applications" tab, select the authorized applications.</t>
    </r>
    <r>
      <rPr>
        <sz val="11"/>
        <color rgb="FF000000"/>
        <rFont val="Calibri"/>
      </rPr>
      <t xml:space="preserve">
</t>
    </r>
    <r>
      <rPr>
        <sz val="11"/>
        <color rgb="FF000000"/>
        <rFont val="Calibri"/>
      </rPr>
      <t>In the "Service/URL Category" tab, select application-default. To add a service, select the "Service" check box, select "Add", and select a listed service or add a new service or service group.</t>
    </r>
    <r>
      <rPr>
        <sz val="11"/>
        <color rgb="FF000000"/>
        <rFont val="Calibri"/>
      </rPr>
      <t xml:space="preserve">
</t>
    </r>
    <r>
      <rPr>
        <sz val="11"/>
        <color rgb="FF000000"/>
        <rFont val="Calibri"/>
      </rPr>
      <t>In the "Actions" tab, select either "Deny" or "Allow" (as required) as the resulting action.  Select the required Log Setting and Profile Settings as necessary.</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</si>
  <si>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The DoD continually assesses the ports, protocols, and services that can be used for network communications. Some ports, protocols, or services have known exploits or security weaknesses. Network traffic using these ports, protocols, and services must be prohibited or restricted in accordance with DoD policy. It is the responsibility of the enclave owner to have the applications the enclave uses registered in the PPSM database.</t>
    </r>
    <r>
      <rPr>
        <sz val="11"/>
        <color rgb="FF000000"/>
        <rFont val="Calibri"/>
      </rPr>
      <t xml:space="preserve">
</t>
    </r>
    <r>
      <rPr>
        <sz val="11"/>
        <color rgb="FF000000"/>
        <rFont val="Calibri"/>
      </rPr>
      <t xml:space="preserve">The Palo Alto Networks security platform must be configured to prevent or restrict the use of prohibited ports, protocols, and services throughout the network by filtering the network traffic and disallowing or redirecting traffic as necessary.  If the device is in a Deny-by-Default posture and what is allowed through the filter is IAW DoD Instruction 8551, and if the permit rule is explicitly defined with explicit ports and protocols allowed, then all requirements related to PPS being blocked are satisfied. </t>
    </r>
    <r>
      <rPr>
        <sz val="11"/>
        <color rgb="FF000000"/>
        <rFont val="Calibri"/>
      </rPr>
      <t xml:space="preserve">
</t>
    </r>
    <r>
      <rPr>
        <sz val="11"/>
        <color rgb="FF000000"/>
        <rFont val="Calibri"/>
      </rPr>
      <t>Since the enclave or system may support custom applications, it may be necessary to configure a Custom Application.  This requires detailed analysis of the application traffic and requires validation testing before deployment.</t>
    </r>
  </si>
  <si>
    <r>
      <rPr>
        <sz val="11"/>
        <color rgb="FF000000"/>
        <rFont val="Calibri"/>
      </rPr>
      <t>Review the list of authorized applications, endpoints, services, and protocols that has been added to the PPSM database.</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Review each of the configured security policies in turn.</t>
    </r>
    <r>
      <rPr>
        <sz val="11"/>
        <color rgb="FF000000"/>
        <rFont val="Calibri"/>
      </rPr>
      <t xml:space="preserve">
</t>
    </r>
    <r>
      <rPr>
        <sz val="11"/>
        <color rgb="FF000000"/>
        <rFont val="Calibri"/>
      </rPr>
      <t>If any of the policies allows traffic that is prohibited by the PPSM CAL, this is a finding.</t>
    </r>
  </si>
  <si>
    <t>V-228841</t>
  </si>
  <si>
    <r>
      <rPr>
        <sz val="11"/>
        <rFont val="Calibri"/>
      </rPr>
      <t>The Palo Alto Networks security platform that provides intermediary services for TLS must validate certificates used for TLS functions by performing RFC 5280-compliant certification path validation.</t>
    </r>
  </si>
  <si>
    <r>
      <rPr>
        <sz val="11"/>
        <color rgb="FF000000"/>
        <rFont val="Calibri"/>
      </rPr>
      <t>To configure the Palo Alto Networks security platform to use an OCSP responder:</t>
    </r>
    <r>
      <rPr>
        <sz val="11"/>
        <color rgb="FF000000"/>
        <rFont val="Calibri"/>
      </rPr>
      <t xml:space="preserve">
</t>
    </r>
    <r>
      <rPr>
        <sz val="11"/>
        <color rgb="FF000000"/>
        <rFont val="Calibri"/>
      </rPr>
      <t>Go to Device &gt;&gt; Certificate Management &gt;&gt; OCSP Responder</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"OCSP Responder" window, enter the host name or IP address of the OCSP responder.</t>
    </r>
    <r>
      <rPr>
        <sz val="11"/>
        <color rgb="FF000000"/>
        <rFont val="Calibri"/>
      </rPr>
      <t xml:space="preserve">
</t>
    </r>
    <r>
      <rPr>
        <sz val="11"/>
        <color rgb="FF000000"/>
        <rFont val="Calibri"/>
      </rPr>
      <t>Note: If the firewall itself is configured as an OCSP responder, the host name must resolve to an IP address in the interface that the firewall uses for OCSP services.</t>
    </r>
    <r>
      <rPr>
        <sz val="11"/>
        <color rgb="FF000000"/>
        <rFont val="Calibri"/>
      </rPr>
      <t xml:space="preserve">
</t>
    </r>
    <r>
      <rPr>
        <sz val="11"/>
        <color rgb="FF000000"/>
        <rFont val="Calibri"/>
      </rPr>
      <t>To enable OCSP communication on the firewall:</t>
    </r>
    <r>
      <rPr>
        <sz val="11"/>
        <color rgb="FF000000"/>
        <rFont val="Calibri"/>
      </rPr>
      <t xml:space="preserve">
</t>
    </r>
    <r>
      <rPr>
        <sz val="11"/>
        <color rgb="FF000000"/>
        <rFont val="Calibri"/>
      </rPr>
      <t>Go to Device &gt;&gt; Setup &gt;&gt; Management</t>
    </r>
    <r>
      <rPr>
        <sz val="11"/>
        <color rgb="FF000000"/>
        <rFont val="Calibri"/>
      </rPr>
      <t xml:space="preserve">
</t>
    </r>
    <r>
      <rPr>
        <sz val="11"/>
        <color rgb="FF000000"/>
        <rFont val="Calibri"/>
      </rPr>
      <t>In the "Management Interface Settings" pane, select the "Edit" icon.</t>
    </r>
    <r>
      <rPr>
        <sz val="11"/>
        <color rgb="FF000000"/>
        <rFont val="Calibri"/>
      </rPr>
      <t xml:space="preserve">
</t>
    </r>
    <r>
      <rPr>
        <sz val="11"/>
        <color rgb="FF000000"/>
        <rFont val="Calibri"/>
      </rPr>
      <t>In the "Management Interface Settings" box, under "Services" check HTTP OCSP to enable it.</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Optionally, to configure the device itself as an OCSP responder, add an Interface Management Profile to the interface used for OCSP services.</t>
    </r>
    <r>
      <rPr>
        <sz val="11"/>
        <color rgb="FF000000"/>
        <rFont val="Calibri"/>
      </rPr>
      <t xml:space="preserve">
</t>
    </r>
    <r>
      <rPr>
        <sz val="11"/>
        <color rgb="FF000000"/>
        <rFont val="Calibri"/>
      </rPr>
      <t>Go to Network &gt;&gt; Network Profiles &gt;&gt; Interface Management</t>
    </r>
    <r>
      <rPr>
        <sz val="11"/>
        <color rgb="FF000000"/>
        <rFont val="Calibri"/>
      </rPr>
      <t xml:space="preserve">
</t>
    </r>
    <r>
      <rPr>
        <sz val="11"/>
        <color rgb="FF000000"/>
        <rFont val="Calibri"/>
      </rPr>
      <t>Select "Add" to create a new profile or click the name of an existing profile.</t>
    </r>
    <r>
      <rPr>
        <sz val="11"/>
        <color rgb="FF000000"/>
        <rFont val="Calibri"/>
      </rPr>
      <t xml:space="preserve">
</t>
    </r>
    <r>
      <rPr>
        <sz val="11"/>
        <color rgb="FF000000"/>
        <rFont val="Calibri"/>
      </rPr>
      <t>In the "Interface Management Profiles" window, under "Permitted Services", check HTTP OCSP.</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Go to Network &gt;&gt; Interfaces</t>
    </r>
    <r>
      <rPr>
        <sz val="11"/>
        <color rgb="FF000000"/>
        <rFont val="Calibri"/>
      </rPr>
      <t xml:space="preserve">
</t>
    </r>
    <r>
      <rPr>
        <sz val="11"/>
        <color rgb="FF000000"/>
        <rFont val="Calibri"/>
      </rPr>
      <t>Select the name of the interface that the firewall will use for OCSP services.</t>
    </r>
    <r>
      <rPr>
        <sz val="11"/>
        <color rgb="FF000000"/>
        <rFont val="Calibri"/>
      </rPr>
      <t xml:space="preserve">
</t>
    </r>
    <r>
      <rPr>
        <sz val="11"/>
        <color rgb="FF000000"/>
        <rFont val="Calibri"/>
      </rPr>
      <t>Note: When the  device itself as an OCSP responder, the OCSP Host Name must resolve to an IP address in this interface.</t>
    </r>
    <r>
      <rPr>
        <sz val="11"/>
        <color rgb="FF000000"/>
        <rFont val="Calibri"/>
      </rPr>
      <t xml:space="preserve">
</t>
    </r>
    <r>
      <rPr>
        <sz val="11"/>
        <color rgb="FF000000"/>
        <rFont val="Calibri"/>
      </rPr>
      <t>In the "Interface" window, under Other Info, in the "Management Profile" field, select the configured Management Profile.</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</si>
  <si>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A certificate's certification path is the path from the end entity certificate to a trusted root certification authority (CA). Certification path validation is necessary for a relying party to make an informed decision regarding acceptance of an end entity certificate.</t>
    </r>
    <r>
      <rPr>
        <sz val="11"/>
        <color rgb="FF000000"/>
        <rFont val="Calibri"/>
      </rPr>
      <t xml:space="preserve">
</t>
    </r>
    <r>
      <rPr>
        <sz val="11"/>
        <color rgb="FF000000"/>
        <rFont val="Calibri"/>
      </rPr>
      <t>Certification path validation includes checks such as certificate issuer trust, time validity and revocation status for each certificate in the certification path. Revocation status information for CA and subject certificates in a certification path is commonly provided via certificate revocation lists (CRLs) or online certificate status protocol (OCSP) responses.</t>
    </r>
    <r>
      <rPr>
        <sz val="11"/>
        <color rgb="FF000000"/>
        <rFont val="Calibri"/>
      </rPr>
      <t xml:space="preserve">
</t>
    </r>
    <r>
      <rPr>
        <sz val="11"/>
        <color rgb="FF000000"/>
        <rFont val="Calibri"/>
      </rPr>
      <t>The Palo Alto Networks security platform can be configured to use Open Certificate Status Protocol (OCSP) and/or certificate revocation lists (CRLs) to verify the revocation status of certificates and the device itself can be configured as an OCSP responder.</t>
    </r>
  </si>
  <si>
    <r>
      <rPr>
        <sz val="11"/>
        <color rgb="FF000000"/>
        <rFont val="Calibri"/>
      </rPr>
      <t>If the Palo Alto Networks security platform does not provide intermediary services for TLS or application protocols that use TLS (e.g., HTTPS), this is not applicable.</t>
    </r>
    <r>
      <rPr>
        <sz val="11"/>
        <color rgb="FF000000"/>
        <rFont val="Calibri"/>
      </rPr>
      <t xml:space="preserve">
</t>
    </r>
    <r>
      <rPr>
        <sz val="11"/>
        <color rgb="FF000000"/>
        <rFont val="Calibri"/>
      </rPr>
      <t>Go to Device &gt;&gt; Certificate Management &gt;&gt; OCSP Responder</t>
    </r>
    <r>
      <rPr>
        <sz val="11"/>
        <color rgb="FF000000"/>
        <rFont val="Calibri"/>
      </rPr>
      <t xml:space="preserve">
</t>
    </r>
    <r>
      <rPr>
        <sz val="11"/>
        <color rgb="FF000000"/>
        <rFont val="Calibri"/>
      </rPr>
      <t>If no OCSP Responder is configured, this is a finding.</t>
    </r>
    <r>
      <rPr>
        <sz val="11"/>
        <color rgb="FF000000"/>
        <rFont val="Calibri"/>
      </rPr>
      <t xml:space="preserve">
</t>
    </r>
    <r>
      <rPr>
        <sz val="11"/>
        <color rgb="FF000000"/>
        <rFont val="Calibri"/>
      </rPr>
      <t>Go to Device &gt;&gt; Setup &gt;&gt; Management</t>
    </r>
    <r>
      <rPr>
        <sz val="11"/>
        <color rgb="FF000000"/>
        <rFont val="Calibri"/>
      </rPr>
      <t xml:space="preserve">
</t>
    </r>
    <r>
      <rPr>
        <sz val="11"/>
        <color rgb="FF000000"/>
        <rFont val="Calibri"/>
      </rPr>
      <t>In the "Management Interface Settings" pane, if "HTTP OCSP" is not listed under "Services", this is a finding.</t>
    </r>
  </si>
  <si>
    <t>V-228842</t>
  </si>
  <si>
    <r>
      <rPr>
        <sz val="11"/>
        <rFont val="Calibri"/>
      </rPr>
      <t>The Palo Alto Networks security platform must protect against the use of internal systems for launching denial-of-service (DoS) attacks against external networks or endpoints.</t>
    </r>
  </si>
  <si>
    <r>
      <rPr>
        <sz val="11"/>
        <color rgb="FF000000"/>
        <rFont val="Calibri"/>
      </rPr>
      <t>Configure either a Zone-Based Protection policy or a DoS Protection policy to protect against DoS attacks originating from the enclave.</t>
    </r>
    <r>
      <rPr>
        <sz val="11"/>
        <color rgb="FF000000"/>
        <rFont val="Calibri"/>
      </rPr>
      <t xml:space="preserve">
</t>
    </r>
    <r>
      <rPr>
        <sz val="11"/>
        <color rgb="FF000000"/>
        <rFont val="Calibri"/>
      </rPr>
      <t>To configure a DoS Protection policy, perform the following:</t>
    </r>
    <r>
      <rPr>
        <sz val="11"/>
        <color rgb="FF000000"/>
        <rFont val="Calibri"/>
      </rPr>
      <t xml:space="preserve">
</t>
    </r>
    <r>
      <rPr>
        <sz val="11"/>
        <color rgb="FF000000"/>
        <rFont val="Calibri"/>
      </rPr>
      <t>Navigate to Objects &gt;&gt; Security Profiles &gt;&gt; DoS Protection.</t>
    </r>
    <r>
      <rPr>
        <sz val="11"/>
        <color rgb="FF000000"/>
        <rFont val="Calibri"/>
      </rPr>
      <t xml:space="preserve">
</t>
    </r>
    <r>
      <rPr>
        <sz val="11"/>
        <color rgb="FF000000"/>
        <rFont val="Calibri"/>
      </rPr>
      <t>Select "Add" to create a new profile.</t>
    </r>
    <r>
      <rPr>
        <sz val="11"/>
        <color rgb="FF000000"/>
        <rFont val="Calibri"/>
      </rPr>
      <t xml:space="preserve">
</t>
    </r>
    <r>
      <rPr>
        <sz val="11"/>
        <color rgb="FF000000"/>
        <rFont val="Calibri"/>
      </rPr>
      <t>In the "DoS Protection Profile" window, complete the required fields.</t>
    </r>
    <r>
      <rPr>
        <sz val="11"/>
        <color rgb="FF000000"/>
        <rFont val="Calibri"/>
      </rPr>
      <t xml:space="preserve">
</t>
    </r>
    <r>
      <rPr>
        <sz val="11"/>
        <color rgb="FF000000"/>
        <rFont val="Calibri"/>
      </rPr>
      <t>For the "Type", select "Classified".</t>
    </r>
    <r>
      <rPr>
        <sz val="11"/>
        <color rgb="FF000000"/>
        <rFont val="Calibri"/>
      </rPr>
      <t xml:space="preserve">
</t>
    </r>
    <r>
      <rPr>
        <sz val="11"/>
        <color rgb="FF000000"/>
        <rFont val="Calibri"/>
      </rPr>
      <t>In the "Flood Protection" tab, "SYN Flood" sub-tab, select the "SYN Flood" check box and select either "Random Early Drop" (preferred in this case) or "SYN Cookie"; complete the "Alarm Rate", "Activate Rate", "Max Rate", and "Block Duration" fields.</t>
    </r>
    <r>
      <rPr>
        <sz val="11"/>
        <color rgb="FF000000"/>
        <rFont val="Calibri"/>
      </rPr>
      <t xml:space="preserve">
</t>
    </r>
    <r>
      <rPr>
        <sz val="11"/>
        <color rgb="FF000000"/>
        <rFont val="Calibri"/>
      </rPr>
      <t>In the "Flood Protection" tab, "UDP Flood" sub-tab, select the "UDP Flood" check box; complete the "Alarm Rate", "Activate Rate", "Max Rate", and "Block Duration" fields.</t>
    </r>
    <r>
      <rPr>
        <sz val="11"/>
        <color rgb="FF000000"/>
        <rFont val="Calibri"/>
      </rPr>
      <t xml:space="preserve">
</t>
    </r>
    <r>
      <rPr>
        <sz val="11"/>
        <color rgb="FF000000"/>
        <rFont val="Calibri"/>
      </rPr>
      <t>In the "Flood Protection" tab, "ICMP Flood" sub-tab, select the "ICMP Flood" check box; complete the "Alarm Rate", "Activate Rate", "Max Rate", and "Block Duration" fields.</t>
    </r>
    <r>
      <rPr>
        <sz val="11"/>
        <color rgb="FF000000"/>
        <rFont val="Calibri"/>
      </rPr>
      <t xml:space="preserve">
</t>
    </r>
    <r>
      <rPr>
        <sz val="11"/>
        <color rgb="FF000000"/>
        <rFont val="Calibri"/>
      </rPr>
      <t xml:space="preserve">In the "Flood Protection" tab, "ICMPv6 Flood" sub-tab, select the "ICMPv6 Flood" check box; complete the "Alarm Rate", "Activate Rate", "Max Rate", and "Block Duration" fields. </t>
    </r>
    <r>
      <rPr>
        <sz val="11"/>
        <color rgb="FF000000"/>
        <rFont val="Calibri"/>
      </rPr>
      <t xml:space="preserve">
</t>
    </r>
    <r>
      <rPr>
        <sz val="11"/>
        <color rgb="FF000000"/>
        <rFont val="Calibri"/>
      </rPr>
      <t xml:space="preserve">In the "Flood Protection" tab, "Other IP Flood" sub-tab, select the "Other IP Flood" check box; complete the "Alarm Rate", "Activate Rate", "Max Rate", and "Block Duration" fields. </t>
    </r>
    <r>
      <rPr>
        <sz val="11"/>
        <color rgb="FF000000"/>
        <rFont val="Calibri"/>
      </rPr>
      <t xml:space="preserve">
</t>
    </r>
    <r>
      <rPr>
        <sz val="11"/>
        <color rgb="FF000000"/>
        <rFont val="Calibri"/>
      </rPr>
      <t>In the "Resources Protection" tab, leave the "Maximum Concurrent Sessions" check box unselected.</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Navigate to Policies &gt;&gt; DoS Protection.</t>
    </r>
    <r>
      <rPr>
        <sz val="11"/>
        <color rgb="FF000000"/>
        <rFont val="Calibri"/>
      </rPr>
      <t xml:space="preserve">
</t>
    </r>
    <r>
      <rPr>
        <sz val="11"/>
        <color rgb="FF000000"/>
        <rFont val="Calibri"/>
      </rPr>
      <t>Select "Add" to create a new policy.</t>
    </r>
    <r>
      <rPr>
        <sz val="11"/>
        <color rgb="FF000000"/>
        <rFont val="Calibri"/>
      </rPr>
      <t xml:space="preserve">
</t>
    </r>
    <r>
      <rPr>
        <sz val="11"/>
        <color rgb="FF000000"/>
        <rFont val="Calibri"/>
      </rPr>
      <t>In the "DoS Rule" window, complete the required fields.</t>
    </r>
    <r>
      <rPr>
        <sz val="11"/>
        <color rgb="FF000000"/>
        <rFont val="Calibri"/>
      </rPr>
      <t xml:space="preserve">
</t>
    </r>
    <r>
      <rPr>
        <sz val="11"/>
        <color rgb="FF000000"/>
        <rFont val="Calibri"/>
      </rPr>
      <t>In the "General" tab, complete the "Name" and "Description" fields.</t>
    </r>
    <r>
      <rPr>
        <sz val="11"/>
        <color rgb="FF000000"/>
        <rFont val="Calibri"/>
      </rPr>
      <t xml:space="preserve">
</t>
    </r>
    <r>
      <rPr>
        <sz val="11"/>
        <color rgb="FF000000"/>
        <rFont val="Calibri"/>
      </rPr>
      <t>In the "Source" tab, for "Zone", select the "Internal" zone, for "Source Address", select "Any".</t>
    </r>
    <r>
      <rPr>
        <sz val="11"/>
        <color rgb="FF000000"/>
        <rFont val="Calibri"/>
      </rPr>
      <t xml:space="preserve">
</t>
    </r>
    <r>
      <rPr>
        <sz val="11"/>
        <color rgb="FF000000"/>
        <rFont val="Calibri"/>
      </rPr>
      <t>In the "Destination" tab, "Zone", select "External" zone, for "Destination Address", select "Any".</t>
    </r>
    <r>
      <rPr>
        <sz val="11"/>
        <color rgb="FF000000"/>
        <rFont val="Calibri"/>
      </rPr>
      <t xml:space="preserve">
</t>
    </r>
    <r>
      <rPr>
        <sz val="11"/>
        <color rgb="FF000000"/>
        <rFont val="Calibri"/>
      </rPr>
      <t>In the "Option/Protection" tab:</t>
    </r>
    <r>
      <rPr>
        <sz val="11"/>
        <color rgb="FF000000"/>
        <rFont val="Calibri"/>
      </rPr>
      <t xml:space="preserve">
</t>
    </r>
    <r>
      <rPr>
        <sz val="11"/>
        <color rgb="FF000000"/>
        <rFont val="Calibri"/>
      </rPr>
      <t>For "Service", select "Any".</t>
    </r>
    <r>
      <rPr>
        <sz val="11"/>
        <color rgb="FF000000"/>
        <rFont val="Calibri"/>
      </rPr>
      <t xml:space="preserve">
</t>
    </r>
    <r>
      <rPr>
        <sz val="11"/>
        <color rgb="FF000000"/>
        <rFont val="Calibri"/>
      </rPr>
      <t>For "Action", select "Protect".</t>
    </r>
    <r>
      <rPr>
        <sz val="11"/>
        <color rgb="FF000000"/>
        <rFont val="Calibri"/>
      </rPr>
      <t xml:space="preserve">
</t>
    </r>
    <r>
      <rPr>
        <sz val="11"/>
        <color rgb="FF000000"/>
        <rFont val="Calibri"/>
      </rPr>
      <t>Select the "Classified" check box.</t>
    </r>
    <r>
      <rPr>
        <sz val="11"/>
        <color rgb="FF000000"/>
        <rFont val="Calibri"/>
      </rPr>
      <t xml:space="preserve">
</t>
    </r>
    <r>
      <rPr>
        <sz val="11"/>
        <color rgb="FF000000"/>
        <rFont val="Calibri"/>
      </rPr>
      <t>In the "Profile" field, select the configured DoS Protection profile for outbound traffic.</t>
    </r>
    <r>
      <rPr>
        <sz val="11"/>
        <color rgb="FF000000"/>
        <rFont val="Calibri"/>
      </rPr>
      <t xml:space="preserve">
</t>
    </r>
    <r>
      <rPr>
        <sz val="11"/>
        <color rgb="FF000000"/>
        <rFont val="Calibri"/>
      </rPr>
      <t>In the "Address" field, select source-ip-only.</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r>
      <rPr>
        <sz val="11"/>
        <color rgb="FF000000"/>
        <rFont val="Calibri"/>
      </rPr>
      <t xml:space="preserve">
</t>
    </r>
    <r>
      <rPr>
        <sz val="11"/>
        <color rgb="FF000000"/>
        <rFont val="Calibri"/>
      </rPr>
      <t>To configure a Zone-Based Protection policy, perform the following:</t>
    </r>
    <r>
      <rPr>
        <sz val="11"/>
        <color rgb="FF000000"/>
        <rFont val="Calibri"/>
      </rPr>
      <t xml:space="preserve">
</t>
    </r>
    <r>
      <rPr>
        <sz val="11"/>
        <color rgb="FF000000"/>
        <rFont val="Calibri"/>
      </rPr>
      <t>Navigate to Network &gt;&gt; Network Profiles &gt;&gt; Zone Protection</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"Zone Protection Profile" window, complete the required fields.</t>
    </r>
    <r>
      <rPr>
        <sz val="11"/>
        <color rgb="FF000000"/>
        <rFont val="Calibri"/>
      </rPr>
      <t xml:space="preserve">
</t>
    </r>
    <r>
      <rPr>
        <sz val="11"/>
        <color rgb="FF000000"/>
        <rFont val="Calibri"/>
      </rPr>
      <t>In the "General" tab, complete the "Name" and "Description" fields.</t>
    </r>
    <r>
      <rPr>
        <sz val="11"/>
        <color rgb="FF000000"/>
        <rFont val="Calibri"/>
      </rPr>
      <t xml:space="preserve">
</t>
    </r>
    <r>
      <rPr>
        <sz val="11"/>
        <color rgb="FF000000"/>
        <rFont val="Calibri"/>
      </rPr>
      <t xml:space="preserve">In the "Flood Protection" tab, select the "SYN" check box, in the "Action" field, select either "Random Early Drop" (preferred in this case) or "SYN Cookie"; complete the "Alert", "Activate", and "Maximum" fields. </t>
    </r>
    <r>
      <rPr>
        <sz val="11"/>
        <color rgb="FF000000"/>
        <rFont val="Calibri"/>
      </rPr>
      <t xml:space="preserve">
</t>
    </r>
    <r>
      <rPr>
        <sz val="11"/>
        <color rgb="FF000000"/>
        <rFont val="Calibri"/>
      </rPr>
      <t xml:space="preserve">In the "Flood Protection" tab, select the "ICMP" check box; complete the "Alert", "Activate", and "Maximum" fields. </t>
    </r>
    <r>
      <rPr>
        <sz val="11"/>
        <color rgb="FF000000"/>
        <rFont val="Calibri"/>
      </rPr>
      <t xml:space="preserve">
</t>
    </r>
    <r>
      <rPr>
        <sz val="11"/>
        <color rgb="FF000000"/>
        <rFont val="Calibri"/>
      </rPr>
      <t xml:space="preserve">In the "Flood Protection" tab, select the "ICMPv6" check box; complete the "Alert", "Activate", and "Maximum" fields. </t>
    </r>
    <r>
      <rPr>
        <sz val="11"/>
        <color rgb="FF000000"/>
        <rFont val="Calibri"/>
      </rPr>
      <t xml:space="preserve">
</t>
    </r>
    <r>
      <rPr>
        <sz val="11"/>
        <color rgb="FF000000"/>
        <rFont val="Calibri"/>
      </rPr>
      <t xml:space="preserve">In the "Flood Protection" tab, select the "Other IP" check box; complete the "Alert", "Activate", and "Maximum" fields. </t>
    </r>
    <r>
      <rPr>
        <sz val="11"/>
        <color rgb="FF000000"/>
        <rFont val="Calibri"/>
      </rPr>
      <t xml:space="preserve">
</t>
    </r>
    <r>
      <rPr>
        <sz val="11"/>
        <color rgb="FF000000"/>
        <rFont val="Calibri"/>
      </rPr>
      <t>In the "Flood Protection" tab, select the "UDP" check box; complete the "Alert", "Activate", and "Maximum" fields.</t>
    </r>
    <r>
      <rPr>
        <sz val="11"/>
        <color rgb="FF000000"/>
        <rFont val="Calibri"/>
      </rPr>
      <t xml:space="preserve">
</t>
    </r>
    <r>
      <rPr>
        <sz val="11"/>
        <color rgb="FF000000"/>
        <rFont val="Calibri"/>
      </rPr>
      <t xml:space="preserve">For each of the "Alert", "Activate", and "Maximum" fields, the appropriate values depend on the expected traffic of the system. </t>
    </r>
    <r>
      <rPr>
        <sz val="11"/>
        <color rgb="FF000000"/>
        <rFont val="Calibri"/>
      </rPr>
      <t xml:space="preserve">
</t>
    </r>
    <r>
      <rPr>
        <sz val="11"/>
        <color rgb="FF000000"/>
        <rFont val="Calibri"/>
      </rPr>
      <t>In the "Reconnaissance Protection" tab, select the "TCP Port Scan", "Host Sweep", and "UDP Port Scan" rows. In the "Action" field, select "Block". The "Interval" and "Threshold" values can either remain as the default values or they can be changed based on the specific traffic conditions of the network (preferred).</t>
    </r>
    <r>
      <rPr>
        <sz val="11"/>
        <color rgb="FF000000"/>
        <rFont val="Calibri"/>
      </rPr>
      <t xml:space="preserve">
</t>
    </r>
    <r>
      <rPr>
        <sz val="11"/>
        <color rgb="FF000000"/>
        <rFont val="Calibri"/>
      </rPr>
      <t>In the "Packet Based Attack Protection" tab:</t>
    </r>
    <r>
      <rPr>
        <sz val="11"/>
        <color rgb="FF000000"/>
        <rFont val="Calibri"/>
      </rPr>
      <t xml:space="preserve">
</t>
    </r>
    <r>
      <rPr>
        <sz val="11"/>
        <color rgb="FF000000"/>
        <rFont val="Calibri"/>
      </rPr>
      <t>"TCP/IP Drop" sub-tab, select the "Spoofed IP address", and "Mismatched overlapping TCP segment" check boxes.</t>
    </r>
    <r>
      <rPr>
        <sz val="11"/>
        <color rgb="FF000000"/>
        <rFont val="Calibri"/>
      </rPr>
      <t xml:space="preserve">
</t>
    </r>
    <r>
      <rPr>
        <sz val="11"/>
        <color rgb="FF000000"/>
        <rFont val="Calibri"/>
      </rPr>
      <t xml:space="preserve">In the "IP Option Drop" section, select the "Strict Source Routing", "Loose Source Routing", "Timestamp", "Unknown", and "Malformed" check boxes. </t>
    </r>
    <r>
      <rPr>
        <sz val="11"/>
        <color rgb="FF000000"/>
        <rFont val="Calibri"/>
      </rPr>
      <t xml:space="preserve">
</t>
    </r>
    <r>
      <rPr>
        <sz val="11"/>
        <color rgb="FF000000"/>
        <rFont val="Calibri"/>
      </rPr>
      <t>The "Record Route", "Security", and "Stream ID" check boxes can remain unchecked.</t>
    </r>
    <r>
      <rPr>
        <sz val="11"/>
        <color rgb="FF000000"/>
        <rFont val="Calibri"/>
      </rPr>
      <t xml:space="preserve">
</t>
    </r>
    <r>
      <rPr>
        <sz val="11"/>
        <color rgb="FF000000"/>
        <rFont val="Calibri"/>
      </rPr>
      <t>For the "Reject Non-SYN TCP" field, select "yes".</t>
    </r>
    <r>
      <rPr>
        <sz val="11"/>
        <color rgb="FF000000"/>
        <rFont val="Calibri"/>
      </rPr>
      <t xml:space="preserve">
</t>
    </r>
    <r>
      <rPr>
        <sz val="11"/>
        <color rgb="FF000000"/>
        <rFont val="Calibri"/>
      </rPr>
      <t>For the "Asymmetric Path" field, select "bypass".</t>
    </r>
    <r>
      <rPr>
        <sz val="11"/>
        <color rgb="FF000000"/>
        <rFont val="Calibri"/>
      </rPr>
      <t xml:space="preserve">
</t>
    </r>
    <r>
      <rPr>
        <sz val="11"/>
        <color rgb="FF000000"/>
        <rFont val="Calibri"/>
      </rPr>
      <t>"ICMP Drop" sub-tab, select the "ICMP Ping ID 0", "ICMP Fragment", "ICMP Large Packet(&gt;1024)" check boxes.</t>
    </r>
    <r>
      <rPr>
        <sz val="11"/>
        <color rgb="FF000000"/>
        <rFont val="Calibri"/>
      </rPr>
      <t xml:space="preserve">
</t>
    </r>
    <r>
      <rPr>
        <sz val="11"/>
        <color rgb="FF000000"/>
        <rFont val="Calibri"/>
      </rPr>
      <t>The "Discard ICMP embedded with error message", "Suppress ICMP TTL Expired Error", and "Suppress ICMP Frag Needed" boxes can remain unchecked.</t>
    </r>
    <r>
      <rPr>
        <sz val="11"/>
        <color rgb="FF000000"/>
        <rFont val="Calibri"/>
      </rPr>
      <t xml:space="preserve">
</t>
    </r>
    <r>
      <rPr>
        <sz val="11"/>
        <color rgb="FF000000"/>
        <rFont val="Calibri"/>
      </rPr>
      <t>Since this requirement is specifically to prevent internal systems from launching DoS attacks against other networks or endpoints, select the following from the "ICMP Drop" sub-tab: "ICMP Ping ID 0", "ICMP Fragment", "ICMP Large Packet(&gt;1024)", "Suppress ICMP TTL Expired Error", "Suppress ICMP Frag Needed".</t>
    </r>
    <r>
      <rPr>
        <sz val="11"/>
        <color rgb="FF000000"/>
        <rFont val="Calibri"/>
      </rPr>
      <t xml:space="preserve">
</t>
    </r>
    <r>
      <rPr>
        <sz val="11"/>
        <color rgb="FF000000"/>
        <rFont val="Calibri"/>
      </rPr>
      <t>"IPv6 Drop" sub-tab, select the "Type 0 Routing Header", "IPv4 compatible address", "Anycast source address", "Needless fragment header", "MTU in ICMPv6 'Packet Too Big' less than 1280 bytes", "Hop-by-Hop extension", "Routing extension", "Destination extension", "Invalid IPv6 options in extension header", and "Non-zero reserved field" check boxes.</t>
    </r>
    <r>
      <rPr>
        <sz val="11"/>
        <color rgb="FF000000"/>
        <rFont val="Calibri"/>
      </rPr>
      <t xml:space="preserve">
</t>
    </r>
    <r>
      <rPr>
        <sz val="11"/>
        <color rgb="FF000000"/>
        <rFont val="Calibri"/>
      </rPr>
      <t>"ICMPv6" sub-tab, select the "ICMPv6 destination unreachable", "ICMPv6 packet too big", "ICMPv6 time exceeded", "ICMPv6 parameter problem", and "ICMPv6 redirect" check boxes.</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Apply the Zone Protection Profile to any zone that includes egress interfaces to external networks:</t>
    </r>
    <r>
      <rPr>
        <sz val="11"/>
        <color rgb="FF000000"/>
        <rFont val="Calibri"/>
      </rPr>
      <t xml:space="preserve">
</t>
    </r>
    <r>
      <rPr>
        <sz val="11"/>
        <color rgb="FF000000"/>
        <rFont val="Calibri"/>
      </rPr>
      <t>Navigate to Network &gt;&gt; Zones.</t>
    </r>
    <r>
      <rPr>
        <sz val="11"/>
        <color rgb="FF000000"/>
        <rFont val="Calibri"/>
      </rPr>
      <t xml:space="preserve">
</t>
    </r>
    <r>
      <rPr>
        <sz val="11"/>
        <color rgb="FF000000"/>
        <rFont val="Calibri"/>
      </rPr>
      <t>Select the zone to be configured.</t>
    </r>
    <r>
      <rPr>
        <sz val="11"/>
        <color rgb="FF000000"/>
        <rFont val="Calibri"/>
      </rPr>
      <t xml:space="preserve">
</t>
    </r>
    <r>
      <rPr>
        <sz val="11"/>
        <color rgb="FF000000"/>
        <rFont val="Calibri"/>
      </rPr>
      <t>In the "Zone" window, in the "Zone Protection Profile" window, select the configured Zone Protection Profile.</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</si>
  <si>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DoS attacks from DOD sources risk the reputation of the organization. Thus, it is important to protect against the DOD system being used to launch an attack on external systems. Although Zone Protections are applied on the ingress interface, at a minimum, DOD requires a zero-trust approach.</t>
    </r>
    <r>
      <rPr>
        <sz val="11"/>
        <color rgb="FF000000"/>
        <rFont val="Calibri"/>
      </rPr>
      <t xml:space="preserve">
</t>
    </r>
    <r>
      <rPr>
        <sz val="11"/>
        <color rgb="FF000000"/>
        <rFont val="Calibri"/>
      </rPr>
      <t>These attacks may use legitimate internal or rogue endpoints from inside the enclave. These attacks can be simple "floods" of traffic to saturate circuits or devices, malware that consumes CPU and memory on a device or causes it to crash, or a configuration issue that disables or impairs the proper function of a device. For example, an accidental or deliberate misconfiguration of a routing table can misdirect traffic for multiple networks.</t>
    </r>
    <r>
      <rPr>
        <sz val="11"/>
        <color rgb="FF000000"/>
        <rFont val="Calibri"/>
      </rPr>
      <t xml:space="preserve">
</t>
    </r>
    <r>
      <rPr>
        <sz val="11"/>
        <color rgb="FF000000"/>
        <rFont val="Calibri"/>
      </rPr>
      <t>It is important to set the Flood Protection parameters that are suitable for the enclave or system. The Administrator should characterize the traffic regularly (perform a traffic baseline) and tune these parameters based on that information.</t>
    </r>
  </si>
  <si>
    <r>
      <rPr>
        <sz val="11"/>
        <color rgb="FF000000"/>
        <rFont val="Calibri"/>
      </rPr>
      <t>Ask the Administrator if the device is using a Zone-Based Protection policy or a DoS Protection policy to protect against DoS attacks originating from the enclave.</t>
    </r>
    <r>
      <rPr>
        <sz val="11"/>
        <color rgb="FF000000"/>
        <rFont val="Calibri"/>
      </rPr>
      <t xml:space="preserve">
</t>
    </r>
    <r>
      <rPr>
        <sz val="11"/>
        <color rgb="FF000000"/>
        <rFont val="Calibri"/>
      </rPr>
      <t>If it is using a DoS Protection policy, perform the following:</t>
    </r>
    <r>
      <rPr>
        <sz val="11"/>
        <color rgb="FF000000"/>
        <rFont val="Calibri"/>
      </rPr>
      <t xml:space="preserve">
</t>
    </r>
    <r>
      <rPr>
        <sz val="11"/>
        <color rgb="FF000000"/>
        <rFont val="Calibri"/>
      </rPr>
      <t>Navigate to Objects &gt;&gt; Security Profiles &gt;&gt; DoS Protection.</t>
    </r>
    <r>
      <rPr>
        <sz val="11"/>
        <color rgb="FF000000"/>
        <rFont val="Calibri"/>
      </rPr>
      <t xml:space="preserve">
</t>
    </r>
    <r>
      <rPr>
        <sz val="11"/>
        <color rgb="FF000000"/>
        <rFont val="Calibri"/>
      </rPr>
      <t>If there are no DoS Protection Profiles configured, this is a finding.</t>
    </r>
    <r>
      <rPr>
        <sz val="11"/>
        <color rgb="FF000000"/>
        <rFont val="Calibri"/>
      </rPr>
      <t xml:space="preserve">
</t>
    </r>
    <r>
      <rPr>
        <sz val="11"/>
        <color rgb="FF000000"/>
        <rFont val="Calibri"/>
      </rPr>
      <t>There may be more than one configured DoS Protection Profile; ask the Administrator which DoS Protection Profile is intended to protect outside networks from internally-originated DoS attacks.</t>
    </r>
    <r>
      <rPr>
        <sz val="11"/>
        <color rgb="FF000000"/>
        <rFont val="Calibri"/>
      </rPr>
      <t xml:space="preserve">
</t>
    </r>
    <r>
      <rPr>
        <sz val="11"/>
        <color rgb="FF000000"/>
        <rFont val="Calibri"/>
      </rPr>
      <t>If there is no such DoS Protection Profiles, this is a finding.</t>
    </r>
    <r>
      <rPr>
        <sz val="11"/>
        <color rgb="FF000000"/>
        <rFont val="Calibri"/>
      </rPr>
      <t xml:space="preserve">
</t>
    </r>
    <r>
      <rPr>
        <sz val="11"/>
        <color rgb="FF000000"/>
        <rFont val="Calibri"/>
      </rPr>
      <t>If it is using a Zone-Based Protection policy, perform the following:</t>
    </r>
    <r>
      <rPr>
        <sz val="11"/>
        <color rgb="FF000000"/>
        <rFont val="Calibri"/>
      </rPr>
      <t xml:space="preserve">
</t>
    </r>
    <r>
      <rPr>
        <sz val="11"/>
        <color rgb="FF000000"/>
        <rFont val="Calibri"/>
      </rPr>
      <t>Navigate to Network &gt;&gt; Network Profiles &gt;&gt; Zone Protection.</t>
    </r>
    <r>
      <rPr>
        <sz val="11"/>
        <color rgb="FF000000"/>
        <rFont val="Calibri"/>
      </rPr>
      <t xml:space="preserve">
</t>
    </r>
    <r>
      <rPr>
        <sz val="11"/>
        <color rgb="FF000000"/>
        <rFont val="Calibri"/>
      </rPr>
      <t>If there are no Zone Protection Profiles configured, this is a finding.</t>
    </r>
    <r>
      <rPr>
        <sz val="11"/>
        <color rgb="FF000000"/>
        <rFont val="Calibri"/>
      </rPr>
      <t xml:space="preserve">
</t>
    </r>
    <r>
      <rPr>
        <sz val="11"/>
        <color rgb="FF000000"/>
        <rFont val="Calibri"/>
      </rPr>
      <t>There may be more than one configured Zone Protection Profile; ask the Administrator which Zone Protection Profile is intended to protect outside networks from internally-originated DoS attacks.</t>
    </r>
    <r>
      <rPr>
        <sz val="11"/>
        <color rgb="FF000000"/>
        <rFont val="Calibri"/>
      </rPr>
      <t xml:space="preserve">
</t>
    </r>
    <r>
      <rPr>
        <sz val="11"/>
        <color rgb="FF000000"/>
        <rFont val="Calibri"/>
      </rPr>
      <t>If there is no such Zone Protection Profile, this is a finding.</t>
    </r>
    <r>
      <rPr>
        <sz val="11"/>
        <color rgb="FF000000"/>
        <rFont val="Calibri"/>
      </rPr>
      <t xml:space="preserve">
</t>
    </r>
    <r>
      <rPr>
        <sz val="11"/>
        <color rgb="FF000000"/>
        <rFont val="Calibri"/>
      </rPr>
      <t>Navigate to Network &gt;&gt; Zones.</t>
    </r>
    <r>
      <rPr>
        <sz val="11"/>
        <color rgb="FF000000"/>
        <rFont val="Calibri"/>
      </rPr>
      <t xml:space="preserve">
</t>
    </r>
    <r>
      <rPr>
        <sz val="11"/>
        <color rgb="FF000000"/>
        <rFont val="Calibri"/>
      </rPr>
      <t>If the "Zone Protection Profile" column for the internal zone or the DMZ is blank, this is a finding.</t>
    </r>
    <r>
      <rPr>
        <sz val="11"/>
        <color rgb="FF000000"/>
        <rFont val="Calibri"/>
      </rPr>
      <t xml:space="preserve">
</t>
    </r>
    <r>
      <rPr>
        <sz val="11"/>
        <color rgb="FF000000"/>
        <rFont val="Calibri"/>
      </rPr>
      <t>If it lists an incorrect Zone Protection Profile, this is also a finding.</t>
    </r>
  </si>
  <si>
    <t>V-228843</t>
  </si>
  <si>
    <r>
      <rPr>
        <sz val="11"/>
        <rFont val="Calibri"/>
      </rPr>
      <t>The Palo Alto Networks security platform must block phone home traffic.</t>
    </r>
  </si>
  <si>
    <r>
      <rPr>
        <sz val="11"/>
        <color rgb="FF000000"/>
        <rFont val="Calibri"/>
      </rPr>
      <t>Go to Objects &gt;&gt; Security Profiles &gt;&gt; Anti-Spyware.</t>
    </r>
    <r>
      <rPr>
        <sz val="11"/>
        <color rgb="FF000000"/>
        <rFont val="Calibri"/>
      </rPr>
      <t xml:space="preserve">
</t>
    </r>
    <r>
      <rPr>
        <sz val="11"/>
        <color rgb="FF000000"/>
        <rFont val="Calibri"/>
      </rPr>
      <t>Select the name of a configured Anti-Spyware Profile or select "Add" to create a new one.</t>
    </r>
    <r>
      <rPr>
        <sz val="11"/>
        <color rgb="FF000000"/>
        <rFont val="Calibri"/>
      </rPr>
      <t xml:space="preserve">
</t>
    </r>
    <r>
      <rPr>
        <sz val="11"/>
        <color rgb="FF000000"/>
        <rFont val="Calibri"/>
      </rPr>
      <t>In the "Anti-Spyware Profile" window, in the "DNS Signatures" tab, in the Action on "DNS queries" field, select "block" or "sinkhole".</t>
    </r>
    <r>
      <rPr>
        <sz val="11"/>
        <color rgb="FF000000"/>
        <rFont val="Calibri"/>
      </rPr>
      <t xml:space="preserve">
</t>
    </r>
    <r>
      <rPr>
        <sz val="11"/>
        <color rgb="FF000000"/>
        <rFont val="Calibri"/>
      </rPr>
      <t>If "sinkhole" is selected, complete the "Sinkhole IPv4" and "Sinkhole IPv6" fields.</t>
    </r>
    <r>
      <rPr>
        <sz val="11"/>
        <color rgb="FF000000"/>
        <rFont val="Calibri"/>
      </rPr>
      <t xml:space="preserve">
</t>
    </r>
    <r>
      <rPr>
        <sz val="11"/>
        <color rgb="FF000000"/>
        <rFont val="Calibri"/>
      </rPr>
      <t>Note: If DNS Sinkholing is used, the device and network must be configured to support it.</t>
    </r>
    <r>
      <rPr>
        <sz val="11"/>
        <color rgb="FF000000"/>
        <rFont val="Calibri"/>
      </rPr>
      <t xml:space="preserve">
</t>
    </r>
    <r>
      <rPr>
        <sz val="11"/>
        <color rgb="FF000000"/>
        <rFont val="Calibri"/>
      </rPr>
      <t>If this is a new Anti-Spyware Profile, complete the required fields in all tabs.</t>
    </r>
    <r>
      <rPr>
        <sz val="11"/>
        <color rgb="FF000000"/>
        <rFont val="Calibri"/>
      </rPr>
      <t xml:space="preserve">
</t>
    </r>
    <r>
      <rPr>
        <sz val="11"/>
        <color rgb="FF000000"/>
        <rFont val="Calibri"/>
      </rPr>
      <t xml:space="preserve">Select "OK". </t>
    </r>
    <r>
      <rPr>
        <sz val="11"/>
        <color rgb="FF000000"/>
        <rFont val="Calibri"/>
      </rPr>
      <t xml:space="preserve">
</t>
    </r>
    <r>
      <rPr>
        <sz val="11"/>
        <color rgb="FF000000"/>
        <rFont val="Calibri"/>
      </rPr>
      <t>Use the Anti-Spyware Profile in a Security Policy;</t>
    </r>
    <r>
      <rPr>
        <sz val="11"/>
        <color rgb="FF000000"/>
        <rFont val="Calibri"/>
      </rPr>
      <t xml:space="preserve">
</t>
    </r>
    <r>
      <rPr>
        <sz val="11"/>
        <color rgb="FF000000"/>
        <rFont val="Calibri"/>
      </rPr>
      <t>Edit the Security Policy Rule that allows traffic from client hosts in the trust zone to the untrust zone to include the sinkhole zone as a destination and attach the Anti-spyware Profile. Select or configure a rule that allows traffic from the client host zone to the untrust zone.</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Select the appropriate existing policy rule or select "Add" to create a new one.</t>
    </r>
    <r>
      <rPr>
        <sz val="11"/>
        <color rgb="FF000000"/>
        <rFont val="Calibri"/>
      </rPr>
      <t xml:space="preserve">
</t>
    </r>
    <r>
      <rPr>
        <sz val="11"/>
        <color rgb="FF000000"/>
        <rFont val="Calibri"/>
      </rPr>
      <t>In the "Actions" tab in the "Profile Setting" section; in the "Profile Type" field, select "Profiles". The window will change to display the different categories of Profiles.</t>
    </r>
    <r>
      <rPr>
        <sz val="11"/>
        <color rgb="FF000000"/>
        <rFont val="Calibri"/>
      </rPr>
      <t xml:space="preserve">
</t>
    </r>
    <r>
      <rPr>
        <sz val="11"/>
        <color rgb="FF000000"/>
        <rFont val="Calibri"/>
      </rPr>
      <t>In the "Actions" tab in the "Profile Setting" section; in the "Anti-Spyware" field, select the configured Anti-Spyware Profile.</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</si>
  <si>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A variety of Distributed Denial of Service (DDoS) attacks and other attacks use "botnets" as an attack vector. A botnet is a collection of software agents (referred to as "bot"), residing on compromised computers. Attacks are orchestrated by a "bot herder" to command these agents to launch attacks. Part of the command and control communication between the controller and the bots is a message sent from a bot that informs the controller that it is operating. This is referred to as a "phone home" message.</t>
    </r>
    <r>
      <rPr>
        <sz val="11"/>
        <color rgb="FF000000"/>
        <rFont val="Calibri"/>
      </rPr>
      <t xml:space="preserve">
</t>
    </r>
    <r>
      <rPr>
        <sz val="11"/>
        <color rgb="FF000000"/>
        <rFont val="Calibri"/>
      </rPr>
      <t>On the Palo Alto Networks security platform, a security policy can include an Anti-spyware Profile for “phone home” detection (detection of traffic from installed spyware). The device has two pre-configured Anti-spyware Profiles; Default and Strict. The Default Anti-spyware Profile sends an alert for detected phone-home traffic for all severity levels except the low and informational severity threat levels, while the Strict Anti-spyware Profile blocks phone-home traffic for the critical, high, and medium severity threat levels.</t>
    </r>
    <r>
      <rPr>
        <sz val="11"/>
        <color rgb="FF000000"/>
        <rFont val="Calibri"/>
      </rPr>
      <t xml:space="preserve">
</t>
    </r>
    <r>
      <rPr>
        <sz val="11"/>
        <color rgb="FF000000"/>
        <rFont val="Calibri"/>
      </rPr>
      <t>Phone home traffic must either be blocked or intercepted by the DNS Sinkholing feature. Therefore, a custom Anti-spyware Profile or the Strict Anti-spyware Profile must be used instead of the Default Anti-spyware Profile. Note that there are specific implementation requirements for DNS Sinkholing to operate properly; refer to the Palo Alto Networks documentation for details.</t>
    </r>
  </si>
  <si>
    <r>
      <rPr>
        <sz val="11"/>
        <color rgb="FF000000"/>
        <rFont val="Calibri"/>
      </rPr>
      <t>Ask the Administrator which Anti-Spyware profile is used:</t>
    </r>
    <r>
      <rPr>
        <sz val="11"/>
        <color rgb="FF000000"/>
        <rFont val="Calibri"/>
      </rPr>
      <t xml:space="preserve">
</t>
    </r>
    <r>
      <rPr>
        <sz val="11"/>
        <color rgb="FF000000"/>
        <rFont val="Calibri"/>
      </rPr>
      <t>Go to Objects &gt;&gt; Security Profiles &gt;&gt; Anti-Spyware.</t>
    </r>
    <r>
      <rPr>
        <sz val="11"/>
        <color rgb="FF000000"/>
        <rFont val="Calibri"/>
      </rPr>
      <t xml:space="preserve">
</t>
    </r>
    <r>
      <rPr>
        <sz val="11"/>
        <color rgb="FF000000"/>
        <rFont val="Calibri"/>
      </rPr>
      <t>Select the Anti-Spyware Profile.</t>
    </r>
    <r>
      <rPr>
        <sz val="11"/>
        <color rgb="FF000000"/>
        <rFont val="Calibri"/>
      </rPr>
      <t xml:space="preserve">
</t>
    </r>
    <r>
      <rPr>
        <sz val="11"/>
        <color rgb="FF000000"/>
        <rFont val="Calibri"/>
      </rPr>
      <t>In the "Anti-Spyware Profile" window, in the "DNS Signatures" tab, in the Action on "DNS queries" field, if either "block" or "sinkhole" is not selected, this is a finding.</t>
    </r>
    <r>
      <rPr>
        <sz val="11"/>
        <color rgb="FF000000"/>
        <rFont val="Calibri"/>
      </rPr>
      <t xml:space="preserve">
</t>
    </r>
    <r>
      <rPr>
        <sz val="11"/>
        <color rgb="FF000000"/>
        <rFont val="Calibri"/>
      </rPr>
      <t>Ask the Administrator which Security Policy Rule allows traffic from client hosts in the trust zone to the untrust zone:</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Select the identified policy rule.</t>
    </r>
    <r>
      <rPr>
        <sz val="11"/>
        <color rgb="FF000000"/>
        <rFont val="Calibri"/>
      </rPr>
      <t xml:space="preserve">
</t>
    </r>
    <r>
      <rPr>
        <sz val="11"/>
        <color rgb="FF000000"/>
        <rFont val="Calibri"/>
      </rPr>
      <t>View the "Security Policy Rule" window.</t>
    </r>
    <r>
      <rPr>
        <sz val="11"/>
        <color rgb="FF000000"/>
        <rFont val="Calibri"/>
      </rPr>
      <t xml:space="preserve">
</t>
    </r>
    <r>
      <rPr>
        <sz val="11"/>
        <color rgb="FF000000"/>
        <rFont val="Calibri"/>
      </rPr>
      <t>Select the "Actions" tab.</t>
    </r>
    <r>
      <rPr>
        <sz val="11"/>
        <color rgb="FF000000"/>
        <rFont val="Calibri"/>
      </rPr>
      <t xml:space="preserve">
</t>
    </r>
    <r>
      <rPr>
        <sz val="11"/>
        <color rgb="FF000000"/>
        <rFont val="Calibri"/>
      </rPr>
      <t>In the "Profile Setting" section, in the "Anti-Spyware" field, if there is no Anti-Spyware Profile or the Anti-Spyware Profile is not the correct one, this is a finding.</t>
    </r>
  </si>
  <si>
    <t>V-228844</t>
  </si>
  <si>
    <r>
      <rPr>
        <sz val="11"/>
        <rFont val="Calibri"/>
      </rPr>
      <t>The Palo Alto Networks security platform must deny outbound IP packets that contain an illegitimate address in the source address field.</t>
    </r>
  </si>
  <si>
    <r>
      <rPr>
        <sz val="11"/>
        <color rgb="FF000000"/>
        <rFont val="Calibri"/>
      </rPr>
      <t>Create an anti-spoofing policy for each outgoing zone that drops any traffic when the source IP does not match the list of allowed IP ranges for each outgoing zone.</t>
    </r>
    <r>
      <rPr>
        <sz val="11"/>
        <color rgb="FF000000"/>
        <rFont val="Calibri"/>
      </rPr>
      <t xml:space="preserve">
</t>
    </r>
    <r>
      <rPr>
        <sz val="11"/>
        <color rgb="FF000000"/>
        <rFont val="Calibri"/>
      </rPr>
      <t>Navigate to the “Zone Protection Profile” configuration screen.</t>
    </r>
    <r>
      <rPr>
        <sz val="11"/>
        <color rgb="FF000000"/>
        <rFont val="Calibri"/>
      </rPr>
      <t xml:space="preserve">
</t>
    </r>
    <r>
      <rPr>
        <sz val="11"/>
        <color rgb="FF000000"/>
        <rFont val="Calibri"/>
      </rPr>
      <t>Select the “Packet- Based Attack Protection” tab.</t>
    </r>
    <r>
      <rPr>
        <sz val="11"/>
        <color rgb="FF000000"/>
        <rFont val="Calibri"/>
      </rPr>
      <t xml:space="preserve">
</t>
    </r>
    <r>
      <rPr>
        <sz val="11"/>
        <color rgb="FF000000"/>
        <rFont val="Calibri"/>
      </rPr>
      <t>Select the “IP Drop” tab.</t>
    </r>
    <r>
      <rPr>
        <sz val="11"/>
        <color rgb="FF000000"/>
        <rFont val="Calibri"/>
      </rPr>
      <t xml:space="preserve">
</t>
    </r>
    <r>
      <rPr>
        <sz val="11"/>
        <color rgb="FF000000"/>
        <rFont val="Calibri"/>
      </rPr>
      <t>Check the “Spoofed IP Address” box.</t>
    </r>
  </si>
  <si>
    <r>
      <rPr>
        <sz val="11"/>
        <color rgb="FF000000"/>
        <rFont val="Calibri"/>
      </rPr>
      <t>A compromised host in an enclave can be used by a malicious actor as a platform to launch cyber attacks on third parties. This is a common practice in "botnets", which are a collection of compromised computers using malware to attack (usually DDoS) other computers or networks. DDoS attacks frequently leverage IP source address spoofing, in which packets with false source IP addresses send traffic to multiple hosts, who then send return traffic to the hosts with the IP addresses that were forged. This can generate significant, even massive, amounts of traffic. Therefore, protection measures to counteract IP source address spoofing must be taken.</t>
    </r>
    <r>
      <rPr>
        <sz val="11"/>
        <color rgb="FF000000"/>
        <rFont val="Calibri"/>
      </rPr>
      <t xml:space="preserve">
</t>
    </r>
    <r>
      <rPr>
        <sz val="11"/>
        <color rgb="FF000000"/>
        <rFont val="Calibri"/>
      </rPr>
      <t>Enclaves must enforce egress filtering. In egress filtering, packets leaving the enclave are discarded if the source IP address is not part of the IP address network(s), also known as prefixes, which are assigned to the enclave. A more specific form of egress filtering is to allow only those hosts and protocols that have been identified and authorized to exit the enclave. All traffic leaving the enclave, regardless of the destination, must be filtered by the premise router's egress filter to verify that the source IP address belongs to the enclave.</t>
    </r>
    <r>
      <rPr>
        <sz val="11"/>
        <color rgb="FF000000"/>
        <rFont val="Calibri"/>
      </rPr>
      <t xml:space="preserve">
</t>
    </r>
    <r>
      <rPr>
        <sz val="11"/>
        <color rgb="FF000000"/>
        <rFont val="Calibri"/>
      </rPr>
      <t>Configure a security policy that allows only traffic originating from the IP address prefixes assigned to the enclave to exit the enclave.  The implicit deny cross zone traffic rule will then be used, in part, to deny illegitimate source address traffic originating from an internal zone to go to another zone.</t>
    </r>
  </si>
  <si>
    <r>
      <rPr>
        <sz val="11"/>
        <color rgb="FF000000"/>
        <rFont val="Calibri"/>
      </rPr>
      <t>Verify an anti-spoofing policy is configured for each outgoing zone that drops any traffic when the source IP does not match the list of allowed IP ranges for each outgoing zone.</t>
    </r>
    <r>
      <rPr>
        <sz val="11"/>
        <color rgb="FF000000"/>
        <rFont val="Calibri"/>
      </rPr>
      <t xml:space="preserve">
</t>
    </r>
    <r>
      <rPr>
        <sz val="11"/>
        <color rgb="FF000000"/>
        <rFont val="Calibri"/>
      </rPr>
      <t>Navigate to the “Zone Protection Profile” configuration screen</t>
    </r>
    <r>
      <rPr>
        <sz val="11"/>
        <color rgb="FF000000"/>
        <rFont val="Calibri"/>
      </rPr>
      <t xml:space="preserve">
</t>
    </r>
    <r>
      <rPr>
        <sz val="11"/>
        <color rgb="FF000000"/>
        <rFont val="Calibri"/>
      </rPr>
      <t>Select the “Packet-Based Attack Protection” tab</t>
    </r>
    <r>
      <rPr>
        <sz val="11"/>
        <color rgb="FF000000"/>
        <rFont val="Calibri"/>
      </rPr>
      <t xml:space="preserve">
</t>
    </r>
    <r>
      <rPr>
        <sz val="11"/>
        <color rgb="FF000000"/>
        <rFont val="Calibri"/>
      </rPr>
      <t>Select the “IP Drop” tab</t>
    </r>
    <r>
      <rPr>
        <sz val="11"/>
        <color rgb="FF000000"/>
        <rFont val="Calibri"/>
      </rPr>
      <t xml:space="preserve">
</t>
    </r>
    <r>
      <rPr>
        <sz val="11"/>
        <color rgb="FF000000"/>
        <rFont val="Calibri"/>
      </rPr>
      <t>If the “Spoofed IP Address” box is not checked for each outgoing zone, this is a finding.</t>
    </r>
  </si>
  <si>
    <t>V-228845</t>
  </si>
  <si>
    <r>
      <rPr>
        <sz val="11"/>
        <rFont val="Calibri"/>
      </rPr>
      <t>The Palo Alto Networks security platform must deny network communications traffic by default and allow network communications traffic by exception (i.e., deny all, permit by exception).</t>
    </r>
  </si>
  <si>
    <r>
      <rPr>
        <sz val="11"/>
        <color rgb="FF000000"/>
        <rFont val="Calibri"/>
      </rPr>
      <t>Do not configure any policies or rules that violate a deny-all, permit-by-exception policy.</t>
    </r>
    <r>
      <rPr>
        <sz val="11"/>
        <color rgb="FF000000"/>
        <rFont val="Calibri"/>
      </rPr>
      <t xml:space="preserve">
</t>
    </r>
    <r>
      <rPr>
        <sz val="11"/>
        <color rgb="FF000000"/>
        <rFont val="Calibri"/>
      </rPr>
      <t>Configure policies that allow traffic through the device based only on the mission and system requirements.</t>
    </r>
  </si>
  <si>
    <r>
      <rPr>
        <sz val="11"/>
        <color rgb="FF000000"/>
        <rFont val="Calibri"/>
      </rPr>
      <t>A deny-all, permit-by-exception network communications traffic policy ensures that only those connections that are essential and approved are allowed.  As a managed boundary interface between networks, the Palo Alto Networks security platform must block all inbound and outbound network traffic unless a policy filter is installed to explicitly allow it. The allow policy filters must comply with the site's security policy. A deny-all, permit–by-exception network communications traffic policy ensures that only those connections that are essential and approved are allowed.</t>
    </r>
    <r>
      <rPr>
        <sz val="11"/>
        <color rgb="FF000000"/>
        <rFont val="Calibri"/>
      </rPr>
      <t xml:space="preserve">
</t>
    </r>
    <r>
      <rPr>
        <sz val="11"/>
        <color rgb="FF000000"/>
        <rFont val="Calibri"/>
      </rPr>
      <t>By default, there are two security policies on the Palo Alto Networks firewall:</t>
    </r>
    <r>
      <rPr>
        <sz val="11"/>
        <color rgb="FF000000"/>
        <rFont val="Calibri"/>
      </rPr>
      <t xml:space="preserve">
</t>
    </r>
    <r>
      <rPr>
        <sz val="11"/>
        <color rgb="FF000000"/>
        <rFont val="Calibri"/>
      </rPr>
      <t>Allow traffic within the same zone (intra-zone)</t>
    </r>
    <r>
      <rPr>
        <sz val="11"/>
        <color rgb="FF000000"/>
        <rFont val="Calibri"/>
      </rPr>
      <t xml:space="preserve">
</t>
    </r>
    <r>
      <rPr>
        <sz val="11"/>
        <color rgb="FF000000"/>
        <rFont val="Calibri"/>
      </rPr>
      <t>Deny traffic from one zone to another zone (inter-zone).</t>
    </r>
    <r>
      <rPr>
        <sz val="11"/>
        <color rgb="FF000000"/>
        <rFont val="Calibri"/>
      </rPr>
      <t xml:space="preserve">
</t>
    </r>
    <r>
      <rPr>
        <sz val="11"/>
        <color rgb="FF000000"/>
        <rFont val="Calibri"/>
      </rPr>
      <t>No policy that circumvents the inter-zone policy is allowed. Traffic through the device is permitted by policies developed to allow only that specific traffic that the system or enclave requires.</t>
    </r>
  </si>
  <si>
    <r>
      <rPr>
        <sz val="11"/>
        <color rgb="FF000000"/>
        <rFont val="Calibri"/>
      </rPr>
      <t>Go to Policies &gt;&gt; Security</t>
    </r>
    <r>
      <rPr>
        <sz val="11"/>
        <color rgb="FF000000"/>
        <rFont val="Calibri"/>
      </rPr>
      <t xml:space="preserve">
</t>
    </r>
    <r>
      <rPr>
        <sz val="11"/>
        <color rgb="FF000000"/>
        <rFont val="Calibri"/>
      </rPr>
      <t>Review each of the configured security policies in turn.</t>
    </r>
    <r>
      <rPr>
        <sz val="11"/>
        <color rgb="FF000000"/>
        <rFont val="Calibri"/>
      </rPr>
      <t xml:space="preserve">
</t>
    </r>
    <r>
      <rPr>
        <sz val="11"/>
        <color rgb="FF000000"/>
        <rFont val="Calibri"/>
      </rPr>
      <t>Select each policy in turn; in the "Security Policy Rule" window, if the "Source Address" has "Any" selected, the "Destination Address" has "Any" selected, the "Application" has "Any" selected, and the "Action" Setting is "Allow", this is a finding.</t>
    </r>
    <r>
      <rPr>
        <sz val="11"/>
        <color rgb="FF000000"/>
        <rFont val="Calibri"/>
      </rPr>
      <t xml:space="preserve">
</t>
    </r>
    <r>
      <rPr>
        <sz val="11"/>
        <color rgb="FF000000"/>
        <rFont val="Calibri"/>
      </rPr>
      <t>If any Security Policy is too broad (allowing all traffic either inbound or outbound), this is also a finding.</t>
    </r>
  </si>
  <si>
    <t>V-228846</t>
  </si>
  <si>
    <r>
      <rPr>
        <sz val="11"/>
        <rFont val="Calibri"/>
      </rPr>
      <t>The Palo Alto Networks security platform must terminate communications sessions after 15 minutes of inactivity.</t>
    </r>
  </si>
  <si>
    <r>
      <rPr>
        <sz val="11"/>
        <color rgb="FF000000"/>
        <rFont val="Calibri"/>
      </rPr>
      <t>To configure the global values:</t>
    </r>
    <r>
      <rPr>
        <sz val="11"/>
        <color rgb="FF000000"/>
        <rFont val="Calibri"/>
      </rPr>
      <t xml:space="preserve">
</t>
    </r>
    <r>
      <rPr>
        <sz val="11"/>
        <color rgb="FF000000"/>
        <rFont val="Calibri"/>
      </rPr>
      <t>Go to Device &gt;&gt; Setup &gt;&gt; Session</t>
    </r>
    <r>
      <rPr>
        <sz val="11"/>
        <color rgb="FF000000"/>
        <rFont val="Calibri"/>
      </rPr>
      <t xml:space="preserve">
</t>
    </r>
    <r>
      <rPr>
        <sz val="11"/>
        <color rgb="FF000000"/>
        <rFont val="Calibri"/>
      </rPr>
      <t>In the "Session Timeouts" pane, select the "Edit" icon (the gear symbol in the upper-right corner of the pane).</t>
    </r>
    <r>
      <rPr>
        <sz val="11"/>
        <color rgb="FF000000"/>
        <rFont val="Calibri"/>
      </rPr>
      <t xml:space="preserve">
</t>
    </r>
    <r>
      <rPr>
        <sz val="11"/>
        <color rgb="FF000000"/>
        <rFont val="Calibri"/>
      </rPr>
      <t>In the "TCP" field, enter "900".</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To configure application-specific values:</t>
    </r>
    <r>
      <rPr>
        <sz val="11"/>
        <color rgb="FF000000"/>
        <rFont val="Calibri"/>
      </rPr>
      <t xml:space="preserve">
</t>
    </r>
    <r>
      <rPr>
        <sz val="11"/>
        <color rgb="FF000000"/>
        <rFont val="Calibri"/>
      </rPr>
      <t>Go to Objects &gt;&gt; Applications</t>
    </r>
    <r>
      <rPr>
        <sz val="11"/>
        <color rgb="FF000000"/>
        <rFont val="Calibri"/>
      </rPr>
      <t xml:space="preserve">
</t>
    </r>
    <r>
      <rPr>
        <sz val="11"/>
        <color rgb="FF000000"/>
        <rFont val="Calibri"/>
      </rPr>
      <t>Select an application name to view additional details about the application.</t>
    </r>
    <r>
      <rPr>
        <sz val="11"/>
        <color rgb="FF000000"/>
        <rFont val="Calibri"/>
      </rPr>
      <t xml:space="preserve">
</t>
    </r>
    <r>
      <rPr>
        <sz val="11"/>
        <color rgb="FF000000"/>
        <rFont val="Calibri"/>
      </rPr>
      <t>To search for a specific application, enter the "application name" or "description" in the "Search" field.</t>
    </r>
    <r>
      <rPr>
        <sz val="11"/>
        <color rgb="FF000000"/>
        <rFont val="Calibri"/>
      </rPr>
      <t xml:space="preserve">
</t>
    </r>
    <r>
      <rPr>
        <sz val="11"/>
        <color rgb="FF000000"/>
        <rFont val="Calibri"/>
      </rPr>
      <t>In the "Application" window, in the "Options" pane, in the "TCP Timeout" field, select "Customize".</t>
    </r>
    <r>
      <rPr>
        <sz val="11"/>
        <color rgb="FF000000"/>
        <rFont val="Calibri"/>
      </rPr>
      <t xml:space="preserve">
</t>
    </r>
    <r>
      <rPr>
        <sz val="11"/>
        <color rgb="FF000000"/>
        <rFont val="Calibri"/>
      </rPr>
      <t>In the Application specific window, in the "TCP" and "UDP Timeout" fields, enter "900" if the existing value is greater than "900".   Many applications will not have one of these two fields.</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</si>
  <si>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Idle sessions can accumulate, leading to an exhaustion of memory in network elements processing traffic flows.</t>
    </r>
    <r>
      <rPr>
        <sz val="11"/>
        <color rgb="FF000000"/>
        <rFont val="Calibri"/>
      </rPr>
      <t xml:space="preserve">
</t>
    </r>
    <r>
      <rPr>
        <sz val="11"/>
        <color rgb="FF000000"/>
        <rFont val="Calibri"/>
      </rPr>
      <t>Note that the 15 minute period is a maximum value; Administrators can choose shorter timeout values to account for system- or network-specific requirements.</t>
    </r>
    <r>
      <rPr>
        <sz val="11"/>
        <color rgb="FF000000"/>
        <rFont val="Calibri"/>
      </rPr>
      <t xml:space="preserve">
</t>
    </r>
    <r>
      <rPr>
        <sz val="11"/>
        <color rgb="FF000000"/>
        <rFont val="Calibri"/>
      </rPr>
      <t>On a Palo Alto Networks security platform,  a session is defined by two uni-directional flows, each uniquely identified by a 6-tuple key: source-address, destination-address, source-port, destination-port, protocol, and security-zone.  Besides the six attributes that identify a session, each session has few more notable identifiers: end hosts - the source IP and destination IP which will be marked as client(source IP) and server(destination IP) and flow direction - each session is bi-directional and is identified by a two uni-directional flows, the first flow is client-to-server(c2s) and the returning flow is server-to-client(s2c).</t>
    </r>
    <r>
      <rPr>
        <sz val="11"/>
        <color rgb="FF000000"/>
        <rFont val="Calibri"/>
      </rPr>
      <t xml:space="preserve">
</t>
    </r>
    <r>
      <rPr>
        <sz val="11"/>
        <color rgb="FF000000"/>
        <rFont val="Calibri"/>
      </rPr>
      <t>Sessions between endpoints are kept active by either normal traffic or by keepalive messages (also sometimes referred to as heartbeat messages).  On the Palo Alto Networks security platform, the session timeout period is the time (seconds) required for the application to time out due to inactivity.  Session timeouts are configured globally and on a per-application basis.  When configured, timeouts for an application override the global TCP or UDP session timeouts.</t>
    </r>
  </si>
  <si>
    <r>
      <rPr>
        <sz val="11"/>
        <color rgb="FF000000"/>
        <rFont val="Calibri"/>
      </rPr>
      <t>To check global values:</t>
    </r>
    <r>
      <rPr>
        <sz val="11"/>
        <color rgb="FF000000"/>
        <rFont val="Calibri"/>
      </rPr>
      <t xml:space="preserve">
</t>
    </r>
    <r>
      <rPr>
        <sz val="11"/>
        <color rgb="FF000000"/>
        <rFont val="Calibri"/>
      </rPr>
      <t>Go to Device &gt;&gt; Setup &gt;&gt; Session</t>
    </r>
    <r>
      <rPr>
        <sz val="11"/>
        <color rgb="FF000000"/>
        <rFont val="Calibri"/>
      </rPr>
      <t xml:space="preserve">
</t>
    </r>
    <r>
      <rPr>
        <sz val="11"/>
        <color rgb="FF000000"/>
        <rFont val="Calibri"/>
      </rPr>
      <t>In the "Session Timeouts" pane, if the TCP field has a value of greater than "900", this is a finding.</t>
    </r>
    <r>
      <rPr>
        <sz val="11"/>
        <color rgb="FF000000"/>
        <rFont val="Calibri"/>
      </rPr>
      <t xml:space="preserve">
</t>
    </r>
    <r>
      <rPr>
        <sz val="11"/>
        <color rgb="FF000000"/>
        <rFont val="Calibri"/>
      </rPr>
      <t>Obtain the list of authorized applications for the system or network.</t>
    </r>
    <r>
      <rPr>
        <sz val="11"/>
        <color rgb="FF000000"/>
        <rFont val="Calibri"/>
      </rPr>
      <t xml:space="preserve">
</t>
    </r>
    <r>
      <rPr>
        <sz val="11"/>
        <color rgb="FF000000"/>
        <rFont val="Calibri"/>
      </rPr>
      <t>To check application-specific values:</t>
    </r>
    <r>
      <rPr>
        <sz val="11"/>
        <color rgb="FF000000"/>
        <rFont val="Calibri"/>
      </rPr>
      <t xml:space="preserve">
</t>
    </r>
    <r>
      <rPr>
        <sz val="11"/>
        <color rgb="FF000000"/>
        <rFont val="Calibri"/>
      </rPr>
      <t>Go to Objects &gt;&gt; Applications</t>
    </r>
    <r>
      <rPr>
        <sz val="11"/>
        <color rgb="FF000000"/>
        <rFont val="Calibri"/>
      </rPr>
      <t xml:space="preserve">
</t>
    </r>
    <r>
      <rPr>
        <sz val="11"/>
        <color rgb="FF000000"/>
        <rFont val="Calibri"/>
      </rPr>
      <t>Select, in turn, each authorized application.</t>
    </r>
    <r>
      <rPr>
        <sz val="11"/>
        <color rgb="FF000000"/>
        <rFont val="Calibri"/>
      </rPr>
      <t xml:space="preserve">
</t>
    </r>
    <r>
      <rPr>
        <sz val="11"/>
        <color rgb="FF000000"/>
        <rFont val="Calibri"/>
      </rPr>
      <t>In the "Application" window, in the "Options" pane, view the "TCP" and "UDP Timeout" fields, if the value is greater than "900", this is a finding.</t>
    </r>
    <r>
      <rPr>
        <sz val="11"/>
        <color rgb="FF000000"/>
        <rFont val="Calibri"/>
      </rPr>
      <t xml:space="preserve">
</t>
    </r>
    <r>
      <rPr>
        <sz val="11"/>
        <color rgb="FF000000"/>
        <rFont val="Calibri"/>
      </rPr>
      <t>Many applications will not have one of these two fields.</t>
    </r>
  </si>
  <si>
    <t>V-228847</t>
  </si>
  <si>
    <r>
      <rPr>
        <sz val="11"/>
        <rFont val="Calibri"/>
      </rPr>
      <t>The Palo Alto Networks security platform must update malicious code protection mechanisms and signature definitions whenever new releases are available in accordance with organizational configuration management policy and procedures.</t>
    </r>
  </si>
  <si>
    <r>
      <rPr>
        <sz val="11"/>
        <color rgb="FF000000"/>
        <rFont val="Calibri"/>
      </rPr>
      <t>If the device has authorized connectivity to the Palo Alto site, automatic updates can be used.</t>
    </r>
    <r>
      <rPr>
        <sz val="11"/>
        <color rgb="FF000000"/>
        <rFont val="Calibri"/>
      </rPr>
      <t xml:space="preserve">
</t>
    </r>
    <r>
      <rPr>
        <sz val="11"/>
        <color rgb="FF000000"/>
        <rFont val="Calibri"/>
      </rPr>
      <t>To schedule automatic updates:</t>
    </r>
    <r>
      <rPr>
        <sz val="11"/>
        <color rgb="FF000000"/>
        <rFont val="Calibri"/>
      </rPr>
      <t xml:space="preserve">
</t>
    </r>
    <r>
      <rPr>
        <sz val="11"/>
        <color rgb="FF000000"/>
        <rFont val="Calibri"/>
      </rPr>
      <t>Go to Device &gt;&gt; Dynamic Updates.</t>
    </r>
    <r>
      <rPr>
        <sz val="11"/>
        <color rgb="FF000000"/>
        <rFont val="Calibri"/>
      </rPr>
      <t xml:space="preserve">
</t>
    </r>
    <r>
      <rPr>
        <sz val="11"/>
        <color rgb="FF000000"/>
        <rFont val="Calibri"/>
      </rPr>
      <t>Select the text to the right of Schedule.</t>
    </r>
    <r>
      <rPr>
        <sz val="11"/>
        <color rgb="FF000000"/>
        <rFont val="Calibri"/>
      </rPr>
      <t xml:space="preserve">
</t>
    </r>
    <r>
      <rPr>
        <sz val="11"/>
        <color rgb="FF000000"/>
        <rFont val="Calibri"/>
      </rPr>
      <t>In the "Applications and Threat Updates Schedule" Window; complete the required information.</t>
    </r>
    <r>
      <rPr>
        <sz val="11"/>
        <color rgb="FF000000"/>
        <rFont val="Calibri"/>
      </rPr>
      <t xml:space="preserve">
</t>
    </r>
    <r>
      <rPr>
        <sz val="11"/>
        <color rgb="FF000000"/>
        <rFont val="Calibri"/>
      </rPr>
      <t>In the "Recurrence" field, select the desired frequency. If the update frequency is Weekly, select which day of the week.</t>
    </r>
    <r>
      <rPr>
        <sz val="11"/>
        <color rgb="FF000000"/>
        <rFont val="Calibri"/>
      </rPr>
      <t xml:space="preserve">
</t>
    </r>
    <r>
      <rPr>
        <sz val="11"/>
        <color rgb="FF000000"/>
        <rFont val="Calibri"/>
      </rPr>
      <t>In the "Time" field, enter the time at which you want the device to check for updates.</t>
    </r>
    <r>
      <rPr>
        <sz val="11"/>
        <color rgb="FF000000"/>
        <rFont val="Calibri"/>
      </rPr>
      <t xml:space="preserve">
</t>
    </r>
    <r>
      <rPr>
        <sz val="11"/>
        <color rgb="FF000000"/>
        <rFont val="Calibri"/>
      </rPr>
      <t>For the Action, select "Download and Install".</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r>
      <rPr>
        <sz val="11"/>
        <color rgb="FF000000"/>
        <rFont val="Calibri"/>
      </rPr>
      <t xml:space="preserve">
</t>
    </r>
    <r>
      <rPr>
        <sz val="11"/>
        <color rgb="FF000000"/>
        <rFont val="Calibri"/>
      </rPr>
      <t>To retrieve the latest signatures:</t>
    </r>
    <r>
      <rPr>
        <sz val="11"/>
        <color rgb="FF000000"/>
        <rFont val="Calibri"/>
      </rPr>
      <t xml:space="preserve">
</t>
    </r>
    <r>
      <rPr>
        <sz val="11"/>
        <color rgb="FF000000"/>
        <rFont val="Calibri"/>
      </rPr>
      <t>Go to Device &gt;&gt; Dynamic Updates.</t>
    </r>
    <r>
      <rPr>
        <sz val="11"/>
        <color rgb="FF000000"/>
        <rFont val="Calibri"/>
      </rPr>
      <t xml:space="preserve">
</t>
    </r>
    <r>
      <rPr>
        <sz val="11"/>
        <color rgb="FF000000"/>
        <rFont val="Calibri"/>
      </rPr>
      <t xml:space="preserve">Select "Check Now" at the bottom of the page. </t>
    </r>
    <r>
      <rPr>
        <sz val="11"/>
        <color rgb="FF000000"/>
        <rFont val="Calibri"/>
      </rPr>
      <t xml:space="preserve">
</t>
    </r>
    <r>
      <rPr>
        <sz val="11"/>
        <color rgb="FF000000"/>
        <rFont val="Calibri"/>
      </rPr>
      <t>If the device does not have authorized connectivity to the Palo Alto site, a manual process must be used. If manual updates are used, an administrator must obtain updates from the Palo Alto Networks website and upload them from a workstation or server to the device.</t>
    </r>
    <r>
      <rPr>
        <sz val="11"/>
        <color rgb="FF000000"/>
        <rFont val="Calibri"/>
      </rPr>
      <t xml:space="preserve">
</t>
    </r>
    <r>
      <rPr>
        <sz val="11"/>
        <color rgb="FF000000"/>
        <rFont val="Calibri"/>
      </rPr>
      <t>Go to Device &gt;&gt; Dynamic Updates.</t>
    </r>
    <r>
      <rPr>
        <sz val="11"/>
        <color rgb="FF000000"/>
        <rFont val="Calibri"/>
      </rPr>
      <t xml:space="preserve">
</t>
    </r>
    <r>
      <rPr>
        <sz val="11"/>
        <color rgb="FF000000"/>
        <rFont val="Calibri"/>
      </rPr>
      <t>Select "Upload" (at the bottom of the pane).</t>
    </r>
    <r>
      <rPr>
        <sz val="11"/>
        <color rgb="FF000000"/>
        <rFont val="Calibri"/>
      </rPr>
      <t xml:space="preserve">
</t>
    </r>
    <r>
      <rPr>
        <sz val="11"/>
        <color rgb="FF000000"/>
        <rFont val="Calibri"/>
      </rPr>
      <t>In the Select "Package Type" for the "Upload" window in the "Package Type" field, select "anti-virus".</t>
    </r>
    <r>
      <rPr>
        <sz val="11"/>
        <color rgb="FF000000"/>
        <rFont val="Calibri"/>
      </rPr>
      <t xml:space="preserve">
</t>
    </r>
    <r>
      <rPr>
        <sz val="11"/>
        <color rgb="FF000000"/>
        <rFont val="Calibri"/>
      </rPr>
      <t>Browse to and select the appropriate file.</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Select "Install From File" (at the bottom of the pane).</t>
    </r>
    <r>
      <rPr>
        <sz val="11"/>
        <color rgb="FF000000"/>
        <rFont val="Calibri"/>
      </rPr>
      <t xml:space="preserve">
</t>
    </r>
    <r>
      <rPr>
        <sz val="11"/>
        <color rgb="FF000000"/>
        <rFont val="Calibri"/>
      </rPr>
      <t>In the "Select Package Type for Installation" window, select "antivirus".</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In the "Install Application and Threats From File" window, select the previously uploaded file.</t>
    </r>
    <r>
      <rPr>
        <sz val="11"/>
        <color rgb="FF000000"/>
        <rFont val="Calibri"/>
      </rPr>
      <t xml:space="preserve">
</t>
    </r>
    <r>
      <rPr>
        <sz val="11"/>
        <color rgb="FF000000"/>
        <rFont val="Calibri"/>
      </rPr>
      <t>Select "OK".</t>
    </r>
  </si>
  <si>
    <r>
      <rPr>
        <sz val="11"/>
        <color rgb="FF000000"/>
        <rFont val="Calibri"/>
      </rPr>
      <t>In order to minimize any potential negative impact to the organization caused by malicious code, malicious code must be identified and eradicated. Malicious code includes viruses, worms, Trojan horses, and Spyware.</t>
    </r>
  </si>
  <si>
    <r>
      <rPr>
        <sz val="11"/>
        <color rgb="FF000000"/>
        <rFont val="Calibri"/>
      </rPr>
      <t>Check if the device is using the most current protection mechanisms and signature definitions.</t>
    </r>
    <r>
      <rPr>
        <sz val="11"/>
        <color rgb="FF000000"/>
        <rFont val="Calibri"/>
      </rPr>
      <t xml:space="preserve">
</t>
    </r>
    <r>
      <rPr>
        <sz val="11"/>
        <color rgb="FF000000"/>
        <rFont val="Calibri"/>
      </rPr>
      <t>If the device has authorized connectivity to the Palo Alto site, the automated process can be used.</t>
    </r>
    <r>
      <rPr>
        <sz val="11"/>
        <color rgb="FF000000"/>
        <rFont val="Calibri"/>
      </rPr>
      <t xml:space="preserve">
</t>
    </r>
    <r>
      <rPr>
        <sz val="11"/>
        <color rgb="FF000000"/>
        <rFont val="Calibri"/>
      </rPr>
      <t>Go to Device &gt;&gt; Dynamic Updates.</t>
    </r>
    <r>
      <rPr>
        <sz val="11"/>
        <color rgb="FF000000"/>
        <rFont val="Calibri"/>
      </rPr>
      <t xml:space="preserve">
</t>
    </r>
    <r>
      <rPr>
        <sz val="11"/>
        <color rgb="FF000000"/>
        <rFont val="Calibri"/>
      </rPr>
      <t>View the list of updates, and note the date of the most recent one.</t>
    </r>
    <r>
      <rPr>
        <sz val="11"/>
        <color rgb="FF000000"/>
        <rFont val="Calibri"/>
      </rPr>
      <t xml:space="preserve">
</t>
    </r>
    <r>
      <rPr>
        <sz val="11"/>
        <color rgb="FF000000"/>
        <rFont val="Calibri"/>
      </rPr>
      <t>Select "Check Now" at the bottom of the page; if new updates appear, this is a finding.</t>
    </r>
    <r>
      <rPr>
        <sz val="11"/>
        <color rgb="FF000000"/>
        <rFont val="Calibri"/>
      </rPr>
      <t xml:space="preserve">
</t>
    </r>
    <r>
      <rPr>
        <sz val="11"/>
        <color rgb="FF000000"/>
        <rFont val="Calibri"/>
      </rPr>
      <t>If the device does not have connectivity to the Palo Alto site, a manual process must be used.</t>
    </r>
    <r>
      <rPr>
        <sz val="11"/>
        <color rgb="FF000000"/>
        <rFont val="Calibri"/>
      </rPr>
      <t xml:space="preserve">
</t>
    </r>
    <r>
      <rPr>
        <sz val="11"/>
        <color rgb="FF000000"/>
        <rFont val="Calibri"/>
      </rPr>
      <t>Log on to the Palo Alto Support site (registration required).</t>
    </r>
    <r>
      <rPr>
        <sz val="11"/>
        <color rgb="FF000000"/>
        <rFont val="Calibri"/>
      </rPr>
      <t xml:space="preserve">
</t>
    </r>
    <r>
      <rPr>
        <sz val="11"/>
        <color rgb="FF000000"/>
        <rFont val="Calibri"/>
      </rPr>
      <t>Select the “Dynamic Updates” hyperlink.</t>
    </r>
    <r>
      <rPr>
        <sz val="11"/>
        <color rgb="FF000000"/>
        <rFont val="Calibri"/>
      </rPr>
      <t xml:space="preserve">
</t>
    </r>
    <r>
      <rPr>
        <sz val="11"/>
        <color rgb="FF000000"/>
        <rFont val="Calibri"/>
      </rPr>
      <t>Check for the most current update (the version and release date of each update is listed).</t>
    </r>
    <r>
      <rPr>
        <sz val="11"/>
        <color rgb="FF000000"/>
        <rFont val="Calibri"/>
      </rPr>
      <t xml:space="preserve">
</t>
    </r>
    <r>
      <rPr>
        <sz val="11"/>
        <color rgb="FF000000"/>
        <rFont val="Calibri"/>
      </rPr>
      <t>Go to Device &gt;&gt; Dynamic Updates.</t>
    </r>
    <r>
      <rPr>
        <sz val="11"/>
        <color rgb="FF000000"/>
        <rFont val="Calibri"/>
      </rPr>
      <t xml:space="preserve">
</t>
    </r>
    <r>
      <rPr>
        <sz val="11"/>
        <color rgb="FF000000"/>
        <rFont val="Calibri"/>
      </rPr>
      <t>View the list of updates and note the date of the most recent one.</t>
    </r>
    <r>
      <rPr>
        <sz val="11"/>
        <color rgb="FF000000"/>
        <rFont val="Calibri"/>
      </rPr>
      <t xml:space="preserve">
</t>
    </r>
    <r>
      <rPr>
        <sz val="11"/>
        <color rgb="FF000000"/>
        <rFont val="Calibri"/>
      </rPr>
      <t>If the device does not have the most current updates installed, this is a finding.</t>
    </r>
  </si>
  <si>
    <t>V-228848</t>
  </si>
  <si>
    <r>
      <rPr>
        <sz val="11"/>
        <rFont val="Calibri"/>
      </rPr>
      <t>The Palo Alto Networks security platform must drop malicious code upon detection.</t>
    </r>
  </si>
  <si>
    <r>
      <rPr>
        <sz val="11"/>
        <color rgb="FF000000"/>
        <rFont val="Calibri"/>
      </rPr>
      <t>To create an Antivirus Profile:</t>
    </r>
    <r>
      <rPr>
        <sz val="11"/>
        <color rgb="FF000000"/>
        <rFont val="Calibri"/>
      </rPr>
      <t xml:space="preserve">
</t>
    </r>
    <r>
      <rPr>
        <sz val="11"/>
        <color rgb="FF000000"/>
        <rFont val="Calibri"/>
      </rPr>
      <t>Go to Objects &gt;&gt; Security Profiles &gt;&gt; Antivirus.</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"Antivirus Profile" window, complete the required fields.</t>
    </r>
    <r>
      <rPr>
        <sz val="11"/>
        <color rgb="FF000000"/>
        <rFont val="Calibri"/>
      </rPr>
      <t xml:space="preserve">
</t>
    </r>
    <r>
      <rPr>
        <sz val="11"/>
        <color rgb="FF000000"/>
        <rFont val="Calibri"/>
      </rPr>
      <t>Complete the "Name" and "Description" fields.</t>
    </r>
    <r>
      <rPr>
        <sz val="11"/>
        <color rgb="FF000000"/>
        <rFont val="Calibri"/>
      </rPr>
      <t xml:space="preserve">
</t>
    </r>
    <r>
      <rPr>
        <sz val="11"/>
        <color rgb="FF000000"/>
        <rFont val="Calibri"/>
      </rPr>
      <t>In the "Antivirus" tab, for all Decoders (SMTP, IMAP, POP3, FTP, HTTP, SMB protocols) set the "Action" to “drop” or "reset-both".</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Use the Antivirus Profile in a Security Policy:</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Select an existing policy rule or select "Add" to create a new one.</t>
    </r>
    <r>
      <rPr>
        <sz val="11"/>
        <color rgb="FF000000"/>
        <rFont val="Calibri"/>
      </rPr>
      <t xml:space="preserve">
</t>
    </r>
    <r>
      <rPr>
        <sz val="11"/>
        <color rgb="FF000000"/>
        <rFont val="Calibri"/>
      </rPr>
      <t>In the "Actions" tab in the "Profile Setting" section; in the "Profile Type" field, select "Profiles". The window will change to display the different categories of Profiles.</t>
    </r>
    <r>
      <rPr>
        <sz val="11"/>
        <color rgb="FF000000"/>
        <rFont val="Calibri"/>
      </rPr>
      <t xml:space="preserve">
</t>
    </r>
    <r>
      <rPr>
        <sz val="11"/>
        <color rgb="FF000000"/>
        <rFont val="Calibri"/>
      </rPr>
      <t>In the "Actions" tab in the "Profile Setting" section; in the "Antivirus" field, select the configured Antivirus Profile.</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</si>
  <si>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Malicious code is designed to compromise information systems; therefore, it must be prevented from being transferred to uninfected hosts.</t>
    </r>
    <r>
      <rPr>
        <sz val="11"/>
        <color rgb="FF000000"/>
        <rFont val="Calibri"/>
      </rPr>
      <t xml:space="preserve">
</t>
    </r>
    <r>
      <rPr>
        <sz val="11"/>
        <color rgb="FF000000"/>
        <rFont val="Calibri"/>
      </rPr>
      <t>The Palo Alto Networks security platform allows customized profiles to be used to perform antivirus inspection for traffic between zones. Antivirus, anti-spyware, and vulnerability protection features require a specific license. There is a default Antivirus Profile; the profile inspects all of the listed protocol decoders for viruses, and generates alerts for SMTP, IMAP, and POP3 protocols while dropping for FTP, HTTP, and SMB protocols. However, these default actions cannot be edited and the values for the FTP, HTTP, and SMB protocols do not meet the requirement, so customized profiles must be used.</t>
    </r>
  </si>
  <si>
    <r>
      <rPr>
        <sz val="11"/>
        <color rgb="FF000000"/>
        <rFont val="Calibri"/>
      </rPr>
      <t>Go to Objects &gt;&gt; Security Profiles &gt;&gt; Antivirus</t>
    </r>
    <r>
      <rPr>
        <sz val="11"/>
        <color rgb="FF000000"/>
        <rFont val="Calibri"/>
      </rPr>
      <t xml:space="preserve">
</t>
    </r>
    <r>
      <rPr>
        <sz val="11"/>
        <color rgb="FF000000"/>
        <rFont val="Calibri"/>
      </rPr>
      <t>If there are no Antivirus Profiles configured other than the default, this is a finding.</t>
    </r>
    <r>
      <rPr>
        <sz val="11"/>
        <color rgb="FF000000"/>
        <rFont val="Calibri"/>
      </rPr>
      <t xml:space="preserve">
</t>
    </r>
    <r>
      <rPr>
        <sz val="11"/>
        <color rgb="FF000000"/>
        <rFont val="Calibri"/>
      </rPr>
      <t>View the configured Antivirus Profiles; for each protocol decoder (SMTP, IMAP, POP3, FTP, HTTP, SMB) if the "Action" is anything other than “drop” or "reset-both", this is a finding.</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Review each of the configured security policies in turn. For any Security Policy that allows traffic between Zones (interzone), view the "Profile" column.</t>
    </r>
    <r>
      <rPr>
        <sz val="11"/>
        <color rgb="FF000000"/>
        <rFont val="Calibri"/>
      </rPr>
      <t xml:space="preserve">
</t>
    </r>
    <r>
      <rPr>
        <sz val="11"/>
        <color rgb="FF000000"/>
        <rFont val="Calibri"/>
      </rPr>
      <t>If the "Profile" column does not display the "Antivirus Profile" symbol, this is a finding.</t>
    </r>
  </si>
  <si>
    <t>V-228849</t>
  </si>
  <si>
    <r>
      <rPr>
        <sz val="11"/>
        <rFont val="Calibri"/>
      </rPr>
      <t>The Palo Alto Networks security platform must delete or quarantine malicious code in response to malicious code detection.</t>
    </r>
  </si>
  <si>
    <r>
      <rPr>
        <sz val="11"/>
        <color rgb="FF000000"/>
        <rFont val="Calibri"/>
      </rPr>
      <t>To create an Antivirus Profile:</t>
    </r>
    <r>
      <rPr>
        <sz val="11"/>
        <color rgb="FF000000"/>
        <rFont val="Calibri"/>
      </rPr>
      <t xml:space="preserve">
</t>
    </r>
    <r>
      <rPr>
        <sz val="11"/>
        <color rgb="FF000000"/>
        <rFont val="Calibri"/>
      </rPr>
      <t>Go to Objects &gt;&gt; Security Profiles &gt;&gt; Antivirus</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"Antivirus Profile" window, complete the required fields.</t>
    </r>
    <r>
      <rPr>
        <sz val="11"/>
        <color rgb="FF000000"/>
        <rFont val="Calibri"/>
      </rPr>
      <t xml:space="preserve">
</t>
    </r>
    <r>
      <rPr>
        <sz val="11"/>
        <color rgb="FF000000"/>
        <rFont val="Calibri"/>
      </rPr>
      <t xml:space="preserve">Complete the "Name" and "Description" fields. </t>
    </r>
    <r>
      <rPr>
        <sz val="11"/>
        <color rgb="FF000000"/>
        <rFont val="Calibri"/>
      </rPr>
      <t xml:space="preserve">
</t>
    </r>
    <r>
      <rPr>
        <sz val="11"/>
        <color rgb="FF000000"/>
        <rFont val="Calibri"/>
      </rPr>
      <t xml:space="preserve">In the "Antivirus" tab, for all Decoders (SMTP, IMAP, POP3, FTP, HTTP, SMB protocols) set the "Action" to “drop” or "reset-both". This will drop the data stream and create a log record. </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Use the Profile in a Security Policy:</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 xml:space="preserve">Select an existing policy rule or select "Add" to create a new one. </t>
    </r>
    <r>
      <rPr>
        <sz val="11"/>
        <color rgb="FF000000"/>
        <rFont val="Calibri"/>
      </rPr>
      <t xml:space="preserve">
</t>
    </r>
    <r>
      <rPr>
        <sz val="11"/>
        <color rgb="FF000000"/>
        <rFont val="Calibri"/>
      </rPr>
      <t>In the "Actions" tab in the "Profile Setting" section; in the "Profile Type" field, select "Profiles". The window will change to display the different categories of Profiles.</t>
    </r>
    <r>
      <rPr>
        <sz val="11"/>
        <color rgb="FF000000"/>
        <rFont val="Calibri"/>
      </rPr>
      <t xml:space="preserve">
</t>
    </r>
    <r>
      <rPr>
        <sz val="11"/>
        <color rgb="FF000000"/>
        <rFont val="Calibri"/>
      </rPr>
      <t>In the "Actions" tab in the "Profile Setting" section; in the "Antivirus" field, select the configured Antivirus Profile.</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 xml:space="preserve">Commit changes by selecting "Commit" in the upper-right corner of the screen. </t>
    </r>
    <r>
      <rPr>
        <sz val="11"/>
        <color rgb="FF000000"/>
        <rFont val="Calibri"/>
      </rPr>
      <t xml:space="preserve">
</t>
    </r>
    <r>
      <rPr>
        <sz val="11"/>
        <color rgb="FF000000"/>
        <rFont val="Calibri"/>
      </rPr>
      <t>Select "OK" when the confirmation dialog appears.</t>
    </r>
  </si>
  <si>
    <r>
      <rPr>
        <sz val="11"/>
        <color rgb="FF000000"/>
        <rFont val="Calibri"/>
      </rPr>
      <t>Taking an appropriate action based on local organizational incident handling procedures minimizes the impact of this code on the network. This requirement is limited to ALGs web content filters and packet inspection firewalls that perform malicious code detection as part of their functionality.</t>
    </r>
    <r>
      <rPr>
        <sz val="11"/>
        <color rgb="FF000000"/>
        <rFont val="Calibri"/>
      </rPr>
      <t xml:space="preserve">
</t>
    </r>
    <r>
      <rPr>
        <sz val="11"/>
        <color rgb="FF000000"/>
        <rFont val="Calibri"/>
      </rPr>
      <t xml:space="preserve">The Palo Alto Networks security platform allows customized profiles to be used to perform antivirus inspection for traffic between zones. Antivirus, anti-spyware, and vulnerability protection features require a specific license. </t>
    </r>
    <r>
      <rPr>
        <sz val="11"/>
        <color rgb="FF000000"/>
        <rFont val="Calibri"/>
      </rPr>
      <t xml:space="preserve">
</t>
    </r>
    <r>
      <rPr>
        <sz val="11"/>
        <color rgb="FF000000"/>
        <rFont val="Calibri"/>
      </rPr>
      <t>There is a default Antivirus Profile; the profile inspects all of the listed protocol decoders for viruses, and generates alerts for SMTP, IMAP, and POP3 protocols while dropping traffic for FTP, HTTP, and SMB protocols. However, these default actions cannot be edited and the values for the FTP, HTTP, and SMB protocols do not meet the requirement, so customized profiles must be used.</t>
    </r>
    <r>
      <rPr>
        <sz val="11"/>
        <color rgb="FF000000"/>
        <rFont val="Calibri"/>
      </rPr>
      <t xml:space="preserve">
</t>
    </r>
    <r>
      <rPr>
        <sz val="11"/>
        <color rgb="FF000000"/>
        <rFont val="Calibri"/>
      </rPr>
      <t>Inspection is done through stream-based analysis, which means files are not cached or stored in their entirety on the firewall, but analyzed in real-time as they pass through the firewall. Therefore, any detected virus will automatically be deleted when detected.</t>
    </r>
  </si>
  <si>
    <r>
      <rPr>
        <sz val="11"/>
        <color rgb="FF000000"/>
        <rFont val="Calibri"/>
      </rPr>
      <t>Go to Objects &gt;&gt; Security Profiles &gt;&gt; Antivirus</t>
    </r>
    <r>
      <rPr>
        <sz val="11"/>
        <color rgb="FF000000"/>
        <rFont val="Calibri"/>
      </rPr>
      <t xml:space="preserve">
</t>
    </r>
    <r>
      <rPr>
        <sz val="11"/>
        <color rgb="FF000000"/>
        <rFont val="Calibri"/>
      </rPr>
      <t>If there are no Antivirus Profiles configured other than the default, this is a finding.</t>
    </r>
    <r>
      <rPr>
        <sz val="11"/>
        <color rgb="FF000000"/>
        <rFont val="Calibri"/>
      </rPr>
      <t xml:space="preserve">
</t>
    </r>
    <r>
      <rPr>
        <sz val="11"/>
        <color rgb="FF000000"/>
        <rFont val="Calibri"/>
      </rPr>
      <t xml:space="preserve">View the configured Antivirus Profiles; for each protocol decoder (SMTP, IMAP, POP3, FTP, HTTP, SMB), if the "Action" is anything other than “drop” or "reset-both", this is a finding. </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 xml:space="preserve">Review each of the configured security policies in turn. For any Security Policy that affects traffic between Zones (interzone), view the "Profile" column. </t>
    </r>
    <r>
      <rPr>
        <sz val="11"/>
        <color rgb="FF000000"/>
        <rFont val="Calibri"/>
      </rPr>
      <t xml:space="preserve">
</t>
    </r>
    <r>
      <rPr>
        <sz val="11"/>
        <color rgb="FF000000"/>
        <rFont val="Calibri"/>
      </rPr>
      <t>If the "Profile" column does not display the "Antivirus Profile" symbol, this is a finding.</t>
    </r>
  </si>
  <si>
    <t>V-228850</t>
  </si>
  <si>
    <r>
      <rPr>
        <sz val="11"/>
        <rFont val="Calibri"/>
      </rPr>
      <t>The Palo Alto Networks security platform must send an immediate (within seconds) alert to the system administrator, at a minimum, in response to malicious code detection.</t>
    </r>
  </si>
  <si>
    <r>
      <rPr>
        <sz val="11"/>
        <color rgb="FF000000"/>
        <rFont val="Calibri"/>
      </rPr>
      <t>The following is an example of how to configure the device to send messages to e-mail; this is one option that meets the requirement.  If sending messages to an SNMP server or Syslog servers is used, follow the vendor guidance on how to configure that function.</t>
    </r>
    <r>
      <rPr>
        <sz val="11"/>
        <color rgb="FF000000"/>
        <rFont val="Calibri"/>
      </rPr>
      <t xml:space="preserve">
</t>
    </r>
    <r>
      <rPr>
        <sz val="11"/>
        <color rgb="FF000000"/>
        <rFont val="Calibri"/>
      </rPr>
      <t>To create an email server profile:</t>
    </r>
    <r>
      <rPr>
        <sz val="11"/>
        <color rgb="FF000000"/>
        <rFont val="Calibri"/>
      </rPr>
      <t xml:space="preserve">
</t>
    </r>
    <r>
      <rPr>
        <sz val="11"/>
        <color rgb="FF000000"/>
        <rFont val="Calibri"/>
      </rPr>
      <t>Go to Device &gt;&gt; Server Profiles &gt;&gt; Email</t>
    </r>
    <r>
      <rPr>
        <sz val="11"/>
        <color rgb="FF000000"/>
        <rFont val="Calibri"/>
      </rPr>
      <t xml:space="preserve">
</t>
    </r>
    <r>
      <rPr>
        <sz val="11"/>
        <color rgb="FF000000"/>
        <rFont val="Calibri"/>
      </rPr>
      <t xml:space="preserve">Select "Add". </t>
    </r>
    <r>
      <rPr>
        <sz val="11"/>
        <color rgb="FF000000"/>
        <rFont val="Calibri"/>
      </rPr>
      <t xml:space="preserve">
</t>
    </r>
    <r>
      <rPr>
        <sz val="11"/>
        <color rgb="FF000000"/>
        <rFont val="Calibri"/>
      </rPr>
      <t>In the Email Server Profile, enter the name of the profile.</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"Servers" tab, enter the required information.</t>
    </r>
    <r>
      <rPr>
        <sz val="11"/>
        <color rgb="FF000000"/>
        <rFont val="Calibri"/>
      </rPr>
      <t xml:space="preserve">
</t>
    </r>
    <r>
      <rPr>
        <sz val="11"/>
        <color rgb="FF000000"/>
        <rFont val="Calibri"/>
      </rPr>
      <t>In the "Name" field, enter the name of the Email server.</t>
    </r>
    <r>
      <rPr>
        <sz val="11"/>
        <color rgb="FF000000"/>
        <rFont val="Calibri"/>
      </rPr>
      <t xml:space="preserve">
</t>
    </r>
    <r>
      <rPr>
        <sz val="11"/>
        <color rgb="FF000000"/>
        <rFont val="Calibri"/>
      </rPr>
      <t>In the "Email Display Name" field, enter the name shown in the "From" field of the email.</t>
    </r>
    <r>
      <rPr>
        <sz val="11"/>
        <color rgb="FF000000"/>
        <rFont val="Calibri"/>
      </rPr>
      <t xml:space="preserve">
</t>
    </r>
    <r>
      <rPr>
        <sz val="11"/>
        <color rgb="FF000000"/>
        <rFont val="Calibri"/>
      </rPr>
      <t>In the "From" field, enter the "From email address".</t>
    </r>
    <r>
      <rPr>
        <sz val="11"/>
        <color rgb="FF000000"/>
        <rFont val="Calibri"/>
      </rPr>
      <t xml:space="preserve">
</t>
    </r>
    <r>
      <rPr>
        <sz val="11"/>
        <color rgb="FF000000"/>
        <rFont val="Calibri"/>
      </rPr>
      <t>In the "To" field, enter the email address of the recipient.</t>
    </r>
    <r>
      <rPr>
        <sz val="11"/>
        <color rgb="FF000000"/>
        <rFont val="Calibri"/>
      </rPr>
      <t xml:space="preserve">
</t>
    </r>
    <r>
      <rPr>
        <sz val="11"/>
        <color rgb="FF000000"/>
        <rFont val="Calibri"/>
      </rPr>
      <t>In the "Additional Recipient" field, enter the email address of another recipient. You can only add one additional recipient. To add multiple recipients, add the email address of a distribution list.</t>
    </r>
    <r>
      <rPr>
        <sz val="11"/>
        <color rgb="FF000000"/>
        <rFont val="Calibri"/>
      </rPr>
      <t xml:space="preserve">
</t>
    </r>
    <r>
      <rPr>
        <sz val="11"/>
        <color rgb="FF000000"/>
        <rFont val="Calibri"/>
      </rPr>
      <t>In the "Gateway" field, enter the IP address or host name of the Simple Mail Transport Protocol (SMTP) server used to send the email.</t>
    </r>
    <r>
      <rPr>
        <sz val="11"/>
        <color rgb="FF000000"/>
        <rFont val="Calibri"/>
      </rPr>
      <t xml:space="preserve">
</t>
    </r>
    <r>
      <rPr>
        <sz val="11"/>
        <color rgb="FF000000"/>
        <rFont val="Calibri"/>
      </rPr>
      <t>Select the "OK" button.</t>
    </r>
    <r>
      <rPr>
        <sz val="11"/>
        <color rgb="FF000000"/>
        <rFont val="Calibri"/>
      </rPr>
      <t xml:space="preserve">
</t>
    </r>
    <r>
      <rPr>
        <sz val="11"/>
        <color rgb="FF000000"/>
        <rFont val="Calibri"/>
      </rPr>
      <t xml:space="preserve">After you create the Server Profiles that define where to send your logs, you must enable log forwarding. </t>
    </r>
    <r>
      <rPr>
        <sz val="11"/>
        <color rgb="FF000000"/>
        <rFont val="Calibri"/>
      </rPr>
      <t xml:space="preserve">
</t>
    </r>
    <r>
      <rPr>
        <sz val="11"/>
        <color rgb="FF000000"/>
        <rFont val="Calibri"/>
      </rPr>
      <t>Threat Logs-Enable forwarding of Threat logs by creating a Log Forwarding Profile (Objects &gt;&gt; Log Forwarding) that specifies which severity levels you want to forward and then adding it to the security policies for which you want to trigger the log forwarding. A Threat log entry will only be created (and therefore forwarded) if the associated traffic matches a Security Profile (Antivirus, Anti-spyware, Vulnerability, URL Filtering, File Blocking, Data Filtering, or DoS Protection).</t>
    </r>
    <r>
      <rPr>
        <sz val="11"/>
        <color rgb="FF000000"/>
        <rFont val="Calibri"/>
      </rPr>
      <t xml:space="preserve">
</t>
    </r>
    <r>
      <rPr>
        <sz val="11"/>
        <color rgb="FF000000"/>
        <rFont val="Calibri"/>
      </rPr>
      <t>Configure the log-forwarding profile to select the logs to be forwarded to Email server.</t>
    </r>
    <r>
      <rPr>
        <sz val="11"/>
        <color rgb="FF000000"/>
        <rFont val="Calibri"/>
      </rPr>
      <t xml:space="preserve">
</t>
    </r>
    <r>
      <rPr>
        <sz val="11"/>
        <color rgb="FF000000"/>
        <rFont val="Calibri"/>
      </rPr>
      <t>Go to Objects &gt;&gt; Log forwarding</t>
    </r>
    <r>
      <rPr>
        <sz val="11"/>
        <color rgb="FF000000"/>
        <rFont val="Calibri"/>
      </rPr>
      <t xml:space="preserve">
</t>
    </r>
    <r>
      <rPr>
        <sz val="11"/>
        <color rgb="FF000000"/>
        <rFont val="Calibri"/>
      </rPr>
      <t xml:space="preserve">The "Log Forwarding Profile" window appears.  Note: It has five columns.  </t>
    </r>
    <r>
      <rPr>
        <sz val="11"/>
        <color rgb="FF000000"/>
        <rFont val="Calibri"/>
      </rPr>
      <t xml:space="preserve">
</t>
    </r>
    <r>
      <rPr>
        <sz val="11"/>
        <color rgb="FF000000"/>
        <rFont val="Calibri"/>
      </rPr>
      <t>In the "Name" Field, enter the name of the Log Forwarding Profile.</t>
    </r>
    <r>
      <rPr>
        <sz val="11"/>
        <color rgb="FF000000"/>
        <rFont val="Calibri"/>
      </rPr>
      <t xml:space="preserve">
</t>
    </r>
    <r>
      <rPr>
        <sz val="11"/>
        <color rgb="FF000000"/>
        <rFont val="Calibri"/>
      </rPr>
      <t>In the "Threat Settings" Section in the "Email" column, select the Email server profile for forwarding threat logs to the configured server(s).</t>
    </r>
    <r>
      <rPr>
        <sz val="11"/>
        <color rgb="FF000000"/>
        <rFont val="Calibri"/>
      </rPr>
      <t xml:space="preserve">
</t>
    </r>
    <r>
      <rPr>
        <sz val="11"/>
        <color rgb="FF000000"/>
        <rFont val="Calibri"/>
      </rPr>
      <t>Select the "OK" button.</t>
    </r>
    <r>
      <rPr>
        <sz val="11"/>
        <color rgb="FF000000"/>
        <rFont val="Calibri"/>
      </rPr>
      <t xml:space="preserve">
</t>
    </r>
    <r>
      <rPr>
        <sz val="11"/>
        <color rgb="FF000000"/>
        <rFont val="Calibri"/>
      </rPr>
      <t>When the "Log Forwarding Profile" window disappears, the screen will show the configured log-forwarding profile.</t>
    </r>
    <r>
      <rPr>
        <sz val="11"/>
        <color rgb="FF000000"/>
        <rFont val="Calibri"/>
      </rPr>
      <t xml:space="preserve">
</t>
    </r>
    <r>
      <rPr>
        <sz val="11"/>
        <color rgb="FF000000"/>
        <rFont val="Calibri"/>
      </rPr>
      <t>For Threat Logs, use the log forwarding profile in the security rules.</t>
    </r>
    <r>
      <rPr>
        <sz val="11"/>
        <color rgb="FF000000"/>
        <rFont val="Calibri"/>
      </rPr>
      <t xml:space="preserve">
</t>
    </r>
    <r>
      <rPr>
        <sz val="11"/>
        <color rgb="FF000000"/>
        <rFont val="Calibri"/>
      </rPr>
      <t>Go to Policies &gt;&gt; Security Rule.</t>
    </r>
    <r>
      <rPr>
        <sz val="11"/>
        <color rgb="FF000000"/>
        <rFont val="Calibri"/>
      </rPr>
      <t xml:space="preserve">
</t>
    </r>
    <r>
      <rPr>
        <sz val="11"/>
        <color rgb="FF000000"/>
        <rFont val="Calibri"/>
      </rPr>
      <t>Select the rule for which the log forwarding needs to be applied, which in this case is the Security Policy that is used to detect malicious code (the "Profile" column does display the Antivirus Profile symbol). Apply the log forwarding profile to the rule.</t>
    </r>
    <r>
      <rPr>
        <sz val="11"/>
        <color rgb="FF000000"/>
        <rFont val="Calibri"/>
      </rPr>
      <t xml:space="preserve">
</t>
    </r>
    <r>
      <rPr>
        <sz val="11"/>
        <color rgb="FF000000"/>
        <rFont val="Calibri"/>
      </rPr>
      <t>In the "Actions" tab in the "Log Setting" section; in the "Log Forwarding" field, select the log forwarding profile from drop-down list.</t>
    </r>
    <r>
      <rPr>
        <sz val="11"/>
        <color rgb="FF000000"/>
        <rFont val="Calibri"/>
      </rPr>
      <t xml:space="preserve">
</t>
    </r>
    <r>
      <rPr>
        <sz val="11"/>
        <color rgb="FF000000"/>
        <rFont val="Calibri"/>
      </rPr>
      <t>Note: The Log Forwarding field can only have one profile.</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</si>
  <si>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Without an alert, security personnel may be unaware of an impending failure of the audit capability; then the ability to perform forensic analysis and detect rate-based and other anomalies will be impeded.</t>
    </r>
    <r>
      <rPr>
        <sz val="11"/>
        <color rgb="FF000000"/>
        <rFont val="Calibri"/>
      </rPr>
      <t xml:space="preserve">
</t>
    </r>
    <r>
      <rPr>
        <sz val="11"/>
        <color rgb="FF000000"/>
        <rFont val="Calibri"/>
      </rPr>
      <t>The device must generate an immediate (within seconds) alert that notifies designated personnel of the incident.  Since sending a message to an unattended log or console does not meet this requirement, the threat logs must be sent to an attended console or to e-mail.</t>
    </r>
    <r>
      <rPr>
        <sz val="11"/>
        <color rgb="FF000000"/>
        <rFont val="Calibri"/>
      </rPr>
      <t xml:space="preserve">
</t>
    </r>
    <r>
      <rPr>
        <sz val="11"/>
        <color rgb="FF000000"/>
        <rFont val="Calibri"/>
      </rPr>
      <t>When the Palo Alto Networks security platform blocks malicious code, it also generates a record in the threat log.  This message has a medium severity.</t>
    </r>
  </si>
  <si>
    <r>
      <rPr>
        <sz val="11"/>
        <color rgb="FF000000"/>
        <rFont val="Calibri"/>
      </rPr>
      <t>The following is an example of how to check if the device is sending messages to e-mail; this is one option that meets the requirement.  If sending messages to an SNMP server or Syslog servers is used, follow the vendor guidance on how to verify that function:</t>
    </r>
    <r>
      <rPr>
        <sz val="11"/>
        <color rgb="FF000000"/>
        <rFont val="Calibri"/>
      </rPr>
      <t xml:space="preserve">
</t>
    </r>
    <r>
      <rPr>
        <sz val="11"/>
        <color rgb="FF000000"/>
        <rFont val="Calibri"/>
      </rPr>
      <t>Go to Device &gt;&gt; Server Profiles &gt;&gt; Email</t>
    </r>
    <r>
      <rPr>
        <sz val="11"/>
        <color rgb="FF000000"/>
        <rFont val="Calibri"/>
      </rPr>
      <t xml:space="preserve">
</t>
    </r>
    <r>
      <rPr>
        <sz val="11"/>
        <color rgb="FF000000"/>
        <rFont val="Calibri"/>
      </rPr>
      <t>If there is no Email Server Profile configured, this is a finding.</t>
    </r>
    <r>
      <rPr>
        <sz val="11"/>
        <color rgb="FF000000"/>
        <rFont val="Calibri"/>
      </rPr>
      <t xml:space="preserve">
</t>
    </r>
    <r>
      <rPr>
        <sz val="11"/>
        <color rgb="FF000000"/>
        <rFont val="Calibri"/>
      </rPr>
      <t>Go to Objects &gt;&gt; Log forwarding</t>
    </r>
    <r>
      <rPr>
        <sz val="11"/>
        <color rgb="FF000000"/>
        <rFont val="Calibri"/>
      </rPr>
      <t xml:space="preserve">
</t>
    </r>
    <r>
      <rPr>
        <sz val="11"/>
        <color rgb="FF000000"/>
        <rFont val="Calibri"/>
      </rPr>
      <t>If there is no Email Forwarding Profile configured, this is a finding.</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View the Security Policy that is used to detect malicious code (the "Profile" column does displays the "Antivirus Profile" symbol) in the "Options" column.</t>
    </r>
    <r>
      <rPr>
        <sz val="11"/>
        <color rgb="FF000000"/>
        <rFont val="Calibri"/>
      </rPr>
      <t xml:space="preserve">
</t>
    </r>
    <r>
      <rPr>
        <sz val="11"/>
        <color rgb="FF000000"/>
        <rFont val="Calibri"/>
      </rPr>
      <t>If the Email Forwarding Profile is not used, this is a finding.</t>
    </r>
  </si>
  <si>
    <t>V-228851</t>
  </si>
  <si>
    <r>
      <rPr>
        <sz val="11"/>
        <rFont val="Calibri"/>
      </rPr>
      <t>The Palo Alto Networks security platform must automatically update malicious code protection mechanisms.</t>
    </r>
  </si>
  <si>
    <r>
      <rPr>
        <sz val="11"/>
        <color rgb="FF000000"/>
        <rFont val="Calibri"/>
      </rPr>
      <t>Go to Device &gt;&gt; Dynamic Updates; select "Check Now" at the bottom of the page to retrieve the latest signatures.</t>
    </r>
    <r>
      <rPr>
        <sz val="11"/>
        <color rgb="FF000000"/>
        <rFont val="Calibri"/>
      </rPr>
      <t xml:space="preserve">
</t>
    </r>
    <r>
      <rPr>
        <sz val="11"/>
        <color rgb="FF000000"/>
        <rFont val="Calibri"/>
      </rPr>
      <t>To schedule automatic signature updates. Note: The steps provided below do not account for local change management policies.</t>
    </r>
    <r>
      <rPr>
        <sz val="11"/>
        <color rgb="FF000000"/>
        <rFont val="Calibri"/>
      </rPr>
      <t xml:space="preserve">
</t>
    </r>
    <r>
      <rPr>
        <sz val="11"/>
        <color rgb="FF000000"/>
        <rFont val="Calibri"/>
      </rPr>
      <t>Go to Device &gt;&gt; Dynamic Updates; select the text to the right of Schedule.</t>
    </r>
    <r>
      <rPr>
        <sz val="11"/>
        <color rgb="FF000000"/>
        <rFont val="Calibri"/>
      </rPr>
      <t xml:space="preserve">
</t>
    </r>
    <r>
      <rPr>
        <sz val="11"/>
        <color rgb="FF000000"/>
        <rFont val="Calibri"/>
      </rPr>
      <t>In the "Applications and Threat Updates Schedule" window; complete the required information.</t>
    </r>
    <r>
      <rPr>
        <sz val="11"/>
        <color rgb="FF000000"/>
        <rFont val="Calibri"/>
      </rPr>
      <t xml:space="preserve">
</t>
    </r>
    <r>
      <rPr>
        <sz val="11"/>
        <color rgb="FF000000"/>
        <rFont val="Calibri"/>
      </rPr>
      <t>In the "Recurrence" field, select Daily.</t>
    </r>
    <r>
      <rPr>
        <sz val="11"/>
        <color rgb="FF000000"/>
        <rFont val="Calibri"/>
      </rPr>
      <t xml:space="preserve">
</t>
    </r>
    <r>
      <rPr>
        <sz val="11"/>
        <color rgb="FF000000"/>
        <rFont val="Calibri"/>
      </rPr>
      <t>In the "Time" field, enter the time at which you want the device to check for updates.</t>
    </r>
    <r>
      <rPr>
        <sz val="11"/>
        <color rgb="FF000000"/>
        <rFont val="Calibri"/>
      </rPr>
      <t xml:space="preserve">
</t>
    </r>
    <r>
      <rPr>
        <sz val="11"/>
        <color rgb="FF000000"/>
        <rFont val="Calibri"/>
      </rPr>
      <t>For the Action, select "Download and Install".</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Commit changes by selecting "Commit" in the upper-right corner of the screen. Select "OK" when the confirmation dialog appears.</t>
    </r>
    <r>
      <rPr>
        <sz val="11"/>
        <color rgb="FF000000"/>
        <rFont val="Calibri"/>
      </rPr>
      <t xml:space="preserve">
</t>
    </r>
    <r>
      <rPr>
        <sz val="11"/>
        <color rgb="FF000000"/>
        <rFont val="Calibri"/>
      </rPr>
      <t>If using Dynamic Updates is not possible due to mission requirements, implement a manual process.</t>
    </r>
  </si>
  <si>
    <r>
      <rPr>
        <sz val="11"/>
        <color rgb="FF000000"/>
        <rFont val="Calibri"/>
      </rPr>
      <t>Remote access is access to DOD nonpublic information systems by an authorized user (or an information system) communicating through an external, non-organization-controlled network. Remote access methods include broadband and wireless connections. Remote access methods include, for example, proxied remote encrypted traffic (e.g., TLS gateways, web content filters, and webmail proxies).</t>
    </r>
  </si>
  <si>
    <r>
      <rPr>
        <sz val="11"/>
        <color rgb="FF000000"/>
        <rFont val="Calibri"/>
      </rPr>
      <t>Go to Device &gt;&gt; Dynamic Updates.</t>
    </r>
    <r>
      <rPr>
        <sz val="11"/>
        <color rgb="FF000000"/>
        <rFont val="Calibri"/>
      </rPr>
      <t xml:space="preserve">
</t>
    </r>
    <r>
      <rPr>
        <sz val="11"/>
        <color rgb="FF000000"/>
        <rFont val="Calibri"/>
      </rPr>
      <t>If no entries for Applications and Threats are present, this is a finding.</t>
    </r>
    <r>
      <rPr>
        <sz val="11"/>
        <color rgb="FF000000"/>
        <rFont val="Calibri"/>
      </rPr>
      <t xml:space="preserve">
</t>
    </r>
    <r>
      <rPr>
        <sz val="11"/>
        <color rgb="FF000000"/>
        <rFont val="Calibri"/>
      </rPr>
      <t>If the Applications and Threats entry states Download Only, this is a finding.</t>
    </r>
    <r>
      <rPr>
        <sz val="11"/>
        <color rgb="FF000000"/>
        <rFont val="Calibri"/>
      </rPr>
      <t xml:space="preserve">
</t>
    </r>
    <r>
      <rPr>
        <sz val="11"/>
        <color rgb="FF000000"/>
        <rFont val="Calibri"/>
      </rPr>
      <t>This can be downgraded if a manual process is used. If a manual process is used, compare the Applications and Threats database for the most recent version.</t>
    </r>
    <r>
      <rPr>
        <sz val="11"/>
        <color rgb="FF000000"/>
        <rFont val="Calibri"/>
      </rPr>
      <t xml:space="preserve">
</t>
    </r>
    <r>
      <rPr>
        <sz val="11"/>
        <color rgb="FF000000"/>
        <rFont val="Calibri"/>
      </rPr>
      <t>Go to Dashboard &gt;&gt; General Information, if the application, threat, and URL filtering definition versions are not the most current ones listed on the vendor support site, this is a finding.</t>
    </r>
  </si>
  <si>
    <t>V-228852</t>
  </si>
  <si>
    <r>
      <rPr>
        <sz val="11"/>
        <rFont val="Calibri"/>
      </rPr>
      <t>The Palo Alto Networks security platform must deny or restrict detected prohibited mobile code.</t>
    </r>
  </si>
  <si>
    <r>
      <rPr>
        <sz val="11"/>
        <color rgb="FF000000"/>
        <rFont val="Calibri"/>
      </rPr>
      <t>To create an Antivirus Profile:</t>
    </r>
    <r>
      <rPr>
        <sz val="11"/>
        <color rgb="FF000000"/>
        <rFont val="Calibri"/>
      </rPr>
      <t xml:space="preserve">
</t>
    </r>
    <r>
      <rPr>
        <sz val="11"/>
        <color rgb="FF000000"/>
        <rFont val="Calibri"/>
      </rPr>
      <t>Go to Objects &gt;&gt; Security Profiles &gt;&gt; Antivirus</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 xml:space="preserve">In the "Antivirus Profile" window, complete the required fields. </t>
    </r>
    <r>
      <rPr>
        <sz val="11"/>
        <color rgb="FF000000"/>
        <rFont val="Calibri"/>
      </rPr>
      <t xml:space="preserve">
</t>
    </r>
    <r>
      <rPr>
        <sz val="11"/>
        <color rgb="FF000000"/>
        <rFont val="Calibri"/>
      </rPr>
      <t xml:space="preserve">Complete the "Name" and "Description" fields. </t>
    </r>
    <r>
      <rPr>
        <sz val="11"/>
        <color rgb="FF000000"/>
        <rFont val="Calibri"/>
      </rPr>
      <t xml:space="preserve">
</t>
    </r>
    <r>
      <rPr>
        <sz val="11"/>
        <color rgb="FF000000"/>
        <rFont val="Calibri"/>
      </rPr>
      <t>In the "Antivirus" tab, for all Decoders (SMTP, IMAP, POP3, FTP, HTTP, SMB protocols), set the "Action" to “deny" or "reset-both”.</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Use the Profile in a Security Policy:</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Select an existing policy rule or select "Add" to create a new one.</t>
    </r>
    <r>
      <rPr>
        <sz val="11"/>
        <color rgb="FF000000"/>
        <rFont val="Calibri"/>
      </rPr>
      <t xml:space="preserve">
</t>
    </r>
    <r>
      <rPr>
        <sz val="11"/>
        <color rgb="FF000000"/>
        <rFont val="Calibri"/>
      </rPr>
      <t xml:space="preserve">In the "Actions" tab in the "Profile Setting" section; in the "Profile Type" field, select "Profiles". The window will change to display the different categories of Profiles. </t>
    </r>
    <r>
      <rPr>
        <sz val="11"/>
        <color rgb="FF000000"/>
        <rFont val="Calibri"/>
      </rPr>
      <t xml:space="preserve">
</t>
    </r>
    <r>
      <rPr>
        <sz val="11"/>
        <color rgb="FF000000"/>
        <rFont val="Calibri"/>
      </rPr>
      <t>In the "Actions" tab in the "Profile Setting" section; in the "Profile Type" field, select Profiles. The window will change to display the different categories of Profiles.</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</si>
  <si>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Mobile code is defined as software modules obtained from remote systems, transferred across a network, and then downloaded and executed on a local system without explicit installation or execution by the recipient.</t>
    </r>
    <r>
      <rPr>
        <sz val="11"/>
        <color rgb="FF000000"/>
        <rFont val="Calibri"/>
      </rPr>
      <t xml:space="preserve">
</t>
    </r>
    <r>
      <rPr>
        <sz val="11"/>
        <color rgb="FF000000"/>
        <rFont val="Calibri"/>
      </rPr>
      <t>This applies to mobile code that may originate either internal to or external from the enclave. Mobile code is defined as software modules obtained from remote systems, transferred across a network, and then downloaded and executed on a local system without explicit installation or execution by the recipient.</t>
    </r>
    <r>
      <rPr>
        <sz val="11"/>
        <color rgb="FF000000"/>
        <rFont val="Calibri"/>
      </rPr>
      <t xml:space="preserve">
</t>
    </r>
    <r>
      <rPr>
        <sz val="11"/>
        <color rgb="FF000000"/>
        <rFont val="Calibri"/>
      </rPr>
      <t>The Palo Alto Networks security platform allows customized profiles to be used to perform antivirus inspection for traffic between zones. Antivirus, anti-spyware, and vulnerability protection features require a specific license. There is a default Antivirus Profile; the profile inspects all of the listed protocol decoders for viruses, and generates alerts for SMTP, IMAP, and POP3 protocols while denying for FTP, HTTP, and SMB protocols. However, these default actions cannot be edited and the values for the FTP, HTTP, and SMB protocols do not meet the requirement, so customized profiles must be used.</t>
    </r>
  </si>
  <si>
    <r>
      <rPr>
        <sz val="11"/>
        <color rgb="FF000000"/>
        <rFont val="Calibri"/>
      </rPr>
      <t>Go to Objects &gt;&gt; Security Profiles &gt;&gt; Antivirus</t>
    </r>
    <r>
      <rPr>
        <sz val="11"/>
        <color rgb="FF000000"/>
        <rFont val="Calibri"/>
      </rPr>
      <t xml:space="preserve">
</t>
    </r>
    <r>
      <rPr>
        <sz val="11"/>
        <color rgb="FF000000"/>
        <rFont val="Calibri"/>
      </rPr>
      <t>If there are no Antivirus Profiles configured other than the default, this is a finding.</t>
    </r>
    <r>
      <rPr>
        <sz val="11"/>
        <color rgb="FF000000"/>
        <rFont val="Calibri"/>
      </rPr>
      <t xml:space="preserve">
</t>
    </r>
    <r>
      <rPr>
        <sz val="11"/>
        <color rgb="FF000000"/>
        <rFont val="Calibri"/>
      </rPr>
      <t>View the configured Antivirus Profiles; for each protocol decoder (SMTP, IMAP, POP3, FTP, HTTP, SMB); if the "Action" is anything other than “deny” or "reset-both", this is a finding.</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Review each of the configured security policies in turn.</t>
    </r>
    <r>
      <rPr>
        <sz val="11"/>
        <color rgb="FF000000"/>
        <rFont val="Calibri"/>
      </rPr>
      <t xml:space="preserve">
</t>
    </r>
    <r>
      <rPr>
        <sz val="11"/>
        <color rgb="FF000000"/>
        <rFont val="Calibri"/>
      </rPr>
      <t>For any Security Policy that affects traffic between Zones (interzone), view the "Profile" column.</t>
    </r>
    <r>
      <rPr>
        <sz val="11"/>
        <color rgb="FF000000"/>
        <rFont val="Calibri"/>
      </rPr>
      <t xml:space="preserve">
</t>
    </r>
    <r>
      <rPr>
        <sz val="11"/>
        <color rgb="FF000000"/>
        <rFont val="Calibri"/>
      </rPr>
      <t>If the "Profile" column does not display the "Antivirus Profile" symbol, this is a finding.</t>
    </r>
  </si>
  <si>
    <t>V-228853</t>
  </si>
  <si>
    <r>
      <rPr>
        <sz val="11"/>
        <rFont val="Calibri"/>
      </rPr>
      <t>The Palo Alto Networks security platform must prevent the download of prohibited mobile code.</t>
    </r>
  </si>
  <si>
    <r>
      <rPr>
        <sz val="11"/>
        <color rgb="FF000000"/>
        <rFont val="Calibri"/>
      </rPr>
      <t>To create an Antivirus Profile:</t>
    </r>
    <r>
      <rPr>
        <sz val="11"/>
        <color rgb="FF000000"/>
        <rFont val="Calibri"/>
      </rPr>
      <t xml:space="preserve">
</t>
    </r>
    <r>
      <rPr>
        <sz val="11"/>
        <color rgb="FF000000"/>
        <rFont val="Calibri"/>
      </rPr>
      <t>Go to Objects &gt;&gt; Security Profiles &gt;&gt; Antivirus</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"Antivirus Profile" window, complete the required fields.</t>
    </r>
    <r>
      <rPr>
        <sz val="11"/>
        <color rgb="FF000000"/>
        <rFont val="Calibri"/>
      </rPr>
      <t xml:space="preserve">
</t>
    </r>
    <r>
      <rPr>
        <sz val="11"/>
        <color rgb="FF000000"/>
        <rFont val="Calibri"/>
      </rPr>
      <t>Complete the "Name" and "Description" fields.</t>
    </r>
    <r>
      <rPr>
        <sz val="11"/>
        <color rgb="FF000000"/>
        <rFont val="Calibri"/>
      </rPr>
      <t xml:space="preserve">
</t>
    </r>
    <r>
      <rPr>
        <sz val="11"/>
        <color rgb="FF000000"/>
        <rFont val="Calibri"/>
      </rPr>
      <t>In the "Antivirus" tab, for all Decoders (SMTP, IMAP, POP3, FTP, HTTP, SMB protocols), set the Action to "drop" or “reset-both”.</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Use the Profile in a Security Policy:</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Select an existing policy rule or select "Add" to create a new one.</t>
    </r>
    <r>
      <rPr>
        <sz val="11"/>
        <color rgb="FF000000"/>
        <rFont val="Calibri"/>
      </rPr>
      <t xml:space="preserve">
</t>
    </r>
    <r>
      <rPr>
        <sz val="11"/>
        <color rgb="FF000000"/>
        <rFont val="Calibri"/>
      </rPr>
      <t>In the "Actions" tab in the "Profile Setting" section; , in the "Profile Type" field, select Profiles. The window will change to display the different categories of Profiles.</t>
    </r>
    <r>
      <rPr>
        <sz val="11"/>
        <color rgb="FF000000"/>
        <rFont val="Calibri"/>
      </rPr>
      <t xml:space="preserve">
</t>
    </r>
    <r>
      <rPr>
        <sz val="11"/>
        <color rgb="FF000000"/>
        <rFont val="Calibri"/>
      </rPr>
      <t xml:space="preserve">In the "Actions" tab, in the "Profile Setting" section; in the "Antivirus" field, select the configured Antivirus Profile. </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 xml:space="preserve">Commit changes by selecting "Commit" in the upper-right corner of the screen. </t>
    </r>
    <r>
      <rPr>
        <sz val="11"/>
        <color rgb="FF000000"/>
        <rFont val="Calibri"/>
      </rPr>
      <t xml:space="preserve">
</t>
    </r>
    <r>
      <rPr>
        <sz val="11"/>
        <color rgb="FF000000"/>
        <rFont val="Calibri"/>
      </rPr>
      <t>Select "OK" when the confirmation dialog appears.</t>
    </r>
  </si>
  <si>
    <r>
      <rPr>
        <sz val="11"/>
        <color rgb="FF000000"/>
        <rFont val="Calibri"/>
      </rPr>
      <t>MMobile code is defined as software modules obtained from remote systems, transferred across a network, and then downloaded and executed on a local system without explicit installation or execution by the recipient.</t>
    </r>
    <r>
      <rPr>
        <sz val="11"/>
        <color rgb="FF000000"/>
        <rFont val="Calibri"/>
      </rPr>
      <t xml:space="preserve">
</t>
    </r>
    <r>
      <rPr>
        <sz val="11"/>
        <color rgb="FF000000"/>
        <rFont val="Calibri"/>
      </rPr>
      <t>This applies to mobile code that may originate either internal to or external from the enclave. Mobile code is defined as software modules obtained from remote systems, transferred across a network, and then downloaded and executed on a local system without explicit installation or execution by the recipient.</t>
    </r>
    <r>
      <rPr>
        <sz val="11"/>
        <color rgb="FF000000"/>
        <rFont val="Calibri"/>
      </rPr>
      <t xml:space="preserve">
</t>
    </r>
    <r>
      <rPr>
        <sz val="11"/>
        <color rgb="FF000000"/>
        <rFont val="Calibri"/>
      </rPr>
      <t>The Palo Alto Networks security platform allows customized profiles to be used to perform antivirus inspection for traffic between zones. Antivirus, anti-spyware, and vulnerability protection features require a specific license. There is a default Antivirus Profile; the profile inspects all of the listed protocol decoders for viruses, and generates alerts for SMTP, IMAP, and POP3 protocols while denying for FTP, HTTP, and SMB protocols. However, these default actions cannot be edited and the values for the FTP, HTTP, and SMB protocols do not meet the requirement, so customized profiles must be used.</t>
    </r>
  </si>
  <si>
    <r>
      <rPr>
        <sz val="11"/>
        <color rgb="FF000000"/>
        <rFont val="Calibri"/>
      </rPr>
      <t>Go to Objects &gt;&gt; Security Profiles &gt;&gt; Antivirus</t>
    </r>
    <r>
      <rPr>
        <sz val="11"/>
        <color rgb="FF000000"/>
        <rFont val="Calibri"/>
      </rPr>
      <t xml:space="preserve">
</t>
    </r>
    <r>
      <rPr>
        <sz val="11"/>
        <color rgb="FF000000"/>
        <rFont val="Calibri"/>
      </rPr>
      <t>If there are no Antivirus Profiles configured other than the default, this is a finding.</t>
    </r>
    <r>
      <rPr>
        <sz val="11"/>
        <color rgb="FF000000"/>
        <rFont val="Calibri"/>
      </rPr>
      <t xml:space="preserve">
</t>
    </r>
    <r>
      <rPr>
        <sz val="11"/>
        <color rgb="FF000000"/>
        <rFont val="Calibri"/>
      </rPr>
      <t>View the configured Antivirus Profiles; for each protocol decoder (SMTP, IMAP, POP3, FTP, HTTP, SMB), if the "Action" is anything other than “drop” or “reset-both”, this is a finding.</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 xml:space="preserve">Review each of the configured security policies in turn. </t>
    </r>
    <r>
      <rPr>
        <sz val="11"/>
        <color rgb="FF000000"/>
        <rFont val="Calibri"/>
      </rPr>
      <t xml:space="preserve">
</t>
    </r>
    <r>
      <rPr>
        <sz val="11"/>
        <color rgb="FF000000"/>
        <rFont val="Calibri"/>
      </rPr>
      <t xml:space="preserve">For any Security Policy that affects traffic between Zones (interzone), view the "Profile" column. </t>
    </r>
    <r>
      <rPr>
        <sz val="11"/>
        <color rgb="FF000000"/>
        <rFont val="Calibri"/>
      </rPr>
      <t xml:space="preserve">
</t>
    </r>
    <r>
      <rPr>
        <sz val="11"/>
        <color rgb="FF000000"/>
        <rFont val="Calibri"/>
      </rPr>
      <t>If the "Profile" column does not display the "Antivirus Profile" symbol, this is a finding.</t>
    </r>
  </si>
  <si>
    <t>V-228854</t>
  </si>
  <si>
    <r>
      <rPr>
        <sz val="11"/>
        <rFont val="Calibri"/>
      </rPr>
      <t>The Palo Alto Networks security platform, if used as a TLS gateway/decryption point or VPN concentrator, must control remote access methods (inspect and filter traffic).</t>
    </r>
  </si>
  <si>
    <r>
      <rPr>
        <sz val="11"/>
        <color rgb="FF000000"/>
        <rFont val="Calibri"/>
      </rPr>
      <t>These instructions explain the steps involved, but do not provide specific details since the exact policies and expected traffic are not known.</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"Security Policy Rule" window, complete the required fields.</t>
    </r>
    <r>
      <rPr>
        <sz val="11"/>
        <color rgb="FF000000"/>
        <rFont val="Calibri"/>
      </rPr>
      <t xml:space="preserve">
</t>
    </r>
    <r>
      <rPr>
        <sz val="11"/>
        <color rgb="FF000000"/>
        <rFont val="Calibri"/>
      </rPr>
      <t>Configure the Security Policy in accordance with the policy for the resulting decrypted traffic.</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</si>
  <si>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Remote access devices, such as those providing remote access to network devices and information systems, which lack automated control capabilities, increase risk and makes remote user access management difficult at best.</t>
    </r>
    <r>
      <rPr>
        <sz val="11"/>
        <color rgb="FF000000"/>
        <rFont val="Calibri"/>
      </rPr>
      <t xml:space="preserve">
</t>
    </r>
    <r>
      <rPr>
        <sz val="11"/>
        <color rgb="FF000000"/>
        <rFont val="Calibri"/>
      </rPr>
      <t>Remote access is access to DoD-nonpublic information systems by an authorized user (or an information system) communicating through an external, non-organization-controlled network. Remote access methods include broadband and wireless connections. Remote access methods include, for example, proxied remote encrypted traffic (e.g., TLS gateways, web content filters, and webmail proxies).</t>
    </r>
    <r>
      <rPr>
        <sz val="11"/>
        <color rgb="FF000000"/>
        <rFont val="Calibri"/>
      </rPr>
      <t xml:space="preserve">
</t>
    </r>
    <r>
      <rPr>
        <sz val="11"/>
        <color rgb="FF000000"/>
        <rFont val="Calibri"/>
      </rPr>
      <t>If the Palo Alto Networks security platform is used as a TLS gateway/decryption point or VPN concentrator, configure the device to inspect and filter decrypted traffic. For each type of SSL/TLS traffic that is decrypted, the resulting traffic must be inspected and filtered.  For example, HTTPS traffic that is decrypted must have the HTTP traffic inspected and filtered.</t>
    </r>
  </si>
  <si>
    <r>
      <rPr>
        <sz val="11"/>
        <color rgb="FF000000"/>
        <rFont val="Calibri"/>
      </rPr>
      <t>If the Palo Alto Networks security platform is not used as a TLS gateway/decryption point or VPN concentrator, this is not applicable.</t>
    </r>
    <r>
      <rPr>
        <sz val="11"/>
        <color rgb="FF000000"/>
        <rFont val="Calibri"/>
      </rPr>
      <t xml:space="preserve">
</t>
    </r>
    <r>
      <rPr>
        <sz val="11"/>
        <color rgb="FF000000"/>
        <rFont val="Calibri"/>
      </rPr>
      <t>Go to Policies &gt;&gt; Decryption</t>
    </r>
    <r>
      <rPr>
        <sz val="11"/>
        <color rgb="FF000000"/>
        <rFont val="Calibri"/>
      </rPr>
      <t xml:space="preserve">
</t>
    </r>
    <r>
      <rPr>
        <sz val="11"/>
        <color rgb="FF000000"/>
        <rFont val="Calibri"/>
      </rPr>
      <t>Note each configured decryption policy.</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View the configured security policies.</t>
    </r>
    <r>
      <rPr>
        <sz val="11"/>
        <color rgb="FF000000"/>
        <rFont val="Calibri"/>
      </rPr>
      <t xml:space="preserve">
</t>
    </r>
    <r>
      <rPr>
        <sz val="11"/>
        <color rgb="FF000000"/>
        <rFont val="Calibri"/>
      </rPr>
      <t>If there is a decryption policy that does not have a corresponding security policy, this is a finding.</t>
    </r>
    <r>
      <rPr>
        <sz val="11"/>
        <color rgb="FF000000"/>
        <rFont val="Calibri"/>
      </rPr>
      <t xml:space="preserve">
</t>
    </r>
    <r>
      <rPr>
        <sz val="11"/>
        <color rgb="FF000000"/>
        <rFont val="Calibri"/>
      </rPr>
      <t>The matching policy may not be obvious, and it may be necessary for the Administrator to identify the corresponding security policy.</t>
    </r>
  </si>
  <si>
    <t>V-228855</t>
  </si>
  <si>
    <r>
      <rPr>
        <sz val="11"/>
        <rFont val="Calibri"/>
      </rPr>
      <t>The Palo Alto Networks security, if used as a TLS gateway/decryption point or VPN concentrator, must provide the capability to immediately disconnect or disable remote access to the information system.</t>
    </r>
  </si>
  <si>
    <r>
      <rPr>
        <sz val="11"/>
        <color rgb="FF000000"/>
        <rFont val="Calibri"/>
      </rPr>
      <t>These instructions explain the steps involved but do not provide specific details since the exact policies and expected traffic are not known.</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"Security Policy Rule" window, complete the required fields.</t>
    </r>
    <r>
      <rPr>
        <sz val="11"/>
        <color rgb="FF000000"/>
        <rFont val="Calibri"/>
      </rPr>
      <t xml:space="preserve">
</t>
    </r>
    <r>
      <rPr>
        <sz val="11"/>
        <color rgb="FF000000"/>
        <rFont val="Calibri"/>
      </rPr>
      <t>Configure the Security Policy in accordance with the enclave's or system's policy for the resulting decrypted traffic.</t>
    </r>
    <r>
      <rPr>
        <sz val="11"/>
        <color rgb="FF000000"/>
        <rFont val="Calibri"/>
      </rPr>
      <t xml:space="preserve">
</t>
    </r>
    <r>
      <rPr>
        <sz val="11"/>
        <color rgb="FF000000"/>
        <rFont val="Calibri"/>
      </rPr>
      <t>For any traffic that violates the enclave policy, configure the Security Policy rule to deny the traffic.</t>
    </r>
    <r>
      <rPr>
        <sz val="11"/>
        <color rgb="FF000000"/>
        <rFont val="Calibri"/>
      </rPr>
      <t xml:space="preserve">
</t>
    </r>
    <r>
      <rPr>
        <sz val="11"/>
        <color rgb="FF000000"/>
        <rFont val="Calibri"/>
      </rPr>
      <t>In the "Security Policy Rule" window, in the "Actions" tab, in the "Action Setting" section, select "deny".</t>
    </r>
    <r>
      <rPr>
        <sz val="11"/>
        <color rgb="FF000000"/>
        <rFont val="Calibri"/>
      </rPr>
      <t xml:space="preserve">
</t>
    </r>
    <r>
      <rPr>
        <sz val="11"/>
        <color rgb="FF000000"/>
        <rFont val="Calibri"/>
      </rPr>
      <t xml:space="preserve">For any traffic that is allowed, configure the Security Policy Rule to allow the traffic and apply Antivirus and Vulnerability Protection Profiles. </t>
    </r>
    <r>
      <rPr>
        <sz val="11"/>
        <color rgb="FF000000"/>
        <rFont val="Calibri"/>
      </rPr>
      <t xml:space="preserve">
</t>
    </r>
    <r>
      <rPr>
        <sz val="11"/>
        <color rgb="FF000000"/>
        <rFont val="Calibri"/>
      </rPr>
      <t>In the "Security Policy Rule" window, in the "Actions" tab, in the "Action Setting" section, select "allow".</t>
    </r>
    <r>
      <rPr>
        <sz val="11"/>
        <color rgb="FF000000"/>
        <rFont val="Calibri"/>
      </rPr>
      <t xml:space="preserve">
</t>
    </r>
    <r>
      <rPr>
        <sz val="11"/>
        <color rgb="FF000000"/>
        <rFont val="Calibri"/>
      </rPr>
      <t>In the "Security Policy Rule" window, in the "Actions" tab, in the "Profiles Setting" section, select the necessary Profiles.</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</si>
  <si>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Without the ability to immediately disconnect or disable remote access, an attack or other compromise taking place would not be immediately stopped.</t>
    </r>
    <r>
      <rPr>
        <sz val="11"/>
        <color rgb="FF000000"/>
        <rFont val="Calibri"/>
      </rPr>
      <t xml:space="preserve">
</t>
    </r>
    <r>
      <rPr>
        <sz val="11"/>
        <color rgb="FF000000"/>
        <rFont val="Calibri"/>
      </rPr>
      <t>Remote access functionality must have the capability to immediately disconnect current users remotely accessing the information system and/or disable further remote access. The remote access functionality may implement features such as automatic disconnect (or user-initiated disconnect) in case of adverse information based on an indicator of compromise or attack.</t>
    </r>
    <r>
      <rPr>
        <sz val="11"/>
        <color rgb="FF000000"/>
        <rFont val="Calibri"/>
      </rPr>
      <t xml:space="preserve">
</t>
    </r>
    <r>
      <rPr>
        <sz val="11"/>
        <color rgb="FF000000"/>
        <rFont val="Calibri"/>
      </rPr>
      <t>If the Palo Alto Networks security platform is used as a TLS gateway/decryption point or VPN concentrator, configure the device to deny decrypted traffic that violates the enclave or system policies. For each type of SSL/TLS traffic that is decrypted, the resulting traffic must be inspected and filtered.</t>
    </r>
  </si>
  <si>
    <r>
      <rPr>
        <sz val="11"/>
        <color rgb="FF000000"/>
        <rFont val="Calibri"/>
      </rPr>
      <t>If the Palo Alto Networks security platform is not used as a TLS gateway/decryption point or VPN concentrator, this is not applicable.</t>
    </r>
    <r>
      <rPr>
        <sz val="11"/>
        <color rgb="FF000000"/>
        <rFont val="Calibri"/>
      </rPr>
      <t xml:space="preserve">
</t>
    </r>
    <r>
      <rPr>
        <sz val="11"/>
        <color rgb="FF000000"/>
        <rFont val="Calibri"/>
      </rPr>
      <t>Go to Policies &gt;&gt; Decryption</t>
    </r>
    <r>
      <rPr>
        <sz val="11"/>
        <color rgb="FF000000"/>
        <rFont val="Calibri"/>
      </rPr>
      <t xml:space="preserve">
</t>
    </r>
    <r>
      <rPr>
        <sz val="11"/>
        <color rgb="FF000000"/>
        <rFont val="Calibri"/>
      </rPr>
      <t>Note each configured decryption policy.</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View the configured security policies.</t>
    </r>
    <r>
      <rPr>
        <sz val="11"/>
        <color rgb="FF000000"/>
        <rFont val="Calibri"/>
      </rPr>
      <t xml:space="preserve">
</t>
    </r>
    <r>
      <rPr>
        <sz val="11"/>
        <color rgb="FF000000"/>
        <rFont val="Calibri"/>
      </rPr>
      <t>If there is a decryption policy that does not have a corresponding security policy, this is a finding.</t>
    </r>
    <r>
      <rPr>
        <sz val="11"/>
        <color rgb="FF000000"/>
        <rFont val="Calibri"/>
      </rPr>
      <t xml:space="preserve">
</t>
    </r>
    <r>
      <rPr>
        <sz val="11"/>
        <color rgb="FF000000"/>
        <rFont val="Calibri"/>
      </rPr>
      <t>The matching policy may not be obvious, and it may be necessary for the Administrator to identify the corresponding security policy.</t>
    </r>
    <r>
      <rPr>
        <sz val="11"/>
        <color rgb="FF000000"/>
        <rFont val="Calibri"/>
      </rPr>
      <t xml:space="preserve">
</t>
    </r>
    <r>
      <rPr>
        <sz val="11"/>
        <color rgb="FF000000"/>
        <rFont val="Calibri"/>
      </rPr>
      <t>Select the Security Policy Rules applied to the decrypted traffic. If it allows traffic that is prohibited, this is a finding.</t>
    </r>
  </si>
  <si>
    <t>V-228856</t>
  </si>
  <si>
    <r>
      <rPr>
        <sz val="11"/>
        <rFont val="Calibri"/>
      </rPr>
      <t>To protect against data mining, the Palo Alto Networks security platform must detect and prevent SQL and other code injection attacks launched against data storage objects, including, at a minimum, databases, database records, queries, and fields.</t>
    </r>
  </si>
  <si>
    <r>
      <rPr>
        <sz val="11"/>
        <color rgb="FF000000"/>
        <rFont val="Calibri"/>
      </rPr>
      <t>Create and apply a Vulnerability Protection Profile to protect database assets by blocking and alerting on attacks. This profile has two rules; the first blocks critical, high, and medium threats, and the second alerts on low and informational threats.</t>
    </r>
    <r>
      <rPr>
        <sz val="11"/>
        <color rgb="FF000000"/>
        <rFont val="Calibri"/>
      </rPr>
      <t xml:space="preserve">
</t>
    </r>
    <r>
      <rPr>
        <sz val="11"/>
        <color rgb="FF000000"/>
        <rFont val="Calibri"/>
      </rPr>
      <t>Go to Objects &gt;&gt; Security Profiles &gt;&gt; Vulnerability Protection</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"Vulnerability Protection Profile" window, complete the required fields.</t>
    </r>
    <r>
      <rPr>
        <sz val="11"/>
        <color rgb="FF000000"/>
        <rFont val="Calibri"/>
      </rPr>
      <t xml:space="preserve">
</t>
    </r>
    <r>
      <rPr>
        <sz val="11"/>
        <color rgb="FF000000"/>
        <rFont val="Calibri"/>
      </rPr>
      <t>In the "Name" field, enter the name of the Vulnerability Protection Profile.</t>
    </r>
    <r>
      <rPr>
        <sz val="11"/>
        <color rgb="FF000000"/>
        <rFont val="Calibri"/>
      </rPr>
      <t xml:space="preserve">
</t>
    </r>
    <r>
      <rPr>
        <sz val="11"/>
        <color rgb="FF000000"/>
        <rFont val="Calibri"/>
      </rPr>
      <t>In the "Description" field, enter the description of the Vulnerability Protection Profile.</t>
    </r>
    <r>
      <rPr>
        <sz val="11"/>
        <color rgb="FF000000"/>
        <rFont val="Calibri"/>
      </rPr>
      <t xml:space="preserve">
</t>
    </r>
    <r>
      <rPr>
        <sz val="11"/>
        <color rgb="FF000000"/>
        <rFont val="Calibri"/>
      </rPr>
      <t>In the "Rules" tab, select "Add".</t>
    </r>
    <r>
      <rPr>
        <sz val="11"/>
        <color rgb="FF000000"/>
        <rFont val="Calibri"/>
      </rPr>
      <t xml:space="preserve">
</t>
    </r>
    <r>
      <rPr>
        <sz val="11"/>
        <color rgb="FF000000"/>
        <rFont val="Calibri"/>
      </rPr>
      <t xml:space="preserve">In the "Vulnerability Protection Rule" window, </t>
    </r>
    <r>
      <rPr>
        <sz val="11"/>
        <color rgb="FF000000"/>
        <rFont val="Calibri"/>
      </rPr>
      <t xml:space="preserve">
</t>
    </r>
    <r>
      <rPr>
        <sz val="11"/>
        <color rgb="FF000000"/>
        <rFont val="Calibri"/>
      </rPr>
      <t>In the "Rule Name" field, enter the Rule name,</t>
    </r>
    <r>
      <rPr>
        <sz val="11"/>
        <color rgb="FF000000"/>
        <rFont val="Calibri"/>
      </rPr>
      <t xml:space="preserve">
</t>
    </r>
    <r>
      <rPr>
        <sz val="11"/>
        <color rgb="FF000000"/>
        <rFont val="Calibri"/>
      </rPr>
      <t>In the "Threat Name" field, select "any",</t>
    </r>
    <r>
      <rPr>
        <sz val="11"/>
        <color rgb="FF000000"/>
        <rFont val="Calibri"/>
      </rPr>
      <t xml:space="preserve">
</t>
    </r>
    <r>
      <rPr>
        <sz val="11"/>
        <color rgb="FF000000"/>
        <rFont val="Calibri"/>
      </rPr>
      <t>In the "Action" field, select "block".</t>
    </r>
    <r>
      <rPr>
        <sz val="11"/>
        <color rgb="FF000000"/>
        <rFont val="Calibri"/>
      </rPr>
      <t xml:space="preserve">
</t>
    </r>
    <r>
      <rPr>
        <sz val="11"/>
        <color rgb="FF000000"/>
        <rFont val="Calibri"/>
      </rPr>
      <t>In the "Host type" field, select "server".</t>
    </r>
    <r>
      <rPr>
        <sz val="11"/>
        <color rgb="FF000000"/>
        <rFont val="Calibri"/>
      </rPr>
      <t xml:space="preserve">
</t>
    </r>
    <r>
      <rPr>
        <sz val="11"/>
        <color rgb="FF000000"/>
        <rFont val="Calibri"/>
      </rPr>
      <t xml:space="preserve">Select the check boxes above the "CVE" and "Vendor ID" boxes. </t>
    </r>
    <r>
      <rPr>
        <sz val="11"/>
        <color rgb="FF000000"/>
        <rFont val="Calibri"/>
      </rPr>
      <t xml:space="preserve">
</t>
    </r>
    <r>
      <rPr>
        <sz val="11"/>
        <color rgb="FF000000"/>
        <rFont val="Calibri"/>
      </rPr>
      <t>In the "Severity" section, select the "critical", "high", and "medium" check boxes.</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In the "Vulnerability Protection Profile" window, select the configured rule, then select "OK".</t>
    </r>
    <r>
      <rPr>
        <sz val="11"/>
        <color rgb="FF000000"/>
        <rFont val="Calibri"/>
      </rPr>
      <t xml:space="preserve">
</t>
    </r>
    <r>
      <rPr>
        <sz val="11"/>
        <color rgb="FF000000"/>
        <rFont val="Calibri"/>
      </rPr>
      <t>Add a second rule that  alerts on low and informational threats.</t>
    </r>
    <r>
      <rPr>
        <sz val="11"/>
        <color rgb="FF000000"/>
        <rFont val="Calibri"/>
      </rPr>
      <t xml:space="preserve">
</t>
    </r>
    <r>
      <rPr>
        <sz val="11"/>
        <color rgb="FF000000"/>
        <rFont val="Calibri"/>
      </rPr>
      <t>Apply the Vulnerability Protection Profile to the Security Policy Rules permitting traffic to the databases.</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Select an existing policy rule or select "Add" to create a new one.</t>
    </r>
    <r>
      <rPr>
        <sz val="11"/>
        <color rgb="FF000000"/>
        <rFont val="Calibri"/>
      </rPr>
      <t xml:space="preserve">
</t>
    </r>
    <r>
      <rPr>
        <sz val="11"/>
        <color rgb="FF000000"/>
        <rFont val="Calibri"/>
      </rPr>
      <t xml:space="preserve">In the "Actions" tab in the "Profile Setting" section; in the "Profile Type" field, select "Profiles".  The window will change to display the different categories of Profiles.  </t>
    </r>
    <r>
      <rPr>
        <sz val="11"/>
        <color rgb="FF000000"/>
        <rFont val="Calibri"/>
      </rPr>
      <t xml:space="preserve">
</t>
    </r>
    <r>
      <rPr>
        <sz val="11"/>
        <color rgb="FF000000"/>
        <rFont val="Calibri"/>
      </rPr>
      <t>In the "Actions" tab in the "Profile Setting" section; in the "Vulnerability Protection" field, select the configured Vulnerability Protection Profile.</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</si>
  <si>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Data mining is the analysis of large quantities of data to discover patterns and is used in intelligence gathering. Failure to prevent attacks launched against organizational information from unauthorized data mining may result in the compromise of information.</t>
    </r>
    <r>
      <rPr>
        <sz val="11"/>
        <color rgb="FF000000"/>
        <rFont val="Calibri"/>
      </rPr>
      <t xml:space="preserve">
</t>
    </r>
    <r>
      <rPr>
        <sz val="11"/>
        <color rgb="FF000000"/>
        <rFont val="Calibri"/>
      </rPr>
      <t>Injection attacks allow an attacker to inject code into a program or query or inject malware onto a computer to execute remote commands that can read or modify a database or change data on a website. Web applications frequently access databases to store, retrieve, and update information. An attacker can construct inputs that the database will execute. This is most commonly referred to as a code injection attack. This type of attack includes XPath and LDAP injections.</t>
    </r>
  </si>
  <si>
    <r>
      <rPr>
        <sz val="11"/>
        <color rgb="FF000000"/>
        <rFont val="Calibri"/>
      </rPr>
      <t>Go to  Objects &gt;&gt; Security Profiles &gt;&gt; Vulnerability Protection</t>
    </r>
    <r>
      <rPr>
        <sz val="11"/>
        <color rgb="FF000000"/>
        <rFont val="Calibri"/>
      </rPr>
      <t xml:space="preserve">
</t>
    </r>
    <r>
      <rPr>
        <sz val="11"/>
        <color rgb="FF000000"/>
        <rFont val="Calibri"/>
      </rPr>
      <t>If there are no Vulnerability Protection Profiles configured, this is a finding.</t>
    </r>
    <r>
      <rPr>
        <sz val="11"/>
        <color rgb="FF000000"/>
        <rFont val="Calibri"/>
      </rPr>
      <t xml:space="preserve">
</t>
    </r>
    <r>
      <rPr>
        <sz val="11"/>
        <color rgb="FF000000"/>
        <rFont val="Calibri"/>
      </rPr>
      <t>Ask the Administrator which Vulnerability Protection Profile is used to protect database assets by blocking and alerting on attacks.</t>
    </r>
    <r>
      <rPr>
        <sz val="11"/>
        <color rgb="FF000000"/>
        <rFont val="Calibri"/>
      </rPr>
      <t xml:space="preserve">
</t>
    </r>
    <r>
      <rPr>
        <sz val="11"/>
        <color rgb="FF000000"/>
        <rFont val="Calibri"/>
      </rPr>
      <t>View the configured Vulnerability Protection Profile</t>
    </r>
    <r>
      <rPr>
        <sz val="11"/>
        <color rgb="FF000000"/>
        <rFont val="Calibri"/>
      </rPr>
      <t xml:space="preserve">
</t>
    </r>
    <r>
      <rPr>
        <sz val="11"/>
        <color rgb="FF000000"/>
        <rFont val="Calibri"/>
      </rPr>
      <t>Check the "Severity" and "Action" columns.</t>
    </r>
    <r>
      <rPr>
        <sz val="11"/>
        <color rgb="FF000000"/>
        <rFont val="Calibri"/>
      </rPr>
      <t xml:space="preserve">
</t>
    </r>
    <r>
      <rPr>
        <sz val="11"/>
        <color rgb="FF000000"/>
        <rFont val="Calibri"/>
      </rPr>
      <t>If the Vulnerability Protection Profile used for database protection does not block all critical, high, and medium threats, this is a finding.</t>
    </r>
    <r>
      <rPr>
        <sz val="11"/>
        <color rgb="FF000000"/>
        <rFont val="Calibri"/>
      </rPr>
      <t xml:space="preserve">
</t>
    </r>
    <r>
      <rPr>
        <sz val="11"/>
        <color rgb="FF000000"/>
        <rFont val="Calibri"/>
      </rPr>
      <t>If the Vulnerability Protection Profile used for database protection does not alert on low and informational threats, this is a finding.</t>
    </r>
    <r>
      <rPr>
        <sz val="11"/>
        <color rgb="FF000000"/>
        <rFont val="Calibri"/>
      </rPr>
      <t xml:space="preserve">
</t>
    </r>
    <r>
      <rPr>
        <sz val="11"/>
        <color rgb="FF000000"/>
        <rFont val="Calibri"/>
      </rPr>
      <t>Ask the Administrator which Security Policy is used to protect database assets:</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View the configured Security Policy.</t>
    </r>
    <r>
      <rPr>
        <sz val="11"/>
        <color rgb="FF000000"/>
        <rFont val="Calibri"/>
      </rPr>
      <t xml:space="preserve">
</t>
    </r>
    <r>
      <rPr>
        <sz val="11"/>
        <color rgb="FF000000"/>
        <rFont val="Calibri"/>
      </rPr>
      <t>View the "Profile" column.</t>
    </r>
    <r>
      <rPr>
        <sz val="11"/>
        <color rgb="FF000000"/>
        <rFont val="Calibri"/>
      </rPr>
      <t xml:space="preserve">
</t>
    </r>
    <r>
      <rPr>
        <sz val="11"/>
        <color rgb="FF000000"/>
        <rFont val="Calibri"/>
      </rPr>
      <t>If the "Profile" column does not display the "Vulnerability Protection Profile" symbol, this is a finding.</t>
    </r>
    <r>
      <rPr>
        <sz val="11"/>
        <color rgb="FF000000"/>
        <rFont val="Calibri"/>
      </rPr>
      <t xml:space="preserve">
</t>
    </r>
    <r>
      <rPr>
        <sz val="11"/>
        <color rgb="FF000000"/>
        <rFont val="Calibri"/>
      </rPr>
      <t>Moving the cursor over the symbol will list the exact Vulnerability Protection Profiles applied.</t>
    </r>
    <r>
      <rPr>
        <sz val="11"/>
        <color rgb="FF000000"/>
        <rFont val="Calibri"/>
      </rPr>
      <t xml:space="preserve">
</t>
    </r>
    <r>
      <rPr>
        <sz val="11"/>
        <color rgb="FF000000"/>
        <rFont val="Calibri"/>
      </rPr>
      <t>If the specific Vulnerability Protection Profile is not listed, this is a finding.</t>
    </r>
  </si>
  <si>
    <t>V-228857</t>
  </si>
  <si>
    <r>
      <rPr>
        <sz val="11"/>
        <rFont val="Calibri"/>
      </rPr>
      <t>To protect against data mining, the Palo Alto Networks security platform must detect and prevent code injection attacks launched against application objects including, at a minimum, application URLs and application code.</t>
    </r>
  </si>
  <si>
    <r>
      <rPr>
        <sz val="11"/>
        <color rgb="FF000000"/>
        <rFont val="Calibri"/>
      </rPr>
      <t>Create and apply a Vulnerability Protection Profile to protect application assets by blocking and alerting on attacks. This profile has two rules; the first blocks critical, high, and medium threats, and the second alerts on low and informational threats.</t>
    </r>
    <r>
      <rPr>
        <sz val="11"/>
        <color rgb="FF000000"/>
        <rFont val="Calibri"/>
      </rPr>
      <t xml:space="preserve">
</t>
    </r>
    <r>
      <rPr>
        <sz val="11"/>
        <color rgb="FF000000"/>
        <rFont val="Calibri"/>
      </rPr>
      <t>Go to Objects &gt;&gt; Security Profiles &gt;&gt; Vulnerability Protection</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"Vulnerability Protection Profile" window, complete the required fields.</t>
    </r>
    <r>
      <rPr>
        <sz val="11"/>
        <color rgb="FF000000"/>
        <rFont val="Calibri"/>
      </rPr>
      <t xml:space="preserve">
</t>
    </r>
    <r>
      <rPr>
        <sz val="11"/>
        <color rgb="FF000000"/>
        <rFont val="Calibri"/>
      </rPr>
      <t>In the "Name" field, enter the name of the Vulnerability Protection Profile.</t>
    </r>
    <r>
      <rPr>
        <sz val="11"/>
        <color rgb="FF000000"/>
        <rFont val="Calibri"/>
      </rPr>
      <t xml:space="preserve">
</t>
    </r>
    <r>
      <rPr>
        <sz val="11"/>
        <color rgb="FF000000"/>
        <rFont val="Calibri"/>
      </rPr>
      <t>In the "Description" field, enter the description of the Vulnerability Protection Profile.</t>
    </r>
    <r>
      <rPr>
        <sz val="11"/>
        <color rgb="FF000000"/>
        <rFont val="Calibri"/>
      </rPr>
      <t xml:space="preserve">
</t>
    </r>
    <r>
      <rPr>
        <sz val="11"/>
        <color rgb="FF000000"/>
        <rFont val="Calibri"/>
      </rPr>
      <t>In the "Rules" tab, select "Add".</t>
    </r>
    <r>
      <rPr>
        <sz val="11"/>
        <color rgb="FF000000"/>
        <rFont val="Calibri"/>
      </rPr>
      <t xml:space="preserve">
</t>
    </r>
    <r>
      <rPr>
        <sz val="11"/>
        <color rgb="FF000000"/>
        <rFont val="Calibri"/>
      </rPr>
      <t xml:space="preserve">In the "Vulnerability Protection Rule" window, </t>
    </r>
    <r>
      <rPr>
        <sz val="11"/>
        <color rgb="FF000000"/>
        <rFont val="Calibri"/>
      </rPr>
      <t xml:space="preserve">
</t>
    </r>
    <r>
      <rPr>
        <sz val="11"/>
        <color rgb="FF000000"/>
        <rFont val="Calibri"/>
      </rPr>
      <t>In the "Rule Name" field, enter the Rule name,</t>
    </r>
    <r>
      <rPr>
        <sz val="11"/>
        <color rgb="FF000000"/>
        <rFont val="Calibri"/>
      </rPr>
      <t xml:space="preserve">
</t>
    </r>
    <r>
      <rPr>
        <sz val="11"/>
        <color rgb="FF000000"/>
        <rFont val="Calibri"/>
      </rPr>
      <t>In the "Threat Name" field, select "any",</t>
    </r>
    <r>
      <rPr>
        <sz val="11"/>
        <color rgb="FF000000"/>
        <rFont val="Calibri"/>
      </rPr>
      <t xml:space="preserve">
</t>
    </r>
    <r>
      <rPr>
        <sz val="11"/>
        <color rgb="FF000000"/>
        <rFont val="Calibri"/>
      </rPr>
      <t>In the "Action" field, select "block".</t>
    </r>
    <r>
      <rPr>
        <sz val="11"/>
        <color rgb="FF000000"/>
        <rFont val="Calibri"/>
      </rPr>
      <t xml:space="preserve">
</t>
    </r>
    <r>
      <rPr>
        <sz val="11"/>
        <color rgb="FF000000"/>
        <rFont val="Calibri"/>
      </rPr>
      <t>In the "Host type" field, select "server".</t>
    </r>
    <r>
      <rPr>
        <sz val="11"/>
        <color rgb="FF000000"/>
        <rFont val="Calibri"/>
      </rPr>
      <t xml:space="preserve">
</t>
    </r>
    <r>
      <rPr>
        <sz val="11"/>
        <color rgb="FF000000"/>
        <rFont val="Calibri"/>
      </rPr>
      <t xml:space="preserve">Select the check boxes above the "CVE" and "Vendor ID" boxes. </t>
    </r>
    <r>
      <rPr>
        <sz val="11"/>
        <color rgb="FF000000"/>
        <rFont val="Calibri"/>
      </rPr>
      <t xml:space="preserve">
</t>
    </r>
    <r>
      <rPr>
        <sz val="11"/>
        <color rgb="FF000000"/>
        <rFont val="Calibri"/>
      </rPr>
      <t>In the "Severity" section, select the "critical", "high", and "medium" check boxes.</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In the "Vulnerability Protection Profile" window, select the configured rule, then select "OK".</t>
    </r>
    <r>
      <rPr>
        <sz val="11"/>
        <color rgb="FF000000"/>
        <rFont val="Calibri"/>
      </rPr>
      <t xml:space="preserve">
</t>
    </r>
    <r>
      <rPr>
        <sz val="11"/>
        <color rgb="FF000000"/>
        <rFont val="Calibri"/>
      </rPr>
      <t>Add a second rule that  alerts on low and informational threats.</t>
    </r>
    <r>
      <rPr>
        <sz val="11"/>
        <color rgb="FF000000"/>
        <rFont val="Calibri"/>
      </rPr>
      <t xml:space="preserve">
</t>
    </r>
    <r>
      <rPr>
        <sz val="11"/>
        <color rgb="FF000000"/>
        <rFont val="Calibri"/>
      </rPr>
      <t>Apply the Vulnerability Protection Profile to the Security Policy Rules permitting traffic to the applications.</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Select an existing policy rule or select "Add" to create a new one.</t>
    </r>
    <r>
      <rPr>
        <sz val="11"/>
        <color rgb="FF000000"/>
        <rFont val="Calibri"/>
      </rPr>
      <t xml:space="preserve">
</t>
    </r>
    <r>
      <rPr>
        <sz val="11"/>
        <color rgb="FF000000"/>
        <rFont val="Calibri"/>
      </rPr>
      <t xml:space="preserve">In the "Actions" tab in the "Profile Setting" section; in the "Profile Type" field, select "Profiles".  The window will change to display the different categories of Profiles.  </t>
    </r>
    <r>
      <rPr>
        <sz val="11"/>
        <color rgb="FF000000"/>
        <rFont val="Calibri"/>
      </rPr>
      <t xml:space="preserve">
</t>
    </r>
    <r>
      <rPr>
        <sz val="11"/>
        <color rgb="FF000000"/>
        <rFont val="Calibri"/>
      </rPr>
      <t>In the "Actions" tab in the "Profile Setting" section; in the "Vulnerability Protection" field, select the configured Vulnerability Protection Profile.</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</si>
  <si>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Data mining is the analysis of large quantities of data to discover patterns and is used in intelligence gathering. Failure to prevent attacks launched against organizational information from unauthorized data mining may result in the compromise of information.</t>
    </r>
    <r>
      <rPr>
        <sz val="11"/>
        <color rgb="FF000000"/>
        <rFont val="Calibri"/>
      </rPr>
      <t xml:space="preserve">
</t>
    </r>
    <r>
      <rPr>
        <sz val="11"/>
        <color rgb="FF000000"/>
        <rFont val="Calibri"/>
      </rPr>
      <t>Injection attacks allow an attacker to inject code into a program or query or inject malware onto a computer to execute remote commands that can read or modify a database or change data on a website. These attacks include buffer overrun, XML, JavaScript, and HTML injections.</t>
    </r>
    <r>
      <rPr>
        <sz val="11"/>
        <color rgb="FF000000"/>
        <rFont val="Calibri"/>
      </rPr>
      <t xml:space="preserve">
</t>
    </r>
    <r>
      <rPr>
        <sz val="11"/>
        <color rgb="FF000000"/>
        <rFont val="Calibri"/>
      </rPr>
      <t>Most current applications are deployed as a multi-tier architecture. The multi-tier model uses separate server machines to provide the different functions of presentation, business logic, and database.  The multi-tier architecture provides added security because a compromised web server does not provide direct access to the application itself or to the database.</t>
    </r>
  </si>
  <si>
    <r>
      <rPr>
        <sz val="11"/>
        <color rgb="FF000000"/>
        <rFont val="Calibri"/>
      </rPr>
      <t>Go to  Objects &gt;&gt; Security Profiles &gt;&gt; Vulnerability Protection</t>
    </r>
    <r>
      <rPr>
        <sz val="11"/>
        <color rgb="FF000000"/>
        <rFont val="Calibri"/>
      </rPr>
      <t xml:space="preserve">
</t>
    </r>
    <r>
      <rPr>
        <sz val="11"/>
        <color rgb="FF000000"/>
        <rFont val="Calibri"/>
      </rPr>
      <t>If there are no Vulnerability Protection Profiles configured, this is a finding.</t>
    </r>
    <r>
      <rPr>
        <sz val="11"/>
        <color rgb="FF000000"/>
        <rFont val="Calibri"/>
      </rPr>
      <t xml:space="preserve">
</t>
    </r>
    <r>
      <rPr>
        <sz val="11"/>
        <color rgb="FF000000"/>
        <rFont val="Calibri"/>
      </rPr>
      <t>Ask the Administrator which Vulnerability Protection Profile is used to protect application assets by blocking and alerting on attacks.</t>
    </r>
    <r>
      <rPr>
        <sz val="11"/>
        <color rgb="FF000000"/>
        <rFont val="Calibri"/>
      </rPr>
      <t xml:space="preserve">
</t>
    </r>
    <r>
      <rPr>
        <sz val="11"/>
        <color rgb="FF000000"/>
        <rFont val="Calibri"/>
      </rPr>
      <t>View the configured Vulnerability Protection Profile; check the "Severity" and "Action" columns.</t>
    </r>
    <r>
      <rPr>
        <sz val="11"/>
        <color rgb="FF000000"/>
        <rFont val="Calibri"/>
      </rPr>
      <t xml:space="preserve">
</t>
    </r>
    <r>
      <rPr>
        <sz val="11"/>
        <color rgb="FF000000"/>
        <rFont val="Calibri"/>
      </rPr>
      <t>If the Vulnerability Protection Profile used for database protection does not block all critical, high, and medium threats, this is a finding.</t>
    </r>
    <r>
      <rPr>
        <sz val="11"/>
        <color rgb="FF000000"/>
        <rFont val="Calibri"/>
      </rPr>
      <t xml:space="preserve">
</t>
    </r>
    <r>
      <rPr>
        <sz val="11"/>
        <color rgb="FF000000"/>
        <rFont val="Calibri"/>
      </rPr>
      <t>If the Vulnerability Protection Profile used for database protection does not alert on low and informational threats, this is a finding.</t>
    </r>
    <r>
      <rPr>
        <sz val="11"/>
        <color rgb="FF000000"/>
        <rFont val="Calibri"/>
      </rPr>
      <t xml:space="preserve">
</t>
    </r>
    <r>
      <rPr>
        <sz val="11"/>
        <color rgb="FF000000"/>
        <rFont val="Calibri"/>
      </rPr>
      <t>Ask the Administrator which Security Policy is used to protect application assets:</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View the configured Security Policy; view the "Profile" column.</t>
    </r>
    <r>
      <rPr>
        <sz val="11"/>
        <color rgb="FF000000"/>
        <rFont val="Calibri"/>
      </rPr>
      <t xml:space="preserve">
</t>
    </r>
    <r>
      <rPr>
        <sz val="11"/>
        <color rgb="FF000000"/>
        <rFont val="Calibri"/>
      </rPr>
      <t>If the "Profile" column does not display the "Vulnerability Protection Profile" symbol, this is a finding.</t>
    </r>
    <r>
      <rPr>
        <sz val="11"/>
        <color rgb="FF000000"/>
        <rFont val="Calibri"/>
      </rPr>
      <t xml:space="preserve">
</t>
    </r>
    <r>
      <rPr>
        <sz val="11"/>
        <color rgb="FF000000"/>
        <rFont val="Calibri"/>
      </rPr>
      <t>Moving the cursor over the symbol will list the exact Vulnerability Protection Profiles applied.</t>
    </r>
    <r>
      <rPr>
        <sz val="11"/>
        <color rgb="FF000000"/>
        <rFont val="Calibri"/>
      </rPr>
      <t xml:space="preserve">
</t>
    </r>
    <r>
      <rPr>
        <sz val="11"/>
        <color rgb="FF000000"/>
        <rFont val="Calibri"/>
      </rPr>
      <t>If the specific Vulnerability Protection Profile is not listed, this is a finding.</t>
    </r>
  </si>
  <si>
    <t>V-228858</t>
  </si>
  <si>
    <r>
      <rPr>
        <sz val="11"/>
        <color rgb="FF000000"/>
        <rFont val="Calibri"/>
      </rPr>
      <t>Create a syslog server profile:</t>
    </r>
    <r>
      <rPr>
        <sz val="11"/>
        <color rgb="FF000000"/>
        <rFont val="Calibri"/>
      </rPr>
      <t xml:space="preserve">
</t>
    </r>
    <r>
      <rPr>
        <sz val="11"/>
        <color rgb="FF000000"/>
        <rFont val="Calibri"/>
      </rPr>
      <t>Go to Device &gt;&gt; Server Profiles &gt;&gt; Syslog</t>
    </r>
    <r>
      <rPr>
        <sz val="11"/>
        <color rgb="FF000000"/>
        <rFont val="Calibri"/>
      </rPr>
      <t xml:space="preserve">
</t>
    </r>
    <r>
      <rPr>
        <sz val="11"/>
        <color rgb="FF000000"/>
        <rFont val="Calibri"/>
      </rPr>
      <t xml:space="preserve">Select "Add". </t>
    </r>
    <r>
      <rPr>
        <sz val="11"/>
        <color rgb="FF000000"/>
        <rFont val="Calibri"/>
      </rPr>
      <t xml:space="preserve">
</t>
    </r>
    <r>
      <rPr>
        <sz val="11"/>
        <color rgb="FF000000"/>
        <rFont val="Calibri"/>
      </rPr>
      <t>In the Syslog Server Profile, enter the name of the profile.</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"Servers" tab, enter the required information.</t>
    </r>
    <r>
      <rPr>
        <sz val="11"/>
        <color rgb="FF000000"/>
        <rFont val="Calibri"/>
      </rPr>
      <t xml:space="preserve">
</t>
    </r>
    <r>
      <rPr>
        <sz val="11"/>
        <color rgb="FF000000"/>
        <rFont val="Calibri"/>
      </rPr>
      <t>Name: Name of the syslog server</t>
    </r>
    <r>
      <rPr>
        <sz val="11"/>
        <color rgb="FF000000"/>
        <rFont val="Calibri"/>
      </rPr>
      <t xml:space="preserve">
</t>
    </r>
    <r>
      <rPr>
        <sz val="11"/>
        <color rgb="FF000000"/>
        <rFont val="Calibri"/>
      </rPr>
      <t>Server: Server IP address where the logs will be forwarded to</t>
    </r>
    <r>
      <rPr>
        <sz val="11"/>
        <color rgb="FF000000"/>
        <rFont val="Calibri"/>
      </rPr>
      <t xml:space="preserve">
</t>
    </r>
    <r>
      <rPr>
        <sz val="11"/>
        <color rgb="FF000000"/>
        <rFont val="Calibri"/>
      </rPr>
      <t>Port: Default port 514</t>
    </r>
    <r>
      <rPr>
        <sz val="11"/>
        <color rgb="FF000000"/>
        <rFont val="Calibri"/>
      </rPr>
      <t xml:space="preserve">
</t>
    </r>
    <r>
      <rPr>
        <sz val="11"/>
        <color rgb="FF000000"/>
        <rFont val="Calibri"/>
      </rPr>
      <t>Facility: Select from the drop-down list.</t>
    </r>
    <r>
      <rPr>
        <sz val="11"/>
        <color rgb="FF000000"/>
        <rFont val="Calibri"/>
      </rPr>
      <t xml:space="preserve">
</t>
    </r>
    <r>
      <rPr>
        <sz val="11"/>
        <color rgb="FF000000"/>
        <rFont val="Calibri"/>
      </rPr>
      <t>Select the "OK" button.</t>
    </r>
    <r>
      <rPr>
        <sz val="11"/>
        <color rgb="FF000000"/>
        <rFont val="Calibri"/>
      </rPr>
      <t xml:space="preserve">
</t>
    </r>
    <r>
      <rPr>
        <sz val="11"/>
        <color rgb="FF000000"/>
        <rFont val="Calibri"/>
      </rPr>
      <t xml:space="preserve">After the Server Profiles are created that define where to send the logs, enable log forwarding. </t>
    </r>
    <r>
      <rPr>
        <sz val="11"/>
        <color rgb="FF000000"/>
        <rFont val="Calibri"/>
      </rPr>
      <t xml:space="preserve">
</t>
    </r>
    <r>
      <rPr>
        <sz val="11"/>
        <color rgb="FF000000"/>
        <rFont val="Calibri"/>
      </rPr>
      <t>The way forwarding is enabled depends on the log type:</t>
    </r>
    <r>
      <rPr>
        <sz val="11"/>
        <color rgb="FF000000"/>
        <rFont val="Calibri"/>
      </rPr>
      <t xml:space="preserve">
</t>
    </r>
    <r>
      <rPr>
        <sz val="11"/>
        <color rgb="FF000000"/>
        <rFont val="Calibri"/>
      </rPr>
      <t>Traffic Logs-Enable forwarding of Traffic logs by creating a Log Forwarding Profile (Objects &gt;&gt; Log Forwarding) and adding it to the security policies you want to trigger the log forwarding. Only traffic that matches a specific rule within the security policy will be logged and forwarded.</t>
    </r>
    <r>
      <rPr>
        <sz val="11"/>
        <color rgb="FF000000"/>
        <rFont val="Calibri"/>
      </rPr>
      <t xml:space="preserve">
</t>
    </r>
    <r>
      <rPr>
        <sz val="11"/>
        <color rgb="FF000000"/>
        <rFont val="Calibri"/>
      </rPr>
      <t>Configure the log-forwarding profile to select the logs to be forwarded to syslog server.</t>
    </r>
    <r>
      <rPr>
        <sz val="11"/>
        <color rgb="FF000000"/>
        <rFont val="Calibri"/>
      </rPr>
      <t xml:space="preserve">
</t>
    </r>
    <r>
      <rPr>
        <sz val="11"/>
        <color rgb="FF000000"/>
        <rFont val="Calibri"/>
      </rPr>
      <t>Go to Objects &gt;&gt; Log forwarding</t>
    </r>
    <r>
      <rPr>
        <sz val="11"/>
        <color rgb="FF000000"/>
        <rFont val="Calibri"/>
      </rPr>
      <t xml:space="preserve">
</t>
    </r>
    <r>
      <rPr>
        <sz val="11"/>
        <color rgb="FF000000"/>
        <rFont val="Calibri"/>
      </rPr>
      <t>The "Log Forwarding Profile" window appears.  Note that it has five columns.</t>
    </r>
    <r>
      <rPr>
        <sz val="11"/>
        <color rgb="FF000000"/>
        <rFont val="Calibri"/>
      </rPr>
      <t xml:space="preserve">
</t>
    </r>
    <r>
      <rPr>
        <sz val="11"/>
        <color rgb="FF000000"/>
        <rFont val="Calibri"/>
      </rPr>
      <t>In the "Syslog" column, select the syslog server profile for forwarding threat logs to the configured server(s).</t>
    </r>
    <r>
      <rPr>
        <sz val="11"/>
        <color rgb="FF000000"/>
        <rFont val="Calibri"/>
      </rPr>
      <t xml:space="preserve">
</t>
    </r>
    <r>
      <rPr>
        <sz val="11"/>
        <color rgb="FF000000"/>
        <rFont val="Calibri"/>
      </rPr>
      <t>Select the "OK" button.</t>
    </r>
    <r>
      <rPr>
        <sz val="11"/>
        <color rgb="FF000000"/>
        <rFont val="Calibri"/>
      </rPr>
      <t xml:space="preserve">
</t>
    </r>
    <r>
      <rPr>
        <sz val="11"/>
        <color rgb="FF000000"/>
        <rFont val="Calibri"/>
      </rPr>
      <t>When the "Log Forwarding Profile" window disappears, the screen will show the configured log-forwarding profile.</t>
    </r>
    <r>
      <rPr>
        <sz val="11"/>
        <color rgb="FF000000"/>
        <rFont val="Calibri"/>
      </rPr>
      <t xml:space="preserve">
</t>
    </r>
    <r>
      <rPr>
        <sz val="11"/>
        <color rgb="FF000000"/>
        <rFont val="Calibri"/>
      </rPr>
      <t>Threat Logs-Enable forwarding of Threat logs by creating a Log Forwarding Profile (Objects &gt;&gt; Log Forwarding) that specifies which severity levels you want to forward and then adding it to the security policies for which you want to trigger the log forwarding. A Threat log entry will only be created (and therefore forwarded) if the associated traffic matches a Security Profile (Antivirus, Anti-spyware, Vulnerability, URL Filtering, File Blocking, Data Filtering, or DoS Protection).</t>
    </r>
    <r>
      <rPr>
        <sz val="11"/>
        <color rgb="FF000000"/>
        <rFont val="Calibri"/>
      </rPr>
      <t xml:space="preserve">
</t>
    </r>
    <r>
      <rPr>
        <sz val="11"/>
        <color rgb="FF000000"/>
        <rFont val="Calibri"/>
      </rPr>
      <t>Configure the log-forwarding profile to select the logs to be forwarded to syslog server.</t>
    </r>
    <r>
      <rPr>
        <sz val="11"/>
        <color rgb="FF000000"/>
        <rFont val="Calibri"/>
      </rPr>
      <t xml:space="preserve">
</t>
    </r>
    <r>
      <rPr>
        <sz val="11"/>
        <color rgb="FF000000"/>
        <rFont val="Calibri"/>
      </rPr>
      <t>Go to Objects &gt;&gt; Log forwarding</t>
    </r>
    <r>
      <rPr>
        <sz val="11"/>
        <color rgb="FF000000"/>
        <rFont val="Calibri"/>
      </rPr>
      <t xml:space="preserve">
</t>
    </r>
    <r>
      <rPr>
        <sz val="11"/>
        <color rgb="FF000000"/>
        <rFont val="Calibri"/>
      </rPr>
      <t>The "Log Forwarding Profile" window appears.  Note that it has five columns.  In the "Syslog" column, select the syslog server profile for forwarding threat logs to the configured server(s).</t>
    </r>
    <r>
      <rPr>
        <sz val="11"/>
        <color rgb="FF000000"/>
        <rFont val="Calibri"/>
      </rPr>
      <t xml:space="preserve">
</t>
    </r>
    <r>
      <rPr>
        <sz val="11"/>
        <color rgb="FF000000"/>
        <rFont val="Calibri"/>
      </rPr>
      <t>Select the "OK" button.</t>
    </r>
    <r>
      <rPr>
        <sz val="11"/>
        <color rgb="FF000000"/>
        <rFont val="Calibri"/>
      </rPr>
      <t xml:space="preserve">
</t>
    </r>
    <r>
      <rPr>
        <sz val="11"/>
        <color rgb="FF000000"/>
        <rFont val="Calibri"/>
      </rPr>
      <t>When the Log Forwarding Profile window disappears, the screen will show the configured log-forwarding profile.</t>
    </r>
    <r>
      <rPr>
        <sz val="11"/>
        <color rgb="FF000000"/>
        <rFont val="Calibri"/>
      </rPr>
      <t xml:space="preserve">
</t>
    </r>
    <r>
      <rPr>
        <sz val="11"/>
        <color rgb="FF000000"/>
        <rFont val="Calibri"/>
      </rPr>
      <t>System Logs-Enable forwarding of System logs by specifying a Server Profile in the log settings configuration.</t>
    </r>
    <r>
      <rPr>
        <sz val="11"/>
        <color rgb="FF000000"/>
        <rFont val="Calibri"/>
      </rPr>
      <t xml:space="preserve">
</t>
    </r>
    <r>
      <rPr>
        <sz val="11"/>
        <color rgb="FF000000"/>
        <rFont val="Calibri"/>
      </rPr>
      <t>Go to Device &gt;&gt; Log Settings &gt;&gt; System</t>
    </r>
    <r>
      <rPr>
        <sz val="11"/>
        <color rgb="FF000000"/>
        <rFont val="Calibri"/>
      </rPr>
      <t xml:space="preserve">
</t>
    </r>
    <r>
      <rPr>
        <sz val="11"/>
        <color rgb="FF000000"/>
        <rFont val="Calibri"/>
      </rPr>
      <t>The list of severity levels is displayed.</t>
    </r>
    <r>
      <rPr>
        <sz val="11"/>
        <color rgb="FF000000"/>
        <rFont val="Calibri"/>
      </rPr>
      <t xml:space="preserve">
</t>
    </r>
    <r>
      <rPr>
        <sz val="11"/>
        <color rgb="FF000000"/>
        <rFont val="Calibri"/>
      </rPr>
      <t xml:space="preserve">You must select a Server Profile for each severity level you want to forward.  </t>
    </r>
    <r>
      <rPr>
        <sz val="11"/>
        <color rgb="FF000000"/>
        <rFont val="Calibri"/>
      </rPr>
      <t xml:space="preserve">
</t>
    </r>
    <r>
      <rPr>
        <sz val="11"/>
        <color rgb="FF000000"/>
        <rFont val="Calibri"/>
      </rPr>
      <t xml:space="preserve">Select each severity level in turn; with each selection, the Log "Systems - Setting" window will appear.  </t>
    </r>
    <r>
      <rPr>
        <sz val="11"/>
        <color rgb="FF000000"/>
        <rFont val="Calibri"/>
      </rPr>
      <t xml:space="preserve">
</t>
    </r>
    <r>
      <rPr>
        <sz val="11"/>
        <color rgb="FF000000"/>
        <rFont val="Calibri"/>
      </rPr>
      <t>In the "Log Systems - Setting" window, in the "Syslog" drop-down box, select the configured Server Profile.</t>
    </r>
    <r>
      <rPr>
        <sz val="11"/>
        <color rgb="FF000000"/>
        <rFont val="Calibri"/>
      </rPr>
      <t xml:space="preserve">
</t>
    </r>
    <r>
      <rPr>
        <sz val="11"/>
        <color rgb="FF000000"/>
        <rFont val="Calibri"/>
      </rPr>
      <t>Select the "OK" button.</t>
    </r>
    <r>
      <rPr>
        <sz val="11"/>
        <color rgb="FF000000"/>
        <rFont val="Calibri"/>
      </rPr>
      <t xml:space="preserve">
</t>
    </r>
    <r>
      <rPr>
        <sz val="11"/>
        <color rgb="FF000000"/>
        <rFont val="Calibri"/>
      </rPr>
      <t>Config Logs-Enable forwarding of Config logs by specifying a Server Profile in the log settings configuration:</t>
    </r>
    <r>
      <rPr>
        <sz val="11"/>
        <color rgb="FF000000"/>
        <rFont val="Calibri"/>
      </rPr>
      <t xml:space="preserve">
</t>
    </r>
    <r>
      <rPr>
        <sz val="11"/>
        <color rgb="FF000000"/>
        <rFont val="Calibri"/>
      </rPr>
      <t>Go to Device &gt;&gt; Log Settings &gt;&gt; Config</t>
    </r>
    <r>
      <rPr>
        <sz val="11"/>
        <color rgb="FF000000"/>
        <rFont val="Calibri"/>
      </rPr>
      <t xml:space="preserve">
</t>
    </r>
    <r>
      <rPr>
        <sz val="11"/>
        <color rgb="FF000000"/>
        <rFont val="Calibri"/>
      </rPr>
      <t>Select the "Edit" icon (the gear symbol in the upper-right corner of the pane).</t>
    </r>
    <r>
      <rPr>
        <sz val="11"/>
        <color rgb="FF000000"/>
        <rFont val="Calibri"/>
      </rPr>
      <t xml:space="preserve">
</t>
    </r>
    <r>
      <rPr>
        <sz val="11"/>
        <color rgb="FF000000"/>
        <rFont val="Calibri"/>
      </rPr>
      <t>In the "Log Settings Config" window, in the "Syslog" drop-down box, select the configured Server Profile.</t>
    </r>
    <r>
      <rPr>
        <sz val="11"/>
        <color rgb="FF000000"/>
        <rFont val="Calibri"/>
      </rPr>
      <t xml:space="preserve">
</t>
    </r>
    <r>
      <rPr>
        <sz val="11"/>
        <color rgb="FF000000"/>
        <rFont val="Calibri"/>
      </rPr>
      <t>Select the "OK" button.</t>
    </r>
    <r>
      <rPr>
        <sz val="11"/>
        <color rgb="FF000000"/>
        <rFont val="Calibri"/>
      </rPr>
      <t xml:space="preserve">
</t>
    </r>
    <r>
      <rPr>
        <sz val="11"/>
        <color rgb="FF000000"/>
        <rFont val="Calibri"/>
      </rPr>
      <t>For Traffic Logs and Threat Logs, use the log forwarding profile in the security rules:</t>
    </r>
    <r>
      <rPr>
        <sz val="11"/>
        <color rgb="FF000000"/>
        <rFont val="Calibri"/>
      </rPr>
      <t xml:space="preserve">
</t>
    </r>
    <r>
      <rPr>
        <sz val="11"/>
        <color rgb="FF000000"/>
        <rFont val="Calibri"/>
      </rPr>
      <t>Go to Policies &gt;&gt; Security Rule</t>
    </r>
    <r>
      <rPr>
        <sz val="11"/>
        <color rgb="FF000000"/>
        <rFont val="Calibri"/>
      </rPr>
      <t xml:space="preserve">
</t>
    </r>
    <r>
      <rPr>
        <sz val="11"/>
        <color rgb="FF000000"/>
        <rFont val="Calibri"/>
      </rPr>
      <t>Select the rule for which the log forwarding needs to be applied. Apply the security profiles to the rule.</t>
    </r>
    <r>
      <rPr>
        <sz val="11"/>
        <color rgb="FF000000"/>
        <rFont val="Calibri"/>
      </rPr>
      <t xml:space="preserve">
</t>
    </r>
    <r>
      <rPr>
        <sz val="11"/>
        <color rgb="FF000000"/>
        <rFont val="Calibri"/>
      </rPr>
      <t>Go to Actions &gt;&gt; Log forwarding</t>
    </r>
    <r>
      <rPr>
        <sz val="11"/>
        <color rgb="FF000000"/>
        <rFont val="Calibri"/>
      </rPr>
      <t xml:space="preserve">
</t>
    </r>
    <r>
      <rPr>
        <sz val="11"/>
        <color rgb="FF000000"/>
        <rFont val="Calibri"/>
      </rPr>
      <t>Select the log forwarding profile from drop-down list.</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</si>
  <si>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r>
      <rPr>
        <sz val="11"/>
        <color rgb="FF000000"/>
        <rFont val="Calibri"/>
      </rPr>
      <t xml:space="preserve">
</t>
    </r>
    <r>
      <rPr>
        <sz val="11"/>
        <color rgb="FF000000"/>
        <rFont val="Calibri"/>
      </rPr>
      <t>This does not apply to audit logs generated on behalf of the device itself (management).</t>
    </r>
  </si>
  <si>
    <r>
      <rPr>
        <sz val="11"/>
        <color rgb="FF000000"/>
        <rFont val="Calibri"/>
      </rPr>
      <t>To view a syslog server profile:</t>
    </r>
    <r>
      <rPr>
        <sz val="11"/>
        <color rgb="FF000000"/>
        <rFont val="Calibri"/>
      </rPr>
      <t xml:space="preserve">
</t>
    </r>
    <r>
      <rPr>
        <sz val="11"/>
        <color rgb="FF000000"/>
        <rFont val="Calibri"/>
      </rPr>
      <t>Go to Device &gt;&gt; Server Profiles &gt;&gt; Syslog</t>
    </r>
    <r>
      <rPr>
        <sz val="11"/>
        <color rgb="FF000000"/>
        <rFont val="Calibri"/>
      </rPr>
      <t xml:space="preserve">
</t>
    </r>
    <r>
      <rPr>
        <sz val="11"/>
        <color rgb="FF000000"/>
        <rFont val="Calibri"/>
      </rPr>
      <t>If there are no Syslog Server Profiles present, this is a finding.</t>
    </r>
    <r>
      <rPr>
        <sz val="11"/>
        <color rgb="FF000000"/>
        <rFont val="Calibri"/>
      </rPr>
      <t xml:space="preserve">
</t>
    </r>
    <r>
      <rPr>
        <sz val="11"/>
        <color rgb="FF000000"/>
        <rFont val="Calibri"/>
      </rPr>
      <t>Select each Syslog Server Profile; if no server is configured, this is a finding.</t>
    </r>
    <r>
      <rPr>
        <sz val="11"/>
        <color rgb="FF000000"/>
        <rFont val="Calibri"/>
      </rPr>
      <t xml:space="preserve">
</t>
    </r>
    <r>
      <rPr>
        <sz val="11"/>
        <color rgb="FF000000"/>
        <rFont val="Calibri"/>
      </rPr>
      <t>View the log-forwarding profile to determine which logs are forwarded to the syslog server:</t>
    </r>
    <r>
      <rPr>
        <sz val="11"/>
        <color rgb="FF000000"/>
        <rFont val="Calibri"/>
      </rPr>
      <t xml:space="preserve">
</t>
    </r>
    <r>
      <rPr>
        <sz val="11"/>
        <color rgb="FF000000"/>
        <rFont val="Calibri"/>
      </rPr>
      <t>Go to Objects &gt;&gt; Log forwarding</t>
    </r>
    <r>
      <rPr>
        <sz val="11"/>
        <color rgb="FF000000"/>
        <rFont val="Calibri"/>
      </rPr>
      <t xml:space="preserve">
</t>
    </r>
    <r>
      <rPr>
        <sz val="11"/>
        <color rgb="FF000000"/>
        <rFont val="Calibri"/>
      </rPr>
      <t>If no Log Forwarding Profile is present, this is a finding.</t>
    </r>
    <r>
      <rPr>
        <sz val="11"/>
        <color rgb="FF000000"/>
        <rFont val="Calibri"/>
      </rPr>
      <t xml:space="preserve">
</t>
    </r>
    <r>
      <rPr>
        <sz val="11"/>
        <color rgb="FF000000"/>
        <rFont val="Calibri"/>
      </rPr>
      <t>The "Log Forwarding Profile" window has five columns.</t>
    </r>
    <r>
      <rPr>
        <sz val="11"/>
        <color rgb="FF000000"/>
        <rFont val="Calibri"/>
      </rPr>
      <t xml:space="preserve">
</t>
    </r>
    <r>
      <rPr>
        <sz val="11"/>
        <color rgb="FF000000"/>
        <rFont val="Calibri"/>
      </rPr>
      <t>If there are no Syslog Server Profiles present in the Syslog column for the Traffic Log Type, this is a finding.</t>
    </r>
    <r>
      <rPr>
        <sz val="11"/>
        <color rgb="FF000000"/>
        <rFont val="Calibri"/>
      </rPr>
      <t xml:space="preserve">
</t>
    </r>
    <r>
      <rPr>
        <sz val="11"/>
        <color rgb="FF000000"/>
        <rFont val="Calibri"/>
      </rPr>
      <t>If there are no Syslog Server Profiles present for each of the severity levels of the Threat Log Type, this is a finding.</t>
    </r>
    <r>
      <rPr>
        <sz val="11"/>
        <color rgb="FF000000"/>
        <rFont val="Calibri"/>
      </rPr>
      <t xml:space="preserve">
</t>
    </r>
    <r>
      <rPr>
        <sz val="11"/>
        <color rgb="FF000000"/>
        <rFont val="Calibri"/>
      </rPr>
      <t>Go to Device &gt;&gt; Log Settings &gt;&gt; System</t>
    </r>
    <r>
      <rPr>
        <sz val="11"/>
        <color rgb="FF000000"/>
        <rFont val="Calibri"/>
      </rPr>
      <t xml:space="preserve">
</t>
    </r>
    <r>
      <rPr>
        <sz val="11"/>
        <color rgb="FF000000"/>
        <rFont val="Calibri"/>
      </rPr>
      <t>The list of Severity levels is displayed.</t>
    </r>
    <r>
      <rPr>
        <sz val="11"/>
        <color rgb="FF000000"/>
        <rFont val="Calibri"/>
      </rPr>
      <t xml:space="preserve">
</t>
    </r>
    <r>
      <rPr>
        <sz val="11"/>
        <color rgb="FF000000"/>
        <rFont val="Calibri"/>
      </rPr>
      <t>If any of the Severity levels does not have a configured Syslog Profile, this is a finding.</t>
    </r>
    <r>
      <rPr>
        <sz val="11"/>
        <color rgb="FF000000"/>
        <rFont val="Calibri"/>
      </rPr>
      <t xml:space="preserve">
</t>
    </r>
    <r>
      <rPr>
        <sz val="11"/>
        <color rgb="FF000000"/>
        <rFont val="Calibri"/>
      </rPr>
      <t>Go to Device &gt;&gt; Log Settings &gt;&gt; Config</t>
    </r>
    <r>
      <rPr>
        <sz val="11"/>
        <color rgb="FF000000"/>
        <rFont val="Calibri"/>
      </rPr>
      <t xml:space="preserve">
</t>
    </r>
    <r>
      <rPr>
        <sz val="11"/>
        <color rgb="FF000000"/>
        <rFont val="Calibri"/>
      </rPr>
      <t>If the "Syslog" field is blank, this is a finding.</t>
    </r>
    <r>
      <rPr>
        <sz val="11"/>
        <color rgb="FF000000"/>
        <rFont val="Calibri"/>
      </rPr>
      <t xml:space="preserve">
</t>
    </r>
    <r>
      <rPr>
        <sz val="11"/>
        <color rgb="FF000000"/>
        <rFont val="Calibri"/>
      </rPr>
      <t>Note: Any one failure of a check results in a finding, but failing more than one still results in only one finding.  There cannot be multiple findings for a single requirement.</t>
    </r>
  </si>
  <si>
    <t>V-228859</t>
  </si>
  <si>
    <r>
      <rPr>
        <sz val="11"/>
        <rFont val="Calibri"/>
      </rPr>
      <t>The Palo Alto Networks security platform being used for TLS/SSL decryption using PKI-based user authentication must only accept end entity certificates issued by DoD PKI or DoD-approved PKI Certificate Authorities (CAs) for the establishment of protected sessions.</t>
    </r>
  </si>
  <si>
    <r>
      <rPr>
        <sz val="11"/>
        <color rgb="FF000000"/>
        <rFont val="Calibri"/>
      </rPr>
      <t>Import the intermediate CA certificates.</t>
    </r>
    <r>
      <rPr>
        <sz val="11"/>
        <color rgb="FF000000"/>
        <rFont val="Calibri"/>
      </rPr>
      <t xml:space="preserve">
</t>
    </r>
    <r>
      <rPr>
        <sz val="11"/>
        <color rgb="FF000000"/>
        <rFont val="Calibri"/>
      </rPr>
      <t>To load a CA certificate on the Palo Alto Networks firewall:</t>
    </r>
    <r>
      <rPr>
        <sz val="11"/>
        <color rgb="FF000000"/>
        <rFont val="Calibri"/>
      </rPr>
      <t xml:space="preserve">
</t>
    </r>
    <r>
      <rPr>
        <sz val="11"/>
        <color rgb="FF000000"/>
        <rFont val="Calibri"/>
      </rPr>
      <t>Go to Device &gt;&gt; Certificate Management &gt;&gt; Certificates</t>
    </r>
    <r>
      <rPr>
        <sz val="11"/>
        <color rgb="FF000000"/>
        <rFont val="Calibri"/>
      </rPr>
      <t xml:space="preserve">
</t>
    </r>
    <r>
      <rPr>
        <sz val="11"/>
        <color rgb="FF000000"/>
        <rFont val="Calibri"/>
      </rPr>
      <t>On the "Device Certificate" tab, select "Import".</t>
    </r>
    <r>
      <rPr>
        <sz val="11"/>
        <color rgb="FF000000"/>
        <rFont val="Calibri"/>
      </rPr>
      <t xml:space="preserve">
</t>
    </r>
    <r>
      <rPr>
        <sz val="11"/>
        <color rgb="FF000000"/>
        <rFont val="Calibri"/>
      </rPr>
      <t>In the "Import Certificate" window, complete the required information.</t>
    </r>
    <r>
      <rPr>
        <sz val="11"/>
        <color rgb="FF000000"/>
        <rFont val="Calibri"/>
      </rPr>
      <t xml:space="preserve">
</t>
    </r>
    <r>
      <rPr>
        <sz val="11"/>
        <color rgb="FF000000"/>
        <rFont val="Calibri"/>
      </rPr>
      <t>In the "Certificate Name" field, enter the name of the certificate.</t>
    </r>
    <r>
      <rPr>
        <sz val="11"/>
        <color rgb="FF000000"/>
        <rFont val="Calibri"/>
      </rPr>
      <t xml:space="preserve">
</t>
    </r>
    <r>
      <rPr>
        <sz val="11"/>
        <color rgb="FF000000"/>
        <rFont val="Calibri"/>
      </rPr>
      <t>In the "Certificate File" field, select "Browse", then browse to and select the appropriate file.</t>
    </r>
    <r>
      <rPr>
        <sz val="11"/>
        <color rgb="FF000000"/>
        <rFont val="Calibri"/>
      </rPr>
      <t xml:space="preserve">
</t>
    </r>
    <r>
      <rPr>
        <sz val="11"/>
        <color rgb="FF000000"/>
        <rFont val="Calibri"/>
      </rPr>
      <t>In the "File Format"  field, select "Base64 Encoded Certificate (PEM)".</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Create a Client Certificate Profile:</t>
    </r>
    <r>
      <rPr>
        <sz val="11"/>
        <color rgb="FF000000"/>
        <rFont val="Calibri"/>
      </rPr>
      <t xml:space="preserve">
</t>
    </r>
    <r>
      <rPr>
        <sz val="11"/>
        <color rgb="FF000000"/>
        <rFont val="Calibri"/>
      </rPr>
      <t>Go to Device &gt;&gt;Certificate Management&gt;&gt; Certificate Profile</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Certificate Profile, complete the required fields.</t>
    </r>
    <r>
      <rPr>
        <sz val="11"/>
        <color rgb="FF000000"/>
        <rFont val="Calibri"/>
      </rPr>
      <t xml:space="preserve">
</t>
    </r>
    <r>
      <rPr>
        <sz val="11"/>
        <color rgb="FF000000"/>
        <rFont val="Calibri"/>
      </rPr>
      <t>In the "Name" field, enter the name of the Certificate Profile.</t>
    </r>
    <r>
      <rPr>
        <sz val="11"/>
        <color rgb="FF000000"/>
        <rFont val="Calibri"/>
      </rPr>
      <t xml:space="preserve">
</t>
    </r>
    <r>
      <rPr>
        <sz val="11"/>
        <color rgb="FF000000"/>
        <rFont val="Calibri"/>
      </rPr>
      <t>In the "Username" field, select "Subject".</t>
    </r>
    <r>
      <rPr>
        <sz val="11"/>
        <color rgb="FF000000"/>
        <rFont val="Calibri"/>
      </rPr>
      <t xml:space="preserve">
</t>
    </r>
    <r>
      <rPr>
        <sz val="11"/>
        <color rgb="FF000000"/>
        <rFont val="Calibri"/>
      </rPr>
      <t>Note: The adjacent field will contain common-name.</t>
    </r>
    <r>
      <rPr>
        <sz val="11"/>
        <color rgb="FF000000"/>
        <rFont val="Calibri"/>
      </rPr>
      <t xml:space="preserve">
</t>
    </r>
    <r>
      <rPr>
        <sz val="11"/>
        <color rgb="FF000000"/>
        <rFont val="Calibri"/>
      </rPr>
      <t>Add all of the DoD Intermediate Certificates.</t>
    </r>
    <r>
      <rPr>
        <sz val="11"/>
        <color rgb="FF000000"/>
        <rFont val="Calibri"/>
      </rPr>
      <t xml:space="preserve">
</t>
    </r>
    <r>
      <rPr>
        <sz val="11"/>
        <color rgb="FF000000"/>
        <rFont val="Calibri"/>
      </rPr>
      <t>Select the "Use OCSP" check box.</t>
    </r>
    <r>
      <rPr>
        <sz val="11"/>
        <color rgb="FF000000"/>
        <rFont val="Calibri"/>
      </rPr>
      <t xml:space="preserve">
</t>
    </r>
    <r>
      <rPr>
        <sz val="11"/>
        <color rgb="FF000000"/>
        <rFont val="Calibri"/>
      </rPr>
      <t>Select the "Block session if certificate status is unknown" check box.</t>
    </r>
    <r>
      <rPr>
        <sz val="11"/>
        <color rgb="FF000000"/>
        <rFont val="Calibri"/>
      </rPr>
      <t xml:space="preserve">
</t>
    </r>
    <r>
      <rPr>
        <sz val="11"/>
        <color rgb="FF000000"/>
        <rFont val="Calibri"/>
      </rPr>
      <t>Select the "Block session if certificate status cannot be retrieved within timeout".</t>
    </r>
    <r>
      <rPr>
        <sz val="11"/>
        <color rgb="FF000000"/>
        <rFont val="Calibri"/>
      </rPr>
      <t xml:space="preserve">
</t>
    </r>
    <r>
      <rPr>
        <sz val="11"/>
        <color rgb="FF000000"/>
        <rFont val="Calibri"/>
      </rPr>
      <t>Create an Authentication Profile:</t>
    </r>
    <r>
      <rPr>
        <sz val="11"/>
        <color rgb="FF000000"/>
        <rFont val="Calibri"/>
      </rPr>
      <t xml:space="preserve">
</t>
    </r>
    <r>
      <rPr>
        <sz val="11"/>
        <color rgb="FF000000"/>
        <rFont val="Calibri"/>
      </rPr>
      <t>Go to Device &gt;&gt; Authentication Profile</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"Authentication Profile" window, complete the required fields.</t>
    </r>
    <r>
      <rPr>
        <sz val="11"/>
        <color rgb="FF000000"/>
        <rFont val="Calibri"/>
      </rPr>
      <t xml:space="preserve">
</t>
    </r>
    <r>
      <rPr>
        <sz val="11"/>
        <color rgb="FF000000"/>
        <rFont val="Calibri"/>
      </rPr>
      <t xml:space="preserve">In the "Authentication" field, add either "RADIUS" or "LDAP" based on the local requirements. </t>
    </r>
    <r>
      <rPr>
        <sz val="11"/>
        <color rgb="FF000000"/>
        <rFont val="Calibri"/>
      </rPr>
      <t xml:space="preserve">
</t>
    </r>
    <r>
      <rPr>
        <sz val="11"/>
        <color rgb="FF000000"/>
        <rFont val="Calibri"/>
      </rPr>
      <t>In the Server Profile filed, select the server profile for the authentication server.</t>
    </r>
  </si>
  <si>
    <r>
      <rPr>
        <sz val="11"/>
        <color rgb="FF000000"/>
        <rFont val="Calibri"/>
      </rPr>
      <t>Non-DoD approved PKIs have not been evaluated to ensure that they have security controls and identity vetting procedures in place that are sufficient for DoD systems to rely on the identity asserted in the certificate. PKIs lacking sufficient security controls and identity vetting procedures risk being compromised and issuing certificates that enable adversaries to impersonate legitimate users.</t>
    </r>
    <r>
      <rPr>
        <sz val="11"/>
        <color rgb="FF000000"/>
        <rFont val="Calibri"/>
      </rPr>
      <t xml:space="preserve">
</t>
    </r>
    <r>
      <rPr>
        <sz val="11"/>
        <color rgb="FF000000"/>
        <rFont val="Calibri"/>
      </rPr>
      <t>The authoritative list of DoD-approved PKIs is published at http://iase.disa.mil/pki-pke/interoperability. DoD-approved PKI CAs may include Category I, II, and III certificates. Category I DoD-Approved External PKIs are PIV issuers. Category II DoD-Approved External PKIs are Non-Federal Agency PKIs cross certified with the Federal Bridge Certification Authority (FBCA). Category III DoD-Approved External PKIs are Foreign, Allied, or Coalition Partner PKIs.</t>
    </r>
    <r>
      <rPr>
        <sz val="11"/>
        <color rgb="FF000000"/>
        <rFont val="Calibri"/>
      </rPr>
      <t xml:space="preserve">
</t>
    </r>
    <r>
      <rPr>
        <sz val="11"/>
        <color rgb="FF000000"/>
        <rFont val="Calibri"/>
      </rPr>
      <t>Deploying the ALG with TLS enabled will require the installation of DoD and/or DoD-Approved CA certificates in the trusted root certificate store of each proxy to be used for TLS traffic. If the Palo Alto Networks security platform is  used for TLS/SSL decryption, configure the Palo Alto Networks security platform to only accept end entity certificates issued by DoD PKI or DoD-approved PKI CAs for the establishment of protected sessions.</t>
    </r>
  </si>
  <si>
    <r>
      <rPr>
        <sz val="11"/>
        <color rgb="FF000000"/>
        <rFont val="Calibri"/>
      </rPr>
      <t>If the Palo Alto Networks security platform is not used for TLS/SSL decryption, this is not applicable.</t>
    </r>
    <r>
      <rPr>
        <sz val="11"/>
        <color rgb="FF000000"/>
        <rFont val="Calibri"/>
      </rPr>
      <t xml:space="preserve">
</t>
    </r>
    <r>
      <rPr>
        <sz val="11"/>
        <color rgb="FF000000"/>
        <rFont val="Calibri"/>
      </rPr>
      <t>If the Palo Alto Networks security platform accepts non-DoD approved PKI end entity certificates, this is a finding.</t>
    </r>
  </si>
  <si>
    <t>V-228860</t>
  </si>
  <si>
    <r>
      <rPr>
        <sz val="11"/>
        <rFont val="Calibri"/>
      </rPr>
      <t>The Palo Alto Networks security platform must protect against denial-of-service (DoS) attacks from external sources.</t>
    </r>
  </si>
  <si>
    <r>
      <rPr>
        <sz val="11"/>
        <color rgb="FF000000"/>
        <rFont val="Calibri"/>
      </rPr>
      <t>Configure either a Zone-Based protection policy or a DoS protection policy. Zone protections are, at a minimum, applied on each ingress interface.</t>
    </r>
    <r>
      <rPr>
        <sz val="11"/>
        <color rgb="FF000000"/>
        <rFont val="Calibri"/>
      </rPr>
      <t xml:space="preserve">
</t>
    </r>
    <r>
      <rPr>
        <sz val="11"/>
        <color rgb="FF000000"/>
        <rFont val="Calibri"/>
      </rPr>
      <t>To configure a Zone-Based protection policy, perform the following:</t>
    </r>
    <r>
      <rPr>
        <sz val="11"/>
        <color rgb="FF000000"/>
        <rFont val="Calibri"/>
      </rPr>
      <t xml:space="preserve">
</t>
    </r>
    <r>
      <rPr>
        <sz val="11"/>
        <color rgb="FF000000"/>
        <rFont val="Calibri"/>
      </rPr>
      <t>1. Navigate to Network &gt;&gt; Network Profiles &gt;&gt; Zone Protection and select "Add".</t>
    </r>
    <r>
      <rPr>
        <sz val="11"/>
        <color rgb="FF000000"/>
        <rFont val="Calibri"/>
      </rPr>
      <t xml:space="preserve">
</t>
    </r>
    <r>
      <rPr>
        <sz val="11"/>
        <color rgb="FF000000"/>
        <rFont val="Calibri"/>
      </rPr>
      <t>2. In the "Zone Protection Profile" window, complete the required fields.</t>
    </r>
    <r>
      <rPr>
        <sz val="11"/>
        <color rgb="FF000000"/>
        <rFont val="Calibri"/>
      </rPr>
      <t xml:space="preserve">
</t>
    </r>
    <r>
      <rPr>
        <sz val="11"/>
        <color rgb="FF000000"/>
        <rFont val="Calibri"/>
      </rPr>
      <t>3. In the "General" tab, complete the "Name" and "Description" fields.</t>
    </r>
    <r>
      <rPr>
        <sz val="11"/>
        <color rgb="FF000000"/>
        <rFont val="Calibri"/>
      </rPr>
      <t xml:space="preserve">
</t>
    </r>
    <r>
      <rPr>
        <sz val="11"/>
        <color rgb="FF000000"/>
        <rFont val="Calibri"/>
      </rPr>
      <t>4. Configure Flood Protection:</t>
    </r>
    <r>
      <rPr>
        <sz val="11"/>
        <color rgb="FF000000"/>
        <rFont val="Calibri"/>
      </rPr>
      <t xml:space="preserve">
</t>
    </r>
    <r>
      <rPr>
        <sz val="11"/>
        <color rgb="FF000000"/>
        <rFont val="Calibri"/>
      </rPr>
      <t xml:space="preserve">a. In the "Flood Protection" tab, select the "Syn" check box, in the "Action" field, select either "Random Early Drop" (preferred in this case) or "SYN Cookie"; complete the "Alert", "Activate", and "Maximum" fields. </t>
    </r>
    <r>
      <rPr>
        <sz val="11"/>
        <color rgb="FF000000"/>
        <rFont val="Calibri"/>
      </rPr>
      <t xml:space="preserve">
</t>
    </r>
    <r>
      <rPr>
        <sz val="11"/>
        <color rgb="FF000000"/>
        <rFont val="Calibri"/>
      </rPr>
      <t xml:space="preserve">b. In the "Flood Protection" tab, select the "ICMP" check box; complete the "Alert", "Activate", and "Maximum" fields. </t>
    </r>
    <r>
      <rPr>
        <sz val="11"/>
        <color rgb="FF000000"/>
        <rFont val="Calibri"/>
      </rPr>
      <t xml:space="preserve">
</t>
    </r>
    <r>
      <rPr>
        <sz val="11"/>
        <color rgb="FF000000"/>
        <rFont val="Calibri"/>
      </rPr>
      <t xml:space="preserve">c. In the "Flood Protection" tab, select the "ICMPv6" check box; complete the "Alert", "Activate", and "Maximum" fields. </t>
    </r>
    <r>
      <rPr>
        <sz val="11"/>
        <color rgb="FF000000"/>
        <rFont val="Calibri"/>
      </rPr>
      <t xml:space="preserve">
</t>
    </r>
    <r>
      <rPr>
        <sz val="11"/>
        <color rgb="FF000000"/>
        <rFont val="Calibri"/>
      </rPr>
      <t xml:space="preserve">d. In the "Flood Protection" tab, select the "Other IP" check box; complete the "Alert", "Activate", and "Maximum" fields. </t>
    </r>
    <r>
      <rPr>
        <sz val="11"/>
        <color rgb="FF000000"/>
        <rFont val="Calibri"/>
      </rPr>
      <t xml:space="preserve">
</t>
    </r>
    <r>
      <rPr>
        <sz val="11"/>
        <color rgb="FF000000"/>
        <rFont val="Calibri"/>
      </rPr>
      <t>e. In the "Flood Protection" tab, select the "UDP" check box; complete the "Alert", "Activate", and "Maximum" fields.</t>
    </r>
    <r>
      <rPr>
        <sz val="11"/>
        <color rgb="FF000000"/>
        <rFont val="Calibri"/>
      </rPr>
      <t xml:space="preserve">
</t>
    </r>
    <r>
      <rPr>
        <sz val="11"/>
        <color rgb="FF000000"/>
        <rFont val="Calibri"/>
      </rPr>
      <t xml:space="preserve">f. For each of the "Alert", "Activate", and "Maximum" fields, the appropriate values depends on the expected traffic of the system. </t>
    </r>
    <r>
      <rPr>
        <sz val="11"/>
        <color rgb="FF000000"/>
        <rFont val="Calibri"/>
      </rPr>
      <t xml:space="preserve">
</t>
    </r>
    <r>
      <rPr>
        <sz val="11"/>
        <color rgb="FF000000"/>
        <rFont val="Calibri"/>
      </rPr>
      <t>5. Configure Reconnaissance Protection:</t>
    </r>
    <r>
      <rPr>
        <sz val="11"/>
        <color rgb="FF000000"/>
        <rFont val="Calibri"/>
      </rPr>
      <t xml:space="preserve">
</t>
    </r>
    <r>
      <rPr>
        <sz val="11"/>
        <color rgb="FF000000"/>
        <rFont val="Calibri"/>
      </rPr>
      <t>a. In the "Reconnaissance Protection" tab, select the "TCP Port Scan", "Host Sweep", and "UDP Port Scan" rows.</t>
    </r>
    <r>
      <rPr>
        <sz val="11"/>
        <color rgb="FF000000"/>
        <rFont val="Calibri"/>
      </rPr>
      <t xml:space="preserve">
</t>
    </r>
    <r>
      <rPr>
        <sz val="11"/>
        <color rgb="FF000000"/>
        <rFont val="Calibri"/>
      </rPr>
      <t>b. Select the action of Block IP.</t>
    </r>
    <r>
      <rPr>
        <sz val="11"/>
        <color rgb="FF000000"/>
        <rFont val="Calibri"/>
      </rPr>
      <t xml:space="preserve">
</t>
    </r>
    <r>
      <rPr>
        <sz val="11"/>
        <color rgb="FF000000"/>
        <rFont val="Calibri"/>
      </rPr>
      <t>c. The Interval and Threshold values can either remain as the default values or they can be changed based on the specific traffic conditions of the network.</t>
    </r>
    <r>
      <rPr>
        <sz val="11"/>
        <color rgb="FF000000"/>
        <rFont val="Calibri"/>
      </rPr>
      <t xml:space="preserve">
</t>
    </r>
    <r>
      <rPr>
        <sz val="11"/>
        <color rgb="FF000000"/>
        <rFont val="Calibri"/>
      </rPr>
      <t>6. Configure Packet Based Attack Protection settings:</t>
    </r>
    <r>
      <rPr>
        <sz val="11"/>
        <color rgb="FF000000"/>
        <rFont val="Calibri"/>
      </rPr>
      <t xml:space="preserve">
</t>
    </r>
    <r>
      <rPr>
        <sz val="11"/>
        <color rgb="FF000000"/>
        <rFont val="Calibri"/>
      </rPr>
      <t>a. Select the "Packet Based Attack Protection" tab and select the following at a minimum.</t>
    </r>
    <r>
      <rPr>
        <sz val="11"/>
        <color rgb="FF000000"/>
        <rFont val="Calibri"/>
      </rPr>
      <t xml:space="preserve">
</t>
    </r>
    <r>
      <rPr>
        <sz val="11"/>
        <color rgb="FF000000"/>
        <rFont val="Calibri"/>
      </rPr>
      <t>b. IP Drop tab: Select the "Spoofed IP address", "Strict Source Routing", "Loose Source Routing", "Unknown", and "Malformed".</t>
    </r>
    <r>
      <rPr>
        <sz val="11"/>
        <color rgb="FF000000"/>
        <rFont val="Calibri"/>
      </rPr>
      <t xml:space="preserve">
</t>
    </r>
    <r>
      <rPr>
        <sz val="11"/>
        <color rgb="FF000000"/>
        <rFont val="Calibri"/>
      </rPr>
      <t>c. TCP Drop tab: Select "Mismatched overlapping TCP segment" and "TCP Timestamp", and for the "Reject Non-SYN TCP" field, select "yes". For the "Asymmetric Path" field, select "bypass".</t>
    </r>
    <r>
      <rPr>
        <sz val="11"/>
        <color rgb="FF000000"/>
        <rFont val="Calibri"/>
      </rPr>
      <t xml:space="preserve">
</t>
    </r>
    <r>
      <rPr>
        <sz val="11"/>
        <color rgb="FF000000"/>
        <rFont val="Calibri"/>
      </rPr>
      <t>d. ICMP Drop tab: Select the "ICMP Ping ID 0, ICMP Fragment", and "ICMP Large Packet(&gt;1024)" check-boxes. The "Suppress ICMP TTL Expired Error" and "Suppress ICMP Frag Needed" check-boxes can remain unchecked unless this profile will be applied to an internal or DMZ.</t>
    </r>
    <r>
      <rPr>
        <sz val="11"/>
        <color rgb="FF000000"/>
        <rFont val="Calibri"/>
      </rPr>
      <t xml:space="preserve">
</t>
    </r>
    <r>
      <rPr>
        <sz val="11"/>
        <color rgb="FF000000"/>
        <rFont val="Calibri"/>
      </rPr>
      <t>e. IPv6 Drop tab: Select the "Type 0 Routing Header", "IPv4 compatible address", "Anycast source address", "Needless fragment header", "MTU in ICMPv6 'Packet Too Big' less than 1280 bytes", "Hop-by-Hop extension", "Routing extension", "Destination extension", "Invalid IPv6 options in extension header", and "Non-zero reserved field" check-boxes.</t>
    </r>
    <r>
      <rPr>
        <sz val="11"/>
        <color rgb="FF000000"/>
        <rFont val="Calibri"/>
      </rPr>
      <t xml:space="preserve">
</t>
    </r>
    <r>
      <rPr>
        <sz val="11"/>
        <color rgb="FF000000"/>
        <rFont val="Calibri"/>
      </rPr>
      <t>f. In the "ICMPv6" tab, select the "ICMPv6 destination unreachable", "ICMPv6 packet too big", "ICMPv6 time exceeded", "ICMPv6 parameter problem", and "ICMPv6 redirect" check-boxes.</t>
    </r>
    <r>
      <rPr>
        <sz val="11"/>
        <color rgb="FF000000"/>
        <rFont val="Calibri"/>
      </rPr>
      <t xml:space="preserve">
</t>
    </r>
    <r>
      <rPr>
        <sz val="11"/>
        <color rgb="FF000000"/>
        <rFont val="Calibri"/>
      </rPr>
      <t>g. Click "OK".</t>
    </r>
    <r>
      <rPr>
        <sz val="11"/>
        <color rgb="FF000000"/>
        <rFont val="Calibri"/>
      </rPr>
      <t xml:space="preserve">
</t>
    </r>
    <r>
      <rPr>
        <sz val="11"/>
        <color rgb="FF000000"/>
        <rFont val="Calibri"/>
      </rPr>
      <t>7. Apply the Zone Protection Profile to any zone that includes ingress interfaces to external networks:</t>
    </r>
    <r>
      <rPr>
        <sz val="11"/>
        <color rgb="FF000000"/>
        <rFont val="Calibri"/>
      </rPr>
      <t xml:space="preserve">
</t>
    </r>
    <r>
      <rPr>
        <sz val="11"/>
        <color rgb="FF000000"/>
        <rFont val="Calibri"/>
      </rPr>
      <t>a. Select Network &gt;&gt; Zones and select the ingress zone.</t>
    </r>
    <r>
      <rPr>
        <sz val="11"/>
        <color rgb="FF000000"/>
        <rFont val="Calibri"/>
      </rPr>
      <t xml:space="preserve">
</t>
    </r>
    <r>
      <rPr>
        <sz val="11"/>
        <color rgb="FF000000"/>
        <rFont val="Calibri"/>
      </rPr>
      <t>b. In the "Zone" window, in the "Zone Protection Profile" window, select the configured Zone Protection Profile.</t>
    </r>
    <r>
      <rPr>
        <sz val="11"/>
        <color rgb="FF000000"/>
        <rFont val="Calibri"/>
      </rPr>
      <t xml:space="preserve">
</t>
    </r>
    <r>
      <rPr>
        <sz val="11"/>
        <color rgb="FF000000"/>
        <rFont val="Calibri"/>
      </rPr>
      <t>c. Click "OK".</t>
    </r>
    <r>
      <rPr>
        <sz val="11"/>
        <color rgb="FF000000"/>
        <rFont val="Calibri"/>
      </rPr>
      <t xml:space="preserve">
</t>
    </r>
    <r>
      <rPr>
        <sz val="11"/>
        <color rgb="FF000000"/>
        <rFont val="Calibri"/>
      </rPr>
      <t>d. Select Network &gt;&gt; Zones and select the DMZ zone.</t>
    </r>
    <r>
      <rPr>
        <sz val="11"/>
        <color rgb="FF000000"/>
        <rFont val="Calibri"/>
      </rPr>
      <t xml:space="preserve">
</t>
    </r>
    <r>
      <rPr>
        <sz val="11"/>
        <color rgb="FF000000"/>
        <rFont val="Calibri"/>
      </rPr>
      <t>e. In the "Zone" window, in the "Zone Protection Profile" window, select the configured Zone Protection Profile.</t>
    </r>
    <r>
      <rPr>
        <sz val="11"/>
        <color rgb="FF000000"/>
        <rFont val="Calibri"/>
      </rPr>
      <t xml:space="preserve">
</t>
    </r>
    <r>
      <rPr>
        <sz val="11"/>
        <color rgb="FF000000"/>
        <rFont val="Calibri"/>
      </rPr>
      <t>f. Click "OK".</t>
    </r>
    <r>
      <rPr>
        <sz val="11"/>
        <color rgb="FF000000"/>
        <rFont val="Calibri"/>
      </rPr>
      <t xml:space="preserve">
</t>
    </r>
    <r>
      <rPr>
        <sz val="11"/>
        <color rgb="FF000000"/>
        <rFont val="Calibri"/>
      </rPr>
      <t>8. Commit the changes.</t>
    </r>
    <r>
      <rPr>
        <sz val="11"/>
        <color rgb="FF000000"/>
        <rFont val="Calibri"/>
      </rPr>
      <t xml:space="preserve">
</t>
    </r>
    <r>
      <rPr>
        <sz val="11"/>
        <color rgb="FF000000"/>
        <rFont val="Calibri"/>
      </rPr>
      <t>To configure a DoS Protection policy:</t>
    </r>
    <r>
      <rPr>
        <sz val="11"/>
        <color rgb="FF000000"/>
        <rFont val="Calibri"/>
      </rPr>
      <t xml:space="preserve">
</t>
    </r>
    <r>
      <rPr>
        <sz val="11"/>
        <color rgb="FF000000"/>
        <rFont val="Calibri"/>
      </rPr>
      <t>1. Navigate to Objects &gt;&gt; Security Profiles &gt;&gt; DoS Protection.</t>
    </r>
    <r>
      <rPr>
        <sz val="11"/>
        <color rgb="FF000000"/>
        <rFont val="Calibri"/>
      </rPr>
      <t xml:space="preserve">
</t>
    </r>
    <r>
      <rPr>
        <sz val="11"/>
        <color rgb="FF000000"/>
        <rFont val="Calibri"/>
      </rPr>
      <t>2. Select "Add" to create a new profile.</t>
    </r>
    <r>
      <rPr>
        <sz val="11"/>
        <color rgb="FF000000"/>
        <rFont val="Calibri"/>
      </rPr>
      <t xml:space="preserve">
</t>
    </r>
    <r>
      <rPr>
        <sz val="11"/>
        <color rgb="FF000000"/>
        <rFont val="Calibri"/>
      </rPr>
      <t>3. In the "DoS Protection Profile" window, complete the required fields. For the "Type", select "Classified".</t>
    </r>
    <r>
      <rPr>
        <sz val="11"/>
        <color rgb="FF000000"/>
        <rFont val="Calibri"/>
      </rPr>
      <t xml:space="preserve">
</t>
    </r>
    <r>
      <rPr>
        <sz val="11"/>
        <color rgb="FF000000"/>
        <rFont val="Calibri"/>
      </rPr>
      <t>4. Configure Flood Protection by enabling each type of flood protection and configuring the following at a minimum:</t>
    </r>
    <r>
      <rPr>
        <sz val="11"/>
        <color rgb="FF000000"/>
        <rFont val="Calibri"/>
      </rPr>
      <t xml:space="preserve">
</t>
    </r>
    <r>
      <rPr>
        <sz val="11"/>
        <color rgb="FF000000"/>
        <rFont val="Calibri"/>
      </rPr>
      <t>a. SYN Flood tab: Select "SYN Cookie" as the action.</t>
    </r>
    <r>
      <rPr>
        <sz val="11"/>
        <color rgb="FF000000"/>
        <rFont val="Calibri"/>
      </rPr>
      <t xml:space="preserve">
</t>
    </r>
    <r>
      <rPr>
        <sz val="11"/>
        <color rgb="FF000000"/>
        <rFont val="Calibri"/>
      </rPr>
      <t>b. UDP Flood tab: Select "UDP Flood and complete the "Alarm Rate", "Activate Rate", "Max Rate", and "Block Duration" fields.</t>
    </r>
    <r>
      <rPr>
        <sz val="11"/>
        <color rgb="FF000000"/>
        <rFont val="Calibri"/>
      </rPr>
      <t xml:space="preserve">
</t>
    </r>
    <r>
      <rPr>
        <sz val="11"/>
        <color rgb="FF000000"/>
        <rFont val="Calibri"/>
      </rPr>
      <t>c. ICMP Flood tab: Select "ICMP Flood" and complete the "Alarm Rate", "Activate Rate", "Max Rate", and "Block Duration" fields.</t>
    </r>
    <r>
      <rPr>
        <sz val="11"/>
        <color rgb="FF000000"/>
        <rFont val="Calibri"/>
      </rPr>
      <t xml:space="preserve">
</t>
    </r>
    <r>
      <rPr>
        <sz val="11"/>
        <color rgb="FF000000"/>
        <rFont val="Calibri"/>
      </rPr>
      <t xml:space="preserve">d. ICMPv6 Flood tab: Select "ICMPv6 Flood" and complete the "Alarm Rate", "Activate Rate", "Max Rate", and "Block Duration" fields. </t>
    </r>
    <r>
      <rPr>
        <sz val="11"/>
        <color rgb="FF000000"/>
        <rFont val="Calibri"/>
      </rPr>
      <t xml:space="preserve">
</t>
    </r>
    <r>
      <rPr>
        <sz val="11"/>
        <color rgb="FF000000"/>
        <rFont val="Calibri"/>
      </rPr>
      <t xml:space="preserve">e. Other IP Flood tab: Select "Other IP Flood" check box and complete the "Alarm Rate", "Activate Rate", "Max Rate", and "Block Duration" fields. </t>
    </r>
    <r>
      <rPr>
        <sz val="11"/>
        <color rgb="FF000000"/>
        <rFont val="Calibri"/>
      </rPr>
      <t xml:space="preserve">
</t>
    </r>
    <r>
      <rPr>
        <sz val="11"/>
        <color rgb="FF000000"/>
        <rFont val="Calibri"/>
      </rPr>
      <t>5. Configure Resources Protection in the Resources Protection tab with the following settings:</t>
    </r>
    <r>
      <rPr>
        <sz val="11"/>
        <color rgb="FF000000"/>
        <rFont val="Calibri"/>
      </rPr>
      <t xml:space="preserve">
</t>
    </r>
    <r>
      <rPr>
        <sz val="11"/>
        <color rgb="FF000000"/>
        <rFont val="Calibri"/>
      </rPr>
      <t>a. Select "Maximum Concurrent Sessions".</t>
    </r>
    <r>
      <rPr>
        <sz val="11"/>
        <color rgb="FF000000"/>
        <rFont val="Calibri"/>
      </rPr>
      <t xml:space="preserve">
</t>
    </r>
    <r>
      <rPr>
        <sz val="11"/>
        <color rgb="FF000000"/>
        <rFont val="Calibri"/>
      </rPr>
      <t>b. Complete the "Max Concurrent Sessions" field. If the DoS profile type is aggregate, this limit applies to the entire traffic hitting the DoS rule on which the DoS profile is applied.</t>
    </r>
    <r>
      <rPr>
        <sz val="11"/>
        <color rgb="FF000000"/>
        <rFont val="Calibri"/>
      </rPr>
      <t xml:space="preserve">
</t>
    </r>
    <r>
      <rPr>
        <sz val="11"/>
        <color rgb="FF000000"/>
        <rFont val="Calibri"/>
      </rPr>
      <t>c. Click "OK", and then click "Commit".</t>
    </r>
    <r>
      <rPr>
        <sz val="11"/>
        <color rgb="FF000000"/>
        <rFont val="Calibri"/>
      </rPr>
      <t xml:space="preserve">
</t>
    </r>
    <r>
      <rPr>
        <sz val="11"/>
        <color rgb="FF000000"/>
        <rFont val="Calibri"/>
      </rPr>
      <t>6. Create a DoS protection policy.</t>
    </r>
    <r>
      <rPr>
        <sz val="11"/>
        <color rgb="FF000000"/>
        <rFont val="Calibri"/>
      </rPr>
      <t xml:space="preserve">
</t>
    </r>
    <r>
      <rPr>
        <sz val="11"/>
        <color rgb="FF000000"/>
        <rFont val="Calibri"/>
      </rPr>
      <t>a. Navigate to Policies &gt;&gt; DoS Protection and select "Add" to create a new policy.</t>
    </r>
    <r>
      <rPr>
        <sz val="11"/>
        <color rgb="FF000000"/>
        <rFont val="Calibri"/>
      </rPr>
      <t xml:space="preserve">
</t>
    </r>
    <r>
      <rPr>
        <sz val="11"/>
        <color rgb="FF000000"/>
        <rFont val="Calibri"/>
      </rPr>
      <t>b. In the "DoS Rule" Window, complete the required fields.</t>
    </r>
    <r>
      <rPr>
        <sz val="11"/>
        <color rgb="FF000000"/>
        <rFont val="Calibri"/>
      </rPr>
      <t xml:space="preserve">
</t>
    </r>
    <r>
      <rPr>
        <sz val="11"/>
        <color rgb="FF000000"/>
        <rFont val="Calibri"/>
      </rPr>
      <t>c. In the "General" tab, complete the "Name" and "Description" fields.</t>
    </r>
    <r>
      <rPr>
        <sz val="11"/>
        <color rgb="FF000000"/>
        <rFont val="Calibri"/>
      </rPr>
      <t xml:space="preserve">
</t>
    </r>
    <r>
      <rPr>
        <sz val="11"/>
        <color rgb="FF000000"/>
        <rFont val="Calibri"/>
      </rPr>
      <t>d. In the "Source" tab, for "Zone", select the "External zone", and for "Source Address", select "Any".</t>
    </r>
    <r>
      <rPr>
        <sz val="11"/>
        <color rgb="FF000000"/>
        <rFont val="Calibri"/>
      </rPr>
      <t xml:space="preserve">
</t>
    </r>
    <r>
      <rPr>
        <sz val="11"/>
        <color rgb="FF000000"/>
        <rFont val="Calibri"/>
      </rPr>
      <t>e. In the "Destination" tab, "Zone", select "Internal zone", and for "Destination Address", select "Any".</t>
    </r>
    <r>
      <rPr>
        <sz val="11"/>
        <color rgb="FF000000"/>
        <rFont val="Calibri"/>
      </rPr>
      <t xml:space="preserve">
</t>
    </r>
    <r>
      <rPr>
        <sz val="11"/>
        <color rgb="FF000000"/>
        <rFont val="Calibri"/>
      </rPr>
      <t>f. In the "Option/Protection" tab, for "Service", select "Any", and for "Action", select "Protect".</t>
    </r>
    <r>
      <rPr>
        <sz val="11"/>
        <color rgb="FF000000"/>
        <rFont val="Calibri"/>
      </rPr>
      <t xml:space="preserve">
</t>
    </r>
    <r>
      <rPr>
        <sz val="11"/>
        <color rgb="FF000000"/>
        <rFont val="Calibri"/>
      </rPr>
      <t>g. Select the "Classified" check-box.</t>
    </r>
    <r>
      <rPr>
        <sz val="11"/>
        <color rgb="FF000000"/>
        <rFont val="Calibri"/>
      </rPr>
      <t xml:space="preserve">
</t>
    </r>
    <r>
      <rPr>
        <sz val="11"/>
        <color rgb="FF000000"/>
        <rFont val="Calibri"/>
      </rPr>
      <t>h. In the "Profile" field, select the configured DoS Protection profile for the inbound traffic.</t>
    </r>
    <r>
      <rPr>
        <sz val="11"/>
        <color rgb="FF000000"/>
        <rFont val="Calibri"/>
      </rPr>
      <t xml:space="preserve">
</t>
    </r>
    <r>
      <rPr>
        <sz val="11"/>
        <color rgb="FF000000"/>
        <rFont val="Calibri"/>
      </rPr>
      <t>i. In the "Address" field, select destination-ip-only.</t>
    </r>
    <r>
      <rPr>
        <sz val="11"/>
        <color rgb="FF000000"/>
        <rFont val="Calibri"/>
      </rPr>
      <t xml:space="preserve">
</t>
    </r>
    <r>
      <rPr>
        <sz val="11"/>
        <color rgb="FF000000"/>
        <rFont val="Calibri"/>
      </rPr>
      <t>j. Click "OK", and then click "Commit".</t>
    </r>
  </si>
  <si>
    <r>
      <rPr>
        <sz val="11"/>
        <color rgb="FF000000"/>
        <rFont val="Calibri"/>
      </rPr>
      <t>If the network does not provide safeguards against DoS attacks, network resources may be unavailable to users. Installation of content filtering gateways and application-layer firewalls at key boundaries in the architecture mitigates the risk of DoS attacks. These attacks can be detected by matching observed communications traffic with patterns of known attacks and monitoring for anomalies in traffic volume/type.</t>
    </r>
    <r>
      <rPr>
        <sz val="11"/>
        <color rgb="FF000000"/>
        <rFont val="Calibri"/>
      </rPr>
      <t xml:space="preserve">
</t>
    </r>
    <r>
      <rPr>
        <sz val="11"/>
        <color rgb="FF000000"/>
        <rFont val="Calibri"/>
      </rPr>
      <t>Detection components that use rate-based behavior analysis can detect attacks when signatures for the attack do not exist or are not installed. These attacks include zero-day attacks that are new attacks for which vendors have not yet developed signatures. Rate-based behavior analysis can detect sophisticated, Distributed DoS (DDoS) attacks by correlating traffic information from multiple network segments or components.</t>
    </r>
    <r>
      <rPr>
        <sz val="11"/>
        <color rgb="FF000000"/>
        <rFont val="Calibri"/>
      </rPr>
      <t xml:space="preserve">
</t>
    </r>
    <r>
      <rPr>
        <sz val="11"/>
        <color rgb="FF000000"/>
        <rFont val="Calibri"/>
      </rPr>
      <t>PAN-OS can use either Zone-Based Protection or End Host Protection to mitigate DoS attacks. Zone-Based Protection protects against most common floods, reconnaissance attacks, and other packet-based attacks and is applied to any zone. End Host Protection is specific to defined end hosts. Zone Protections are always applied on the ingress interface, so to protect against floods or scans from the internet, apply the profile on the zone containing the untrusted internet interface. Security administrators wishing to harden their networks even further can apply Zone Protections to both internal and external interfaces to ensure that protective measures are being applied across the entire environment.</t>
    </r>
    <r>
      <rPr>
        <sz val="11"/>
        <color rgb="FF000000"/>
        <rFont val="Calibri"/>
      </rPr>
      <t xml:space="preserve">
</t>
    </r>
    <r>
      <rPr>
        <sz val="11"/>
        <color rgb="FF000000"/>
        <rFont val="Calibri"/>
      </rPr>
      <t>It is important to set the Flood Protection parameters that are suitable for the enclave or system. The administrator should perform a traffic baseline to tune these parameters. Refer to https://knowledgebase.paloaltonetworks.com/KCSArticleDetail?id=kA10g000000ClVkCAK.</t>
    </r>
  </si>
  <si>
    <r>
      <rPr>
        <sz val="11"/>
        <color rgb="FF000000"/>
        <rFont val="Calibri"/>
      </rPr>
      <t>View the site's Security Protection Plan (SSP). Verify if Zone-based protection, DoS protection, or both are required by the SSP. There may be more than one configured inbound policy.</t>
    </r>
    <r>
      <rPr>
        <sz val="11"/>
        <color rgb="FF000000"/>
        <rFont val="Calibri"/>
      </rPr>
      <t xml:space="preserve">
</t>
    </r>
    <r>
      <rPr>
        <sz val="11"/>
        <color rgb="FF000000"/>
        <rFont val="Calibri"/>
      </rPr>
      <t>If the SSP requires one or more Zone protection policies:</t>
    </r>
    <r>
      <rPr>
        <sz val="11"/>
        <color rgb="FF000000"/>
        <rFont val="Calibri"/>
      </rPr>
      <t xml:space="preserve">
</t>
    </r>
    <r>
      <rPr>
        <sz val="11"/>
        <color rgb="FF000000"/>
        <rFont val="Calibri"/>
      </rPr>
      <t>1. Navigate to Network &gt;&gt; Network Profiles &gt;&gt; Zone Protection.</t>
    </r>
    <r>
      <rPr>
        <sz val="11"/>
        <color rgb="FF000000"/>
        <rFont val="Calibri"/>
      </rPr>
      <t xml:space="preserve">
</t>
    </r>
    <r>
      <rPr>
        <sz val="11"/>
        <color rgb="FF000000"/>
        <rFont val="Calibri"/>
      </rPr>
      <t>2. Navigate to Network &gt;&gt; Zones and view the "Zone Protection Profile", which should not be blank.</t>
    </r>
    <r>
      <rPr>
        <sz val="11"/>
        <color rgb="FF000000"/>
        <rFont val="Calibri"/>
      </rPr>
      <t xml:space="preserve">
</t>
    </r>
    <r>
      <rPr>
        <sz val="11"/>
        <color rgb="FF000000"/>
        <rFont val="Calibri"/>
      </rPr>
      <t>3. If a Zone Protection Profile is not configured, has a blank "Zone Protection Profile" column, or is incorrectly identified, this is a finding.</t>
    </r>
    <r>
      <rPr>
        <sz val="11"/>
        <color rgb="FF000000"/>
        <rFont val="Calibri"/>
      </rPr>
      <t xml:space="preserve">
</t>
    </r>
    <r>
      <rPr>
        <sz val="11"/>
        <color rgb="FF000000"/>
        <rFont val="Calibri"/>
      </rPr>
      <t>If the SSP requires one or more DoS protection policies:</t>
    </r>
    <r>
      <rPr>
        <sz val="11"/>
        <color rgb="FF000000"/>
        <rFont val="Calibri"/>
      </rPr>
      <t xml:space="preserve">
</t>
    </r>
    <r>
      <rPr>
        <sz val="11"/>
        <color rgb="FF000000"/>
        <rFont val="Calibri"/>
      </rPr>
      <t>1. Navigate to Objects &gt;&gt; Security Profiles &gt;&gt; DoS Protection.</t>
    </r>
    <r>
      <rPr>
        <sz val="11"/>
        <color rgb="FF000000"/>
        <rFont val="Calibri"/>
      </rPr>
      <t xml:space="preserve">
</t>
    </r>
    <r>
      <rPr>
        <sz val="11"/>
        <color rgb="FF000000"/>
        <rFont val="Calibri"/>
      </rPr>
      <t>2. Navigate to Policies &gt;&gt; DoS Protection.</t>
    </r>
    <r>
      <rPr>
        <sz val="11"/>
        <color rgb="FF000000"/>
        <rFont val="Calibri"/>
      </rPr>
      <t xml:space="preserve">
</t>
    </r>
    <r>
      <rPr>
        <sz val="11"/>
        <color rgb="FF000000"/>
        <rFont val="Calibri"/>
      </rPr>
      <t>If neither a Zone Protection Profile nor a DoS Protection policy is configured to protect each ingress interface, this is a finding.</t>
    </r>
  </si>
  <si>
    <t>V-228861</t>
  </si>
  <si>
    <r>
      <rPr>
        <sz val="11"/>
        <color rgb="FF000000"/>
        <rFont val="Calibri"/>
      </rPr>
      <t>To add a Vulnerability Protection Profile:</t>
    </r>
    <r>
      <rPr>
        <sz val="11"/>
        <color rgb="FF000000"/>
        <rFont val="Calibri"/>
      </rPr>
      <t xml:space="preserve">
</t>
    </r>
    <r>
      <rPr>
        <sz val="11"/>
        <color rgb="FF000000"/>
        <rFont val="Calibri"/>
      </rPr>
      <t>Go to Objects &gt;&gt; Security Profiles &gt;&gt; Vulnerability Protection</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"Vulnerability Protection Profile" window, complete the required fields.</t>
    </r>
    <r>
      <rPr>
        <sz val="11"/>
        <color rgb="FF000000"/>
        <rFont val="Calibri"/>
      </rPr>
      <t xml:space="preserve">
</t>
    </r>
    <r>
      <rPr>
        <sz val="11"/>
        <color rgb="FF000000"/>
        <rFont val="Calibri"/>
      </rPr>
      <t>In the "Name" field, enter the name of the Vulnerability Protection Profile.</t>
    </r>
    <r>
      <rPr>
        <sz val="11"/>
        <color rgb="FF000000"/>
        <rFont val="Calibri"/>
      </rPr>
      <t xml:space="preserve">
</t>
    </r>
    <r>
      <rPr>
        <sz val="11"/>
        <color rgb="FF000000"/>
        <rFont val="Calibri"/>
      </rPr>
      <t>In the "Description" field, enter the description of the Vulnerability Protection Profile.</t>
    </r>
    <r>
      <rPr>
        <sz val="11"/>
        <color rgb="FF000000"/>
        <rFont val="Calibri"/>
      </rPr>
      <t xml:space="preserve">
</t>
    </r>
    <r>
      <rPr>
        <sz val="11"/>
        <color rgb="FF000000"/>
        <rFont val="Calibri"/>
      </rPr>
      <t>In the "Rules" tab, select "Add".</t>
    </r>
    <r>
      <rPr>
        <sz val="11"/>
        <color rgb="FF000000"/>
        <rFont val="Calibri"/>
      </rPr>
      <t xml:space="preserve">
</t>
    </r>
    <r>
      <rPr>
        <sz val="11"/>
        <color rgb="FF000000"/>
        <rFont val="Calibri"/>
      </rPr>
      <t xml:space="preserve">In the "Vulnerability Protection Rule" window, </t>
    </r>
    <r>
      <rPr>
        <sz val="11"/>
        <color rgb="FF000000"/>
        <rFont val="Calibri"/>
      </rPr>
      <t xml:space="preserve">
</t>
    </r>
    <r>
      <rPr>
        <sz val="11"/>
        <color rgb="FF000000"/>
        <rFont val="Calibri"/>
      </rPr>
      <t>In the "Rule Name" field, enter the Rule name,</t>
    </r>
    <r>
      <rPr>
        <sz val="11"/>
        <color rgb="FF000000"/>
        <rFont val="Calibri"/>
      </rPr>
      <t xml:space="preserve">
</t>
    </r>
    <r>
      <rPr>
        <sz val="11"/>
        <color rgb="FF000000"/>
        <rFont val="Calibri"/>
      </rPr>
      <t>In the "Threat Name" field, enter "any" (this will match all signatures),</t>
    </r>
    <r>
      <rPr>
        <sz val="11"/>
        <color rgb="FF000000"/>
        <rFont val="Calibri"/>
      </rPr>
      <t xml:space="preserve">
</t>
    </r>
    <r>
      <rPr>
        <sz val="11"/>
        <color rgb="FF000000"/>
        <rFont val="Calibri"/>
      </rPr>
      <t>In the "Action" field, select "block".</t>
    </r>
    <r>
      <rPr>
        <sz val="11"/>
        <color rgb="FF000000"/>
        <rFont val="Calibri"/>
      </rPr>
      <t xml:space="preserve">
</t>
    </r>
    <r>
      <rPr>
        <sz val="11"/>
        <color rgb="FF000000"/>
        <rFont val="Calibri"/>
      </rPr>
      <t>In the "Host type" field, select "any",</t>
    </r>
    <r>
      <rPr>
        <sz val="11"/>
        <color rgb="FF000000"/>
        <rFont val="Calibri"/>
      </rPr>
      <t xml:space="preserve">
</t>
    </r>
    <r>
      <rPr>
        <sz val="11"/>
        <color rgb="FF000000"/>
        <rFont val="Calibri"/>
      </rPr>
      <t xml:space="preserve">Select the checkboxes above the "CVE" and "Vendor ID" boxes. </t>
    </r>
    <r>
      <rPr>
        <sz val="11"/>
        <color rgb="FF000000"/>
        <rFont val="Calibri"/>
      </rPr>
      <t xml:space="preserve">
</t>
    </r>
    <r>
      <rPr>
        <sz val="11"/>
        <color rgb="FF000000"/>
        <rFont val="Calibri"/>
      </rPr>
      <t>In the "Severity" section, select the "critical", "high", and "medium" check boxes.</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In the "Vulnerability Protection Profile" window, select the configured rule, then select "OK".</t>
    </r>
    <r>
      <rPr>
        <sz val="11"/>
        <color rgb="FF000000"/>
        <rFont val="Calibri"/>
      </rPr>
      <t xml:space="preserve">
</t>
    </r>
    <r>
      <rPr>
        <sz val="11"/>
        <color rgb="FF000000"/>
        <rFont val="Calibri"/>
      </rPr>
      <t>Use the Profile in a Security Policy:</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Select an existing policy rule or select "Add" to create a new one.</t>
    </r>
    <r>
      <rPr>
        <sz val="11"/>
        <color rgb="FF000000"/>
        <rFont val="Calibri"/>
      </rPr>
      <t xml:space="preserve">
</t>
    </r>
    <r>
      <rPr>
        <sz val="11"/>
        <color rgb="FF000000"/>
        <rFont val="Calibri"/>
      </rPr>
      <t xml:space="preserve">In the "Actions" tab in the "Profile Setting" section; in the "Profile Type" field, select "Profiles".  The window will change to display the different categories of Profiles.  </t>
    </r>
    <r>
      <rPr>
        <sz val="11"/>
        <color rgb="FF000000"/>
        <rFont val="Calibri"/>
      </rPr>
      <t xml:space="preserve">
</t>
    </r>
    <r>
      <rPr>
        <sz val="11"/>
        <color rgb="FF000000"/>
        <rFont val="Calibri"/>
      </rPr>
      <t>In the "Actions" tab in the "Profile Setting" section; in the "Vulnerability Protection" field, select the configured Vulnerability Protection Profile.</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</si>
  <si>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 xml:space="preserve">If the network does not provide safeguards against DoS attacks, network resources may be unavailable to users. </t>
    </r>
    <r>
      <rPr>
        <sz val="11"/>
        <color rgb="FF000000"/>
        <rFont val="Calibri"/>
      </rPr>
      <t xml:space="preserve">
</t>
    </r>
    <r>
      <rPr>
        <sz val="11"/>
        <color rgb="FF000000"/>
        <rFont val="Calibri"/>
      </rPr>
      <t>Installation of content filtering gateways and application-layer firewalls at key boundaries in the architecture mitigates the risk of DoS attacks. These attacks can be detected by matching observed communications traffic with patterns of known attacks and monitoring for anomalies in traffic volume, type, or protocol usage.</t>
    </r>
  </si>
  <si>
    <r>
      <rPr>
        <sz val="11"/>
        <color rgb="FF000000"/>
        <rFont val="Calibri"/>
      </rPr>
      <t>Go to Objects &gt;&gt; Security Profiles &gt;&gt; Vulnerability Protection</t>
    </r>
    <r>
      <rPr>
        <sz val="11"/>
        <color rgb="FF000000"/>
        <rFont val="Calibri"/>
      </rPr>
      <t xml:space="preserve">
</t>
    </r>
    <r>
      <rPr>
        <sz val="11"/>
        <color rgb="FF000000"/>
        <rFont val="Calibri"/>
      </rPr>
      <t>If there are no Vulnerability Protection Profiles configured, this is a finding.</t>
    </r>
    <r>
      <rPr>
        <sz val="11"/>
        <color rgb="FF000000"/>
        <rFont val="Calibri"/>
      </rPr>
      <t xml:space="preserve">
</t>
    </r>
    <r>
      <rPr>
        <sz val="11"/>
        <color rgb="FF000000"/>
        <rFont val="Calibri"/>
      </rPr>
      <t>Ask the Administrator which Vulnerability Protection Profile is used for interzone traffic.</t>
    </r>
    <r>
      <rPr>
        <sz val="11"/>
        <color rgb="FF000000"/>
        <rFont val="Calibri"/>
      </rPr>
      <t xml:space="preserve">
</t>
    </r>
    <r>
      <rPr>
        <sz val="11"/>
        <color rgb="FF000000"/>
        <rFont val="Calibri"/>
      </rPr>
      <t>View the configured Vulnerability Protection Profiles.</t>
    </r>
    <r>
      <rPr>
        <sz val="11"/>
        <color rgb="FF000000"/>
        <rFont val="Calibri"/>
      </rPr>
      <t xml:space="preserve">
</t>
    </r>
    <r>
      <rPr>
        <sz val="11"/>
        <color rgb="FF000000"/>
        <rFont val="Calibri"/>
      </rPr>
      <t>Check the "Severity" and "Action" columns.</t>
    </r>
    <r>
      <rPr>
        <sz val="11"/>
        <color rgb="FF000000"/>
        <rFont val="Calibri"/>
      </rPr>
      <t xml:space="preserve">
</t>
    </r>
    <r>
      <rPr>
        <sz val="11"/>
        <color rgb="FF000000"/>
        <rFont val="Calibri"/>
      </rPr>
      <t>If the Vulnerability Protection Profile used for interzone traffic does not block all critical, high, and medium threats, this is a finding.</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Review each of the configured security policies in turn.</t>
    </r>
    <r>
      <rPr>
        <sz val="11"/>
        <color rgb="FF000000"/>
        <rFont val="Calibri"/>
      </rPr>
      <t xml:space="preserve">
</t>
    </r>
    <r>
      <rPr>
        <sz val="11"/>
        <color rgb="FF000000"/>
        <rFont val="Calibri"/>
      </rPr>
      <t>For any Security Policy that affects traffic between Zones (interzone), view the "Profile" column.</t>
    </r>
    <r>
      <rPr>
        <sz val="11"/>
        <color rgb="FF000000"/>
        <rFont val="Calibri"/>
      </rPr>
      <t xml:space="preserve">
</t>
    </r>
    <r>
      <rPr>
        <sz val="11"/>
        <color rgb="FF000000"/>
        <rFont val="Calibri"/>
      </rPr>
      <t>If the "Profile" column does not display the  "Vulnerability Protection Profile" symbol, this is a finding.</t>
    </r>
  </si>
  <si>
    <t>V-228862</t>
  </si>
  <si>
    <r>
      <rPr>
        <sz val="11"/>
        <rFont val="Calibri"/>
      </rPr>
      <t>The Palo Alto Networks security platform must only allow incoming communications from organization-defined authorized sources forwarded to organization-defined authorized destinations.</t>
    </r>
  </si>
  <si>
    <r>
      <rPr>
        <sz val="11"/>
        <color rgb="FF000000"/>
        <rFont val="Calibri"/>
      </rPr>
      <t>To create or edit a Security Policy:</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 xml:space="preserve">Select "Add" to create a new security policy, or select the name of the security policy to edit it. </t>
    </r>
    <r>
      <rPr>
        <sz val="11"/>
        <color rgb="FF000000"/>
        <rFont val="Calibri"/>
      </rPr>
      <t xml:space="preserve">
</t>
    </r>
    <r>
      <rPr>
        <sz val="11"/>
        <color rgb="FF000000"/>
        <rFont val="Calibri"/>
      </rPr>
      <t>Configure the specific parameters of the policy by completing the required information in the fields of each tab.</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</si>
  <si>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Unrestricted traffic may contain malicious traffic that poses a threat to an enclave or to other connected networks. Additionally, unrestricted traffic may transit a network, which uses bandwidth and other resources.</t>
    </r>
    <r>
      <rPr>
        <sz val="11"/>
        <color rgb="FF000000"/>
        <rFont val="Calibri"/>
      </rPr>
      <t xml:space="preserve">
</t>
    </r>
    <r>
      <rPr>
        <sz val="11"/>
        <color rgb="FF000000"/>
        <rFont val="Calibri"/>
      </rPr>
      <t>Access control policies and access control lists implemented on devices that control the flow of network traffic (e.g., application-level firewalls and web content filters), ensure the flow of traffic is only allowed from authorized sources to authorized destinations. Networks with different levels of trust (e.g., the Internet or CDS) must be kept separate.</t>
    </r>
    <r>
      <rPr>
        <sz val="11"/>
        <color rgb="FF000000"/>
        <rFont val="Calibri"/>
      </rPr>
      <t xml:space="preserve">
</t>
    </r>
    <r>
      <rPr>
        <sz val="11"/>
        <color rgb="FF000000"/>
        <rFont val="Calibri"/>
      </rPr>
      <t>Security policies on the Palo Alto Networks security platform match source, destination, application and a service. The application and service columns specify what applications can be identified on a defined set of ports, or on all available ports. The service column allows administrator to define one of the following:</t>
    </r>
    <r>
      <rPr>
        <sz val="11"/>
        <color rgb="FF000000"/>
        <rFont val="Calibri"/>
      </rPr>
      <t xml:space="preserve">
</t>
    </r>
    <r>
      <rPr>
        <sz val="11"/>
        <color rgb="FF000000"/>
        <rFont val="Calibri"/>
      </rPr>
      <t>Application-default - The service application-default sets security policy to allow the application on the standard ports associated with the application.</t>
    </r>
    <r>
      <rPr>
        <sz val="11"/>
        <color rgb="FF000000"/>
        <rFont val="Calibri"/>
      </rPr>
      <t xml:space="preserve">
</t>
    </r>
    <r>
      <rPr>
        <sz val="11"/>
        <color rgb="FF000000"/>
        <rFont val="Calibri"/>
      </rPr>
      <t>Pre-defined service “service-http” and “service-https” - The pre-defined services use TCP ports 80 and 8080 for HTTP, and TCP port 443 for HTTPS. Use this security policy if you want to restrict web browsing and HTTPS to these ports.</t>
    </r>
    <r>
      <rPr>
        <sz val="11"/>
        <color rgb="FF000000"/>
        <rFont val="Calibri"/>
      </rPr>
      <t xml:space="preserve">
</t>
    </r>
    <r>
      <rPr>
        <sz val="11"/>
        <color rgb="FF000000"/>
        <rFont val="Calibri"/>
      </rPr>
      <t>Any - Use this service to deny applications.</t>
    </r>
    <r>
      <rPr>
        <sz val="11"/>
        <color rgb="FF000000"/>
        <rFont val="Calibri"/>
      </rPr>
      <t xml:space="preserve">
</t>
    </r>
    <r>
      <rPr>
        <sz val="11"/>
        <color rgb="FF000000"/>
        <rFont val="Calibri"/>
      </rPr>
      <t>Custom service - Use this to define TCP/UDP port numbers to restrict applications to specific ports.</t>
    </r>
  </si>
  <si>
    <r>
      <rPr>
        <sz val="11"/>
        <color rgb="FF000000"/>
        <rFont val="Calibri"/>
      </rPr>
      <t>Obtain and review the list of authorized sources and destinations. This is usually part of the System Design Specification or Accreditation Package.</t>
    </r>
    <r>
      <rPr>
        <sz val="11"/>
        <color rgb="FF000000"/>
        <rFont val="Calibri"/>
      </rPr>
      <t xml:space="preserve">
</t>
    </r>
    <r>
      <rPr>
        <sz val="11"/>
        <color rgb="FF000000"/>
        <rFont val="Calibri"/>
      </rPr>
      <t>Go to Policies &gt;&gt; Security; review each of the configured security policies in turn.</t>
    </r>
    <r>
      <rPr>
        <sz val="11"/>
        <color rgb="FF000000"/>
        <rFont val="Calibri"/>
      </rPr>
      <t xml:space="preserve">
</t>
    </r>
    <r>
      <rPr>
        <sz val="11"/>
        <color rgb="FF000000"/>
        <rFont val="Calibri"/>
      </rPr>
      <t>If any of the policies allows traffic that is not part of the authorized sources and destinations list, this is a finding.</t>
    </r>
  </si>
  <si>
    <t>V-228863</t>
  </si>
  <si>
    <r>
      <rPr>
        <sz val="11"/>
        <rFont val="Calibri"/>
      </rPr>
      <t>The Palo Alto Networks security platform must identify and log internal users associated with prohibited outgoing communications traffic.</t>
    </r>
  </si>
  <si>
    <r>
      <rPr>
        <sz val="11"/>
        <color rgb="FF000000"/>
        <rFont val="Calibri"/>
      </rPr>
      <t xml:space="preserve">User-ID can integrate with the enclave's systems using different methods; therefore, the exact configuration is dependent on the method chosen.  </t>
    </r>
    <r>
      <rPr>
        <sz val="11"/>
        <color rgb="FF000000"/>
        <rFont val="Calibri"/>
      </rPr>
      <t xml:space="preserve">
</t>
    </r>
    <r>
      <rPr>
        <sz val="11"/>
        <color rgb="FF000000"/>
        <rFont val="Calibri"/>
      </rPr>
      <t xml:space="preserve">Determine which method User-ID will use to integrate with the enclave's systems - Server Monitoring, Client Probing, Syslog User-ID Agent, Terminal Services Agent, or Captive Portal. </t>
    </r>
    <r>
      <rPr>
        <sz val="11"/>
        <color rgb="FF000000"/>
        <rFont val="Calibri"/>
      </rPr>
      <t xml:space="preserve">
</t>
    </r>
    <r>
      <rPr>
        <sz val="11"/>
        <color rgb="FF000000"/>
        <rFont val="Calibri"/>
      </rPr>
      <t>Configure how groups and users are retrieved from the directory and which users groups are to be included in policies.</t>
    </r>
    <r>
      <rPr>
        <sz val="11"/>
        <color rgb="FF000000"/>
        <rFont val="Calibri"/>
      </rPr>
      <t xml:space="preserve">
</t>
    </r>
    <r>
      <rPr>
        <sz val="11"/>
        <color rgb="FF000000"/>
        <rFont val="Calibri"/>
      </rPr>
      <t>Configure the Security Policies that controls traffic from client hosts in the trust zone to the untrust zone.</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Select "Add" to create a new policy or select the Name of the Policy to edit it.</t>
    </r>
    <r>
      <rPr>
        <sz val="11"/>
        <color rgb="FF000000"/>
        <rFont val="Calibri"/>
      </rPr>
      <t xml:space="preserve">
</t>
    </r>
    <r>
      <rPr>
        <sz val="11"/>
        <color rgb="FF000000"/>
        <rFont val="Calibri"/>
      </rPr>
      <t>In the "Security Policy Rule" window, complete the required fields.</t>
    </r>
    <r>
      <rPr>
        <sz val="11"/>
        <color rgb="FF000000"/>
        <rFont val="Calibri"/>
      </rPr>
      <t xml:space="preserve">
</t>
    </r>
    <r>
      <rPr>
        <sz val="11"/>
        <color rgb="FF000000"/>
        <rFont val="Calibri"/>
      </rPr>
      <t>In the "General" tab, complete the "Name" and "Description" fields.</t>
    </r>
    <r>
      <rPr>
        <sz val="11"/>
        <color rgb="FF000000"/>
        <rFont val="Calibri"/>
      </rPr>
      <t xml:space="preserve">
</t>
    </r>
    <r>
      <rPr>
        <sz val="11"/>
        <color rgb="FF000000"/>
        <rFont val="Calibri"/>
      </rPr>
      <t xml:space="preserve">In the "Source" tab, complete the "Source Zone" and "Source Address" fields.  </t>
    </r>
    <r>
      <rPr>
        <sz val="11"/>
        <color rgb="FF000000"/>
        <rFont val="Calibri"/>
      </rPr>
      <t xml:space="preserve">
</t>
    </r>
    <r>
      <rPr>
        <sz val="11"/>
        <color rgb="FF000000"/>
        <rFont val="Calibri"/>
      </rPr>
      <t>In the "User" tab, select "any".</t>
    </r>
    <r>
      <rPr>
        <sz val="11"/>
        <color rgb="FF000000"/>
        <rFont val="Calibri"/>
      </rPr>
      <t xml:space="preserve">
</t>
    </r>
    <r>
      <rPr>
        <sz val="11"/>
        <color rgb="FF000000"/>
        <rFont val="Calibri"/>
      </rPr>
      <t xml:space="preserve">In the "Destination" tab, complete the "Destination Zone" and "Destination Address" fields. </t>
    </r>
    <r>
      <rPr>
        <sz val="11"/>
        <color rgb="FF000000"/>
        <rFont val="Calibri"/>
      </rPr>
      <t xml:space="preserve">
</t>
    </r>
    <r>
      <rPr>
        <sz val="11"/>
        <color rgb="FF000000"/>
        <rFont val="Calibri"/>
      </rPr>
      <t>In the "Applications" tab, select the authorized applications.</t>
    </r>
    <r>
      <rPr>
        <sz val="11"/>
        <color rgb="FF000000"/>
        <rFont val="Calibri"/>
      </rPr>
      <t xml:space="preserve">
</t>
    </r>
    <r>
      <rPr>
        <sz val="11"/>
        <color rgb="FF000000"/>
        <rFont val="Calibri"/>
      </rPr>
      <t>In the "Service/URL Category" tab, select "application-default".</t>
    </r>
    <r>
      <rPr>
        <sz val="11"/>
        <color rgb="FF000000"/>
        <rFont val="Calibri"/>
      </rPr>
      <t xml:space="preserve">
</t>
    </r>
    <r>
      <rPr>
        <sz val="11"/>
        <color rgb="FF000000"/>
        <rFont val="Calibri"/>
      </rPr>
      <t>To add a service, select the "Service" check box, select "Add" and select a listed service or add a new service or service group.</t>
    </r>
    <r>
      <rPr>
        <sz val="11"/>
        <color rgb="FF000000"/>
        <rFont val="Calibri"/>
      </rPr>
      <t xml:space="preserve">
</t>
    </r>
    <r>
      <rPr>
        <sz val="11"/>
        <color rgb="FF000000"/>
        <rFont val="Calibri"/>
      </rPr>
      <t>In the "Actions" tab, select either "Deny" or "Allow (as required)" as the resulting action.</t>
    </r>
    <r>
      <rPr>
        <sz val="11"/>
        <color rgb="FF000000"/>
        <rFont val="Calibri"/>
      </rPr>
      <t xml:space="preserve">
</t>
    </r>
    <r>
      <rPr>
        <sz val="11"/>
        <color rgb="FF000000"/>
        <rFont val="Calibri"/>
      </rPr>
      <t>Select the required Log Setting and Profile Settings as necessary.</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</si>
  <si>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 xml:space="preserve">Without identifying the users who initiated the traffic, it would be difficult to identify those responsible for the prohibited communications. This requirement applies to those network elements that perform Data Leakage Prevention (DLP) (e.g., ALGs, proxies, or application-level firewalls).  </t>
    </r>
    <r>
      <rPr>
        <sz val="11"/>
        <color rgb="FF000000"/>
        <rFont val="Calibri"/>
      </rPr>
      <t xml:space="preserve">
</t>
    </r>
    <r>
      <rPr>
        <sz val="11"/>
        <color rgb="FF000000"/>
        <rFont val="Calibri"/>
      </rPr>
      <t xml:space="preserve">The Palo Alto Networks Security Platform uses User-ID to map a user's identity to an IP address.  This allows Administrators to configure and enforce firewall policies based on users and user groups in addition to network zones and addresses. If the user changes devices or the device is assigned a different IP address, User-ID tracks those changes and maintains the user to IP address mapping information.  This supports non-repudiation. </t>
    </r>
    <r>
      <rPr>
        <sz val="11"/>
        <color rgb="FF000000"/>
        <rFont val="Calibri"/>
      </rPr>
      <t xml:space="preserve">
</t>
    </r>
    <r>
      <rPr>
        <sz val="11"/>
        <color rgb="FF000000"/>
        <rFont val="Calibri"/>
      </rPr>
      <t>Before a security policy can be written for groups of users, the relationships between the users and the groups they are members of must be established. This information can be retrieved from an LDAP directory, such as Active Directory or eDirectory.</t>
    </r>
  </si>
  <si>
    <r>
      <rPr>
        <sz val="11"/>
        <color rgb="FF000000"/>
        <rFont val="Calibri"/>
      </rPr>
      <t>Log into device Command Line Interface.</t>
    </r>
    <r>
      <rPr>
        <sz val="11"/>
        <color rgb="FF000000"/>
        <rFont val="Calibri"/>
      </rPr>
      <t xml:space="preserve">
</t>
    </r>
    <r>
      <rPr>
        <sz val="11"/>
        <color rgb="FF000000"/>
        <rFont val="Calibri"/>
      </rPr>
      <t>Enter the command "show user ip-user-mapping all".</t>
    </r>
    <r>
      <rPr>
        <sz val="11"/>
        <color rgb="FF000000"/>
        <rFont val="Calibri"/>
      </rPr>
      <t xml:space="preserve">
</t>
    </r>
    <r>
      <rPr>
        <sz val="11"/>
        <color rgb="FF000000"/>
        <rFont val="Calibri"/>
      </rPr>
      <t>If the output is blank, this is a finding.</t>
    </r>
    <r>
      <rPr>
        <sz val="11"/>
        <color rgb="FF000000"/>
        <rFont val="Calibri"/>
      </rPr>
      <t xml:space="preserve">
</t>
    </r>
    <r>
      <rPr>
        <sz val="11"/>
        <color rgb="FF000000"/>
        <rFont val="Calibri"/>
      </rPr>
      <t>An alternate means to verify that User-ID is properly configured, view the URL Filtering and Traffic logs is to view the logs.</t>
    </r>
    <r>
      <rPr>
        <sz val="11"/>
        <color rgb="FF000000"/>
        <rFont val="Calibri"/>
      </rPr>
      <t xml:space="preserve">
</t>
    </r>
    <r>
      <rPr>
        <sz val="11"/>
        <color rgb="FF000000"/>
        <rFont val="Calibri"/>
      </rPr>
      <t>To view the URL Filtering logs:</t>
    </r>
    <r>
      <rPr>
        <sz val="11"/>
        <color rgb="FF000000"/>
        <rFont val="Calibri"/>
      </rPr>
      <t xml:space="preserve">
</t>
    </r>
    <r>
      <rPr>
        <sz val="11"/>
        <color rgb="FF000000"/>
        <rFont val="Calibri"/>
      </rPr>
      <t>Go to Monitor &gt;&gt; Logs &gt;&gt; URL Filtering</t>
    </r>
    <r>
      <rPr>
        <sz val="11"/>
        <color rgb="FF000000"/>
        <rFont val="Calibri"/>
      </rPr>
      <t xml:space="preserve">
</t>
    </r>
    <r>
      <rPr>
        <sz val="11"/>
        <color rgb="FF000000"/>
        <rFont val="Calibri"/>
      </rPr>
      <t>To view the  Traffic logs:</t>
    </r>
    <r>
      <rPr>
        <sz val="11"/>
        <color rgb="FF000000"/>
        <rFont val="Calibri"/>
      </rPr>
      <t xml:space="preserve">
</t>
    </r>
    <r>
      <rPr>
        <sz val="11"/>
        <color rgb="FF000000"/>
        <rFont val="Calibri"/>
      </rPr>
      <t>Go to Monitor &gt;&gt; Logs &gt;&gt; Traffic</t>
    </r>
    <r>
      <rPr>
        <sz val="11"/>
        <color rgb="FF000000"/>
        <rFont val="Calibri"/>
      </rPr>
      <t xml:space="preserve">
</t>
    </r>
    <r>
      <rPr>
        <sz val="11"/>
        <color rgb="FF000000"/>
        <rFont val="Calibri"/>
      </rPr>
      <t>User traffic originating from a trusted zone contains a username in the "Source User" column.</t>
    </r>
    <r>
      <rPr>
        <sz val="11"/>
        <color rgb="FF000000"/>
        <rFont val="Calibri"/>
      </rPr>
      <t xml:space="preserve">
</t>
    </r>
    <r>
      <rPr>
        <sz val="11"/>
        <color rgb="FF000000"/>
        <rFont val="Calibri"/>
      </rPr>
      <t>If the "Source User" column is blank, this is a finding.</t>
    </r>
    <r>
      <rPr>
        <sz val="11"/>
        <color rgb="FF000000"/>
        <rFont val="Calibri"/>
      </rPr>
      <t xml:space="preserve">
</t>
    </r>
    <r>
      <rPr>
        <sz val="11"/>
        <color rgb="FF000000"/>
        <rFont val="Calibri"/>
      </rPr>
      <t>Alternatively, verify that usernames are displayed in reports.</t>
    </r>
    <r>
      <rPr>
        <sz val="11"/>
        <color rgb="FF000000"/>
        <rFont val="Calibri"/>
      </rPr>
      <t xml:space="preserve">
</t>
    </r>
    <r>
      <rPr>
        <sz val="11"/>
        <color rgb="FF000000"/>
        <rFont val="Calibri"/>
      </rPr>
      <t>Go to Monitor &gt;&gt; Reports</t>
    </r>
    <r>
      <rPr>
        <sz val="11"/>
        <color rgb="FF000000"/>
        <rFont val="Calibri"/>
      </rPr>
      <t xml:space="preserve">
</t>
    </r>
    <r>
      <rPr>
        <sz val="11"/>
        <color rgb="FF000000"/>
        <rFont val="Calibri"/>
      </rPr>
      <t>Select the "Denied Applications Report".</t>
    </r>
    <r>
      <rPr>
        <sz val="11"/>
        <color rgb="FF000000"/>
        <rFont val="Calibri"/>
      </rPr>
      <t xml:space="preserve">
</t>
    </r>
    <r>
      <rPr>
        <sz val="11"/>
        <color rgb="FF000000"/>
        <rFont val="Calibri"/>
      </rPr>
      <t>If the "Source User" fields are empty, this is a finding.</t>
    </r>
  </si>
  <si>
    <t>V-228864</t>
  </si>
  <si>
    <r>
      <rPr>
        <sz val="11"/>
        <rFont val="Calibri"/>
      </rPr>
      <t>The Palo Alto Networks security platform must be configured to integrate with a system-wide intrusion detection system.</t>
    </r>
  </si>
  <si>
    <r>
      <rPr>
        <sz val="11"/>
        <color rgb="FF000000"/>
        <rFont val="Calibri"/>
      </rPr>
      <t>To create a NetFlow Server Profile:</t>
    </r>
    <r>
      <rPr>
        <sz val="11"/>
        <color rgb="FF000000"/>
        <rFont val="Calibri"/>
      </rPr>
      <t xml:space="preserve">
</t>
    </r>
    <r>
      <rPr>
        <sz val="11"/>
        <color rgb="FF000000"/>
        <rFont val="Calibri"/>
      </rPr>
      <t>Go to Device &gt;&gt; Server Profiles &gt;&gt; NetFlow</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"NetFlow Server Profile" window, complete the required fields.</t>
    </r>
    <r>
      <rPr>
        <sz val="11"/>
        <color rgb="FF000000"/>
        <rFont val="Calibri"/>
      </rPr>
      <t xml:space="preserve">
</t>
    </r>
    <r>
      <rPr>
        <sz val="11"/>
        <color rgb="FF000000"/>
        <rFont val="Calibri"/>
      </rPr>
      <t>In the "Name" field, enter the name of the NetFlow Server Profile.</t>
    </r>
    <r>
      <rPr>
        <sz val="11"/>
        <color rgb="FF000000"/>
        <rFont val="Calibri"/>
      </rPr>
      <t xml:space="preserve">
</t>
    </r>
    <r>
      <rPr>
        <sz val="11"/>
        <color rgb="FF000000"/>
        <rFont val="Calibri"/>
      </rPr>
      <t xml:space="preserve">In the "Minutes" field, enter the number of minutes after which the NetFlow template is refreshed. </t>
    </r>
    <r>
      <rPr>
        <sz val="11"/>
        <color rgb="FF000000"/>
        <rFont val="Calibri"/>
      </rPr>
      <t xml:space="preserve">
</t>
    </r>
    <r>
      <rPr>
        <sz val="11"/>
        <color rgb="FF000000"/>
        <rFont val="Calibri"/>
      </rPr>
      <t>In the "Packets" field, enter the number of packets after which the NetFlow template is refreshed.</t>
    </r>
    <r>
      <rPr>
        <sz val="11"/>
        <color rgb="FF000000"/>
        <rFont val="Calibri"/>
      </rPr>
      <t xml:space="preserve">
</t>
    </r>
    <r>
      <rPr>
        <sz val="11"/>
        <color rgb="FF000000"/>
        <rFont val="Calibri"/>
      </rPr>
      <t>In the "Active Timeout" field, enter the frequency (in minutes) the device exports records.</t>
    </r>
    <r>
      <rPr>
        <sz val="11"/>
        <color rgb="FF000000"/>
        <rFont val="Calibri"/>
      </rPr>
      <t xml:space="preserve">
</t>
    </r>
    <r>
      <rPr>
        <sz val="11"/>
        <color rgb="FF000000"/>
        <rFont val="Calibri"/>
      </rPr>
      <t>Select the "PAN-OS Field Types" check box to export "App-ID" and "User-ID" fields.</t>
    </r>
    <r>
      <rPr>
        <sz val="11"/>
        <color rgb="FF000000"/>
        <rFont val="Calibri"/>
      </rPr>
      <t xml:space="preserve">
</t>
    </r>
    <r>
      <rPr>
        <sz val="11"/>
        <color rgb="FF000000"/>
        <rFont val="Calibri"/>
      </rPr>
      <t>Select "Add" to add a NetFlow collector.</t>
    </r>
    <r>
      <rPr>
        <sz val="11"/>
        <color rgb="FF000000"/>
        <rFont val="Calibri"/>
      </rPr>
      <t xml:space="preserve">
</t>
    </r>
    <r>
      <rPr>
        <sz val="11"/>
        <color rgb="FF000000"/>
        <rFont val="Calibri"/>
      </rPr>
      <t>In the "Name" field, enter the name of the server.</t>
    </r>
    <r>
      <rPr>
        <sz val="11"/>
        <color rgb="FF000000"/>
        <rFont val="Calibri"/>
      </rPr>
      <t xml:space="preserve">
</t>
    </r>
    <r>
      <rPr>
        <sz val="11"/>
        <color rgb="FF000000"/>
        <rFont val="Calibri"/>
      </rPr>
      <t>In the "NetFlow Server" field, enter the hostname or IP address of the server.</t>
    </r>
    <r>
      <rPr>
        <sz val="11"/>
        <color rgb="FF000000"/>
        <rFont val="Calibri"/>
      </rPr>
      <t xml:space="preserve">
</t>
    </r>
    <r>
      <rPr>
        <sz val="11"/>
        <color rgb="FF000000"/>
        <rFont val="Calibri"/>
      </rPr>
      <t>In the "Port" field enter the port used by the NetFlow collector (default 2055).</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Assign the NetFlow server profile to the interfaces that carry the traffic to be analyzed.  These steps assume that it is one of the Ethernet interfaces.  The configuration is the same for Ethernet, VLAN, Loopback, and Tunnel interfaces.</t>
    </r>
    <r>
      <rPr>
        <sz val="11"/>
        <color rgb="FF000000"/>
        <rFont val="Calibri"/>
      </rPr>
      <t xml:space="preserve">
</t>
    </r>
    <r>
      <rPr>
        <sz val="11"/>
        <color rgb="FF000000"/>
        <rFont val="Calibri"/>
      </rPr>
      <t>Go to Network &gt;&gt; Interfaces &gt;&gt; Ethernet</t>
    </r>
    <r>
      <rPr>
        <sz val="11"/>
        <color rgb="FF000000"/>
        <rFont val="Calibri"/>
      </rPr>
      <t xml:space="preserve">
</t>
    </r>
    <r>
      <rPr>
        <sz val="11"/>
        <color rgb="FF000000"/>
        <rFont val="Calibri"/>
      </rPr>
      <t>Select the interface that the traffic traverses.</t>
    </r>
    <r>
      <rPr>
        <sz val="11"/>
        <color rgb="FF000000"/>
        <rFont val="Calibri"/>
      </rPr>
      <t xml:space="preserve">
</t>
    </r>
    <r>
      <rPr>
        <sz val="11"/>
        <color rgb="FF000000"/>
        <rFont val="Calibri"/>
      </rPr>
      <t>In the "Ethernet Interface" window, in the "Netflow Profile" field, select the configured Netflow Profile.</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</si>
  <si>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Without coordinated reporting between separate devices, it is not possible to identify the true scale and possible target of an attack.</t>
    </r>
    <r>
      <rPr>
        <sz val="11"/>
        <color rgb="FF000000"/>
        <rFont val="Calibri"/>
      </rPr>
      <t xml:space="preserve">
</t>
    </r>
    <r>
      <rPr>
        <sz val="11"/>
        <color rgb="FF000000"/>
        <rFont val="Calibri"/>
      </rPr>
      <t>Integration of the Palo Alto Networks security platform with a system-wide intrusion detection system supports continuous monitoring and incident response programs. This requirement applies to monitoring at internal boundaries using TLS gateways, web content filters, email gateways, and other types of ALGs. The Palo Alto Networks security platform can work as part of the network monitoring capabilities to off-load inspection functions from the external boundary IDPS by performing more granular content inspection of protocols at the upper layers of the OSI reference model.</t>
    </r>
    <r>
      <rPr>
        <sz val="11"/>
        <color rgb="FF000000"/>
        <rFont val="Calibri"/>
      </rPr>
      <t xml:space="preserve">
</t>
    </r>
    <r>
      <rPr>
        <sz val="11"/>
        <color rgb="FF000000"/>
        <rFont val="Calibri"/>
      </rPr>
      <t>NetFlow is an industry-standard protocol that enables the firewall to record statistics on the IP traffic that traverses its interfaces. The  Palo Alto Networks security platform can export the statistics as NetFlow fields to a NetFlow collector. The NetFlow collector is a server you use to analyze network traffic for security, administration, accounting and troubleshooting purposes.</t>
    </r>
  </si>
  <si>
    <r>
      <rPr>
        <sz val="11"/>
        <color rgb="FF000000"/>
        <rFont val="Calibri"/>
      </rPr>
      <t>Go to Device &gt;&gt; Server Profiles &gt;&gt; NetFlow</t>
    </r>
    <r>
      <rPr>
        <sz val="11"/>
        <color rgb="FF000000"/>
        <rFont val="Calibri"/>
      </rPr>
      <t xml:space="preserve">
</t>
    </r>
    <r>
      <rPr>
        <sz val="11"/>
        <color rgb="FF000000"/>
        <rFont val="Calibri"/>
      </rPr>
      <t>If no NetFlow Server Profiles are configured, this is a finding.</t>
    </r>
    <r>
      <rPr>
        <sz val="11"/>
        <color rgb="FF000000"/>
        <rFont val="Calibri"/>
      </rPr>
      <t xml:space="preserve">
</t>
    </r>
    <r>
      <rPr>
        <sz val="11"/>
        <color rgb="FF000000"/>
        <rFont val="Calibri"/>
      </rPr>
      <t>This step assumes that it is one of the Ethernet interfaces that is being monitored.</t>
    </r>
    <r>
      <rPr>
        <sz val="11"/>
        <color rgb="FF000000"/>
        <rFont val="Calibri"/>
      </rPr>
      <t xml:space="preserve">
</t>
    </r>
    <r>
      <rPr>
        <sz val="11"/>
        <color rgb="FF000000"/>
        <rFont val="Calibri"/>
      </rPr>
      <t>The verification is the same for Ethernet, VLAN, Loopback and Tunnel interfaces.</t>
    </r>
    <r>
      <rPr>
        <sz val="11"/>
        <color rgb="FF000000"/>
        <rFont val="Calibri"/>
      </rPr>
      <t xml:space="preserve">
</t>
    </r>
    <r>
      <rPr>
        <sz val="11"/>
        <color rgb="FF000000"/>
        <rFont val="Calibri"/>
      </rPr>
      <t>Ask the administrator which interface is being monitored; there may be more than one.</t>
    </r>
    <r>
      <rPr>
        <sz val="11"/>
        <color rgb="FF000000"/>
        <rFont val="Calibri"/>
      </rPr>
      <t xml:space="preserve">
</t>
    </r>
    <r>
      <rPr>
        <sz val="11"/>
        <color rgb="FF000000"/>
        <rFont val="Calibri"/>
      </rPr>
      <t>Go to Network &gt;&gt; Interfaces &gt;&gt; Ethernet</t>
    </r>
    <r>
      <rPr>
        <sz val="11"/>
        <color rgb="FF000000"/>
        <rFont val="Calibri"/>
      </rPr>
      <t xml:space="preserve">
</t>
    </r>
    <r>
      <rPr>
        <sz val="11"/>
        <color rgb="FF000000"/>
        <rFont val="Calibri"/>
      </rPr>
      <t>Select the interface that is being monitored.</t>
    </r>
    <r>
      <rPr>
        <sz val="11"/>
        <color rgb="FF000000"/>
        <rFont val="Calibri"/>
      </rPr>
      <t xml:space="preserve">
</t>
    </r>
    <r>
      <rPr>
        <sz val="11"/>
        <color rgb="FF000000"/>
        <rFont val="Calibri"/>
      </rPr>
      <t>If the "Netflow Profile" field is "None", this is a finding.</t>
    </r>
  </si>
  <si>
    <t>V-228865</t>
  </si>
  <si>
    <r>
      <rPr>
        <sz val="11"/>
        <color rgb="FF000000"/>
        <rFont val="Calibri"/>
      </rPr>
      <t>To create or edit a Security Policy:</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 xml:space="preserve">Select "Add" to create a new security policy, or select the name of the security policy to edit it. </t>
    </r>
    <r>
      <rPr>
        <sz val="11"/>
        <color rgb="FF000000"/>
        <rFont val="Calibri"/>
      </rPr>
      <t xml:space="preserve">
</t>
    </r>
    <r>
      <rPr>
        <sz val="11"/>
        <color rgb="FF000000"/>
        <rFont val="Calibri"/>
      </rPr>
      <t>Configure the specific parameters of the policy by completing the required information in the fields of each tab.</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</si>
  <si>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Obtain the list of network services that have not been authorized or approved by the ISSM and ISSO.</t>
    </r>
    <r>
      <rPr>
        <sz val="11"/>
        <color rgb="FF000000"/>
        <rFont val="Calibri"/>
      </rPr>
      <t xml:space="preserve">
</t>
    </r>
    <r>
      <rPr>
        <sz val="11"/>
        <color rgb="FF000000"/>
        <rFont val="Calibri"/>
      </rPr>
      <t>For each prohibited network service, view the security policies that denies traffic associated with it and logs the denied traffic.</t>
    </r>
    <r>
      <rPr>
        <sz val="11"/>
        <color rgb="FF000000"/>
        <rFont val="Calibri"/>
      </rPr>
      <t xml:space="preserve">
</t>
    </r>
    <r>
      <rPr>
        <sz val="11"/>
        <color rgb="FF000000"/>
        <rFont val="Calibri"/>
      </rPr>
      <t>If there is no list of unauthorized network services, this is a finding.</t>
    </r>
    <r>
      <rPr>
        <sz val="11"/>
        <color rgb="FF000000"/>
        <rFont val="Calibri"/>
      </rPr>
      <t xml:space="preserve">
</t>
    </r>
    <r>
      <rPr>
        <sz val="11"/>
        <color rgb="FF000000"/>
        <rFont val="Calibri"/>
      </rPr>
      <t>If there are no configured security policies that specifically match the list of unauthorized network services, this is a finding.</t>
    </r>
    <r>
      <rPr>
        <sz val="11"/>
        <color rgb="FF000000"/>
        <rFont val="Calibri"/>
      </rPr>
      <t xml:space="preserve">
</t>
    </r>
    <r>
      <rPr>
        <sz val="11"/>
        <color rgb="FF000000"/>
        <rFont val="Calibri"/>
      </rPr>
      <t>If the security policies do not deny the traffic associated with the unauthorized network services, this is a finding.</t>
    </r>
  </si>
  <si>
    <t>V-228866</t>
  </si>
  <si>
    <r>
      <rPr>
        <sz val="11"/>
        <color rgb="FF000000"/>
        <rFont val="Calibri"/>
      </rPr>
      <t>To configure a Security Policy to log denied traffic:</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 xml:space="preserve">Select "Add" to create a new security policy, or select the name of the security policy to edit it. </t>
    </r>
    <r>
      <rPr>
        <sz val="11"/>
        <color rgb="FF000000"/>
        <rFont val="Calibri"/>
      </rPr>
      <t xml:space="preserve">
</t>
    </r>
    <r>
      <rPr>
        <sz val="11"/>
        <color rgb="FF000000"/>
        <rFont val="Calibri"/>
      </rPr>
      <t>Configure the specific parameters of the policy by completing the required information in the fields of each tab.</t>
    </r>
    <r>
      <rPr>
        <sz val="11"/>
        <color rgb="FF000000"/>
        <rFont val="Calibri"/>
      </rPr>
      <t xml:space="preserve">
</t>
    </r>
    <r>
      <rPr>
        <sz val="11"/>
        <color rgb="FF000000"/>
        <rFont val="Calibri"/>
      </rPr>
      <t>In the "Actions" tab, select the Log forwarding profile and select "Log at Session End".</t>
    </r>
    <r>
      <rPr>
        <sz val="11"/>
        <color rgb="FF000000"/>
        <rFont val="Calibri"/>
      </rPr>
      <t xml:space="preserve">
</t>
    </r>
    <r>
      <rPr>
        <sz val="11"/>
        <color rgb="FF000000"/>
        <rFont val="Calibri"/>
      </rPr>
      <t>"Log at Session Start" may be selected under specific circumstances, but "Log at Session End" is preferred.</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</si>
  <si>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Obtain the list of network services that have not been authorized or approved by the ISSM and ISSO.</t>
    </r>
    <r>
      <rPr>
        <sz val="11"/>
        <color rgb="FF000000"/>
        <rFont val="Calibri"/>
      </rPr>
      <t xml:space="preserve">
</t>
    </r>
    <r>
      <rPr>
        <sz val="11"/>
        <color rgb="FF000000"/>
        <rFont val="Calibri"/>
      </rPr>
      <t>For each prohibited network service, view the security policies that denies traffic associated with it and logs the denied traffic.</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verify if a Security Policy logs denied traffic:</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Select the name of the security policy to view it.</t>
    </r>
    <r>
      <rPr>
        <sz val="11"/>
        <color rgb="FF000000"/>
        <rFont val="Calibri"/>
      </rPr>
      <t xml:space="preserve">
</t>
    </r>
    <r>
      <rPr>
        <sz val="11"/>
        <color rgb="FF000000"/>
        <rFont val="Calibri"/>
      </rPr>
      <t>In the "Actions" tab, in the "Log Setting" section, if neither the "Log at Session Start" nor the "Log at Session End" check boxes are checked, this is a finding.</t>
    </r>
  </si>
  <si>
    <t>V-228867</t>
  </si>
  <si>
    <r>
      <rPr>
        <sz val="11"/>
        <rFont val="Calibri"/>
      </rPr>
      <t>The Palo Alto Networks security platform must generate an alert to, at a minimum, the ISSO and ISSM when unauthorized network services are detected.</t>
    </r>
  </si>
  <si>
    <r>
      <rPr>
        <sz val="11"/>
        <color rgb="FF000000"/>
        <rFont val="Calibri"/>
      </rPr>
      <t>Configure a Server Profile for use with Log Forwarding Profile(s);  if email is used, the ISSO and ISSM must be recipients.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create an email server profile:</t>
    </r>
    <r>
      <rPr>
        <sz val="11"/>
        <color rgb="FF000000"/>
        <rFont val="Calibri"/>
      </rPr>
      <t xml:space="preserve">
</t>
    </r>
    <r>
      <rPr>
        <sz val="11"/>
        <color rgb="FF000000"/>
        <rFont val="Calibri"/>
      </rPr>
      <t>Go to Device &gt;&gt; Server Profiles &gt;&gt; Email</t>
    </r>
    <r>
      <rPr>
        <sz val="11"/>
        <color rgb="FF000000"/>
        <rFont val="Calibri"/>
      </rPr>
      <t xml:space="preserve">
</t>
    </r>
    <r>
      <rPr>
        <sz val="11"/>
        <color rgb="FF000000"/>
        <rFont val="Calibri"/>
      </rPr>
      <t xml:space="preserve">Select "Add". </t>
    </r>
    <r>
      <rPr>
        <sz val="11"/>
        <color rgb="FF000000"/>
        <rFont val="Calibri"/>
      </rPr>
      <t xml:space="preserve">
</t>
    </r>
    <r>
      <rPr>
        <sz val="11"/>
        <color rgb="FF000000"/>
        <rFont val="Calibri"/>
      </rPr>
      <t>In the Email Server Profile, enter the name of the profile.</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"Servers" tab, enter the required information:</t>
    </r>
    <r>
      <rPr>
        <sz val="11"/>
        <color rgb="FF000000"/>
        <rFont val="Calibri"/>
      </rPr>
      <t xml:space="preserve">
</t>
    </r>
    <r>
      <rPr>
        <sz val="11"/>
        <color rgb="FF000000"/>
        <rFont val="Calibri"/>
      </rPr>
      <t>In the "Name" field, enter the name of the Email server</t>
    </r>
    <r>
      <rPr>
        <sz val="11"/>
        <color rgb="FF000000"/>
        <rFont val="Calibri"/>
      </rPr>
      <t xml:space="preserve">
</t>
    </r>
    <r>
      <rPr>
        <sz val="11"/>
        <color rgb="FF000000"/>
        <rFont val="Calibri"/>
      </rPr>
      <t>In the "Email Display Name" field, enter the name shown in the "From" field of the email.</t>
    </r>
    <r>
      <rPr>
        <sz val="11"/>
        <color rgb="FF000000"/>
        <rFont val="Calibri"/>
      </rPr>
      <t xml:space="preserve">
</t>
    </r>
    <r>
      <rPr>
        <sz val="11"/>
        <color rgb="FF000000"/>
        <rFont val="Calibri"/>
      </rPr>
      <t>In the "From" field, enter the From email address.</t>
    </r>
    <r>
      <rPr>
        <sz val="11"/>
        <color rgb="FF000000"/>
        <rFont val="Calibri"/>
      </rPr>
      <t xml:space="preserve">
</t>
    </r>
    <r>
      <rPr>
        <sz val="11"/>
        <color rgb="FF000000"/>
        <rFont val="Calibri"/>
      </rPr>
      <t>In the "To" field, enter the email address of the recipient.</t>
    </r>
    <r>
      <rPr>
        <sz val="11"/>
        <color rgb="FF000000"/>
        <rFont val="Calibri"/>
      </rPr>
      <t xml:space="preserve">
</t>
    </r>
    <r>
      <rPr>
        <sz val="11"/>
        <color rgb="FF000000"/>
        <rFont val="Calibri"/>
      </rPr>
      <t>In the "Additional Recipient" field, enter the email address of another recipient. Only one additional recipient can be added. To add multiple recipients, add the email address of a distribution list.</t>
    </r>
    <r>
      <rPr>
        <sz val="11"/>
        <color rgb="FF000000"/>
        <rFont val="Calibri"/>
      </rPr>
      <t xml:space="preserve">
</t>
    </r>
    <r>
      <rPr>
        <sz val="11"/>
        <color rgb="FF000000"/>
        <rFont val="Calibri"/>
      </rPr>
      <t>In the "Gateway" field, enter the "IP address" or "host name" of the Simple Mail Transport Protocol (SMTP) server used to send the email.</t>
    </r>
    <r>
      <rPr>
        <sz val="11"/>
        <color rgb="FF000000"/>
        <rFont val="Calibri"/>
      </rPr>
      <t xml:space="preserve">
</t>
    </r>
    <r>
      <rPr>
        <sz val="11"/>
        <color rgb="FF000000"/>
        <rFont val="Calibri"/>
      </rPr>
      <t>Select the "OK" button.</t>
    </r>
    <r>
      <rPr>
        <sz val="11"/>
        <color rgb="FF000000"/>
        <rFont val="Calibri"/>
      </rPr>
      <t xml:space="preserve">
</t>
    </r>
    <r>
      <rPr>
        <sz val="11"/>
        <color rgb="FF000000"/>
        <rFont val="Calibri"/>
      </rPr>
      <t>Configure a Log Forwarding Profile:</t>
    </r>
    <r>
      <rPr>
        <sz val="11"/>
        <color rgb="FF000000"/>
        <rFont val="Calibri"/>
      </rPr>
      <t xml:space="preserve">
</t>
    </r>
    <r>
      <rPr>
        <sz val="11"/>
        <color rgb="FF000000"/>
        <rFont val="Calibri"/>
      </rPr>
      <t>Go to Objects &gt;&gt; Log Forwarding</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 xml:space="preserve">Select "Add" to create a new security policy or select the name of the security policy to edit it. </t>
    </r>
    <r>
      <rPr>
        <sz val="11"/>
        <color rgb="FF000000"/>
        <rFont val="Calibri"/>
      </rPr>
      <t xml:space="preserve">
</t>
    </r>
    <r>
      <rPr>
        <sz val="11"/>
        <color rgb="FF000000"/>
        <rFont val="Calibri"/>
      </rPr>
      <t>Configure the specific parameters of the policy by completing the required information in the fields of each tab.</t>
    </r>
    <r>
      <rPr>
        <sz val="11"/>
        <color rgb="FF000000"/>
        <rFont val="Calibri"/>
      </rPr>
      <t xml:space="preserve">
</t>
    </r>
    <r>
      <rPr>
        <sz val="11"/>
        <color rgb="FF000000"/>
        <rFont val="Calibri"/>
      </rPr>
      <t>In the "Actions" tab, select the Log forwarding profile and select "Log at Session End".</t>
    </r>
    <r>
      <rPr>
        <sz val="11"/>
        <color rgb="FF000000"/>
        <rFont val="Calibri"/>
      </rPr>
      <t xml:space="preserve">
</t>
    </r>
    <r>
      <rPr>
        <sz val="11"/>
        <color rgb="FF000000"/>
        <rFont val="Calibri"/>
      </rPr>
      <t>"Log at Session Start" may be selected under specific circumstances, but "Log at Session End" is preferred.</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</si>
  <si>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Unauthorized or unapproved network services lack organizational verification or validation and therefore may be unreliable or serve as malicious rogues for valid services.</t>
    </r>
    <r>
      <rPr>
        <sz val="11"/>
        <color rgb="FF000000"/>
        <rFont val="Calibri"/>
      </rPr>
      <t xml:space="preserve">
</t>
    </r>
    <r>
      <rPr>
        <sz val="11"/>
        <color rgb="FF000000"/>
        <rFont val="Calibri"/>
      </rPr>
      <t>Automated mechanisms can be used to send automatic alerts or notifications. Such automatic alerts or notifications can be conveyed in a variety of ways (e.g., telephonically, via electronic mail, via text message, or via websites). The Palo Alto Networks security platform must either send the alert to an SNMP or Syslog console that is actively monitored by authorized personnel (including the ISSO and ISSM) or use e-mail to send the alert directly to designated personnel.</t>
    </r>
  </si>
  <si>
    <r>
      <rPr>
        <sz val="11"/>
        <color rgb="FF000000"/>
        <rFont val="Calibri"/>
      </rPr>
      <t xml:space="preserve">Obtain the list of network services that have not been authorized or approved by the ISSM and ISSO.  For each prohibited network service, view the security policies that denies traffic associated with it and logs the denied traffic. </t>
    </r>
    <r>
      <rPr>
        <sz val="11"/>
        <color rgb="FF000000"/>
        <rFont val="Calibri"/>
      </rPr>
      <t xml:space="preserve">
</t>
    </r>
    <r>
      <rPr>
        <sz val="11"/>
        <color rgb="FF000000"/>
        <rFont val="Calibri"/>
      </rPr>
      <t>Ask the Administrator how the ISSO and ISSM are receiving alerts (E-mail, SNMP Trap, or Syslog).</t>
    </r>
    <r>
      <rPr>
        <sz val="11"/>
        <color rgb="FF000000"/>
        <rFont val="Calibri"/>
      </rPr>
      <t xml:space="preserve">
</t>
    </r>
    <r>
      <rPr>
        <sz val="11"/>
        <color rgb="FF000000"/>
        <rFont val="Calibri"/>
      </rPr>
      <t>View the configured Server Profile, if there is no Server Profile for the method explained, this is a finding.</t>
    </r>
    <r>
      <rPr>
        <sz val="11"/>
        <color rgb="FF000000"/>
        <rFont val="Calibri"/>
      </rPr>
      <t xml:space="preserve">
</t>
    </r>
    <r>
      <rPr>
        <sz val="11"/>
        <color rgb="FF000000"/>
        <rFont val="Calibri"/>
      </rPr>
      <t>View the Log Forwarding Profiles:</t>
    </r>
    <r>
      <rPr>
        <sz val="11"/>
        <color rgb="FF000000"/>
        <rFont val="Calibri"/>
      </rPr>
      <t xml:space="preserve">
</t>
    </r>
    <r>
      <rPr>
        <sz val="11"/>
        <color rgb="FF000000"/>
        <rFont val="Calibri"/>
      </rPr>
      <t>Go to Objects &gt;&gt; Log Forwarding</t>
    </r>
    <r>
      <rPr>
        <sz val="11"/>
        <color rgb="FF000000"/>
        <rFont val="Calibri"/>
      </rPr>
      <t xml:space="preserve">
</t>
    </r>
    <r>
      <rPr>
        <sz val="11"/>
        <color rgb="FF000000"/>
        <rFont val="Calibri"/>
      </rPr>
      <t>Determine which Server Profile is associated with each Log Forwarding Profile.</t>
    </r>
    <r>
      <rPr>
        <sz val="11"/>
        <color rgb="FF000000"/>
        <rFont val="Calibri"/>
      </rPr>
      <t xml:space="preserve">
</t>
    </r>
    <r>
      <rPr>
        <sz val="11"/>
        <color rgb="FF000000"/>
        <rFont val="Calibri"/>
      </rPr>
      <t>View the Security Policies that are used to block unauthorized network services.</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 xml:space="preserve">Select the name of the security policy to view it. </t>
    </r>
    <r>
      <rPr>
        <sz val="11"/>
        <color rgb="FF000000"/>
        <rFont val="Calibri"/>
      </rPr>
      <t xml:space="preserve">
</t>
    </r>
    <r>
      <rPr>
        <sz val="11"/>
        <color rgb="FF000000"/>
        <rFont val="Calibri"/>
      </rPr>
      <t>In the "Actions" tab, in the "Log Setting" section, view the Log Forwarding Profile.</t>
    </r>
    <r>
      <rPr>
        <sz val="11"/>
        <color rgb="FF000000"/>
        <rFont val="Calibri"/>
      </rPr>
      <t xml:space="preserve">
</t>
    </r>
    <r>
      <rPr>
        <sz val="11"/>
        <color rgb="FF000000"/>
        <rFont val="Calibri"/>
      </rPr>
      <t>If there is no Log Forwarding Profile, this is a finding.</t>
    </r>
  </si>
  <si>
    <t>V-228868</t>
  </si>
  <si>
    <r>
      <rPr>
        <sz val="11"/>
        <rFont val="Calibri"/>
      </rPr>
      <t>The Palo Alto Networks security platform must continuously monitor inbound communications traffic crossing internal security boundaries.</t>
    </r>
  </si>
  <si>
    <r>
      <rPr>
        <sz val="11"/>
        <color rgb="FF000000"/>
        <rFont val="Calibri"/>
      </rPr>
      <t>The network architecture diagrams must identify where traffic crosses from one internal zone to another. The specific security policy is based on the authorized endpoints, applications, and protocols.</t>
    </r>
    <r>
      <rPr>
        <sz val="11"/>
        <color rgb="FF000000"/>
        <rFont val="Calibri"/>
      </rPr>
      <t xml:space="preserve">
</t>
    </r>
    <r>
      <rPr>
        <sz val="11"/>
        <color rgb="FF000000"/>
        <rFont val="Calibri"/>
      </rPr>
      <t>To create or edit a Security Policy:</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 xml:space="preserve">Select "Add" to create a new security policy, or select the name of the security policy to edit it. </t>
    </r>
    <r>
      <rPr>
        <sz val="11"/>
        <color rgb="FF000000"/>
        <rFont val="Calibri"/>
      </rPr>
      <t xml:space="preserve">
</t>
    </r>
    <r>
      <rPr>
        <sz val="11"/>
        <color rgb="FF000000"/>
        <rFont val="Calibri"/>
      </rPr>
      <t>Configure the specific parameters of the policy by completing the required information in the fields of each tab.</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</si>
  <si>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If inbound communications traffic is not continuously monitored, hostile activity may not be detected and prevented. Output from application and traffic monitoring serves as input to continuous monitoring and incident response programs.</t>
    </r>
    <r>
      <rPr>
        <sz val="11"/>
        <color rgb="FF000000"/>
        <rFont val="Calibri"/>
      </rPr>
      <t xml:space="preserve">
</t>
    </r>
    <r>
      <rPr>
        <sz val="11"/>
        <color rgb="FF000000"/>
        <rFont val="Calibri"/>
      </rPr>
      <t>Internal monitoring includes the observation of events occurring on the network crosses internal boundaries at managed interfaces such as web content filters. Depending on the type of ALG, organizations can monitor information systems by monitoring audit activities, application access patterns, characteristics of access, content filtering, or unauthorized exporting of information across boundaries. Unusual/unauthorized activities or conditions may include large file transfers, long-time persistent connections, unusual protocols and ports in use, and attempted communications with suspected malicious external addresses.</t>
    </r>
    <r>
      <rPr>
        <sz val="11"/>
        <color rgb="FF000000"/>
        <rFont val="Calibri"/>
      </rPr>
      <t xml:space="preserve">
</t>
    </r>
    <r>
      <rPr>
        <sz val="11"/>
        <color rgb="FF000000"/>
        <rFont val="Calibri"/>
      </rPr>
      <t>Most current applications are deployed as a multi-tier architecture. The multi-tier model uses separate server machines to provide the different functions of presentation, business logic, and database.  The multi-tier architecture provides added security because a compromised web server does not provide direct access to the application itself or to the database.</t>
    </r>
  </si>
  <si>
    <r>
      <rPr>
        <sz val="11"/>
        <color rgb="FF000000"/>
        <rFont val="Calibri"/>
      </rPr>
      <t xml:space="preserve">Obtain the network architecture diagrams and identify where traffic crosses from one internal zone to another and review the configuration of the Palo Alto Networks security platform.  </t>
    </r>
    <r>
      <rPr>
        <sz val="11"/>
        <color rgb="FF000000"/>
        <rFont val="Calibri"/>
      </rPr>
      <t xml:space="preserve">
</t>
    </r>
    <r>
      <rPr>
        <sz val="11"/>
        <color rgb="FF000000"/>
        <rFont val="Calibri"/>
      </rPr>
      <t>The specific security policy is based on the authorized endpoints, applications, and protocols.</t>
    </r>
    <r>
      <rPr>
        <sz val="11"/>
        <color rgb="FF000000"/>
        <rFont val="Calibri"/>
      </rPr>
      <t xml:space="preserve">
</t>
    </r>
    <r>
      <rPr>
        <sz val="11"/>
        <color rgb="FF000000"/>
        <rFont val="Calibri"/>
      </rPr>
      <t>If it does not monitor traffic passing between zones, this is a finding.</t>
    </r>
  </si>
  <si>
    <t>V-228869</t>
  </si>
  <si>
    <r>
      <rPr>
        <sz val="11"/>
        <rFont val="Calibri"/>
      </rPr>
      <t>The Palo Alto Networks security platform must continuously monitor outbound communications traffic crossing internal security boundaries.</t>
    </r>
  </si>
  <si>
    <r>
      <rPr>
        <sz val="11"/>
        <color rgb="FF000000"/>
        <rFont val="Calibri"/>
      </rPr>
      <t>The network architecture diagrams must identify where traffic crosses from one internal zone to another.  The specific security policy is based on the authorized endpoints, applications, and protocols.</t>
    </r>
    <r>
      <rPr>
        <sz val="11"/>
        <color rgb="FF000000"/>
        <rFont val="Calibri"/>
      </rPr>
      <t xml:space="preserve">
</t>
    </r>
    <r>
      <rPr>
        <sz val="11"/>
        <color rgb="FF000000"/>
        <rFont val="Calibri"/>
      </rPr>
      <t>To create or edit a Security Policy:</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 xml:space="preserve">Select "Add" to create a new security policy or select the name of the security policy to edit it. </t>
    </r>
    <r>
      <rPr>
        <sz val="11"/>
        <color rgb="FF000000"/>
        <rFont val="Calibri"/>
      </rPr>
      <t xml:space="preserve">
</t>
    </r>
    <r>
      <rPr>
        <sz val="11"/>
        <color rgb="FF000000"/>
        <rFont val="Calibri"/>
      </rPr>
      <t>Configure the specific parameters of the policy by completing the required information in the fields of each tab.</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</si>
  <si>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If outbound communications traffic is not continuously monitored, hostile activity may not be detected and prevented. Output from application and traffic monitoring serves as input to continuous monitoring and incident response programs.</t>
    </r>
    <r>
      <rPr>
        <sz val="11"/>
        <color rgb="FF000000"/>
        <rFont val="Calibri"/>
      </rPr>
      <t xml:space="preserve">
</t>
    </r>
    <r>
      <rPr>
        <sz val="11"/>
        <color rgb="FF000000"/>
        <rFont val="Calibri"/>
      </rPr>
      <t>Internal monitoring includes the observation of events occurring on the network crosses internal boundaries at managed interfaces such as web content filters. Depending on the type of ALG, organizations can monitor information systems by monitoring audit activities, application access patterns, characteristics of access, content filtering, or unauthorized exporting of information across boundaries. Unusual/unauthorized activities or conditions may include large file transfers, long-time persistent connections, unusual protocols and ports in use, and attempted communications with suspected malicious external addresses.</t>
    </r>
    <r>
      <rPr>
        <sz val="11"/>
        <color rgb="FF000000"/>
        <rFont val="Calibri"/>
      </rPr>
      <t xml:space="preserve">
</t>
    </r>
    <r>
      <rPr>
        <sz val="11"/>
        <color rgb="FF000000"/>
        <rFont val="Calibri"/>
      </rPr>
      <t>Most current applications are deployed as a multi-tier architecture. The multi-tier model uses separate server machines to provide the different functions of presentation, business logic, and database.  The multi-tier architecture provides added security because a compromised web server does not provide direct access to the application itself or to the database.</t>
    </r>
  </si>
  <si>
    <r>
      <rPr>
        <sz val="11"/>
        <color rgb="FF000000"/>
        <rFont val="Calibri"/>
      </rPr>
      <t>Obtain the network architecture diagrams and identify where traffic crosses from one internal zone to another and review the configuration of the Palo Alto Networks security platform.</t>
    </r>
    <r>
      <rPr>
        <sz val="11"/>
        <color rgb="FF000000"/>
        <rFont val="Calibri"/>
      </rPr>
      <t xml:space="preserve">
</t>
    </r>
    <r>
      <rPr>
        <sz val="11"/>
        <color rgb="FF000000"/>
        <rFont val="Calibri"/>
      </rPr>
      <t>If it does not monitor traffic passing between zones, this is a finding.</t>
    </r>
  </si>
  <si>
    <t>V-228870</t>
  </si>
  <si>
    <r>
      <rPr>
        <sz val="11"/>
        <rFont val="Calibri"/>
      </rPr>
      <t>The Palo Alto Networks security platform must generate an alert to, at a minimum, the ISSO and ISSM when threats identified by authoritative sources (e.g., IAVMs or CTOs) are detected.</t>
    </r>
  </si>
  <si>
    <r>
      <rPr>
        <sz val="11"/>
        <color rgb="FF000000"/>
        <rFont val="Calibri"/>
      </rPr>
      <t>Configure a Server Profile for use with Log Forwarding Profile(s); if email is used, the ISSO and ISSM must be recipients.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To create an email server profile:</t>
    </r>
    <r>
      <rPr>
        <sz val="11"/>
        <color rgb="FF000000"/>
        <rFont val="Calibri"/>
      </rPr>
      <t xml:space="preserve">
</t>
    </r>
    <r>
      <rPr>
        <sz val="11"/>
        <color rgb="FF000000"/>
        <rFont val="Calibri"/>
      </rPr>
      <t>Go to Device &gt;&gt; Server Profiles &gt;&gt; Email</t>
    </r>
    <r>
      <rPr>
        <sz val="11"/>
        <color rgb="FF000000"/>
        <rFont val="Calibri"/>
      </rPr>
      <t xml:space="preserve">
</t>
    </r>
    <r>
      <rPr>
        <sz val="11"/>
        <color rgb="FF000000"/>
        <rFont val="Calibri"/>
      </rPr>
      <t xml:space="preserve">Select "Add". </t>
    </r>
    <r>
      <rPr>
        <sz val="11"/>
        <color rgb="FF000000"/>
        <rFont val="Calibri"/>
      </rPr>
      <t xml:space="preserve">
</t>
    </r>
    <r>
      <rPr>
        <sz val="11"/>
        <color rgb="FF000000"/>
        <rFont val="Calibri"/>
      </rPr>
      <t>In the Email Server Profile, enter the name of the profile.</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"Servers" tab, enter the required information:</t>
    </r>
    <r>
      <rPr>
        <sz val="11"/>
        <color rgb="FF000000"/>
        <rFont val="Calibri"/>
      </rPr>
      <t xml:space="preserve">
</t>
    </r>
    <r>
      <rPr>
        <sz val="11"/>
        <color rgb="FF000000"/>
        <rFont val="Calibri"/>
      </rPr>
      <t>In the "Name" field, enter the name of the Email server</t>
    </r>
    <r>
      <rPr>
        <sz val="11"/>
        <color rgb="FF000000"/>
        <rFont val="Calibri"/>
      </rPr>
      <t xml:space="preserve">
</t>
    </r>
    <r>
      <rPr>
        <sz val="11"/>
        <color rgb="FF000000"/>
        <rFont val="Calibri"/>
      </rPr>
      <t>In the "Email Display Name" field, enter the name shown in the From field of the email.</t>
    </r>
    <r>
      <rPr>
        <sz val="11"/>
        <color rgb="FF000000"/>
        <rFont val="Calibri"/>
      </rPr>
      <t xml:space="preserve">
</t>
    </r>
    <r>
      <rPr>
        <sz val="11"/>
        <color rgb="FF000000"/>
        <rFont val="Calibri"/>
      </rPr>
      <t>In the "From" field, enter the From email address.</t>
    </r>
    <r>
      <rPr>
        <sz val="11"/>
        <color rgb="FF000000"/>
        <rFont val="Calibri"/>
      </rPr>
      <t xml:space="preserve">
</t>
    </r>
    <r>
      <rPr>
        <sz val="11"/>
        <color rgb="FF000000"/>
        <rFont val="Calibri"/>
      </rPr>
      <t>In the "To" field, enter the email address of the recipient.</t>
    </r>
    <r>
      <rPr>
        <sz val="11"/>
        <color rgb="FF000000"/>
        <rFont val="Calibri"/>
      </rPr>
      <t xml:space="preserve">
</t>
    </r>
    <r>
      <rPr>
        <sz val="11"/>
        <color rgb="FF000000"/>
        <rFont val="Calibri"/>
      </rPr>
      <t>In the "Additional Recipient" field, enter the email address of another recipient. Only one additional recipient can be added. To add multiple recipients, add the email address of a distribution list.</t>
    </r>
    <r>
      <rPr>
        <sz val="11"/>
        <color rgb="FF000000"/>
        <rFont val="Calibri"/>
      </rPr>
      <t xml:space="preserve">
</t>
    </r>
    <r>
      <rPr>
        <sz val="11"/>
        <color rgb="FF000000"/>
        <rFont val="Calibri"/>
      </rPr>
      <t>In the "Gateway" field, enter the IP address or host name of the Simple Mail Transport Protocol (SMTP) server used to send the email.</t>
    </r>
    <r>
      <rPr>
        <sz val="11"/>
        <color rgb="FF000000"/>
        <rFont val="Calibri"/>
      </rPr>
      <t xml:space="preserve">
</t>
    </r>
    <r>
      <rPr>
        <sz val="11"/>
        <color rgb="FF000000"/>
        <rFont val="Calibri"/>
      </rPr>
      <t>Select the "OK" button.</t>
    </r>
    <r>
      <rPr>
        <sz val="11"/>
        <color rgb="FF000000"/>
        <rFont val="Calibri"/>
      </rPr>
      <t xml:space="preserve">
</t>
    </r>
    <r>
      <rPr>
        <sz val="11"/>
        <color rgb="FF000000"/>
        <rFont val="Calibri"/>
      </rPr>
      <t>Configure a Log Forwarding Profile:</t>
    </r>
    <r>
      <rPr>
        <sz val="11"/>
        <color rgb="FF000000"/>
        <rFont val="Calibri"/>
      </rPr>
      <t xml:space="preserve">
</t>
    </r>
    <r>
      <rPr>
        <sz val="11"/>
        <color rgb="FF000000"/>
        <rFont val="Calibri"/>
      </rPr>
      <t>Go to Objects &gt;&gt; Log Forwarding</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 xml:space="preserve">Select "Add" to create a new security policy or select the name of the security policy to edit it. </t>
    </r>
    <r>
      <rPr>
        <sz val="11"/>
        <color rgb="FF000000"/>
        <rFont val="Calibri"/>
      </rPr>
      <t xml:space="preserve">
</t>
    </r>
    <r>
      <rPr>
        <sz val="11"/>
        <color rgb="FF000000"/>
        <rFont val="Calibri"/>
      </rPr>
      <t>Configure the specific parameters of the policy by completing the required information in the fields of each tab.</t>
    </r>
    <r>
      <rPr>
        <sz val="11"/>
        <color rgb="FF000000"/>
        <rFont val="Calibri"/>
      </rPr>
      <t xml:space="preserve">
</t>
    </r>
    <r>
      <rPr>
        <sz val="11"/>
        <color rgb="FF000000"/>
        <rFont val="Calibri"/>
      </rPr>
      <t>In the "Actions" tab, select the Log forwarding profile and select "Log at Session End".  "Log at Session Start" may be selected under specific circumstances, but "Log at Session End" is preferred.</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</si>
  <si>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Without an alert, security personnel may be unaware of major detection incidents that require immediate action, and this delay may result in the loss or compromise of information.</t>
    </r>
    <r>
      <rPr>
        <sz val="11"/>
        <color rgb="FF000000"/>
        <rFont val="Calibri"/>
      </rPr>
      <t xml:space="preserve">
</t>
    </r>
    <r>
      <rPr>
        <sz val="11"/>
        <color rgb="FF000000"/>
        <rFont val="Calibri"/>
      </rPr>
      <t>The device generates an alert that notifies designated personnel of the Indicators of Compromise (IOCs) that require real-time alerts. These messages should include a severity level indicator or code as an indicator of the criticality of the incident. These indicators reflect the occurrence of a compromise or a potential compromise. Since these incidents require immediate action, these messages are assigned a critical or level 1 priority/severity, depending on the system's priority schema.</t>
    </r>
    <r>
      <rPr>
        <sz val="11"/>
        <color rgb="FF000000"/>
        <rFont val="Calibri"/>
      </rPr>
      <t xml:space="preserve">
</t>
    </r>
    <r>
      <rPr>
        <sz val="11"/>
        <color rgb="FF000000"/>
        <rFont val="Calibri"/>
      </rPr>
      <t>Alerts may be transmitted, for example, telephonically, by electronic mail messages, or by text messaging. The Palo Alto Networks security platform must either send the alert to a management console that is actively monitored by authorized personnel or use a messaging capability to send the alert directly to designated personnel.</t>
    </r>
    <r>
      <rPr>
        <sz val="11"/>
        <color rgb="FF000000"/>
        <rFont val="Calibri"/>
      </rPr>
      <t xml:space="preserve">
</t>
    </r>
    <r>
      <rPr>
        <sz val="11"/>
        <color rgb="FF000000"/>
        <rFont val="Calibri"/>
      </rPr>
      <t>Current USSTRATCOM warning and tactical directives/orders include Fragmentary Order (FRAGO), Communications Tasking Orders (CTOs), IA Vulnerability Notices, Network Defense Tasking Message (NDTM), DOD GIG Tasking Message (DGTM), and Operations Order (OPORD).</t>
    </r>
  </si>
  <si>
    <r>
      <rPr>
        <sz val="11"/>
        <color rgb="FF000000"/>
        <rFont val="Calibri"/>
      </rPr>
      <t>Ask the Administrator how the ISSO and ISSM are receiving alerts (E-mail, SNMP Trap, or Syslog).</t>
    </r>
    <r>
      <rPr>
        <sz val="11"/>
        <color rgb="FF000000"/>
        <rFont val="Calibri"/>
      </rPr>
      <t xml:space="preserve">
</t>
    </r>
    <r>
      <rPr>
        <sz val="11"/>
        <color rgb="FF000000"/>
        <rFont val="Calibri"/>
      </rPr>
      <t>View the configured Server Profile, if there is no Server Profile for the method explained, this is a finding.</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View the Log Forwarding Profiles; this is under Objects &gt;&gt; Log Forwarding.  Determine which Server Profile is associated with each Log Forwarding Profile.</t>
    </r>
    <r>
      <rPr>
        <sz val="11"/>
        <color rgb="FF000000"/>
        <rFont val="Calibri"/>
      </rPr>
      <t xml:space="preserve">
</t>
    </r>
    <r>
      <rPr>
        <sz val="11"/>
        <color rgb="FF000000"/>
        <rFont val="Calibri"/>
      </rPr>
      <t>View the Security Policies that are used to enforce policies issued by authoritative sources.</t>
    </r>
    <r>
      <rPr>
        <sz val="11"/>
        <color rgb="FF000000"/>
        <rFont val="Calibri"/>
      </rPr>
      <t xml:space="preserve">
</t>
    </r>
    <r>
      <rPr>
        <sz val="11"/>
        <color rgb="FF000000"/>
        <rFont val="Calibri"/>
      </rPr>
      <t xml:space="preserve">Go to Policies &gt;&gt; Security; select the name of the security policy to view it. </t>
    </r>
    <r>
      <rPr>
        <sz val="11"/>
        <color rgb="FF000000"/>
        <rFont val="Calibri"/>
      </rPr>
      <t xml:space="preserve">
</t>
    </r>
    <r>
      <rPr>
        <sz val="11"/>
        <color rgb="FF000000"/>
        <rFont val="Calibri"/>
      </rPr>
      <t>In the Actions tab, in the Log Setting section, view the Log Forwarding Profile.  If there is no Log Forwarding Profile, this is a finding.</t>
    </r>
  </si>
  <si>
    <t>V-228871</t>
  </si>
  <si>
    <r>
      <rPr>
        <sz val="11"/>
        <rFont val="Calibri"/>
      </rPr>
      <t>The Palo Alto Networks security platform must generate an alert to, at a minimum, the ISSO and ISSM when rootkits or other malicious software which allows unauthorized privileged access is detected.</t>
    </r>
  </si>
  <si>
    <r>
      <rPr>
        <sz val="11"/>
        <color rgb="FF000000"/>
        <rFont val="Calibri"/>
      </rPr>
      <t>This requires the use of an Antivirus Profile, an Anti-spyware Profile, and a Vulnerability Protection Profile.</t>
    </r>
    <r>
      <rPr>
        <sz val="11"/>
        <color rgb="FF000000"/>
        <rFont val="Calibri"/>
      </rPr>
      <t xml:space="preserve">
</t>
    </r>
    <r>
      <rPr>
        <sz val="11"/>
        <color rgb="FF000000"/>
        <rFont val="Calibri"/>
      </rPr>
      <t>Configure a Server Profile for use with Log Forwarding Profile(s); if email is used, the ISSO and ISSM must be recipients.</t>
    </r>
    <r>
      <rPr>
        <sz val="11"/>
        <color rgb="FF000000"/>
        <rFont val="Calibri"/>
      </rPr>
      <t xml:space="preserve">
</t>
    </r>
    <r>
      <rPr>
        <sz val="11"/>
        <color rgb="FF000000"/>
        <rFont val="Calibri"/>
      </rPr>
      <t>Configure a Log Forwarding Profile:</t>
    </r>
    <r>
      <rPr>
        <sz val="11"/>
        <color rgb="FF000000"/>
        <rFont val="Calibri"/>
      </rPr>
      <t xml:space="preserve">
</t>
    </r>
    <r>
      <rPr>
        <sz val="11"/>
        <color rgb="FF000000"/>
        <rFont val="Calibri"/>
      </rPr>
      <t>Go to Objects &gt;&gt; Log Forwarding</t>
    </r>
    <r>
      <rPr>
        <sz val="11"/>
        <color rgb="FF000000"/>
        <rFont val="Calibri"/>
      </rPr>
      <t xml:space="preserve">
</t>
    </r>
    <r>
      <rPr>
        <sz val="11"/>
        <color rgb="FF000000"/>
        <rFont val="Calibri"/>
      </rPr>
      <t xml:space="preserve">Configure an Antivirus Profile, an Anti-spyware Profile, and a Vulnerability Protection Profile in turn.  Note: A custom Anti-spyware Profile or the Strict Anti-spyware Profile must be used instead of the Default Anti-spyware Profile.  The selected Anti-spyware Profile must use the block action at the critical, high, and medium severity threat levels.  </t>
    </r>
    <r>
      <rPr>
        <sz val="11"/>
        <color rgb="FF000000"/>
        <rFont val="Calibri"/>
      </rPr>
      <t xml:space="preserve">
</t>
    </r>
    <r>
      <rPr>
        <sz val="11"/>
        <color rgb="FF000000"/>
        <rFont val="Calibri"/>
      </rPr>
      <t>Use the Antivirus Profile, Anti-spyware Profile, and the Vulnerability Protection Profile in a Security Policy that filters traffic to Internal and DMZ zones;</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Select an existing policy rule or select "Add" to create a new one.</t>
    </r>
    <r>
      <rPr>
        <sz val="11"/>
        <color rgb="FF000000"/>
        <rFont val="Calibri"/>
      </rPr>
      <t xml:space="preserve">
</t>
    </r>
    <r>
      <rPr>
        <sz val="11"/>
        <color rgb="FF000000"/>
        <rFont val="Calibri"/>
      </rPr>
      <t xml:space="preserve">In the "Actions" tab in the "Profile Setting" section; in the "Profile Type" field, select "Profiles".  The window will change to display the different categories of Profiles.  </t>
    </r>
    <r>
      <rPr>
        <sz val="11"/>
        <color rgb="FF000000"/>
        <rFont val="Calibri"/>
      </rPr>
      <t xml:space="preserve">
</t>
    </r>
    <r>
      <rPr>
        <sz val="11"/>
        <color rgb="FF000000"/>
        <rFont val="Calibri"/>
      </rPr>
      <t>In the "Actions" tab in the "Profile Setting" section; in the "Antivirus" field, select the configured Antivirus Profile.</t>
    </r>
    <r>
      <rPr>
        <sz val="11"/>
        <color rgb="FF000000"/>
        <rFont val="Calibri"/>
      </rPr>
      <t xml:space="preserve">
</t>
    </r>
    <r>
      <rPr>
        <sz val="11"/>
        <color rgb="FF000000"/>
        <rFont val="Calibri"/>
      </rPr>
      <t>In the "Actions" tab in the "Profile Setting" section; in the "Anti-spyware" field, select the configured or Strict Anti-spyware Profile.</t>
    </r>
    <r>
      <rPr>
        <sz val="11"/>
        <color rgb="FF000000"/>
        <rFont val="Calibri"/>
      </rPr>
      <t xml:space="preserve">
</t>
    </r>
    <r>
      <rPr>
        <sz val="11"/>
        <color rgb="FF000000"/>
        <rFont val="Calibri"/>
      </rPr>
      <t>In the "Actions" tab in the "Profile Setting" section; in the "Vulnerability Protection" field, select the configured Vulnerability Protection Profile.</t>
    </r>
    <r>
      <rPr>
        <sz val="11"/>
        <color rgb="FF000000"/>
        <rFont val="Calibri"/>
      </rPr>
      <t xml:space="preserve">
</t>
    </r>
    <r>
      <rPr>
        <sz val="11"/>
        <color rgb="FF000000"/>
        <rFont val="Calibri"/>
      </rPr>
      <t xml:space="preserve">In the "Actions" tab in the "Log Setting" section, select "Log At Session End".  This generates a traffic log entry for the end of a session and logs drop and deny entries.  </t>
    </r>
    <r>
      <rPr>
        <sz val="11"/>
        <color rgb="FF000000"/>
        <rFont val="Calibri"/>
      </rPr>
      <t xml:space="preserve">
</t>
    </r>
    <r>
      <rPr>
        <sz val="11"/>
        <color rgb="FF000000"/>
        <rFont val="Calibri"/>
      </rPr>
      <t>In the "Actions" tab in the "Log Setting" section; in the "Log Forwarding field", select the log forwarding profile from drop-down list.</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</si>
  <si>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Without an alert, security personnel may be unaware of major detection incidents that require immediate action, and this delay may result in the loss or compromise of information.</t>
    </r>
    <r>
      <rPr>
        <sz val="11"/>
        <color rgb="FF000000"/>
        <rFont val="Calibri"/>
      </rPr>
      <t xml:space="preserve">
</t>
    </r>
    <r>
      <rPr>
        <sz val="11"/>
        <color rgb="FF000000"/>
        <rFont val="Calibri"/>
      </rPr>
      <t>The Palo Alto Networks security platform generates an alert that notifies designated personnel of the Indicators of Compromise (IOCs) that require real-time alerts. These messages should include a severity level indicator or code as an indicator of the criticality of the incident. These indicators reflect the occurrence of a compromise or a potential compromise.</t>
    </r>
    <r>
      <rPr>
        <sz val="11"/>
        <color rgb="FF000000"/>
        <rFont val="Calibri"/>
      </rPr>
      <t xml:space="preserve">
</t>
    </r>
    <r>
      <rPr>
        <sz val="11"/>
        <color rgb="FF000000"/>
        <rFont val="Calibri"/>
      </rPr>
      <t>Since these incidents require immediate action, these messages are assigned a critical or level 1 priority/severity, depending on the system's priority schema.</t>
    </r>
    <r>
      <rPr>
        <sz val="11"/>
        <color rgb="FF000000"/>
        <rFont val="Calibri"/>
      </rPr>
      <t xml:space="preserve">
</t>
    </r>
    <r>
      <rPr>
        <sz val="11"/>
        <color rgb="FF000000"/>
        <rFont val="Calibri"/>
      </rPr>
      <t>CJCSM 6510.01B, "Cyber Incident Handling Program", lists nine Cyber Incident and Reportable Event Categories. DoD has determined that categories identified by CJCSM 6510.01B Major Indicators (category 1, 2, 4, or 7 detection events) will require an alert when an event is detected.</t>
    </r>
    <r>
      <rPr>
        <sz val="11"/>
        <color rgb="FF000000"/>
        <rFont val="Calibri"/>
      </rPr>
      <t xml:space="preserve">
</t>
    </r>
    <r>
      <rPr>
        <sz val="11"/>
        <color rgb="FF000000"/>
        <rFont val="Calibri"/>
      </rPr>
      <t>Category 1; Root Level Intrusion (Incident)-Unauthorized privileged access to an IS.</t>
    </r>
    <r>
      <rPr>
        <sz val="11"/>
        <color rgb="FF000000"/>
        <rFont val="Calibri"/>
      </rPr>
      <t xml:space="preserve">
</t>
    </r>
    <r>
      <rPr>
        <sz val="11"/>
        <color rgb="FF000000"/>
        <rFont val="Calibri"/>
      </rPr>
      <t>Category 4; Malicious Logic (Incident)-Installation of software designed and/or deployed by adversaries with malicious intentions for the purpose of gaining access to resources or information without the consent or knowledge of the user.</t>
    </r>
    <r>
      <rPr>
        <sz val="11"/>
        <color rgb="FF000000"/>
        <rFont val="Calibri"/>
      </rPr>
      <t xml:space="preserve">
</t>
    </r>
    <r>
      <rPr>
        <sz val="11"/>
        <color rgb="FF000000"/>
        <rFont val="Calibri"/>
      </rPr>
      <t>Alerts may be transmitted, for example, telephonically, by electronic mail messages, or by text messaging. The Palo Alto Networks security platform must either send the alert to a management console that is actively monitored by authorized personnel or use a messaging capability to send the alert directly to designated personnel.</t>
    </r>
  </si>
  <si>
    <r>
      <rPr>
        <sz val="11"/>
        <color rgb="FF000000"/>
        <rFont val="Calibri"/>
      </rPr>
      <t>Ask the Administrator how the ISSO and ISSM are receiving alerts (E-mail, SNMP Trap, or Syslog).</t>
    </r>
    <r>
      <rPr>
        <sz val="11"/>
        <color rgb="FF000000"/>
        <rFont val="Calibri"/>
      </rPr>
      <t xml:space="preserve">
</t>
    </r>
    <r>
      <rPr>
        <sz val="11"/>
        <color rgb="FF000000"/>
        <rFont val="Calibri"/>
      </rPr>
      <t>View the configured Server Profile, if there is no Server Profile for the method explained, this is a finding.</t>
    </r>
    <r>
      <rPr>
        <sz val="11"/>
        <color rgb="FF000000"/>
        <rFont val="Calibri"/>
      </rPr>
      <t xml:space="preserve">
</t>
    </r>
    <r>
      <rPr>
        <sz val="11"/>
        <color rgb="FF000000"/>
        <rFont val="Calibri"/>
      </rPr>
      <t>View the Log Forwarding Profiles:</t>
    </r>
    <r>
      <rPr>
        <sz val="11"/>
        <color rgb="FF000000"/>
        <rFont val="Calibri"/>
      </rPr>
      <t xml:space="preserve">
</t>
    </r>
    <r>
      <rPr>
        <sz val="11"/>
        <color rgb="FF000000"/>
        <rFont val="Calibri"/>
      </rPr>
      <t>Go to Objects &gt;&gt; Log Forwarding</t>
    </r>
    <r>
      <rPr>
        <sz val="11"/>
        <color rgb="FF000000"/>
        <rFont val="Calibri"/>
      </rPr>
      <t xml:space="preserve">
</t>
    </r>
    <r>
      <rPr>
        <sz val="11"/>
        <color rgb="FF000000"/>
        <rFont val="Calibri"/>
      </rPr>
      <t>Determine which Server Profile is associated with each Log Forwarding Profile.</t>
    </r>
    <r>
      <rPr>
        <sz val="11"/>
        <color rgb="FF000000"/>
        <rFont val="Calibri"/>
      </rPr>
      <t xml:space="preserve">
</t>
    </r>
    <r>
      <rPr>
        <sz val="11"/>
        <color rgb="FF000000"/>
        <rFont val="Calibri"/>
      </rPr>
      <t>View the Security Policies that are used to filter traffic into the Internal or DMZ zones.</t>
    </r>
    <r>
      <rPr>
        <sz val="11"/>
        <color rgb="FF000000"/>
        <rFont val="Calibri"/>
      </rPr>
      <t xml:space="preserve">
</t>
    </r>
    <r>
      <rPr>
        <sz val="11"/>
        <color rgb="FF000000"/>
        <rFont val="Calibri"/>
      </rPr>
      <t>If the "Profile" column does not display the "Antivirus Profile" symbol, this is a finding.</t>
    </r>
    <r>
      <rPr>
        <sz val="11"/>
        <color rgb="FF000000"/>
        <rFont val="Calibri"/>
      </rPr>
      <t xml:space="preserve">
</t>
    </r>
    <r>
      <rPr>
        <sz val="11"/>
        <color rgb="FF000000"/>
        <rFont val="Calibri"/>
      </rPr>
      <t>If the "Profile" column does not display the "Vulnerability Protection Profile" symbol, this is a finding.</t>
    </r>
    <r>
      <rPr>
        <sz val="11"/>
        <color rgb="FF000000"/>
        <rFont val="Calibri"/>
      </rPr>
      <t xml:space="preserve">
</t>
    </r>
    <r>
      <rPr>
        <sz val="11"/>
        <color rgb="FF000000"/>
        <rFont val="Calibri"/>
      </rPr>
      <t>If the "Profile" column does not display the "Anti-spyware" symbol (which looks like a magnifying glass on a shield), this is a finding.</t>
    </r>
    <r>
      <rPr>
        <sz val="11"/>
        <color rgb="FF000000"/>
        <rFont val="Calibri"/>
      </rPr>
      <t xml:space="preserve">
</t>
    </r>
    <r>
      <rPr>
        <sz val="11"/>
        <color rgb="FF000000"/>
        <rFont val="Calibri"/>
      </rPr>
      <t>If the "Options" column does not display the "Log Forwarding Profile" symbol, this is a finding.</t>
    </r>
  </si>
  <si>
    <t>V-228872</t>
  </si>
  <si>
    <r>
      <rPr>
        <sz val="11"/>
        <rFont val="Calibri"/>
      </rPr>
      <t>The Palo Alto Networks security platform must generate an alert to, at a minimum, the ISSO and ISSM when rootkits or other malicious software that allows unauthorized nonprivileged access is detected.</t>
    </r>
  </si>
  <si>
    <r>
      <rPr>
        <sz val="11"/>
        <color rgb="FF000000"/>
        <rFont val="Calibri"/>
      </rPr>
      <t>This requires the use of an Antivirus Profile, an Anti-spyware Profile, and a Vulnerability Protection Profile.</t>
    </r>
    <r>
      <rPr>
        <sz val="11"/>
        <color rgb="FF000000"/>
        <rFont val="Calibri"/>
      </rPr>
      <t xml:space="preserve">
</t>
    </r>
    <r>
      <rPr>
        <sz val="11"/>
        <color rgb="FF000000"/>
        <rFont val="Calibri"/>
      </rPr>
      <t>1. Configure a Server Profile for use with Log Forwarding Profile(s); if email is used, the ISSO and ISSM must be recipients.</t>
    </r>
    <r>
      <rPr>
        <sz val="11"/>
        <color rgb="FF000000"/>
        <rFont val="Calibri"/>
      </rPr>
      <t xml:space="preserve">
</t>
    </r>
    <r>
      <rPr>
        <sz val="11"/>
        <color rgb="FF000000"/>
        <rFont val="Calibri"/>
      </rPr>
      <t>2. Configure a Log Forwarding Profile:</t>
    </r>
    <r>
      <rPr>
        <sz val="11"/>
        <color rgb="FF000000"/>
        <rFont val="Calibri"/>
      </rPr>
      <t xml:space="preserve">
</t>
    </r>
    <r>
      <rPr>
        <sz val="11"/>
        <color rgb="FF000000"/>
        <rFont val="Calibri"/>
      </rPr>
      <t>Go to Objects &gt;&gt; Log Forwarding.</t>
    </r>
    <r>
      <rPr>
        <sz val="11"/>
        <color rgb="FF000000"/>
        <rFont val="Calibri"/>
      </rPr>
      <t xml:space="preserve">
</t>
    </r>
    <r>
      <rPr>
        <sz val="11"/>
        <color rgb="FF000000"/>
        <rFont val="Calibri"/>
      </rPr>
      <t>3. Configure an Antivirus Profile, an Anti-spyware Profile, and a Vulnerability Protection Profile in turn.</t>
    </r>
    <r>
      <rPr>
        <sz val="11"/>
        <color rgb="FF000000"/>
        <rFont val="Calibri"/>
      </rPr>
      <t xml:space="preserve">
</t>
    </r>
    <r>
      <rPr>
        <sz val="11"/>
        <color rgb="FF000000"/>
        <rFont val="Calibri"/>
      </rPr>
      <t>Note: A custom Anti-spyware Profile or the Strict Anti-spyware Profile must be used instead of the Default Anti-spyware Profile. The selected Anti-spyware Profile must use the block action at the critical, high, and medium severity threat levels.</t>
    </r>
    <r>
      <rPr>
        <sz val="11"/>
        <color rgb="FF000000"/>
        <rFont val="Calibri"/>
      </rPr>
      <t xml:space="preserve">
</t>
    </r>
    <r>
      <rPr>
        <sz val="11"/>
        <color rgb="FF000000"/>
        <rFont val="Calibri"/>
      </rPr>
      <t>Use the Antivirus Profile, Anti-spyware Profile, and Vulnerability Protection Profile in a Security Policy that filters traffic to Internal and DMZ zones:</t>
    </r>
    <r>
      <rPr>
        <sz val="11"/>
        <color rgb="FF000000"/>
        <rFont val="Calibri"/>
      </rPr>
      <t xml:space="preserve">
</t>
    </r>
    <r>
      <rPr>
        <sz val="11"/>
        <color rgb="FF000000"/>
        <rFont val="Calibri"/>
      </rPr>
      <t>1. Go to Policies &gt;&gt; Security.</t>
    </r>
    <r>
      <rPr>
        <sz val="11"/>
        <color rgb="FF000000"/>
        <rFont val="Calibri"/>
      </rPr>
      <t xml:space="preserve">
</t>
    </r>
    <r>
      <rPr>
        <sz val="11"/>
        <color rgb="FF000000"/>
        <rFont val="Calibri"/>
      </rPr>
      <t>2. Select an existing policy rule or select "Add" to create a new one.</t>
    </r>
    <r>
      <rPr>
        <sz val="11"/>
        <color rgb="FF000000"/>
        <rFont val="Calibri"/>
      </rPr>
      <t xml:space="preserve">
</t>
    </r>
    <r>
      <rPr>
        <sz val="11"/>
        <color rgb="FF000000"/>
        <rFont val="Calibri"/>
      </rPr>
      <t>3. In the "Actions" tab in the "Profile Setting" section, in the "Profile Type" field, select "Profiles". The window will change to display the different categories of Profiles.</t>
    </r>
    <r>
      <rPr>
        <sz val="11"/>
        <color rgb="FF000000"/>
        <rFont val="Calibri"/>
      </rPr>
      <t xml:space="preserve">
</t>
    </r>
    <r>
      <rPr>
        <sz val="11"/>
        <color rgb="FF000000"/>
        <rFont val="Calibri"/>
      </rPr>
      <t>4. In the "Actions" tab in the "Profile Setting" section, in the "Antivirus" field, select the configured Antivirus Profile.</t>
    </r>
    <r>
      <rPr>
        <sz val="11"/>
        <color rgb="FF000000"/>
        <rFont val="Calibri"/>
      </rPr>
      <t xml:space="preserve">
</t>
    </r>
    <r>
      <rPr>
        <sz val="11"/>
        <color rgb="FF000000"/>
        <rFont val="Calibri"/>
      </rPr>
      <t>5. In the "Actions" tab in the "Profile Setting" section, in the "Anti-spyware" field, select the configured or Strict Anti-spyware Profile.</t>
    </r>
    <r>
      <rPr>
        <sz val="11"/>
        <color rgb="FF000000"/>
        <rFont val="Calibri"/>
      </rPr>
      <t xml:space="preserve">
</t>
    </r>
    <r>
      <rPr>
        <sz val="11"/>
        <color rgb="FF000000"/>
        <rFont val="Calibri"/>
      </rPr>
      <t>6. In the "Actions" tab in the "Profile Setting" section, in the "Vulnerability Protection" field, select the configured Vulnerability Protection Profile.</t>
    </r>
    <r>
      <rPr>
        <sz val="11"/>
        <color rgb="FF000000"/>
        <rFont val="Calibri"/>
      </rPr>
      <t xml:space="preserve">
</t>
    </r>
    <r>
      <rPr>
        <sz val="11"/>
        <color rgb="FF000000"/>
        <rFont val="Calibri"/>
      </rPr>
      <t>7. In the "Actions" tab in the "Log Setting" section, select "Log At Session End". This generates a traffic log entry for the end of a session and logs drop and deny entries.</t>
    </r>
    <r>
      <rPr>
        <sz val="11"/>
        <color rgb="FF000000"/>
        <rFont val="Calibri"/>
      </rPr>
      <t xml:space="preserve">
</t>
    </r>
    <r>
      <rPr>
        <sz val="11"/>
        <color rgb="FF000000"/>
        <rFont val="Calibri"/>
      </rPr>
      <t>8. In the "Actions" tab in the "Log Setting" section, in the "Log Forwarding" field, select the log forwarding profile from the drop-down list.</t>
    </r>
    <r>
      <rPr>
        <sz val="11"/>
        <color rgb="FF000000"/>
        <rFont val="Calibri"/>
      </rPr>
      <t xml:space="preserve">
</t>
    </r>
    <r>
      <rPr>
        <sz val="11"/>
        <color rgb="FF000000"/>
        <rFont val="Calibri"/>
      </rPr>
      <t>9. Select "OK".</t>
    </r>
    <r>
      <rPr>
        <sz val="11"/>
        <color rgb="FF000000"/>
        <rFont val="Calibri"/>
      </rPr>
      <t xml:space="preserve">
</t>
    </r>
    <r>
      <rPr>
        <sz val="11"/>
        <color rgb="FF000000"/>
        <rFont val="Calibri"/>
      </rPr>
      <t>10. Commit changes by selecting "Commit" in the upper-right corner of the screen.</t>
    </r>
    <r>
      <rPr>
        <sz val="11"/>
        <color rgb="FF000000"/>
        <rFont val="Calibri"/>
      </rPr>
      <t xml:space="preserve">
</t>
    </r>
    <r>
      <rPr>
        <sz val="11"/>
        <color rgb="FF000000"/>
        <rFont val="Calibri"/>
      </rPr>
      <t>11. Select "OK" when the confirmation dialog appears.</t>
    </r>
  </si>
  <si>
    <r>
      <rPr>
        <sz val="11"/>
        <color rgb="FF000000"/>
        <rFont val="Calibri"/>
      </rPr>
      <t>Without an alert, security personnel may be unaware of major detection incidents that require immediate action, and this delay may result in the loss or compromise of information.</t>
    </r>
    <r>
      <rPr>
        <sz val="11"/>
        <color rgb="FF000000"/>
        <rFont val="Calibri"/>
      </rPr>
      <t xml:space="preserve">
</t>
    </r>
    <r>
      <rPr>
        <sz val="11"/>
        <color rgb="FF000000"/>
        <rFont val="Calibri"/>
      </rPr>
      <t>The device generates an alert that notifies designated personnel of the Indicators of Compromise (IOCs) that require real-time alerts. These messages should include a severity level indicator or code as an indicator of the criticality of the incident. These indicators reflect the occurrence of a compromise or a potential compromise.</t>
    </r>
    <r>
      <rPr>
        <sz val="11"/>
        <color rgb="FF000000"/>
        <rFont val="Calibri"/>
      </rPr>
      <t xml:space="preserve">
</t>
    </r>
    <r>
      <rPr>
        <sz val="11"/>
        <color rgb="FF000000"/>
        <rFont val="Calibri"/>
      </rPr>
      <t>Since these incidents require immediate action, these messages are assigned a critical or level 1 priority/severity, depending on the system's priority schema.</t>
    </r>
    <r>
      <rPr>
        <sz val="11"/>
        <color rgb="FF000000"/>
        <rFont val="Calibri"/>
      </rPr>
      <t xml:space="preserve">
</t>
    </r>
    <r>
      <rPr>
        <sz val="11"/>
        <color rgb="FF000000"/>
        <rFont val="Calibri"/>
      </rPr>
      <t>CJCSM 6510.01B, "Cyber Incident Handling Program", lists nine Cyber Incident and Reportable Event Categories. DOD has determined that categories identified by CJCSM 6510.01B Major Indicators (category 1, 2, 4, or 7 detection events) will require an alert when an event is detected.</t>
    </r>
    <r>
      <rPr>
        <sz val="11"/>
        <color rgb="FF000000"/>
        <rFont val="Calibri"/>
      </rPr>
      <t xml:space="preserve">
</t>
    </r>
    <r>
      <rPr>
        <sz val="11"/>
        <color rgb="FF000000"/>
        <rFont val="Calibri"/>
      </rPr>
      <t>Alerts may be transmitted, for example, telephonically, by electronic mail messages, or by text messaging. The Palo Alto Networks security platform must either send the alert to a management console that is actively monitored by authorized personnel or use a messaging capability to send the alert directly to designated personnel.</t>
    </r>
  </si>
  <si>
    <r>
      <rPr>
        <sz val="11"/>
        <color rgb="FF000000"/>
        <rFont val="Calibri"/>
      </rPr>
      <t>Ask the Administrator how the ISSO and ISSM are receiving alerts (email, SNMP Trap, or Syslog).</t>
    </r>
    <r>
      <rPr>
        <sz val="11"/>
        <color rgb="FF000000"/>
        <rFont val="Calibri"/>
      </rPr>
      <t xml:space="preserve">
</t>
    </r>
    <r>
      <rPr>
        <sz val="11"/>
        <color rgb="FF000000"/>
        <rFont val="Calibri"/>
      </rPr>
      <t>View the configured Server Profile. If there is no Server Profile for the method explained, this is a finding.</t>
    </r>
    <r>
      <rPr>
        <sz val="11"/>
        <color rgb="FF000000"/>
        <rFont val="Calibri"/>
      </rPr>
      <t xml:space="preserve">
</t>
    </r>
    <r>
      <rPr>
        <sz val="11"/>
        <color rgb="FF000000"/>
        <rFont val="Calibri"/>
      </rPr>
      <t>View the Log Forwarding Profiles:</t>
    </r>
    <r>
      <rPr>
        <sz val="11"/>
        <color rgb="FF000000"/>
        <rFont val="Calibri"/>
      </rPr>
      <t xml:space="preserve">
</t>
    </r>
    <r>
      <rPr>
        <sz val="11"/>
        <color rgb="FF000000"/>
        <rFont val="Calibri"/>
      </rPr>
      <t>1. Go to Objects &gt;&gt; Log Forwarding.</t>
    </r>
    <r>
      <rPr>
        <sz val="11"/>
        <color rgb="FF000000"/>
        <rFont val="Calibri"/>
      </rPr>
      <t xml:space="preserve">
</t>
    </r>
    <r>
      <rPr>
        <sz val="11"/>
        <color rgb="FF000000"/>
        <rFont val="Calibri"/>
      </rPr>
      <t>2. Determine which Server Profile is associated with each Log Forwarding Profile.</t>
    </r>
    <r>
      <rPr>
        <sz val="11"/>
        <color rgb="FF000000"/>
        <rFont val="Calibri"/>
      </rPr>
      <t xml:space="preserve">
</t>
    </r>
    <r>
      <rPr>
        <sz val="11"/>
        <color rgb="FF000000"/>
        <rFont val="Calibri"/>
      </rPr>
      <t>3. View the Security Policies that are used to filter traffic into the Internal or DMZ zones.</t>
    </r>
    <r>
      <rPr>
        <sz val="11"/>
        <color rgb="FF000000"/>
        <rFont val="Calibri"/>
      </rPr>
      <t xml:space="preserve">
</t>
    </r>
    <r>
      <rPr>
        <sz val="11"/>
        <color rgb="FF000000"/>
        <rFont val="Calibri"/>
      </rPr>
      <t>4. Verify the "Profile" column displays the "Antivirus Profile" symbol, the "Vulnerability Protection Profile" symbol, and the "Anti-spyware" symbol (which looks like a magnifying glass on a shield).</t>
    </r>
    <r>
      <rPr>
        <sz val="11"/>
        <color rgb="FF000000"/>
        <rFont val="Calibri"/>
      </rPr>
      <t xml:space="preserve">
</t>
    </r>
    <r>
      <rPr>
        <sz val="11"/>
        <color rgb="FF000000"/>
        <rFont val="Calibri"/>
      </rPr>
      <t>If the "Profile" column does not display the symbols noted above, this is a finding.</t>
    </r>
    <r>
      <rPr>
        <sz val="11"/>
        <color rgb="FF000000"/>
        <rFont val="Calibri"/>
      </rPr>
      <t xml:space="preserve">
</t>
    </r>
    <r>
      <rPr>
        <sz val="11"/>
        <color rgb="FF000000"/>
        <rFont val="Calibri"/>
      </rPr>
      <t xml:space="preserve">Alternatively, verify an Antivirus, an Anti-spyware, and a Vulnerability Protection Profile are included in the actively used profile group that is referenced by the Security policy rule. </t>
    </r>
    <r>
      <rPr>
        <sz val="11"/>
        <color rgb="FF000000"/>
        <rFont val="Calibri"/>
      </rPr>
      <t xml:space="preserve">
</t>
    </r>
    <r>
      <rPr>
        <sz val="11"/>
        <color rgb="FF000000"/>
        <rFont val="Calibri"/>
      </rPr>
      <t>If the required profiles are not configured, this is a finding.</t>
    </r>
  </si>
  <si>
    <t>V-228873</t>
  </si>
  <si>
    <r>
      <rPr>
        <sz val="11"/>
        <rFont val="Calibri"/>
      </rPr>
      <t>The Palo Alto Networks security platform must generate a log record that can be used to send an alert to, at a minimum, the information system security officer (ISSO) and information system security manager (ISSM) when denial-of-service (DoS) incidents are detected.</t>
    </r>
  </si>
  <si>
    <r>
      <rPr>
        <sz val="11"/>
        <color rgb="FF000000"/>
        <rFont val="Calibri"/>
      </rPr>
      <t>Configure a Log Forwarding Profile:</t>
    </r>
    <r>
      <rPr>
        <sz val="11"/>
        <color rgb="FF000000"/>
        <rFont val="Calibri"/>
      </rPr>
      <t xml:space="preserve">
</t>
    </r>
    <r>
      <rPr>
        <sz val="11"/>
        <color rgb="FF000000"/>
        <rFont val="Calibri"/>
      </rPr>
      <t>Go to Objects &gt;&gt; Log Forwarding.</t>
    </r>
    <r>
      <rPr>
        <sz val="11"/>
        <color rgb="FF000000"/>
        <rFont val="Calibri"/>
      </rPr>
      <t xml:space="preserve">
</t>
    </r>
    <r>
      <rPr>
        <sz val="11"/>
        <color rgb="FF000000"/>
        <rFont val="Calibri"/>
      </rPr>
      <t>Go to Policies &gt;&gt; DoS Protection.</t>
    </r>
    <r>
      <rPr>
        <sz val="11"/>
        <color rgb="FF000000"/>
        <rFont val="Calibri"/>
      </rPr>
      <t xml:space="preserve">
</t>
    </r>
    <r>
      <rPr>
        <sz val="11"/>
        <color rgb="FF000000"/>
        <rFont val="Calibri"/>
      </rPr>
      <t>Select "Add" to create a new policy or select the Name of the Policy to edit it.</t>
    </r>
    <r>
      <rPr>
        <sz val="11"/>
        <color rgb="FF000000"/>
        <rFont val="Calibri"/>
      </rPr>
      <t xml:space="preserve">
</t>
    </r>
    <r>
      <rPr>
        <sz val="11"/>
        <color rgb="FF000000"/>
        <rFont val="Calibri"/>
      </rPr>
      <t>In the "DoS Rule" Window, complete the required fields.</t>
    </r>
    <r>
      <rPr>
        <sz val="11"/>
        <color rgb="FF000000"/>
        <rFont val="Calibri"/>
      </rPr>
      <t xml:space="preserve">
</t>
    </r>
    <r>
      <rPr>
        <sz val="11"/>
        <color rgb="FF000000"/>
        <rFont val="Calibri"/>
      </rPr>
      <t>In the "Option/Protection" tab, in the "Log Forwarding" field, select the configured Log Forwarding Profile.</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r>
      <rPr>
        <sz val="11"/>
        <color rgb="FF000000"/>
        <rFont val="Calibri"/>
      </rPr>
      <t xml:space="preserve">
</t>
    </r>
    <r>
      <rPr>
        <sz val="11"/>
        <color rgb="FF000000"/>
        <rFont val="Calibri"/>
      </rPr>
      <t>Alternately, a Zone Protection Profile can be used either instead of or in addition to a DoS Protection Policy.</t>
    </r>
    <r>
      <rPr>
        <sz val="11"/>
        <color rgb="FF000000"/>
        <rFont val="Calibri"/>
      </rPr>
      <t xml:space="preserve">
</t>
    </r>
    <r>
      <rPr>
        <sz val="11"/>
        <color rgb="FF000000"/>
        <rFont val="Calibri"/>
      </rPr>
      <t>Go to Network&gt;&gt;Zone.</t>
    </r>
    <r>
      <rPr>
        <sz val="11"/>
        <color rgb="FF000000"/>
        <rFont val="Calibri"/>
      </rPr>
      <t xml:space="preserve">
</t>
    </r>
    <r>
      <rPr>
        <sz val="11"/>
        <color rgb="FF000000"/>
        <rFont val="Calibri"/>
      </rPr>
      <t>Select “Add” or select an existing Zone.</t>
    </r>
    <r>
      <rPr>
        <sz val="11"/>
        <color rgb="FF000000"/>
        <rFont val="Calibri"/>
      </rPr>
      <t xml:space="preserve">
</t>
    </r>
    <r>
      <rPr>
        <sz val="11"/>
        <color rgb="FF000000"/>
        <rFont val="Calibri"/>
      </rPr>
      <t>In the Zone window, in the Zone Protection Profile field, select or create a Zone Protection Profile.</t>
    </r>
    <r>
      <rPr>
        <sz val="11"/>
        <color rgb="FF000000"/>
        <rFont val="Calibri"/>
      </rPr>
      <t xml:space="preserve">
</t>
    </r>
    <r>
      <rPr>
        <sz val="11"/>
        <color rgb="FF000000"/>
        <rFont val="Calibri"/>
      </rPr>
      <t>Configure the applicable fields in the Flood Protection, Reconnaissance Protection, and Packet Based Attack Protection as needed.</t>
    </r>
    <r>
      <rPr>
        <sz val="11"/>
        <color rgb="FF000000"/>
        <rFont val="Calibri"/>
      </rPr>
      <t xml:space="preserve">
</t>
    </r>
    <r>
      <rPr>
        <sz val="11"/>
        <color rgb="FF000000"/>
        <rFont val="Calibri"/>
      </rPr>
      <t>In the Zone window, in the Log Setting field, select a configured log forwarding profile.</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</si>
  <si>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Without an alert, security personnel may be unaware of major detection incidents that require immediate action, and this delay may result in the loss or compromise of information.</t>
    </r>
    <r>
      <rPr>
        <sz val="11"/>
        <color rgb="FF000000"/>
        <rFont val="Calibri"/>
      </rPr>
      <t xml:space="preserve">
</t>
    </r>
    <r>
      <rPr>
        <sz val="11"/>
        <color rgb="FF000000"/>
        <rFont val="Calibri"/>
      </rPr>
      <t>CJCSM 6510.01B, "Cyber Incident Handling Program", lists nine Cyber Incident and Reportable Event Categories. DOD has determined that categories identified by CJCSM 6510.01B Major Indicators (category 1, 2, 4, or 7 detection events) will require an alert when an event is detected.</t>
    </r>
    <r>
      <rPr>
        <sz val="11"/>
        <color rgb="FF000000"/>
        <rFont val="Calibri"/>
      </rPr>
      <t xml:space="preserve">
</t>
    </r>
    <r>
      <rPr>
        <sz val="11"/>
        <color rgb="FF000000"/>
        <rFont val="Calibri"/>
      </rPr>
      <t>Alerts may be transmitted, for example, telephonically, by electronic mail messages, or by text messaging. The Palo Alto Networks security platform must either send the alert to a management console that is actively monitored by authorized personnel or use a messaging capability to send the alert directly to designated personnel. Configure a Server Profile for use with Log Forwarding Profile(s);if email is used, the ISSO and ISSM must be recipients.</t>
    </r>
    <r>
      <rPr>
        <sz val="11"/>
        <color rgb="FF000000"/>
        <rFont val="Calibri"/>
      </rPr>
      <t xml:space="preserve">
</t>
    </r>
    <r>
      <rPr>
        <sz val="11"/>
        <color rgb="FF000000"/>
        <rFont val="Calibri"/>
      </rPr>
      <t>Some sites have discovered that, when configuring Zone Protection, if the "Log Setting" is not configured for the zones where Zone Protection is applied (i.e., Log Setting is set to "None"), then the "Log Setting" column will show blank for those zone under Network &gt;&gt; Zones, and alerts for Zone Protection events will not be sent. Thus, alternative mitigations have been provided to meet this requirement.</t>
    </r>
  </si>
  <si>
    <r>
      <rPr>
        <sz val="11"/>
        <color rgb="FF000000"/>
        <rFont val="Calibri"/>
      </rPr>
      <t>Ask the Administrator how the ISSO and ISSM are receiving alerts (email, SNMP Trap, or Syslog).</t>
    </r>
    <r>
      <rPr>
        <sz val="11"/>
        <color rgb="FF000000"/>
        <rFont val="Calibri"/>
      </rPr>
      <t xml:space="preserve">
</t>
    </r>
    <r>
      <rPr>
        <sz val="11"/>
        <color rgb="FF000000"/>
        <rFont val="Calibri"/>
      </rPr>
      <t>View the configured Server Profile:</t>
    </r>
    <r>
      <rPr>
        <sz val="11"/>
        <color rgb="FF000000"/>
        <rFont val="Calibri"/>
      </rPr>
      <t xml:space="preserve">
</t>
    </r>
    <r>
      <rPr>
        <sz val="11"/>
        <color rgb="FF000000"/>
        <rFont val="Calibri"/>
      </rPr>
      <t>Go to Device &gt;&gt; Server Profile.</t>
    </r>
    <r>
      <rPr>
        <sz val="11"/>
        <color rgb="FF000000"/>
        <rFont val="Calibri"/>
      </rPr>
      <t xml:space="preserve">
</t>
    </r>
    <r>
      <rPr>
        <sz val="11"/>
        <color rgb="FF000000"/>
        <rFont val="Calibri"/>
      </rPr>
      <t>If there is no Server Profile for the method explained, this is a finding.</t>
    </r>
    <r>
      <rPr>
        <sz val="11"/>
        <color rgb="FF000000"/>
        <rFont val="Calibri"/>
      </rPr>
      <t xml:space="preserve">
</t>
    </r>
    <r>
      <rPr>
        <sz val="11"/>
        <color rgb="FF000000"/>
        <rFont val="Calibri"/>
      </rPr>
      <t>View the Log Forwarding Profiles:</t>
    </r>
    <r>
      <rPr>
        <sz val="11"/>
        <color rgb="FF000000"/>
        <rFont val="Calibri"/>
      </rPr>
      <t xml:space="preserve">
</t>
    </r>
    <r>
      <rPr>
        <sz val="11"/>
        <color rgb="FF000000"/>
        <rFont val="Calibri"/>
      </rPr>
      <t>Go to Objects &gt;&gt; Log Forwarding.</t>
    </r>
    <r>
      <rPr>
        <sz val="11"/>
        <color rgb="FF000000"/>
        <rFont val="Calibri"/>
      </rPr>
      <t xml:space="preserve">
</t>
    </r>
    <r>
      <rPr>
        <sz val="11"/>
        <color rgb="FF000000"/>
        <rFont val="Calibri"/>
      </rPr>
      <t>Determine which Server Profile is associated with each Log Forwarding Profile.</t>
    </r>
    <r>
      <rPr>
        <sz val="11"/>
        <color rgb="FF000000"/>
        <rFont val="Calibri"/>
      </rPr>
      <t xml:space="preserve">
</t>
    </r>
    <r>
      <rPr>
        <sz val="11"/>
        <color rgb="FF000000"/>
        <rFont val="Calibri"/>
      </rPr>
      <t>If there are no Log Forwarding Profiles configured, this is a finding.</t>
    </r>
    <r>
      <rPr>
        <sz val="11"/>
        <color rgb="FF000000"/>
        <rFont val="Calibri"/>
      </rPr>
      <t xml:space="preserve">
</t>
    </r>
    <r>
      <rPr>
        <sz val="11"/>
        <color rgb="FF000000"/>
        <rFont val="Calibri"/>
      </rPr>
      <t>Go to Policies &gt;&gt; DoS Protection.</t>
    </r>
    <r>
      <rPr>
        <sz val="11"/>
        <color rgb="FF000000"/>
        <rFont val="Calibri"/>
      </rPr>
      <t xml:space="preserve">
</t>
    </r>
    <r>
      <rPr>
        <sz val="11"/>
        <color rgb="FF000000"/>
        <rFont val="Calibri"/>
      </rPr>
      <t>If there are no DoS Protection Policies, this is a finding. There may be more than one configured DoS Protection Policy.</t>
    </r>
    <r>
      <rPr>
        <sz val="11"/>
        <color rgb="FF000000"/>
        <rFont val="Calibri"/>
      </rPr>
      <t xml:space="preserve">
</t>
    </r>
    <r>
      <rPr>
        <sz val="11"/>
        <color rgb="FF000000"/>
        <rFont val="Calibri"/>
      </rPr>
      <t>If there is no such DoS Protection Policy, this is a finding.</t>
    </r>
    <r>
      <rPr>
        <sz val="11"/>
        <color rgb="FF000000"/>
        <rFont val="Calibri"/>
      </rPr>
      <t xml:space="preserve">
</t>
    </r>
    <r>
      <rPr>
        <sz val="11"/>
        <color rgb="FF000000"/>
        <rFont val="Calibri"/>
      </rPr>
      <t>In the "Log Forwarding" field, if there is no configured Log Forwarding Profile, this is a finding.</t>
    </r>
    <r>
      <rPr>
        <sz val="11"/>
        <color rgb="FF000000"/>
        <rFont val="Calibri"/>
      </rPr>
      <t xml:space="preserve">
</t>
    </r>
    <r>
      <rPr>
        <sz val="11"/>
        <color rgb="FF000000"/>
        <rFont val="Calibri"/>
      </rPr>
      <t>Alternately, a Zone Protection Profile can be used either instead of, or in addition to, a DoS Protection Policy.</t>
    </r>
    <r>
      <rPr>
        <sz val="11"/>
        <color rgb="FF000000"/>
        <rFont val="Calibri"/>
      </rPr>
      <t xml:space="preserve">
</t>
    </r>
    <r>
      <rPr>
        <sz val="11"/>
        <color rgb="FF000000"/>
        <rFont val="Calibri"/>
      </rPr>
      <t>Ask the Administrator how the ISSO and ISSM are receiving alerts (e-mail, SNMP Trap, or Syslog).</t>
    </r>
    <r>
      <rPr>
        <sz val="11"/>
        <color rgb="FF000000"/>
        <rFont val="Calibri"/>
      </rPr>
      <t xml:space="preserve">
</t>
    </r>
    <r>
      <rPr>
        <sz val="11"/>
        <color rgb="FF000000"/>
        <rFont val="Calibri"/>
      </rPr>
      <t>View the configured Server Profile. If there is no Server Profile for the method explained, this is a finding.</t>
    </r>
    <r>
      <rPr>
        <sz val="11"/>
        <color rgb="FF000000"/>
        <rFont val="Calibri"/>
      </rPr>
      <t xml:space="preserve">
</t>
    </r>
    <r>
      <rPr>
        <sz val="11"/>
        <color rgb="FF000000"/>
        <rFont val="Calibri"/>
      </rPr>
      <t>View the Log Forwarding Profiles:</t>
    </r>
    <r>
      <rPr>
        <sz val="11"/>
        <color rgb="FF000000"/>
        <rFont val="Calibri"/>
      </rPr>
      <t xml:space="preserve">
</t>
    </r>
    <r>
      <rPr>
        <sz val="11"/>
        <color rgb="FF000000"/>
        <rFont val="Calibri"/>
      </rPr>
      <t>Go to Objects &gt;&gt; Log Forwarding.</t>
    </r>
    <r>
      <rPr>
        <sz val="11"/>
        <color rgb="FF000000"/>
        <rFont val="Calibri"/>
      </rPr>
      <t xml:space="preserve">
</t>
    </r>
    <r>
      <rPr>
        <sz val="11"/>
        <color rgb="FF000000"/>
        <rFont val="Calibri"/>
      </rPr>
      <t>Determine which Server Profile is associated with each Log Forwarding Profile.</t>
    </r>
    <r>
      <rPr>
        <sz val="11"/>
        <color rgb="FF000000"/>
        <rFont val="Calibri"/>
      </rPr>
      <t xml:space="preserve">
</t>
    </r>
    <r>
      <rPr>
        <sz val="11"/>
        <color rgb="FF000000"/>
        <rFont val="Calibri"/>
      </rPr>
      <t>If there are no Log Forwarding Profiles configured, this is a finding.</t>
    </r>
    <r>
      <rPr>
        <sz val="11"/>
        <color rgb="FF000000"/>
        <rFont val="Calibri"/>
      </rPr>
      <t xml:space="preserve">
</t>
    </r>
    <r>
      <rPr>
        <sz val="11"/>
        <color rgb="FF000000"/>
        <rFont val="Calibri"/>
      </rPr>
      <t>Navigate to Network &gt;&gt; Zones.</t>
    </r>
    <r>
      <rPr>
        <sz val="11"/>
        <color rgb="FF000000"/>
        <rFont val="Calibri"/>
      </rPr>
      <t xml:space="preserve">
</t>
    </r>
    <r>
      <rPr>
        <sz val="11"/>
        <color rgb="FF000000"/>
        <rFont val="Calibri"/>
      </rPr>
      <t>If the "Zone Protection Profile" column for all zones is blank, this is a finding.</t>
    </r>
    <r>
      <rPr>
        <sz val="11"/>
        <color rgb="FF000000"/>
        <rFont val="Calibri"/>
      </rPr>
      <t xml:space="preserve">
</t>
    </r>
    <r>
      <rPr>
        <sz val="11"/>
        <color rgb="FF000000"/>
        <rFont val="Calibri"/>
      </rPr>
      <t>For each zone with the "Zone Protection Profile" column configured, if the "Log Setting" column is blank, this is a finding.</t>
    </r>
  </si>
  <si>
    <t>V-228874</t>
  </si>
  <si>
    <r>
      <rPr>
        <sz val="11"/>
        <color rgb="FF000000"/>
        <rFont val="Calibri"/>
      </rPr>
      <t>Configure a Server Profile for use with Log Forwarding Profile(s);  if email is used, the ISSO and ISSM must be recipients.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Configure a Log Forwarding Profile:</t>
    </r>
    <r>
      <rPr>
        <sz val="11"/>
        <color rgb="FF000000"/>
        <rFont val="Calibri"/>
      </rPr>
      <t xml:space="preserve">
</t>
    </r>
    <r>
      <rPr>
        <sz val="11"/>
        <color rgb="FF000000"/>
        <rFont val="Calibri"/>
      </rPr>
      <t>Go to Objects &gt;&gt; Log Forwarding</t>
    </r>
    <r>
      <rPr>
        <sz val="11"/>
        <color rgb="FF000000"/>
        <rFont val="Calibri"/>
      </rPr>
      <t xml:space="preserve">
</t>
    </r>
    <r>
      <rPr>
        <sz val="11"/>
        <color rgb="FF000000"/>
        <rFont val="Calibri"/>
      </rPr>
      <t>Go to Objects &gt;&gt; Security Profiles &gt;&gt; Antivirus</t>
    </r>
    <r>
      <rPr>
        <sz val="11"/>
        <color rgb="FF000000"/>
        <rFont val="Calibri"/>
      </rPr>
      <t xml:space="preserve">
</t>
    </r>
    <r>
      <rPr>
        <sz val="11"/>
        <color rgb="FF000000"/>
        <rFont val="Calibri"/>
      </rPr>
      <t>Select "Add" to create a new Antivirus Profile or select the name of the profile to edit it.</t>
    </r>
    <r>
      <rPr>
        <sz val="11"/>
        <color rgb="FF000000"/>
        <rFont val="Calibri"/>
      </rPr>
      <t xml:space="preserve">
</t>
    </r>
    <r>
      <rPr>
        <sz val="11"/>
        <color rgb="FF000000"/>
        <rFont val="Calibri"/>
      </rPr>
      <t>Use the Antivirus Profile in a Security Policy:</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Select an existing policy rule or select "Add" to create a new one.</t>
    </r>
    <r>
      <rPr>
        <sz val="11"/>
        <color rgb="FF000000"/>
        <rFont val="Calibri"/>
      </rPr>
      <t xml:space="preserve">
</t>
    </r>
    <r>
      <rPr>
        <sz val="11"/>
        <color rgb="FF000000"/>
        <rFont val="Calibri"/>
      </rPr>
      <t xml:space="preserve">In the "Actions" tab in the "Profile Setting" section; in the "Profile Type" field, select "Profiles".  The window will change to display the different categories of Profiles.  </t>
    </r>
    <r>
      <rPr>
        <sz val="11"/>
        <color rgb="FF000000"/>
        <rFont val="Calibri"/>
      </rPr>
      <t xml:space="preserve">
</t>
    </r>
    <r>
      <rPr>
        <sz val="11"/>
        <color rgb="FF000000"/>
        <rFont val="Calibri"/>
      </rPr>
      <t>In the "Actions" tab in the "Profile Setting" section; in the "Antivirus" field, select the configured Antivirus Profile.</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 xml:space="preserve">In the "Actions" tab in the "Log Setting" section, select "Log At Session End".  </t>
    </r>
    <r>
      <rPr>
        <sz val="11"/>
        <color rgb="FF000000"/>
        <rFont val="Calibri"/>
      </rPr>
      <t xml:space="preserve">
</t>
    </r>
    <r>
      <rPr>
        <sz val="11"/>
        <color rgb="FF000000"/>
        <rFont val="Calibri"/>
      </rPr>
      <t>In the "Actions" tab in the "Log Setting" section; in the "Log Forwarding" field, select the log forwarding profile from drop-down list.</t>
    </r>
    <r>
      <rPr>
        <sz val="11"/>
        <color rgb="FF000000"/>
        <rFont val="Calibri"/>
      </rPr>
      <t xml:space="preserve">
</t>
    </r>
    <r>
      <rPr>
        <sz val="11"/>
        <color rgb="FF000000"/>
        <rFont val="Calibri"/>
      </rPr>
      <t>Select "OK".</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</si>
  <si>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Without an alert, security personnel may be unaware of major detection incidents that require immediate action, and this delay may result in the loss or compromise of information.</t>
    </r>
    <r>
      <rPr>
        <sz val="11"/>
        <color rgb="FF000000"/>
        <rFont val="Calibri"/>
      </rPr>
      <t xml:space="preserve">
</t>
    </r>
    <r>
      <rPr>
        <sz val="11"/>
        <color rgb="FF000000"/>
        <rFont val="Calibri"/>
      </rPr>
      <t>The device generates an alert that notifies designated personnel of the Indicators of Compromise (IOCs) that require real-time alerts. These messages should include a severity level indicator or code as an indicator of the criticality of the incident. These indicators reflect the occurrence of a compromise or a potential compromise.</t>
    </r>
    <r>
      <rPr>
        <sz val="11"/>
        <color rgb="FF000000"/>
        <rFont val="Calibri"/>
      </rPr>
      <t xml:space="preserve">
</t>
    </r>
    <r>
      <rPr>
        <sz val="11"/>
        <color rgb="FF000000"/>
        <rFont val="Calibri"/>
      </rPr>
      <t>Since these incidents require immediate action, these messages are assigned a critical or level 1 priority/severity, depending on the system's priority schema.</t>
    </r>
    <r>
      <rPr>
        <sz val="11"/>
        <color rgb="FF000000"/>
        <rFont val="Calibri"/>
      </rPr>
      <t xml:space="preserve">
</t>
    </r>
    <r>
      <rPr>
        <sz val="11"/>
        <color rgb="FF000000"/>
        <rFont val="Calibri"/>
      </rPr>
      <t>CJCSM 6510.01B, "Cyber Incident Handling Program", lists nine Cyber Incident and Reportable Event Categories. DoD has determined that categories identified by CJCSM 6510.01B Major Indicators (category 1, 2, 4, or 7 detection events) will require an alert when an event is detected.</t>
    </r>
    <r>
      <rPr>
        <sz val="11"/>
        <color rgb="FF000000"/>
        <rFont val="Calibri"/>
      </rPr>
      <t xml:space="preserve">
</t>
    </r>
    <r>
      <rPr>
        <sz val="11"/>
        <color rgb="FF000000"/>
        <rFont val="Calibri"/>
      </rPr>
      <t>Alerts may be transmitted, for example, telephonically, by electronic mail messages, or by text messaging. The Palo Alto Networks security platform must either send the alert to a management console that is actively monitored by authorized personnel or use a messaging capability to send the alert directly to designated personnel.</t>
    </r>
  </si>
  <si>
    <r>
      <rPr>
        <sz val="11"/>
        <color rgb="FF000000"/>
        <rFont val="Calibri"/>
      </rPr>
      <t>Ask the Administrator how the ISSO and ISSM are receiving alerts (E-mail, SNMP Trap, or Syslog).</t>
    </r>
    <r>
      <rPr>
        <sz val="11"/>
        <color rgb="FF000000"/>
        <rFont val="Calibri"/>
      </rPr>
      <t xml:space="preserve">
</t>
    </r>
    <r>
      <rPr>
        <sz val="11"/>
        <color rgb="FF000000"/>
        <rFont val="Calibri"/>
      </rPr>
      <t>View the configured Server Profile, if there is no Server Profile for the method explained, this is a finding.</t>
    </r>
    <r>
      <rPr>
        <sz val="11"/>
        <color rgb="FF000000"/>
        <rFont val="Calibri"/>
      </rPr>
      <t xml:space="preserve">
</t>
    </r>
    <r>
      <rPr>
        <sz val="11"/>
        <color rgb="FF000000"/>
        <rFont val="Calibri"/>
      </rPr>
      <t>View the Log Forwarding Profiles:</t>
    </r>
    <r>
      <rPr>
        <sz val="11"/>
        <color rgb="FF000000"/>
        <rFont val="Calibri"/>
      </rPr>
      <t xml:space="preserve">
</t>
    </r>
    <r>
      <rPr>
        <sz val="11"/>
        <color rgb="FF000000"/>
        <rFont val="Calibri"/>
      </rPr>
      <t>Go to Objects &gt;&gt; Log Forwarding</t>
    </r>
    <r>
      <rPr>
        <sz val="11"/>
        <color rgb="FF000000"/>
        <rFont val="Calibri"/>
      </rPr>
      <t xml:space="preserve">
</t>
    </r>
    <r>
      <rPr>
        <sz val="11"/>
        <color rgb="FF000000"/>
        <rFont val="Calibri"/>
      </rPr>
      <t>Determine which Server Profile is associated with each Log Forwarding Profile.</t>
    </r>
    <r>
      <rPr>
        <sz val="11"/>
        <color rgb="FF000000"/>
        <rFont val="Calibri"/>
      </rPr>
      <t xml:space="preserve">
</t>
    </r>
    <r>
      <rPr>
        <sz val="11"/>
        <color rgb="FF000000"/>
        <rFont val="Calibri"/>
      </rPr>
      <t>View the Security Policies that are used to filter traffic between zones or subnets.</t>
    </r>
    <r>
      <rPr>
        <sz val="11"/>
        <color rgb="FF000000"/>
        <rFont val="Calibri"/>
      </rPr>
      <t xml:space="preserve">
</t>
    </r>
    <r>
      <rPr>
        <sz val="11"/>
        <color rgb="FF000000"/>
        <rFont val="Calibri"/>
      </rPr>
      <t>If the "Profile" column does not display the "Antivirus Profile" symbol, this is a finding.</t>
    </r>
    <r>
      <rPr>
        <sz val="11"/>
        <color rgb="FF000000"/>
        <rFont val="Calibri"/>
      </rPr>
      <t xml:space="preserve">
</t>
    </r>
    <r>
      <rPr>
        <sz val="11"/>
        <color rgb="FF000000"/>
        <rFont val="Calibri"/>
      </rPr>
      <t>If the "Options" column does not display the "Log Forwarding Profile" symbol, this is a finding.</t>
    </r>
  </si>
  <si>
    <t>V-228875</t>
  </si>
  <si>
    <r>
      <rPr>
        <sz val="11"/>
        <rFont val="Calibri"/>
      </rPr>
      <t>The Palo Alto Networks security platform must block traceroutes and ICMP probes originating from untrusted networks (e.g., ISP and other non-DoD networks).</t>
    </r>
  </si>
  <si>
    <r>
      <rPr>
        <sz val="11"/>
        <color rgb="FF000000"/>
        <rFont val="Calibri"/>
      </rPr>
      <t>Although the default inter-zone Security Policy will deny this traffic, a specific Security Policy should be used.</t>
    </r>
    <r>
      <rPr>
        <sz val="11"/>
        <color rgb="FF000000"/>
        <rFont val="Calibri"/>
      </rPr>
      <t xml:space="preserve">
</t>
    </r>
    <r>
      <rPr>
        <sz val="11"/>
        <color rgb="FF000000"/>
        <rFont val="Calibri"/>
      </rPr>
      <t>To configure the security policy:</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"Security Policy Rule" window, complete the required fields.</t>
    </r>
    <r>
      <rPr>
        <sz val="11"/>
        <color rgb="FF000000"/>
        <rFont val="Calibri"/>
      </rPr>
      <t xml:space="preserve">
</t>
    </r>
    <r>
      <rPr>
        <sz val="11"/>
        <color rgb="FF000000"/>
        <rFont val="Calibri"/>
      </rPr>
      <t>In the "General" tab, complete the "Name" and "Description" fields.</t>
    </r>
    <r>
      <rPr>
        <sz val="11"/>
        <color rgb="FF000000"/>
        <rFont val="Calibri"/>
      </rPr>
      <t xml:space="preserve">
</t>
    </r>
    <r>
      <rPr>
        <sz val="11"/>
        <color rgb="FF000000"/>
        <rFont val="Calibri"/>
      </rPr>
      <t>In the "Source" tab, complete the "Source Zone" and "Source Address" fields.</t>
    </r>
    <r>
      <rPr>
        <sz val="11"/>
        <color rgb="FF000000"/>
        <rFont val="Calibri"/>
      </rPr>
      <t xml:space="preserve">
</t>
    </r>
    <r>
      <rPr>
        <sz val="11"/>
        <color rgb="FF000000"/>
        <rFont val="Calibri"/>
      </rPr>
      <t xml:space="preserve">For the "Source Zone" field, select "external". </t>
    </r>
    <r>
      <rPr>
        <sz val="11"/>
        <color rgb="FF000000"/>
        <rFont val="Calibri"/>
      </rPr>
      <t xml:space="preserve">
</t>
    </r>
    <r>
      <rPr>
        <sz val="11"/>
        <color rgb="FF000000"/>
        <rFont val="Calibri"/>
      </rPr>
      <t>For the "Source Address" field, select "any".</t>
    </r>
    <r>
      <rPr>
        <sz val="11"/>
        <color rgb="FF000000"/>
        <rFont val="Calibri"/>
      </rPr>
      <t xml:space="preserve">
</t>
    </r>
    <r>
      <rPr>
        <sz val="11"/>
        <color rgb="FF000000"/>
        <rFont val="Calibri"/>
      </rPr>
      <t xml:space="preserve">In the "Destination" tab, complete the "Destination Zone" and "Destination Address" fields. </t>
    </r>
    <r>
      <rPr>
        <sz val="11"/>
        <color rgb="FF000000"/>
        <rFont val="Calibri"/>
      </rPr>
      <t xml:space="preserve">
</t>
    </r>
    <r>
      <rPr>
        <sz val="11"/>
        <color rgb="FF000000"/>
        <rFont val="Calibri"/>
      </rPr>
      <t>For the "Destination Zone" field, select the internal and DMZ zones.  Note: The exact number and name of zones are specific to the network.</t>
    </r>
    <r>
      <rPr>
        <sz val="11"/>
        <color rgb="FF000000"/>
        <rFont val="Calibri"/>
      </rPr>
      <t xml:space="preserve">
</t>
    </r>
    <r>
      <rPr>
        <sz val="11"/>
        <color rgb="FF000000"/>
        <rFont val="Calibri"/>
      </rPr>
      <t>For the "Destination Address" field, select "any".</t>
    </r>
    <r>
      <rPr>
        <sz val="11"/>
        <color rgb="FF000000"/>
        <rFont val="Calibri"/>
      </rPr>
      <t xml:space="preserve">
</t>
    </r>
    <r>
      <rPr>
        <sz val="11"/>
        <color rgb="FF000000"/>
        <rFont val="Calibri"/>
      </rPr>
      <t>In the "Applications" tab, select "icmp", "ipv6-icmp", "traceroute".</t>
    </r>
    <r>
      <rPr>
        <sz val="11"/>
        <color rgb="FF000000"/>
        <rFont val="Calibri"/>
      </rPr>
      <t xml:space="preserve">
</t>
    </r>
    <r>
      <rPr>
        <sz val="11"/>
        <color rgb="FF000000"/>
        <rFont val="Calibri"/>
      </rPr>
      <t>In the "Actions tab", select "Deny" as the resulting action.  Select the required Log Setting and Profile Settings as necessary.</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</si>
  <si>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Only authorized personnel should be aware of errors and the details of the errors. Error messages are an indicator of an organization's operational state or can give configuration details about the network element.</t>
    </r>
    <r>
      <rPr>
        <sz val="11"/>
        <color rgb="FF000000"/>
        <rFont val="Calibri"/>
      </rPr>
      <t xml:space="preserve">
</t>
    </r>
    <r>
      <rPr>
        <sz val="11"/>
        <color rgb="FF000000"/>
        <rFont val="Calibri"/>
      </rPr>
      <t>The traceroute utility will display routes and trip times on an IP network.  An attacker can use traceroute responses to create a map of the subnets and hosts behind the boundary.  The traditional traceroute relies on TTL - time exceeded responses from network elements along the path and an ICMP port-unreachable message from the target host. In some Operating Systems such as UNIX, trace route will use UDP port 33400 and increment ports on each response.  Since blocking these UDP ports alone will not block trace route capabilities along with blocking potentially legitimate traffic on a network, it's unnecessary to block them explicitly.  Because traceroutes typically rely on ICMP Type 11 - Time exceeded message, the time exceeded message will be the target for implicitly or explicitly blocking outbound from the trusted network.</t>
    </r>
  </si>
  <si>
    <r>
      <rPr>
        <sz val="11"/>
        <color rgb="FF000000"/>
        <rFont val="Calibri"/>
      </rPr>
      <t>Ask the Administrator which Security Policy blocks traceroutes and ICMP probes.</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View the identified Security Policy.</t>
    </r>
    <r>
      <rPr>
        <sz val="11"/>
        <color rgb="FF000000"/>
        <rFont val="Calibri"/>
      </rPr>
      <t xml:space="preserve">
</t>
    </r>
    <r>
      <rPr>
        <sz val="11"/>
        <color rgb="FF000000"/>
        <rFont val="Calibri"/>
      </rPr>
      <t>If the "Source Zone" field is not external and the "Source Address" field is not any, this is a finding.</t>
    </r>
    <r>
      <rPr>
        <sz val="11"/>
        <color rgb="FF000000"/>
        <rFont val="Calibri"/>
      </rPr>
      <t xml:space="preserve">
</t>
    </r>
    <r>
      <rPr>
        <sz val="11"/>
        <color rgb="FF000000"/>
        <rFont val="Calibri"/>
      </rPr>
      <t>If the "Destination Zone" fields do not include the internal and DMZ zones and the "Destination Address" field is not any, this is a finding.</t>
    </r>
    <r>
      <rPr>
        <sz val="11"/>
        <color rgb="FF000000"/>
        <rFont val="Calibri"/>
      </rPr>
      <t xml:space="preserve">
</t>
    </r>
    <r>
      <rPr>
        <sz val="11"/>
        <color rgb="FF000000"/>
        <rFont val="Calibri"/>
      </rPr>
      <t>Note: The exact number and name of zones is specific to the network.</t>
    </r>
    <r>
      <rPr>
        <sz val="11"/>
        <color rgb="FF000000"/>
        <rFont val="Calibri"/>
      </rPr>
      <t xml:space="preserve">
</t>
    </r>
    <r>
      <rPr>
        <sz val="11"/>
        <color rgb="FF000000"/>
        <rFont val="Calibri"/>
      </rPr>
      <t>If the "Application" fields do not include "icmp", "ipv6-icmp", and "traceroute", this is a finding.</t>
    </r>
    <r>
      <rPr>
        <sz val="11"/>
        <color rgb="FF000000"/>
        <rFont val="Calibri"/>
      </rPr>
      <t xml:space="preserve">
</t>
    </r>
    <r>
      <rPr>
        <sz val="11"/>
        <color rgb="FF000000"/>
        <rFont val="Calibri"/>
      </rPr>
      <t>If the "Actions" field does not show "Deny" as the resulting action, this is a finding.</t>
    </r>
  </si>
  <si>
    <t>V-228876</t>
  </si>
  <si>
    <r>
      <rPr>
        <sz val="11"/>
        <rFont val="Calibri"/>
      </rPr>
      <t>The Palo Alto Networks security platform providing encryption intermediary services must implement NIST FIPS-validated cryptography to generate cryptographic hashes.</t>
    </r>
  </si>
  <si>
    <r>
      <rPr>
        <sz val="11"/>
        <color rgb="FF000000"/>
        <rFont val="Calibri"/>
      </rPr>
      <t>Power off the device by unplugging it from the electrical outlet.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Connect a console cable from the console port to a computer serial port, and use a terminal program to connect to the Palo Alto Networks device.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The serial parameters are "9600 baud", "8 data bits", "no parity", and "1 stop bit".</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A USB to serial adapter will be necessary if the computer does not have a serial port.</t>
    </r>
    <r>
      <rPr>
        <sz val="11"/>
        <color rgb="FF000000"/>
        <rFont val="Calibri"/>
      </rPr>
      <t xml:space="preserve">
</t>
    </r>
    <r>
      <rPr>
        <sz val="11"/>
        <color rgb="FF000000"/>
        <rFont val="Calibri"/>
      </rPr>
      <t>During the boot sequence, this message will appear:</t>
    </r>
    <r>
      <rPr>
        <sz val="11"/>
        <color rgb="FF000000"/>
        <rFont val="Calibri"/>
      </rPr>
      <t xml:space="preserve">
</t>
    </r>
    <r>
      <rPr>
        <sz val="11"/>
        <color rgb="FF000000"/>
        <rFont val="Calibri"/>
      </rPr>
      <t>Autoboot to default partition in 5 seconds.</t>
    </r>
    <r>
      <rPr>
        <sz val="11"/>
        <color rgb="FF000000"/>
        <rFont val="Calibri"/>
      </rPr>
      <t xml:space="preserve">
</t>
    </r>
    <r>
      <rPr>
        <sz val="11"/>
        <color rgb="FF000000"/>
        <rFont val="Calibri"/>
      </rPr>
      <t>Enter "maint" to boot to "maint" partition.</t>
    </r>
    <r>
      <rPr>
        <sz val="11"/>
        <color rgb="FF000000"/>
        <rFont val="Calibri"/>
      </rPr>
      <t xml:space="preserve">
</t>
    </r>
    <r>
      <rPr>
        <sz val="11"/>
        <color rgb="FF000000"/>
        <rFont val="Calibri"/>
      </rPr>
      <t>Enter "maint" to enter maintenance mode.</t>
    </r>
    <r>
      <rPr>
        <sz val="11"/>
        <color rgb="FF000000"/>
        <rFont val="Calibri"/>
      </rPr>
      <t xml:space="preserve">
</t>
    </r>
    <r>
      <rPr>
        <sz val="11"/>
        <color rgb="FF000000"/>
        <rFont val="Calibri"/>
      </rPr>
      <t>Press "Enter", and the "Maintenance Recovery tool" menu will appear.</t>
    </r>
    <r>
      <rPr>
        <sz val="11"/>
        <color rgb="FF000000"/>
        <rFont val="Calibri"/>
      </rPr>
      <t xml:space="preserve">
</t>
    </r>
    <r>
      <rPr>
        <sz val="11"/>
        <color rgb="FF000000"/>
        <rFont val="Calibri"/>
      </rPr>
      <t>Select "Set FIPS Mode" (or fips-cc for later versions) from the menu; once the device has finished rebooting, it will be in FIPS mode.</t>
    </r>
    <r>
      <rPr>
        <sz val="11"/>
        <color rgb="FF000000"/>
        <rFont val="Calibri"/>
      </rPr>
      <t xml:space="preserve">
</t>
    </r>
    <r>
      <rPr>
        <sz val="11"/>
        <color rgb="FF000000"/>
        <rFont val="Calibri"/>
      </rPr>
      <t>Note: This will remove all installed licenses and disable the serial port.</t>
    </r>
  </si>
  <si>
    <r>
      <rPr>
        <sz val="11"/>
        <color rgb="FF000000"/>
        <rFont val="Calibri"/>
      </rPr>
      <t>Use of weak or untested encryption algorithms undermines the purposes of utilizing encryption to protect data. The network element must implement cryptographic modules adhering to the higher standards approved by the federal government since this provides assurance they have been tested and validated.</t>
    </r>
  </si>
  <si>
    <r>
      <rPr>
        <sz val="11"/>
        <color rgb="FF000000"/>
        <rFont val="Calibri"/>
      </rPr>
      <t>If the Palo Alto Networks security platform does not provide encryption intermediary services (e.g., HTTPS or TLS), this is not applicable.</t>
    </r>
    <r>
      <rPr>
        <sz val="11"/>
        <color rgb="FF000000"/>
        <rFont val="Calibri"/>
      </rPr>
      <t xml:space="preserve">
</t>
    </r>
    <r>
      <rPr>
        <sz val="11"/>
        <color rgb="FF000000"/>
        <rFont val="Calibri"/>
      </rPr>
      <t>Use the command line interface to determine if the device is operating in FIPS mode. Enter the CLI command "show fips-mode" or the command show fips-cc (for more recent releases).</t>
    </r>
    <r>
      <rPr>
        <sz val="11"/>
        <color rgb="FF000000"/>
        <rFont val="Calibri"/>
      </rPr>
      <t xml:space="preserve">
</t>
    </r>
    <r>
      <rPr>
        <sz val="11"/>
        <color rgb="FF000000"/>
        <rFont val="Calibri"/>
      </rPr>
      <t>If fips-mode or fips-cc is set to off, this is a finding.</t>
    </r>
  </si>
  <si>
    <t>V-228877</t>
  </si>
  <si>
    <r>
      <rPr>
        <sz val="11"/>
        <rFont val="Calibri"/>
      </rPr>
      <t>The Palo Alto Networks security platform, if used for TLS/SSL decryption, must use NIST FIPS-validated cryptography to implement encryption.</t>
    </r>
  </si>
  <si>
    <r>
      <rPr>
        <sz val="11"/>
        <color rgb="FF000000"/>
        <rFont val="Calibri"/>
      </rPr>
      <t>If the Palo Alto Networks security platform is not used for TLS/SSL decryption, this is not applicable.</t>
    </r>
    <r>
      <rPr>
        <sz val="11"/>
        <color rgb="FF000000"/>
        <rFont val="Calibri"/>
      </rPr>
      <t xml:space="preserve">
</t>
    </r>
    <r>
      <rPr>
        <sz val="11"/>
        <color rgb="FF000000"/>
        <rFont val="Calibri"/>
      </rPr>
      <t>Use the command line interface to determine if the device is operating in FIPS mode. Enter the CLI command "show fips-mode" or the command show fips-cc (for more recent releases).</t>
    </r>
    <r>
      <rPr>
        <sz val="11"/>
        <color rgb="FF000000"/>
        <rFont val="Calibri"/>
      </rPr>
      <t xml:space="preserve">
</t>
    </r>
    <r>
      <rPr>
        <sz val="11"/>
        <color rgb="FF000000"/>
        <rFont val="Calibri"/>
      </rPr>
      <t>If fips mode is set to off, this is a finding.</t>
    </r>
  </si>
  <si>
    <t>V-228878</t>
  </si>
  <si>
    <r>
      <rPr>
        <sz val="11"/>
        <rFont val="Calibri"/>
      </rPr>
      <t>The Palo Alto Networks security platform must, at a minimum, off-load threat and traffic log records onto a centralized log server in real time.</t>
    </r>
  </si>
  <si>
    <r>
      <rPr>
        <sz val="11"/>
        <color rgb="FF000000"/>
        <rFont val="Calibri"/>
      </rPr>
      <t>To create a syslog server profile:</t>
    </r>
    <r>
      <rPr>
        <sz val="11"/>
        <color rgb="FF000000"/>
        <rFont val="Calibri"/>
      </rPr>
      <t xml:space="preserve">
</t>
    </r>
    <r>
      <rPr>
        <sz val="11"/>
        <color rgb="FF000000"/>
        <rFont val="Calibri"/>
      </rPr>
      <t>Go to Device &gt;&gt; Server Profiles &gt;&gt; Syslog</t>
    </r>
    <r>
      <rPr>
        <sz val="11"/>
        <color rgb="FF000000"/>
        <rFont val="Calibri"/>
      </rPr>
      <t xml:space="preserve">
</t>
    </r>
    <r>
      <rPr>
        <sz val="11"/>
        <color rgb="FF000000"/>
        <rFont val="Calibri"/>
      </rPr>
      <t xml:space="preserve">Select "Add". </t>
    </r>
    <r>
      <rPr>
        <sz val="11"/>
        <color rgb="FF000000"/>
        <rFont val="Calibri"/>
      </rPr>
      <t xml:space="preserve">
</t>
    </r>
    <r>
      <rPr>
        <sz val="11"/>
        <color rgb="FF000000"/>
        <rFont val="Calibri"/>
      </rPr>
      <t>In the Syslog Server Profile, enter the name of the profile.</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"Servers" tab, enter the required information.</t>
    </r>
    <r>
      <rPr>
        <sz val="11"/>
        <color rgb="FF000000"/>
        <rFont val="Calibri"/>
      </rPr>
      <t xml:space="preserve">
</t>
    </r>
    <r>
      <rPr>
        <sz val="11"/>
        <color rgb="FF000000"/>
        <rFont val="Calibri"/>
      </rPr>
      <t>Name: Name of the syslog server</t>
    </r>
    <r>
      <rPr>
        <sz val="11"/>
        <color rgb="FF000000"/>
        <rFont val="Calibri"/>
      </rPr>
      <t xml:space="preserve">
</t>
    </r>
    <r>
      <rPr>
        <sz val="11"/>
        <color rgb="FF000000"/>
        <rFont val="Calibri"/>
      </rPr>
      <t>Server: Server IP address where the logs will be forwarded to</t>
    </r>
    <r>
      <rPr>
        <sz val="11"/>
        <color rgb="FF000000"/>
        <rFont val="Calibri"/>
      </rPr>
      <t xml:space="preserve">
</t>
    </r>
    <r>
      <rPr>
        <sz val="11"/>
        <color rgb="FF000000"/>
        <rFont val="Calibri"/>
      </rPr>
      <t>Port: Default port 514</t>
    </r>
    <r>
      <rPr>
        <sz val="11"/>
        <color rgb="FF000000"/>
        <rFont val="Calibri"/>
      </rPr>
      <t xml:space="preserve">
</t>
    </r>
    <r>
      <rPr>
        <sz val="11"/>
        <color rgb="FF000000"/>
        <rFont val="Calibri"/>
      </rPr>
      <t>Facility: Select from the drop-down list.</t>
    </r>
    <r>
      <rPr>
        <sz val="11"/>
        <color rgb="FF000000"/>
        <rFont val="Calibri"/>
      </rPr>
      <t xml:space="preserve">
</t>
    </r>
    <r>
      <rPr>
        <sz val="11"/>
        <color rgb="FF000000"/>
        <rFont val="Calibri"/>
      </rPr>
      <t>Select the "OK" button.</t>
    </r>
    <r>
      <rPr>
        <sz val="11"/>
        <color rgb="FF000000"/>
        <rFont val="Calibri"/>
      </rPr>
      <t xml:space="preserve">
</t>
    </r>
    <r>
      <rPr>
        <sz val="11"/>
        <color rgb="FF000000"/>
        <rFont val="Calibri"/>
      </rPr>
      <t xml:space="preserve">After you create the Server Profiles that define where to send the logs, log forwarding must be enabled. </t>
    </r>
    <r>
      <rPr>
        <sz val="11"/>
        <color rgb="FF000000"/>
        <rFont val="Calibri"/>
      </rPr>
      <t xml:space="preserve">
</t>
    </r>
    <r>
      <rPr>
        <sz val="11"/>
        <color rgb="FF000000"/>
        <rFont val="Calibri"/>
      </rPr>
      <t>The way forwarding is enabled depends on the log type:</t>
    </r>
    <r>
      <rPr>
        <sz val="11"/>
        <color rgb="FF000000"/>
        <rFont val="Calibri"/>
      </rPr>
      <t xml:space="preserve">
</t>
    </r>
    <r>
      <rPr>
        <sz val="11"/>
        <color rgb="FF000000"/>
        <rFont val="Calibri"/>
      </rPr>
      <t>Traffic Logs-Enable forwarding of Traffic logs by creating a Log Forwarding Profile (Objects &gt;&gt; Log Forwarding) and adding it to the security policies to trigger the log forwarding. Only traffic that matches a specific rule within the security policy will be logged and forwarded.</t>
    </r>
    <r>
      <rPr>
        <sz val="11"/>
        <color rgb="FF000000"/>
        <rFont val="Calibri"/>
      </rPr>
      <t xml:space="preserve">
</t>
    </r>
    <r>
      <rPr>
        <sz val="11"/>
        <color rgb="FF000000"/>
        <rFont val="Calibri"/>
      </rPr>
      <t>Configure the log-forwarding profile to select the logs to be forwarded to syslog server.</t>
    </r>
    <r>
      <rPr>
        <sz val="11"/>
        <color rgb="FF000000"/>
        <rFont val="Calibri"/>
      </rPr>
      <t xml:space="preserve">
</t>
    </r>
    <r>
      <rPr>
        <sz val="11"/>
        <color rgb="FF000000"/>
        <rFont val="Calibri"/>
      </rPr>
      <t>Go to Objects &gt;&gt; Log forwarding</t>
    </r>
    <r>
      <rPr>
        <sz val="11"/>
        <color rgb="FF000000"/>
        <rFont val="Calibri"/>
      </rPr>
      <t xml:space="preserve">
</t>
    </r>
    <r>
      <rPr>
        <sz val="11"/>
        <color rgb="FF000000"/>
        <rFont val="Calibri"/>
      </rPr>
      <t>The "Log Forwarding Profile" window appears.  Note that it has five columns.</t>
    </r>
    <r>
      <rPr>
        <sz val="11"/>
        <color rgb="FF000000"/>
        <rFont val="Calibri"/>
      </rPr>
      <t xml:space="preserve">
</t>
    </r>
    <r>
      <rPr>
        <sz val="11"/>
        <color rgb="FF000000"/>
        <rFont val="Calibri"/>
      </rPr>
      <t>In the "Syslog" column, select the syslog server profile for forwarding threat logs to the configured server(s).</t>
    </r>
    <r>
      <rPr>
        <sz val="11"/>
        <color rgb="FF000000"/>
        <rFont val="Calibri"/>
      </rPr>
      <t xml:space="preserve">
</t>
    </r>
    <r>
      <rPr>
        <sz val="11"/>
        <color rgb="FF000000"/>
        <rFont val="Calibri"/>
      </rPr>
      <t>Select the "OK" button.</t>
    </r>
    <r>
      <rPr>
        <sz val="11"/>
        <color rgb="FF000000"/>
        <rFont val="Calibri"/>
      </rPr>
      <t xml:space="preserve">
</t>
    </r>
    <r>
      <rPr>
        <sz val="11"/>
        <color rgb="FF000000"/>
        <rFont val="Calibri"/>
      </rPr>
      <t>When the "Log Forwarding Profile" window disappears, the screen will show the configured log-forwarding profile.</t>
    </r>
    <r>
      <rPr>
        <sz val="11"/>
        <color rgb="FF000000"/>
        <rFont val="Calibri"/>
      </rPr>
      <t xml:space="preserve">
</t>
    </r>
    <r>
      <rPr>
        <sz val="11"/>
        <color rgb="FF000000"/>
        <rFont val="Calibri"/>
      </rPr>
      <t>Threat Logs-Enable forwarding of Threat logs by creating a Log Forwarding Profile (Objects &gt;&gt; Log Forwarding) that specifies which severity levels to forward and then adding it to the security policies for which to trigger the log forwarding. A Threat log entry will only be created (and therefore forwarded) if the associated traffic matches a Security Profile (Antivirus, Anti-spyware, Vulnerability, URL Filtering, File Blocking, Data Filtering, or DoS Protection).</t>
    </r>
    <r>
      <rPr>
        <sz val="11"/>
        <color rgb="FF000000"/>
        <rFont val="Calibri"/>
      </rPr>
      <t xml:space="preserve">
</t>
    </r>
    <r>
      <rPr>
        <sz val="11"/>
        <color rgb="FF000000"/>
        <rFont val="Calibri"/>
      </rPr>
      <t>Configure the log-forwarding profile to select the logs to be forwarded to syslog server.</t>
    </r>
    <r>
      <rPr>
        <sz val="11"/>
        <color rgb="FF000000"/>
        <rFont val="Calibri"/>
      </rPr>
      <t xml:space="preserve">
</t>
    </r>
    <r>
      <rPr>
        <sz val="11"/>
        <color rgb="FF000000"/>
        <rFont val="Calibri"/>
      </rPr>
      <t>Go to Objects &gt;&gt; Log forwarding</t>
    </r>
    <r>
      <rPr>
        <sz val="11"/>
        <color rgb="FF000000"/>
        <rFont val="Calibri"/>
      </rPr>
      <t xml:space="preserve">
</t>
    </r>
    <r>
      <rPr>
        <sz val="11"/>
        <color rgb="FF000000"/>
        <rFont val="Calibri"/>
      </rPr>
      <t>The "Log Forwarding Profile" window appears.  Note that it has five columns.</t>
    </r>
    <r>
      <rPr>
        <sz val="11"/>
        <color rgb="FF000000"/>
        <rFont val="Calibri"/>
      </rPr>
      <t xml:space="preserve">
</t>
    </r>
    <r>
      <rPr>
        <sz val="11"/>
        <color rgb="FF000000"/>
        <rFont val="Calibri"/>
      </rPr>
      <t>In the "Syslog" column, select the syslog server profile for forwarding threat logs to the configured server(s).</t>
    </r>
    <r>
      <rPr>
        <sz val="11"/>
        <color rgb="FF000000"/>
        <rFont val="Calibri"/>
      </rPr>
      <t xml:space="preserve">
</t>
    </r>
    <r>
      <rPr>
        <sz val="11"/>
        <color rgb="FF000000"/>
        <rFont val="Calibri"/>
      </rPr>
      <t>Select the "OK" button.</t>
    </r>
    <r>
      <rPr>
        <sz val="11"/>
        <color rgb="FF000000"/>
        <rFont val="Calibri"/>
      </rPr>
      <t xml:space="preserve">
</t>
    </r>
    <r>
      <rPr>
        <sz val="11"/>
        <color rgb="FF000000"/>
        <rFont val="Calibri"/>
      </rPr>
      <t>When the "Log Forwarding Profile" window disappears, the screen will show the configured log-forwarding profile.</t>
    </r>
    <r>
      <rPr>
        <sz val="11"/>
        <color rgb="FF000000"/>
        <rFont val="Calibri"/>
      </rPr>
      <t xml:space="preserve">
</t>
    </r>
    <r>
      <rPr>
        <sz val="11"/>
        <color rgb="FF000000"/>
        <rFont val="Calibri"/>
      </rPr>
      <t>For Traffic Logs and Threat Logs, use the log forwarding profile in the security rules.</t>
    </r>
    <r>
      <rPr>
        <sz val="11"/>
        <color rgb="FF000000"/>
        <rFont val="Calibri"/>
      </rPr>
      <t xml:space="preserve">
</t>
    </r>
    <r>
      <rPr>
        <sz val="11"/>
        <color rgb="FF000000"/>
        <rFont val="Calibri"/>
      </rPr>
      <t>Go to Policies &gt;&gt; Security Rule</t>
    </r>
    <r>
      <rPr>
        <sz val="11"/>
        <color rgb="FF000000"/>
        <rFont val="Calibri"/>
      </rPr>
      <t xml:space="preserve">
</t>
    </r>
    <r>
      <rPr>
        <sz val="11"/>
        <color rgb="FF000000"/>
        <rFont val="Calibri"/>
      </rPr>
      <t>Select the rule for which the log forwarding needs to be applied. Apply the security profiles to the rule.</t>
    </r>
    <r>
      <rPr>
        <sz val="11"/>
        <color rgb="FF000000"/>
        <rFont val="Calibri"/>
      </rPr>
      <t xml:space="preserve">
</t>
    </r>
    <r>
      <rPr>
        <sz val="11"/>
        <color rgb="FF000000"/>
        <rFont val="Calibri"/>
      </rPr>
      <t>Go to Actions &gt;&gt; Log forwarding</t>
    </r>
    <r>
      <rPr>
        <sz val="11"/>
        <color rgb="FF000000"/>
        <rFont val="Calibri"/>
      </rPr>
      <t xml:space="preserve">
</t>
    </r>
    <r>
      <rPr>
        <sz val="11"/>
        <color rgb="FF000000"/>
        <rFont val="Calibri"/>
      </rPr>
      <t>Select the log forwarding profile from drop-down list.</t>
    </r>
    <r>
      <rPr>
        <sz val="11"/>
        <color rgb="FF000000"/>
        <rFont val="Calibri"/>
      </rPr>
      <t xml:space="preserve">
</t>
    </r>
    <r>
      <rPr>
        <sz val="11"/>
        <color rgb="FF000000"/>
        <rFont val="Calibri"/>
      </rPr>
      <t>Commit changes by selecting "Commit" in the upper-right corner of the screen.</t>
    </r>
    <r>
      <rPr>
        <sz val="11"/>
        <color rgb="FF000000"/>
        <rFont val="Calibri"/>
      </rPr>
      <t xml:space="preserve">
</t>
    </r>
    <r>
      <rPr>
        <sz val="11"/>
        <color rgb="FF000000"/>
        <rFont val="Calibri"/>
      </rPr>
      <t>Select "OK" when the confirmation dialog appears.</t>
    </r>
  </si>
  <si>
    <r>
      <rPr>
        <sz val="11"/>
        <color rgb="FF000000"/>
        <rFont val="Calibri"/>
      </rPr>
      <t>Off-loading ensures audit information does not get overwritten if the limited audit storage capacity is reached and also protects the audit record in case the system/component being audited is compromised.</t>
    </r>
    <r>
      <rPr>
        <sz val="11"/>
        <color rgb="FF000000"/>
        <rFont val="Calibri"/>
      </rPr>
      <t xml:space="preserve">
</t>
    </r>
    <r>
      <rPr>
        <sz val="11"/>
        <color rgb="FF000000"/>
        <rFont val="Calibri"/>
      </rPr>
      <t>Off-loading is a common process in information systems with limited audit storage capacity. The audit storage on the Palo Alto Networks security platform is used only in a transitory fashion until the system can communicate with the centralized log server designated for storing the audit records, at which point the information is transferred. However, DoD requires that the log be transferred in real time, which indicates that the time from event detection to off-loading is seconds or less. For the purposes of this requirement, the terms "real time" and "near-real time" are equivalent.</t>
    </r>
    <r>
      <rPr>
        <sz val="11"/>
        <color rgb="FF000000"/>
        <rFont val="Calibri"/>
      </rPr>
      <t xml:space="preserve">
</t>
    </r>
    <r>
      <rPr>
        <sz val="11"/>
        <color rgb="FF000000"/>
        <rFont val="Calibri"/>
      </rPr>
      <t>This does not apply to audit logs generated on behalf of the device itself (management).</t>
    </r>
  </si>
  <si>
    <r>
      <rPr>
        <sz val="11"/>
        <color rgb="FF000000"/>
        <rFont val="Calibri"/>
      </rPr>
      <t>To view a syslog server profile:</t>
    </r>
    <r>
      <rPr>
        <sz val="11"/>
        <color rgb="FF000000"/>
        <rFont val="Calibri"/>
      </rPr>
      <t xml:space="preserve">
</t>
    </r>
    <r>
      <rPr>
        <sz val="11"/>
        <color rgb="FF000000"/>
        <rFont val="Calibri"/>
      </rPr>
      <t>Go to Device &gt;&gt; Server Profiles &gt;&gt; Syslog</t>
    </r>
    <r>
      <rPr>
        <sz val="11"/>
        <color rgb="FF000000"/>
        <rFont val="Calibri"/>
      </rPr>
      <t xml:space="preserve">
</t>
    </r>
    <r>
      <rPr>
        <sz val="11"/>
        <color rgb="FF000000"/>
        <rFont val="Calibri"/>
      </rPr>
      <t>If there are no Syslog Server Profiles present, this is a finding.</t>
    </r>
    <r>
      <rPr>
        <sz val="11"/>
        <color rgb="FF000000"/>
        <rFont val="Calibri"/>
      </rPr>
      <t xml:space="preserve">
</t>
    </r>
    <r>
      <rPr>
        <sz val="11"/>
        <color rgb="FF000000"/>
        <rFont val="Calibri"/>
      </rPr>
      <t>Select each Syslog Server Profile; if no server is configured, this is a finding.</t>
    </r>
    <r>
      <rPr>
        <sz val="11"/>
        <color rgb="FF000000"/>
        <rFont val="Calibri"/>
      </rPr>
      <t xml:space="preserve">
</t>
    </r>
    <r>
      <rPr>
        <sz val="11"/>
        <color rgb="FF000000"/>
        <rFont val="Calibri"/>
      </rPr>
      <t>View the log-forwarding profile to determine which logs are forwarded to the syslog server.</t>
    </r>
    <r>
      <rPr>
        <sz val="11"/>
        <color rgb="FF000000"/>
        <rFont val="Calibri"/>
      </rPr>
      <t xml:space="preserve">
</t>
    </r>
    <r>
      <rPr>
        <sz val="11"/>
        <color rgb="FF000000"/>
        <rFont val="Calibri"/>
      </rPr>
      <t>Go to Objects &gt;&gt; Log forwarding</t>
    </r>
    <r>
      <rPr>
        <sz val="11"/>
        <color rgb="FF000000"/>
        <rFont val="Calibri"/>
      </rPr>
      <t xml:space="preserve">
</t>
    </r>
    <r>
      <rPr>
        <sz val="11"/>
        <color rgb="FF000000"/>
        <rFont val="Calibri"/>
      </rPr>
      <t>If no Log Forwarding Profile is present, this is a finding.</t>
    </r>
    <r>
      <rPr>
        <sz val="11"/>
        <color rgb="FF000000"/>
        <rFont val="Calibri"/>
      </rPr>
      <t xml:space="preserve">
</t>
    </r>
    <r>
      <rPr>
        <sz val="11"/>
        <color rgb="FF000000"/>
        <rFont val="Calibri"/>
      </rPr>
      <t>The  "Log Forwarding Profile" window has five columns.  If there are no Syslog Server Profiles present in the "Syslog" column for the Traffic Log Type, this is a finding.</t>
    </r>
    <r>
      <rPr>
        <sz val="11"/>
        <color rgb="FF000000"/>
        <rFont val="Calibri"/>
      </rPr>
      <t xml:space="preserve">
</t>
    </r>
    <r>
      <rPr>
        <sz val="11"/>
        <color rgb="FF000000"/>
        <rFont val="Calibri"/>
      </rPr>
      <t>If there are no Syslog Server Profiles present for each of the severity levels of the Threat Log Type, this is a finding.</t>
    </r>
    <r>
      <rPr>
        <sz val="11"/>
        <color rgb="FF000000"/>
        <rFont val="Calibri"/>
      </rPr>
      <t xml:space="preserve">
</t>
    </r>
    <r>
      <rPr>
        <sz val="11"/>
        <color rgb="FF000000"/>
        <rFont val="Calibri"/>
      </rPr>
      <t>Go to Device &gt;&gt; Log Settings &gt;&gt; System Logs</t>
    </r>
    <r>
      <rPr>
        <sz val="11"/>
        <color rgb="FF000000"/>
        <rFont val="Calibri"/>
      </rPr>
      <t xml:space="preserve">
</t>
    </r>
    <r>
      <rPr>
        <sz val="11"/>
        <color rgb="FF000000"/>
        <rFont val="Calibri"/>
      </rPr>
      <t>The list of Severity levels is displayed.</t>
    </r>
    <r>
      <rPr>
        <sz val="11"/>
        <color rgb="FF000000"/>
        <rFont val="Calibri"/>
      </rPr>
      <t xml:space="preserve">
</t>
    </r>
    <r>
      <rPr>
        <sz val="11"/>
        <color rgb="FF000000"/>
        <rFont val="Calibri"/>
      </rPr>
      <t>If any of the Severity levels does not have a configured Syslog Profile, this is a finding.</t>
    </r>
    <r>
      <rPr>
        <sz val="11"/>
        <color rgb="FF000000"/>
        <rFont val="Calibri"/>
      </rPr>
      <t xml:space="preserve">
</t>
    </r>
    <r>
      <rPr>
        <sz val="11"/>
        <color rgb="FF000000"/>
        <rFont val="Calibri"/>
      </rPr>
      <t>Go to Device &gt;&gt; Log Settings &gt;&gt; Config Logs</t>
    </r>
    <r>
      <rPr>
        <sz val="11"/>
        <color rgb="FF000000"/>
        <rFont val="Calibri"/>
      </rPr>
      <t xml:space="preserve">
</t>
    </r>
    <r>
      <rPr>
        <sz val="11"/>
        <color rgb="FF000000"/>
        <rFont val="Calibri"/>
      </rPr>
      <t>If the "Syslog field" is blank, this is a finding.</t>
    </r>
  </si>
  <si>
    <t>V-228879</t>
  </si>
  <si>
    <r>
      <rPr>
        <sz val="11"/>
        <rFont val="Calibri"/>
      </rPr>
      <t>The Palo Alto Networks security platform must inspect inbound and outbound SMTP and Extended SMTP communications traffic (if authorized) for protocol compliance and protocol anomalies.</t>
    </r>
  </si>
  <si>
    <r>
      <rPr>
        <sz val="11"/>
        <color rgb="FF000000"/>
        <rFont val="Calibri"/>
      </rPr>
      <t>If SMTP or ESMTP is authorized, configure a security policy to allow it and inspect it.</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Select "Add" to create a new security policy or select the name of the security policy to edit it.</t>
    </r>
    <r>
      <rPr>
        <sz val="11"/>
        <color rgb="FF000000"/>
        <rFont val="Calibri"/>
      </rPr>
      <t xml:space="preserve">
</t>
    </r>
    <r>
      <rPr>
        <sz val="11"/>
        <color rgb="FF000000"/>
        <rFont val="Calibri"/>
      </rPr>
      <t>In the "Security Policy Rule" window, complete the required fields.</t>
    </r>
    <r>
      <rPr>
        <sz val="11"/>
        <color rgb="FF000000"/>
        <rFont val="Calibri"/>
      </rPr>
      <t xml:space="preserve">
</t>
    </r>
    <r>
      <rPr>
        <sz val="11"/>
        <color rgb="FF000000"/>
        <rFont val="Calibri"/>
      </rPr>
      <t>In the "Name" tab, complete the "Name" and "Description" fields.</t>
    </r>
    <r>
      <rPr>
        <sz val="11"/>
        <color rgb="FF000000"/>
        <rFont val="Calibri"/>
      </rPr>
      <t xml:space="preserve">
</t>
    </r>
    <r>
      <rPr>
        <sz val="11"/>
        <color rgb="FF000000"/>
        <rFont val="Calibri"/>
      </rPr>
      <t>In the "Source" tab, complete the "Source Zone" and "Source Address" fields.</t>
    </r>
    <r>
      <rPr>
        <sz val="11"/>
        <color rgb="FF000000"/>
        <rFont val="Calibri"/>
      </rPr>
      <t xml:space="preserve">
</t>
    </r>
    <r>
      <rPr>
        <sz val="11"/>
        <color rgb="FF000000"/>
        <rFont val="Calibri"/>
      </rPr>
      <t>In the "User" tab, complete the "Source User" and "HIP Profile" fields.</t>
    </r>
    <r>
      <rPr>
        <sz val="11"/>
        <color rgb="FF000000"/>
        <rFont val="Calibri"/>
      </rPr>
      <t xml:space="preserve">
</t>
    </r>
    <r>
      <rPr>
        <sz val="11"/>
        <color rgb="FF000000"/>
        <rFont val="Calibri"/>
      </rPr>
      <t>In the "Destination" tab, complete the "Destination Zone" and "Destination Address" fields.</t>
    </r>
    <r>
      <rPr>
        <sz val="11"/>
        <color rgb="FF000000"/>
        <rFont val="Calibri"/>
      </rPr>
      <t xml:space="preserve">
</t>
    </r>
    <r>
      <rPr>
        <sz val="11"/>
        <color rgb="FF000000"/>
        <rFont val="Calibri"/>
      </rPr>
      <t>In the "Applications" tab, either select the "Any" check box or add SMTP.  Configured filters and groups can be selected if the group includes SMTP.</t>
    </r>
    <r>
      <rPr>
        <sz val="11"/>
        <color rgb="FF000000"/>
        <rFont val="Calibri"/>
      </rPr>
      <t xml:space="preserve">
</t>
    </r>
    <r>
      <rPr>
        <sz val="11"/>
        <color rgb="FF000000"/>
        <rFont val="Calibri"/>
      </rPr>
      <t xml:space="preserve">In the "Actions" tab, select "allow".  </t>
    </r>
    <r>
      <rPr>
        <sz val="11"/>
        <color rgb="FF000000"/>
        <rFont val="Calibri"/>
      </rPr>
      <t xml:space="preserve">
</t>
    </r>
    <r>
      <rPr>
        <sz val="11"/>
        <color rgb="FF000000"/>
        <rFont val="Calibri"/>
      </rPr>
      <t xml:space="preserve">In the "Actions" tab in the "Profile Setting" section; in the "Profile Type" field, select "Profiles".  The window will change to display the different categories of Profiles.  </t>
    </r>
    <r>
      <rPr>
        <sz val="11"/>
        <color rgb="FF000000"/>
        <rFont val="Calibri"/>
      </rPr>
      <t xml:space="preserve">
</t>
    </r>
    <r>
      <rPr>
        <sz val="11"/>
        <color rgb="FF000000"/>
        <rFont val="Calibri"/>
      </rPr>
      <t>In the "Profile Setting" section; in each of the "Profile" fields, select the configured Profile.</t>
    </r>
    <r>
      <rPr>
        <sz val="11"/>
        <color rgb="FF000000"/>
        <rFont val="Calibri"/>
      </rPr>
      <t xml:space="preserve">
</t>
    </r>
    <r>
      <rPr>
        <sz val="11"/>
        <color rgb="FF000000"/>
        <rFont val="Calibri"/>
      </rPr>
      <t>Note: An Antivirus Profile and an Antispyware Profile are required.</t>
    </r>
  </si>
  <si>
    <r>
      <rPr>
        <sz val="11"/>
        <color rgb="FF000000"/>
        <rFont val="Calibri"/>
      </rPr>
      <t>Application protocol anomaly detection examines application layer protocols such as SMTP to identify attacks based on observed deviations in the normal RFC behavior of a protocol or service. This type of monitoring allows for the detection of known and unknown exploits that exploit weaknesses of commonly used protocols. The device must be configured to inspect inbound and outbound SMTP and Extended SMTP communications traffic to detect protocol anomalies such as malformed message and command insertion attacks.</t>
    </r>
  </si>
  <si>
    <r>
      <rPr>
        <sz val="11"/>
        <color rgb="FF000000"/>
        <rFont val="Calibri"/>
      </rPr>
      <t>If SMTP or ESMTP is authorized, ask the Administrator which Security Policy inspects authorized SMTP and ESMTP traffic.</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Select the identified Security Policy.</t>
    </r>
    <r>
      <rPr>
        <sz val="11"/>
        <color rgb="FF000000"/>
        <rFont val="Calibri"/>
      </rPr>
      <t xml:space="preserve">
</t>
    </r>
    <r>
      <rPr>
        <sz val="11"/>
        <color rgb="FF000000"/>
        <rFont val="Calibri"/>
      </rPr>
      <t>If the "Profile" column does not display the "Antivirus Profile" symbol, this is a finding.</t>
    </r>
    <r>
      <rPr>
        <sz val="11"/>
        <color rgb="FF000000"/>
        <rFont val="Calibri"/>
      </rPr>
      <t xml:space="preserve">
</t>
    </r>
    <r>
      <rPr>
        <sz val="11"/>
        <color rgb="FF000000"/>
        <rFont val="Calibri"/>
      </rPr>
      <t>If the "Profile" column does not display the "Vulnerability Protection Profile" symbol, this is a finding.</t>
    </r>
  </si>
  <si>
    <t>V-228880</t>
  </si>
  <si>
    <r>
      <rPr>
        <sz val="11"/>
        <rFont val="Calibri"/>
      </rPr>
      <t>The Palo Alto Networks security platform must inspect inbound and outbound FTP and FTPS communications traffic (if authorized) for protocol compliance and protocol anomalies.</t>
    </r>
  </si>
  <si>
    <r>
      <rPr>
        <sz val="11"/>
        <color rgb="FF000000"/>
        <rFont val="Calibri"/>
      </rPr>
      <t>If FTP and FTPS is authorized for use in the site's System Security Plan (SSP), configure a security policy to allow it and inspect it.</t>
    </r>
    <r>
      <rPr>
        <sz val="11"/>
        <color rgb="FF000000"/>
        <rFont val="Calibri"/>
      </rPr>
      <t xml:space="preserve">
</t>
    </r>
    <r>
      <rPr>
        <sz val="11"/>
        <color rgb="FF000000"/>
        <rFont val="Calibri"/>
      </rPr>
      <t>Since Secure File Transfer Protocol is a form of FTP that adds TLS and SSL cryptographic protocols, it is necessary to decrypt TLS in order for the device to inspect the FTP stream.</t>
    </r>
    <r>
      <rPr>
        <sz val="11"/>
        <color rgb="FF000000"/>
        <rFont val="Calibri"/>
      </rPr>
      <t xml:space="preserve">
</t>
    </r>
    <r>
      <rPr>
        <sz val="11"/>
        <color rgb="FF000000"/>
        <rFont val="Calibri"/>
      </rPr>
      <t>Go to Policies &gt;&gt; Decryption</t>
    </r>
    <r>
      <rPr>
        <sz val="11"/>
        <color rgb="FF000000"/>
        <rFont val="Calibri"/>
      </rPr>
      <t xml:space="preserve">
</t>
    </r>
    <r>
      <rPr>
        <sz val="11"/>
        <color rgb="FF000000"/>
        <rFont val="Calibri"/>
      </rPr>
      <t>Select "Add".</t>
    </r>
    <r>
      <rPr>
        <sz val="11"/>
        <color rgb="FF000000"/>
        <rFont val="Calibri"/>
      </rPr>
      <t xml:space="preserve">
</t>
    </r>
    <r>
      <rPr>
        <sz val="11"/>
        <color rgb="FF000000"/>
        <rFont val="Calibri"/>
      </rPr>
      <t>In the "Decryption Policy Rule" window, complete the required fields.</t>
    </r>
    <r>
      <rPr>
        <sz val="11"/>
        <color rgb="FF000000"/>
        <rFont val="Calibri"/>
      </rPr>
      <t xml:space="preserve">
</t>
    </r>
    <r>
      <rPr>
        <sz val="11"/>
        <color rgb="FF000000"/>
        <rFont val="Calibri"/>
      </rPr>
      <t>In the "Name" tab, complete the "Name" and "Description" fields.</t>
    </r>
    <r>
      <rPr>
        <sz val="11"/>
        <color rgb="FF000000"/>
        <rFont val="Calibri"/>
      </rPr>
      <t xml:space="preserve">
</t>
    </r>
    <r>
      <rPr>
        <sz val="11"/>
        <color rgb="FF000000"/>
        <rFont val="Calibri"/>
      </rPr>
      <t>In the "Source" tab, complete the "Source Zone" and "Source Address" or "Source User" fields.</t>
    </r>
    <r>
      <rPr>
        <sz val="11"/>
        <color rgb="FF000000"/>
        <rFont val="Calibri"/>
      </rPr>
      <t xml:space="preserve">
</t>
    </r>
    <r>
      <rPr>
        <sz val="11"/>
        <color rgb="FF000000"/>
        <rFont val="Calibri"/>
      </rPr>
      <t>In the "Destination" tab, complete the "Destination Zone" and "Destination Address" or "Destination User" fields.</t>
    </r>
    <r>
      <rPr>
        <sz val="11"/>
        <color rgb="FF000000"/>
        <rFont val="Calibri"/>
      </rPr>
      <t xml:space="preserve">
</t>
    </r>
    <r>
      <rPr>
        <sz val="11"/>
        <color rgb="FF000000"/>
        <rFont val="Calibri"/>
      </rPr>
      <t>In the "Option" tab, select "Decrypt" as the Action.  Select the decryption profile.</t>
    </r>
    <r>
      <rPr>
        <sz val="11"/>
        <color rgb="FF000000"/>
        <rFont val="Calibri"/>
      </rPr>
      <t xml:space="preserve">
</t>
    </r>
    <r>
      <rPr>
        <sz val="11"/>
        <color rgb="FF000000"/>
        <rFont val="Calibri"/>
      </rPr>
      <t xml:space="preserve">In the "Type" field, there are three options; </t>
    </r>
    <r>
      <rPr>
        <sz val="11"/>
        <color rgb="FF000000"/>
        <rFont val="Calibri"/>
      </rPr>
      <t xml:space="preserve">
</t>
    </r>
    <r>
      <rPr>
        <sz val="11"/>
        <color rgb="FF000000"/>
        <rFont val="Calibri"/>
      </rPr>
      <t>Select "SSL Forward Proxy to decrypt and inspect SSL/TLS traffic from internal users to outside networks".</t>
    </r>
    <r>
      <rPr>
        <sz val="11"/>
        <color rgb="FF000000"/>
        <rFont val="Calibri"/>
      </rPr>
      <t xml:space="preserve">
</t>
    </r>
    <r>
      <rPr>
        <sz val="11"/>
        <color rgb="FF000000"/>
        <rFont val="Calibri"/>
      </rPr>
      <t>Select "SSH Proxy to decrypt inbound and outbound SSH connections passing through the device".</t>
    </r>
    <r>
      <rPr>
        <sz val="11"/>
        <color rgb="FF000000"/>
        <rFont val="Calibri"/>
      </rPr>
      <t xml:space="preserve">
</t>
    </r>
    <r>
      <rPr>
        <sz val="11"/>
        <color rgb="FF000000"/>
        <rFont val="Calibri"/>
      </rPr>
      <t>Select "SSL Inbound Inspection to decrypt and inspect incoming SSL traffic".  Note: This decryption mode can only work if you have control on the internal server certificate to import the Key Pair on Palo Alto Networks Device.</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Select "Add" to create a new security policy or select the name of the security policy to edit it.</t>
    </r>
    <r>
      <rPr>
        <sz val="11"/>
        <color rgb="FF000000"/>
        <rFont val="Calibri"/>
      </rPr>
      <t xml:space="preserve">
</t>
    </r>
    <r>
      <rPr>
        <sz val="11"/>
        <color rgb="FF000000"/>
        <rFont val="Calibri"/>
      </rPr>
      <t>In the "Security Policy Rule" window, complete the required fields.</t>
    </r>
    <r>
      <rPr>
        <sz val="11"/>
        <color rgb="FF000000"/>
        <rFont val="Calibri"/>
      </rPr>
      <t xml:space="preserve">
</t>
    </r>
    <r>
      <rPr>
        <sz val="11"/>
        <color rgb="FF000000"/>
        <rFont val="Calibri"/>
      </rPr>
      <t>In the "Name" tab, complete the "Name" and "Description" fields.</t>
    </r>
    <r>
      <rPr>
        <sz val="11"/>
        <color rgb="FF000000"/>
        <rFont val="Calibri"/>
      </rPr>
      <t xml:space="preserve">
</t>
    </r>
    <r>
      <rPr>
        <sz val="11"/>
        <color rgb="FF000000"/>
        <rFont val="Calibri"/>
      </rPr>
      <t>In the "Source" tab, complete the "Source Zone" and "Source Address" fields.</t>
    </r>
    <r>
      <rPr>
        <sz val="11"/>
        <color rgb="FF000000"/>
        <rFont val="Calibri"/>
      </rPr>
      <t xml:space="preserve">
</t>
    </r>
    <r>
      <rPr>
        <sz val="11"/>
        <color rgb="FF000000"/>
        <rFont val="Calibri"/>
      </rPr>
      <t>In the "User" tab, complete the "Source User" and "HIP Profile" fields.</t>
    </r>
    <r>
      <rPr>
        <sz val="11"/>
        <color rgb="FF000000"/>
        <rFont val="Calibri"/>
      </rPr>
      <t xml:space="preserve">
</t>
    </r>
    <r>
      <rPr>
        <sz val="11"/>
        <color rgb="FF000000"/>
        <rFont val="Calibri"/>
      </rPr>
      <t>In the "Destination" tab, complete the "Destination Zone" and "Destination Address" fields.</t>
    </r>
    <r>
      <rPr>
        <sz val="11"/>
        <color rgb="FF000000"/>
        <rFont val="Calibri"/>
      </rPr>
      <t xml:space="preserve">
</t>
    </r>
    <r>
      <rPr>
        <sz val="11"/>
        <color rgb="FF000000"/>
        <rFont val="Calibri"/>
      </rPr>
      <t>In the "Applications" tab, either select the "Any" check box or add "ftp", "tftp", and "gridftp".  Configured filters and groups can be selected if the group includes these protocols.</t>
    </r>
    <r>
      <rPr>
        <sz val="11"/>
        <color rgb="FF000000"/>
        <rFont val="Calibri"/>
      </rPr>
      <t xml:space="preserve">
</t>
    </r>
    <r>
      <rPr>
        <sz val="11"/>
        <color rgb="FF000000"/>
        <rFont val="Calibri"/>
      </rPr>
      <t xml:space="preserve">In the "Actions" tab, select "allow".  </t>
    </r>
    <r>
      <rPr>
        <sz val="11"/>
        <color rgb="FF000000"/>
        <rFont val="Calibri"/>
      </rPr>
      <t xml:space="preserve">
</t>
    </r>
    <r>
      <rPr>
        <sz val="11"/>
        <color rgb="FF000000"/>
        <rFont val="Calibri"/>
      </rPr>
      <t xml:space="preserve">In the "Actions" tab in the "Profile Setting" section; in the "Profile Type" field, select "Profiles".  The window will change to display the different categories of Profiles.  </t>
    </r>
    <r>
      <rPr>
        <sz val="11"/>
        <color rgb="FF000000"/>
        <rFont val="Calibri"/>
      </rPr>
      <t xml:space="preserve">
</t>
    </r>
    <r>
      <rPr>
        <sz val="11"/>
        <color rgb="FF000000"/>
        <rFont val="Calibri"/>
      </rPr>
      <t>In the "Profile Setting" section; in each of the Profile fields, select the configured Profile.</t>
    </r>
    <r>
      <rPr>
        <sz val="11"/>
        <color rgb="FF000000"/>
        <rFont val="Calibri"/>
      </rPr>
      <t xml:space="preserve">
</t>
    </r>
    <r>
      <rPr>
        <sz val="11"/>
        <color rgb="FF000000"/>
        <rFont val="Calibri"/>
      </rPr>
      <t>Note: An Antivirus Profile and an Antispyware Profile are required.</t>
    </r>
  </si>
  <si>
    <r>
      <rPr>
        <sz val="11"/>
        <color rgb="FF000000"/>
        <rFont val="Calibri"/>
      </rPr>
      <t>Application protocol anomaly detection examines application layer protocols such as FTP to identify attacks based on observed deviations in the normal RFC behavior of a protocol or service. This type of monitoring allows for the detection of known and unknown exploits that exploit weaknesses of commonly used protocols. The device must be configured to inspect inbound and outbound FTP communications traffic to detect protocol anomalies such as malformed message and command insertion attacks.</t>
    </r>
  </si>
  <si>
    <r>
      <rPr>
        <sz val="11"/>
        <color rgb="FF000000"/>
        <rFont val="Calibri"/>
      </rPr>
      <t>If the protocol is not used in the implementation, this is not a finding.</t>
    </r>
    <r>
      <rPr>
        <sz val="11"/>
        <color rgb="FF000000"/>
        <rFont val="Calibri"/>
      </rPr>
      <t xml:space="preserve">
</t>
    </r>
    <r>
      <rPr>
        <sz val="11"/>
        <color rgb="FF000000"/>
        <rFont val="Calibri"/>
      </rPr>
      <t>Go to Policies &gt;&gt; Decryption</t>
    </r>
    <r>
      <rPr>
        <sz val="11"/>
        <color rgb="FF000000"/>
        <rFont val="Calibri"/>
      </rPr>
      <t xml:space="preserve">
</t>
    </r>
    <r>
      <rPr>
        <sz val="11"/>
        <color rgb="FF000000"/>
        <rFont val="Calibri"/>
      </rPr>
      <t>If there are no configured Decryption Policies, this is a finding.</t>
    </r>
    <r>
      <rPr>
        <sz val="11"/>
        <color rgb="FF000000"/>
        <rFont val="Calibri"/>
      </rPr>
      <t xml:space="preserve">
</t>
    </r>
    <r>
      <rPr>
        <sz val="11"/>
        <color rgb="FF000000"/>
        <rFont val="Calibri"/>
      </rPr>
      <t>Ask the Administrator which Security Policy inspects authorized FTP traffic.</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Select the identified Security Policy.</t>
    </r>
    <r>
      <rPr>
        <sz val="11"/>
        <color rgb="FF000000"/>
        <rFont val="Calibri"/>
      </rPr>
      <t xml:space="preserve">
</t>
    </r>
    <r>
      <rPr>
        <sz val="11"/>
        <color rgb="FF000000"/>
        <rFont val="Calibri"/>
      </rPr>
      <t>If the "Profile" column does not display the "Antivirus Profile" symbol, this is a finding.</t>
    </r>
    <r>
      <rPr>
        <sz val="11"/>
        <color rgb="FF000000"/>
        <rFont val="Calibri"/>
      </rPr>
      <t xml:space="preserve">
</t>
    </r>
    <r>
      <rPr>
        <sz val="11"/>
        <color rgb="FF000000"/>
        <rFont val="Calibri"/>
      </rPr>
      <t>If the "Profile" column does not display the "Vulnerability Protection Profile" symbol, this is a finding.</t>
    </r>
  </si>
  <si>
    <t>V-228881</t>
  </si>
  <si>
    <r>
      <rPr>
        <sz val="11"/>
        <rFont val="Calibri"/>
      </rPr>
      <t>The Palo Alto Networks security platform must inspect inbound and outbound HTTP traffic (if authorized) for protocol compliance and protocol anomalies.</t>
    </r>
  </si>
  <si>
    <r>
      <rPr>
        <sz val="11"/>
        <color rgb="FF000000"/>
        <rFont val="Calibri"/>
      </rPr>
      <t>If HTTP is authorized, configure a security policy to allow it and inspect it.</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Select "Add" to create a new security policy or select the name of the security policy to edit it.</t>
    </r>
    <r>
      <rPr>
        <sz val="11"/>
        <color rgb="FF000000"/>
        <rFont val="Calibri"/>
      </rPr>
      <t xml:space="preserve">
</t>
    </r>
    <r>
      <rPr>
        <sz val="11"/>
        <color rgb="FF000000"/>
        <rFont val="Calibri"/>
      </rPr>
      <t>In the "Security Policy Rule" window, complete the required fields.</t>
    </r>
    <r>
      <rPr>
        <sz val="11"/>
        <color rgb="FF000000"/>
        <rFont val="Calibri"/>
      </rPr>
      <t xml:space="preserve">
</t>
    </r>
    <r>
      <rPr>
        <sz val="11"/>
        <color rgb="FF000000"/>
        <rFont val="Calibri"/>
      </rPr>
      <t>In the "Name" tab, complete the "Name" and "Description" fields.</t>
    </r>
    <r>
      <rPr>
        <sz val="11"/>
        <color rgb="FF000000"/>
        <rFont val="Calibri"/>
      </rPr>
      <t xml:space="preserve">
</t>
    </r>
    <r>
      <rPr>
        <sz val="11"/>
        <color rgb="FF000000"/>
        <rFont val="Calibri"/>
      </rPr>
      <t>In the "Source" tab, complete the "Source Zone" and "Source Address" fields.</t>
    </r>
    <r>
      <rPr>
        <sz val="11"/>
        <color rgb="FF000000"/>
        <rFont val="Calibri"/>
      </rPr>
      <t xml:space="preserve">
</t>
    </r>
    <r>
      <rPr>
        <sz val="11"/>
        <color rgb="FF000000"/>
        <rFont val="Calibri"/>
      </rPr>
      <t>In the "User" tab, complete the "Source User" and "HIP Profile" fields.</t>
    </r>
    <r>
      <rPr>
        <sz val="11"/>
        <color rgb="FF000000"/>
        <rFont val="Calibri"/>
      </rPr>
      <t xml:space="preserve">
</t>
    </r>
    <r>
      <rPr>
        <sz val="11"/>
        <color rgb="FF000000"/>
        <rFont val="Calibri"/>
      </rPr>
      <t>In the "Destination" tab, complete the "Destination Zone" and "Destination Address" fields.</t>
    </r>
    <r>
      <rPr>
        <sz val="11"/>
        <color rgb="FF000000"/>
        <rFont val="Calibri"/>
      </rPr>
      <t xml:space="preserve">
</t>
    </r>
    <r>
      <rPr>
        <sz val="11"/>
        <color rgb="FF000000"/>
        <rFont val="Calibri"/>
      </rPr>
      <t>In the "Applications" tab, either select the "Any" check box or add web-browsing.  Configured filters and groups can be selected if the group includes web-browsing.</t>
    </r>
    <r>
      <rPr>
        <sz val="11"/>
        <color rgb="FF000000"/>
        <rFont val="Calibri"/>
      </rPr>
      <t xml:space="preserve">
</t>
    </r>
    <r>
      <rPr>
        <sz val="11"/>
        <color rgb="FF000000"/>
        <rFont val="Calibri"/>
      </rPr>
      <t xml:space="preserve">In the "Actions" tab, select "allow".  </t>
    </r>
    <r>
      <rPr>
        <sz val="11"/>
        <color rgb="FF000000"/>
        <rFont val="Calibri"/>
      </rPr>
      <t xml:space="preserve">
</t>
    </r>
    <r>
      <rPr>
        <sz val="11"/>
        <color rgb="FF000000"/>
        <rFont val="Calibri"/>
      </rPr>
      <t xml:space="preserve">In the "Actions" tab in the "Profile Setting" section; in the "Profile Type" field, select "Profiles".  The window will change to display the different categories of Profiles.  </t>
    </r>
    <r>
      <rPr>
        <sz val="11"/>
        <color rgb="FF000000"/>
        <rFont val="Calibri"/>
      </rPr>
      <t xml:space="preserve">
</t>
    </r>
    <r>
      <rPr>
        <sz val="11"/>
        <color rgb="FF000000"/>
        <rFont val="Calibri"/>
      </rPr>
      <t>In the "Profile Setting" section; in each of the Profile fields, select the configured Profile.</t>
    </r>
    <r>
      <rPr>
        <sz val="11"/>
        <color rgb="FF000000"/>
        <rFont val="Calibri"/>
      </rPr>
      <t xml:space="preserve">
</t>
    </r>
    <r>
      <rPr>
        <sz val="11"/>
        <color rgb="FF000000"/>
        <rFont val="Calibri"/>
      </rPr>
      <t>Note: An Antivirus Profile and an Antispyware Profile are required.</t>
    </r>
  </si>
  <si>
    <r>
      <rPr>
        <sz val="11"/>
        <color rgb="FF000000"/>
        <rFont val="Calibri"/>
      </rPr>
      <t>Application protocol anomaly detection examines application layer protocols such as HTTP to identify attacks based on observed deviations in the normal RFC behavior of a protocol or service. This type of monitoring allows for the detection of known and unknown exploits that exploit weaknesses of commonly used protocols. The device must be configured to inspect inbound and outbound HTTP communications traffic to detect protocol anomalies such as malformed message and command insertion attacks.</t>
    </r>
    <r>
      <rPr>
        <sz val="11"/>
        <color rgb="FF000000"/>
        <rFont val="Calibri"/>
      </rPr>
      <t xml:space="preserve">
</t>
    </r>
    <r>
      <rPr>
        <sz val="11"/>
        <color rgb="FF000000"/>
        <rFont val="Calibri"/>
      </rPr>
      <t>All inbound and outbound traffic, including HTTPS, must be inspected. However, the intention of this policy is not to mandate HTTPS inspection by the device. Typically, HTTPS traffic is inspected either at the source, destination, and/or is directed for inspection by an organization-defined network termination point.</t>
    </r>
  </si>
  <si>
    <r>
      <rPr>
        <sz val="11"/>
        <color rgb="FF000000"/>
        <rFont val="Calibri"/>
      </rPr>
      <t>Ask the Administrator which Security Policy inspects authorized HTTP traffic.</t>
    </r>
    <r>
      <rPr>
        <sz val="11"/>
        <color rgb="FF000000"/>
        <rFont val="Calibri"/>
      </rPr>
      <t xml:space="preserve">
</t>
    </r>
    <r>
      <rPr>
        <sz val="11"/>
        <color rgb="FF000000"/>
        <rFont val="Calibri"/>
      </rPr>
      <t>Go to Policies &gt;&gt; Security</t>
    </r>
    <r>
      <rPr>
        <sz val="11"/>
        <color rgb="FF000000"/>
        <rFont val="Calibri"/>
      </rPr>
      <t xml:space="preserve">
</t>
    </r>
    <r>
      <rPr>
        <sz val="11"/>
        <color rgb="FF000000"/>
        <rFont val="Calibri"/>
      </rPr>
      <t>Select the identified Security Policy.</t>
    </r>
    <r>
      <rPr>
        <sz val="11"/>
        <color rgb="FF000000"/>
        <rFont val="Calibri"/>
      </rPr>
      <t xml:space="preserve">
</t>
    </r>
    <r>
      <rPr>
        <sz val="11"/>
        <color rgb="FF000000"/>
        <rFont val="Calibri"/>
      </rPr>
      <t>If the "Profile" column does not display the "Antivirus Profile" symbol, this is a finding.</t>
    </r>
    <r>
      <rPr>
        <sz val="11"/>
        <color rgb="FF000000"/>
        <rFont val="Calibri"/>
      </rPr>
      <t xml:space="preserve">
</t>
    </r>
    <r>
      <rPr>
        <sz val="11"/>
        <color rgb="FF000000"/>
        <rFont val="Calibri"/>
      </rPr>
      <t>If the "Profile" column does not display the "Vulnerability Protection Profile" symbol, this is a finding.</t>
    </r>
  </si>
  <si>
    <t>V-268323</t>
  </si>
  <si>
    <r>
      <rPr>
        <sz val="11"/>
        <rFont val="Calibri"/>
      </rPr>
      <t>The Palo Alto device must be configured with only one local account to be used as the account of last resort in the event the authentication server is unavailable.</t>
    </r>
  </si>
  <si>
    <r>
      <rPr>
        <sz val="11"/>
        <color rgb="FF000000"/>
        <rFont val="Calibri"/>
      </rPr>
      <t>Remove local users other than the designated account of last resort.</t>
    </r>
    <r>
      <rPr>
        <sz val="11"/>
        <color rgb="FF000000"/>
        <rFont val="Calibri"/>
      </rPr>
      <t xml:space="preserve">
</t>
    </r>
    <r>
      <rPr>
        <sz val="11"/>
        <color rgb="FF000000"/>
        <rFont val="Calibri"/>
      </rPr>
      <t>Using the Console UI:</t>
    </r>
    <r>
      <rPr>
        <sz val="11"/>
        <color rgb="FF000000"/>
        <rFont val="Calibri"/>
      </rPr>
      <t xml:space="preserve">
</t>
    </r>
    <r>
      <rPr>
        <sz val="11"/>
        <color rgb="FF000000"/>
        <rFont val="Calibri"/>
      </rPr>
      <t>Navigate to Device &gt;&gt; Administrators.</t>
    </r>
    <r>
      <rPr>
        <sz val="11"/>
        <color rgb="FF000000"/>
        <rFont val="Calibri"/>
      </rPr>
      <t xml:space="preserve">
</t>
    </r>
    <r>
      <rPr>
        <sz val="11"/>
        <color rgb="FF000000"/>
        <rFont val="Calibri"/>
      </rPr>
      <t>Select and delete local users other than the account of last resort.</t>
    </r>
    <r>
      <rPr>
        <sz val="11"/>
        <color rgb="FF000000"/>
        <rFont val="Calibri"/>
      </rPr>
      <t xml:space="preserve">
</t>
    </r>
    <r>
      <rPr>
        <sz val="11"/>
        <color rgb="FF000000"/>
        <rFont val="Calibri"/>
      </rPr>
      <t>Note: To protect against brute-force attacks, delete the default admin account by creating a new superuser administrator account, logging out, and logging back in using the new account.</t>
    </r>
  </si>
  <si>
    <r>
      <rPr>
        <sz val="11"/>
        <color rgb="FF000000"/>
        <rFont val="Calibri"/>
      </rPr>
      <t>Authentication for administrative (privileged level) access to the device is required at all times. An account can be created on the device's local database for use when the authentication server is down or connectivity between the device and the authentication server is not operable. This account is referred to as the account of last resort since it is intended to be used as a last resort and when immediate administrative access is absolutely necessary.</t>
    </r>
    <r>
      <rPr>
        <sz val="11"/>
        <color rgb="FF000000"/>
        <rFont val="Calibri"/>
      </rPr>
      <t xml:space="preserve">
</t>
    </r>
    <r>
      <rPr>
        <sz val="11"/>
        <color rgb="FF000000"/>
        <rFont val="Calibri"/>
      </rPr>
      <t>The account of last resort logon credentials must be stored in a sealed envelope and kept in a safe. The safe must be periodically audited to verify the envelope remains sealed. The signature of the auditor and the date of the audit must be added to the envelope as a record. Administrators must secure the credentials and disable the root account (if possible) when not needed for system administration functions.</t>
    </r>
  </si>
  <si>
    <r>
      <rPr>
        <sz val="11"/>
        <color rgb="FF000000"/>
        <rFont val="Calibri"/>
      </rPr>
      <t>Navigate to Device &gt;&gt; Administrators.</t>
    </r>
    <r>
      <rPr>
        <sz val="11"/>
        <color rgb="FF000000"/>
        <rFont val="Calibri"/>
      </rPr>
      <t xml:space="preserve">
</t>
    </r>
    <r>
      <rPr>
        <sz val="11"/>
        <color rgb="FF000000"/>
        <rFont val="Calibri"/>
      </rPr>
      <t>Review the user list.</t>
    </r>
    <r>
      <rPr>
        <sz val="11"/>
        <color rgb="FF000000"/>
        <rFont val="Calibri"/>
      </rPr>
      <t xml:space="preserve">
</t>
    </r>
    <r>
      <rPr>
        <sz val="11"/>
        <color rgb="FF000000"/>
        <rFont val="Calibri"/>
      </rPr>
      <t>If there is an authentication profile/user account configured (and enabled) for any account other than the emergency administration account,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</si>
  <si>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</si>
  <si>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</si>
  <si>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</si>
  <si>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</si>
  <si>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</si>
  <si>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</si>
  <si>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</si>
  <si>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</si>
  <si>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</si>
  <si>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</si>
  <si>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</si>
  <si>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</si>
  <si>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</si>
  <si>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</si>
  <si>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</si>
  <si>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</si>
  <si>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</si>
  <si>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</si>
  <si>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</si>
  <si>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</si>
  <si>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</si>
  <si>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</si>
  <si>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</si>
  <si>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</si>
  <si>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</si>
  <si>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</si>
  <si>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</si>
  <si>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</si>
  <si>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</si>
  <si>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Palo Alto Networks Security Technical Implementation Guide Y25M04</t>
  </si>
  <si>
    <t>Developed By:</t>
  </si>
  <si>
    <t>Defense Information Systems Agency (DISA) for the US DoD</t>
  </si>
  <si>
    <t>Release Information:</t>
  </si>
  <si>
    <r>
      <rPr>
        <b/>
        <sz val="11"/>
        <color rgb="FF000000"/>
        <rFont val="Calibri"/>
      </rPr>
      <t>Version:</t>
    </r>
    <r>
      <rPr>
        <sz val="11"/>
        <color rgb="FF000000"/>
        <rFont val="Calibri"/>
      </rPr>
      <t xml:space="preserve"> Y25M04    </t>
    </r>
    <r>
      <rPr>
        <b/>
        <sz val="11"/>
        <color rgb="FF000000"/>
        <rFont val="Calibri"/>
      </rPr>
      <t>Date:</t>
    </r>
    <r>
      <rPr>
        <sz val="11"/>
        <color rgb="FF000000"/>
        <rFont val="Calibri"/>
      </rPr>
      <t xml:space="preserve"> 02 April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113</t>
    </r>
  </si>
  <si>
    <t>Download Url:</t>
  </si>
  <si>
    <t>https://www.cyber.mil/stigs</t>
  </si>
  <si>
    <t>Guide Overview:</t>
  </si>
  <si>
    <r>
      <rPr>
        <sz val="11"/>
        <color rgb="FF000000"/>
        <rFont val="Calibri"/>
      </rPr>
      <t>The Palo Alto Networks Security Technical Implementation Guide (STIG) provides the technical security policies, requirements, and implementation details for applying security concepts to the Palo Alto Networks platform (physical and virtual machine). This document is meant for use in conjunction with the Palo Alto Networks Network Device Management STIG and is required to be used for each deployment of the Palo Alto Networks security appliance.</t>
    </r>
    <r>
      <rPr>
        <sz val="11"/>
        <color rgb="FF000000"/>
        <rFont val="Calibri"/>
      </rPr>
      <t xml:space="preserve">
</t>
    </r>
    <r>
      <rPr>
        <sz val="11"/>
        <color rgb="FF000000"/>
        <rFont val="Calibri"/>
      </rPr>
      <t>The Palo Alto Networks security platform is a “third-generation” or “next-generation” firewall. These devices are capable of inspecting the entire packet, including the payload, and making a forwarding decision based on configured policies. Although they may have proxy capabilities, unlike a proxy, connections do not terminate on the device. Instead, the Palo Alto Networks security platform is a wire-speed integrated network platform that performs deep inspection of traffic and blocking of attacks.</t>
    </r>
    <r>
      <rPr>
        <sz val="11"/>
        <color rgb="FF000000"/>
        <rFont val="Calibri"/>
      </rPr>
      <t xml:space="preserve">
</t>
    </r>
    <r>
      <rPr>
        <sz val="11"/>
        <color rgb="FF000000"/>
        <rFont val="Calibri"/>
      </rPr>
      <t>The use of the Palo Alto Networks security platform as either an Application Layer Gateway or Intrusion Detection and Prevention System requires that specific capabilities be licensed. The Threat Prevention License provides antivirus, anti-spyware, and vulnerability protection. The Content-ID capability provides data filtering by type and by content inspection. This capability can be defined as both an IDPS and an ALG function. The Application-ID capability characterizes traffic to identify what applications are actually used in a data stream and is considered an ALG function.</t>
    </r>
    <r>
      <rPr>
        <sz val="11"/>
        <color rgb="FF000000"/>
        <rFont val="Calibri"/>
      </rPr>
      <t xml:space="preserve">
</t>
    </r>
    <r>
      <rPr>
        <sz val="11"/>
        <color rgb="FF000000"/>
        <rFont val="Calibri"/>
      </rPr>
      <t>The implementation of the Palo Alto Networks STIGs occurs in two parts. The Palo Alto Networks Network Device Management STIG is used for the configuration of the Palo Alto Networks network device management functions, while either the Palo Alto Networks Application Layer Gateway STIG or the Palo Alto Networks Intrusion Detection and Prevention System STIG is used for the configuration of the device, depending on which role it will fulfill, as an enclave firewall/application layer gateway or as an intrusion detection and prevention system.</t>
    </r>
  </si>
  <si>
    <t>Components:</t>
  </si>
  <si>
    <r>
      <rPr>
        <i/>
        <sz val="11"/>
        <color rgb="FF000000"/>
        <rFont val="Calibri"/>
      </rPr>
      <t>Title:</t>
    </r>
    <r>
      <rPr>
        <sz val="11"/>
        <color rgb="FF000000"/>
        <rFont val="Calibri"/>
      </rPr>
      <t xml:space="preserve"> Palo Alto Networks IDPS Security Technical Implementation Guide</t>
    </r>
    <r>
      <rPr>
        <sz val="11"/>
        <color rgb="FF000000"/>
        <rFont val="Calibri"/>
      </rPr>
      <t xml:space="preserve">
</t>
    </r>
    <r>
      <rPr>
        <i/>
        <sz val="11"/>
        <color rgb="FF000000"/>
        <rFont val="Calibri"/>
      </rPr>
      <t>Version:</t>
    </r>
    <r>
      <rPr>
        <sz val="11"/>
        <color rgb="FF000000"/>
        <rFont val="Calibri"/>
      </rPr>
      <t xml:space="preserve"> V3R2     </t>
    </r>
    <r>
      <rPr>
        <i/>
        <sz val="11"/>
        <color rgb="FF000000"/>
        <rFont val="Calibri"/>
      </rPr>
      <t>Date:</t>
    </r>
    <r>
      <rPr>
        <sz val="11"/>
        <color rgb="FF000000"/>
        <rFont val="Calibri"/>
      </rPr>
      <t xml:space="preserve"> 30 January 2025     </t>
    </r>
    <r>
      <rPr>
        <i/>
        <sz val="11"/>
        <color rgb="FF000000"/>
        <rFont val="Calibri"/>
      </rPr>
      <t>Recommendation Count:</t>
    </r>
    <r>
      <rPr>
        <sz val="11"/>
        <color rgb="FF000000"/>
        <rFont val="Calibri"/>
      </rPr>
      <t xml:space="preserve"> 29</t>
    </r>
  </si>
  <si>
    <r>
      <rPr>
        <i/>
        <sz val="11"/>
        <color rgb="FF000000"/>
        <rFont val="Calibri"/>
      </rPr>
      <t>Title:</t>
    </r>
    <r>
      <rPr>
        <sz val="11"/>
        <color rgb="FF000000"/>
        <rFont val="Calibri"/>
      </rPr>
      <t xml:space="preserve"> Palo Alto Networks NDM Security Technical Implementation Guide</t>
    </r>
    <r>
      <rPr>
        <sz val="11"/>
        <color rgb="FF000000"/>
        <rFont val="Calibri"/>
      </rPr>
      <t xml:space="preserve">
</t>
    </r>
    <r>
      <rPr>
        <i/>
        <sz val="11"/>
        <color rgb="FF000000"/>
        <rFont val="Calibri"/>
      </rPr>
      <t>Version:</t>
    </r>
    <r>
      <rPr>
        <sz val="11"/>
        <color rgb="FF000000"/>
        <rFont val="Calibri"/>
      </rPr>
      <t xml:space="preserve"> V3R3     </t>
    </r>
    <r>
      <rPr>
        <i/>
        <sz val="11"/>
        <color rgb="FF000000"/>
        <rFont val="Calibri"/>
      </rPr>
      <t>Date:</t>
    </r>
    <r>
      <rPr>
        <sz val="11"/>
        <color rgb="FF000000"/>
        <rFont val="Calibri"/>
      </rPr>
      <t xml:space="preserve"> 02 April 2025     </t>
    </r>
    <r>
      <rPr>
        <i/>
        <sz val="11"/>
        <color rgb="FF000000"/>
        <rFont val="Calibri"/>
      </rPr>
      <t>Recommendation Count:</t>
    </r>
    <r>
      <rPr>
        <sz val="11"/>
        <color rgb="FF000000"/>
        <rFont val="Calibri"/>
      </rPr>
      <t xml:space="preserve"> 34</t>
    </r>
  </si>
  <si>
    <r>
      <rPr>
        <i/>
        <sz val="11"/>
        <color rgb="FF000000"/>
        <rFont val="Calibri"/>
      </rPr>
      <t>Title:</t>
    </r>
    <r>
      <rPr>
        <sz val="11"/>
        <color rgb="FF000000"/>
        <rFont val="Calibri"/>
      </rPr>
      <t xml:space="preserve"> Palo Alto Networks ALG Security Technical Implementation Guide</t>
    </r>
    <r>
      <rPr>
        <sz val="11"/>
        <color rgb="FF000000"/>
        <rFont val="Calibri"/>
      </rPr>
      <t xml:space="preserve">
</t>
    </r>
    <r>
      <rPr>
        <i/>
        <sz val="11"/>
        <color rgb="FF000000"/>
        <rFont val="Calibri"/>
      </rPr>
      <t>Version:</t>
    </r>
    <r>
      <rPr>
        <sz val="11"/>
        <color rgb="FF000000"/>
        <rFont val="Calibri"/>
      </rPr>
      <t xml:space="preserve"> V3R4     </t>
    </r>
    <r>
      <rPr>
        <i/>
        <sz val="11"/>
        <color rgb="FF000000"/>
        <rFont val="Calibri"/>
      </rPr>
      <t>Date:</t>
    </r>
    <r>
      <rPr>
        <sz val="11"/>
        <color rgb="FF000000"/>
        <rFont val="Calibri"/>
      </rPr>
      <t xml:space="preserve"> 02 April 2025     </t>
    </r>
    <r>
      <rPr>
        <i/>
        <sz val="11"/>
        <color rgb="FF000000"/>
        <rFont val="Calibri"/>
      </rPr>
      <t>Recommendation Count:</t>
    </r>
    <r>
      <rPr>
        <sz val="11"/>
        <color rgb="FF000000"/>
        <rFont val="Calibri"/>
      </rPr>
      <t xml:space="preserve"> 50</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</si>
  <si>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</si>
  <si>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</si>
  <si>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</si>
  <si>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</si>
  <si>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</si>
  <si>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</si>
  <si>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</si>
  <si>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</si>
  <si>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</si>
  <si>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</si>
  <si>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</si>
  <si>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</si>
  <si>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</si>
  <si>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</si>
  <si>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</si>
  <si>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</si>
  <si>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</si>
  <si>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</si>
  <si>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</si>
  <si>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</si>
  <si>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</si>
  <si>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</si>
  <si>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Palo Alto Networks Security Technical Implementation Guide Y25M04</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</si>
  <si>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</si>
  <si>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</si>
  <si>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</si>
  <si>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</si>
  <si>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</si>
  <si>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</si>
  <si>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</si>
  <si>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</si>
  <si>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</si>
  <si>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</si>
  <si>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</si>
  <si>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</si>
  <si>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</si>
  <si>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</si>
  <si>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</si>
  <si>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</si>
  <si>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</si>
  <si>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Component</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</si>
  <si>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</si>
  <si>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</si>
  <si>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</si>
  <si>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</si>
  <si>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</si>
  <si>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</si>
  <si>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</si>
  <si>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</si>
  <si>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</si>
  <si>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</si>
  <si>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</si>
  <si>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</si>
  <si>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</si>
  <si>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</si>
  <si>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</si>
  <si>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</si>
  <si>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</si>
  <si>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</si>
  <si>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</si>
  <si>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</si>
  <si>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</si>
  <si>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</si>
  <si>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</si>
  <si>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</si>
  <si>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</si>
  <si>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</si>
  <si>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</si>
  <si>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</si>
  <si>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</si>
  <si>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(C86)</t>
  </si>
  <si>
    <t>% Must</t>
  </si>
  <si>
    <t>Should Count (C87)</t>
  </si>
  <si>
    <t>% Should</t>
  </si>
  <si>
    <t>Could Count (C88)</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</si>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</sst>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1"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240458"/>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4">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2"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3" fillId="4" borderId="11" xfId="0" applyNumberFormat="1" applyFont="1" applyFill="1" applyBorder="1" applyAlignment="1" applyProtection="1">
      <alignment horizontal="left"/>
    </xf>
    <xf numFmtId="0" fontId="13" fillId="4" borderId="11" xfId="0" applyNumberFormat="1" applyFont="1" applyFill="1" applyBorder="1" applyAlignment="1" applyProtection="1">
      <alignment horizontal="center"/>
    </xf>
    <xf numFmtId="164" fontId="13" fillId="4" borderId="11" xfId="0" applyNumberFormat="1" applyFont="1" applyFill="1" applyBorder="1" applyAlignment="1" applyProtection="1">
      <alignment horizontal="center"/>
    </xf>
    <xf numFmtId="0" fontId="14" fillId="3" borderId="0" xfId="0" applyNumberFormat="1" applyFont="1" applyFill="1" applyProtection="1"/>
    <xf numFmtId="0" fontId="12"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6" fillId="3" borderId="0" xfId="0" applyNumberFormat="1" applyFont="1" applyFill="1" applyProtection="1"/>
    <xf numFmtId="0" fontId="17" fillId="3" borderId="13" xfId="0" applyNumberFormat="1" applyFont="1" applyFill="1" applyBorder="1" applyAlignment="1" applyProtection="1">
      <alignment horizontal="right" vertical="center"/>
    </xf>
    <xf numFmtId="0" fontId="18"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2" fillId="2" borderId="11" xfId="0" applyNumberFormat="1" applyFont="1" applyFill="1" applyBorder="1" applyAlignment="1" applyProtection="1">
      <alignment horizontal="center" vertical="center" wrapText="1"/>
    </xf>
    <xf numFmtId="0" fontId="19"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2"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1" fillId="14" borderId="11" xfId="0" applyNumberFormat="1" applyFont="1" applyFill="1" applyBorder="1" applyAlignment="1" applyProtection="1">
      <alignment horizontal="center" vertical="center" wrapText="1"/>
    </xf>
    <xf numFmtId="0" fontId="21" fillId="15" borderId="11" xfId="0" applyNumberFormat="1" applyFont="1" applyFill="1" applyBorder="1" applyAlignment="1" applyProtection="1">
      <alignment horizontal="center" vertical="center" wrapText="1"/>
    </xf>
    <xf numFmtId="0" fontId="21" fillId="16" borderId="11" xfId="0" applyNumberFormat="1" applyFont="1" applyFill="1" applyBorder="1" applyAlignment="1" applyProtection="1">
      <alignment horizontal="center" vertical="center" wrapText="1"/>
    </xf>
    <xf numFmtId="0" fontId="21" fillId="17" borderId="11" xfId="0" applyNumberFormat="1" applyFont="1" applyFill="1" applyBorder="1" applyAlignment="1" applyProtection="1">
      <alignment horizontal="center" vertical="center" wrapText="1"/>
    </xf>
    <xf numFmtId="0" fontId="21" fillId="18" borderId="11" xfId="0" applyNumberFormat="1" applyFont="1" applyFill="1" applyBorder="1" applyAlignment="1" applyProtection="1">
      <alignment horizontal="center" vertical="center" wrapText="1"/>
    </xf>
    <xf numFmtId="0" fontId="21" fillId="19" borderId="11" xfId="0" applyNumberFormat="1" applyFont="1" applyFill="1" applyBorder="1" applyAlignment="1" applyProtection="1">
      <alignment horizontal="center" vertical="center" wrapText="1"/>
    </xf>
    <xf numFmtId="0" fontId="22"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3"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2"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2"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5" fillId="3" borderId="0" xfId="0" applyNumberFormat="1" applyFont="1" applyFill="1" applyAlignment="1" applyProtection="1">
      <alignment vertical="top" wrapText="1"/>
    </xf>
    <xf numFmtId="3" fontId="20"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0"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2"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DA21-4507-B5C0-D6018820D3F7}"/>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DA21-4507-B5C0-D6018820D3F7}"/>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113</c:v>
                </c:pt>
              </c:numCache>
            </c:numRef>
          </c:val>
          <c:extLst>
            <c:ext xmlns:c16="http://schemas.microsoft.com/office/drawing/2014/chart" uri="{C3380CC4-5D6E-409C-BE32-E72D297353CC}">
              <c16:uniqueId val="{00000002-DA21-4507-B5C0-D6018820D3F7}"/>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Component</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ALG</c:v>
                </c:pt>
                <c:pt idx="1">
                  <c:v>IDPS</c:v>
                </c:pt>
                <c:pt idx="2">
                  <c:v>NDM</c:v>
                </c:pt>
              </c:strCache>
            </c:strRef>
          </c:cat>
          <c:val>
            <c:numRef>
              <c:f>Dashboard!$C$29:$C$31</c:f>
              <c:numCache>
                <c:formatCode>General</c:formatCode>
                <c:ptCount val="3"/>
                <c:pt idx="0">
                  <c:v>0</c:v>
                </c:pt>
                <c:pt idx="1">
                  <c:v>0</c:v>
                </c:pt>
                <c:pt idx="2">
                  <c:v>0</c:v>
                </c:pt>
              </c:numCache>
            </c:numRef>
          </c:val>
          <c:extLst>
            <c:ext xmlns:c16="http://schemas.microsoft.com/office/drawing/2014/chart" uri="{C3380CC4-5D6E-409C-BE32-E72D297353CC}">
              <c16:uniqueId val="{00000000-E58A-4706-9CBD-FB969014813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ALG</c:v>
                </c:pt>
                <c:pt idx="1">
                  <c:v>IDPS</c:v>
                </c:pt>
                <c:pt idx="2">
                  <c:v>NDM</c:v>
                </c:pt>
              </c:strCache>
            </c:strRef>
          </c:cat>
          <c:val>
            <c:numRef>
              <c:f>Dashboard!$D$29:$D$31</c:f>
              <c:numCache>
                <c:formatCode>General</c:formatCode>
                <c:ptCount val="3"/>
                <c:pt idx="0">
                  <c:v>0</c:v>
                </c:pt>
                <c:pt idx="1">
                  <c:v>0</c:v>
                </c:pt>
                <c:pt idx="2">
                  <c:v>0</c:v>
                </c:pt>
              </c:numCache>
            </c:numRef>
          </c:val>
          <c:extLst>
            <c:ext xmlns:c16="http://schemas.microsoft.com/office/drawing/2014/chart" uri="{C3380CC4-5D6E-409C-BE32-E72D297353CC}">
              <c16:uniqueId val="{00000001-E58A-4706-9CBD-FB969014813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Dashboard!$B$29:$B$31</c:f>
              <c:strCache>
                <c:ptCount val="3"/>
                <c:pt idx="0">
                  <c:v>ALG</c:v>
                </c:pt>
                <c:pt idx="1">
                  <c:v>IDPS</c:v>
                </c:pt>
                <c:pt idx="2">
                  <c:v>NDM</c:v>
                </c:pt>
              </c:strCache>
            </c:strRef>
          </c:cat>
          <c:val>
            <c:numRef>
              <c:f>Dashboard!$E$29:$E$31</c:f>
              <c:numCache>
                <c:formatCode>General</c:formatCode>
                <c:ptCount val="3"/>
                <c:pt idx="0">
                  <c:v>50</c:v>
                </c:pt>
                <c:pt idx="1">
                  <c:v>29</c:v>
                </c:pt>
                <c:pt idx="2">
                  <c:v>34</c:v>
                </c:pt>
              </c:numCache>
            </c:numRef>
          </c:val>
          <c:extLst>
            <c:ext xmlns:c16="http://schemas.microsoft.com/office/drawing/2014/chart" uri="{C3380CC4-5D6E-409C-BE32-E72D297353CC}">
              <c16:uniqueId val="{00000002-E58A-4706-9CBD-FB969014813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Dashboard!$C$46:$C$51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6ECB-456D-8626-0667013D1AE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Dashboard!$D$46:$D$51</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6ECB-456D-8626-0667013D1AE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Dashboard!$B$46:$B$51</c:f>
              <c:strCache>
                <c:ptCount val="6"/>
                <c:pt idx="0">
                  <c:v>Phase1</c:v>
                </c:pt>
                <c:pt idx="1">
                  <c:v>Phase2</c:v>
                </c:pt>
                <c:pt idx="2">
                  <c:v>Phase3</c:v>
                </c:pt>
                <c:pt idx="3">
                  <c:v>Phase4</c:v>
                </c:pt>
                <c:pt idx="4">
                  <c:v>Phase5</c:v>
                </c:pt>
                <c:pt idx="5">
                  <c:v>Pending</c:v>
                </c:pt>
              </c:strCache>
            </c:strRef>
          </c:cat>
          <c:val>
            <c:numRef>
              <c:f>Dashboard!$E$46:$E$51</c:f>
              <c:numCache>
                <c:formatCode>General</c:formatCode>
                <c:ptCount val="6"/>
                <c:pt idx="0">
                  <c:v>0</c:v>
                </c:pt>
                <c:pt idx="1">
                  <c:v>0</c:v>
                </c:pt>
                <c:pt idx="2">
                  <c:v>0</c:v>
                </c:pt>
                <c:pt idx="3">
                  <c:v>0</c:v>
                </c:pt>
                <c:pt idx="4">
                  <c:v>0</c:v>
                </c:pt>
                <c:pt idx="5">
                  <c:v>113</c:v>
                </c:pt>
              </c:numCache>
            </c:numRef>
          </c:val>
          <c:extLst>
            <c:ext xmlns:c16="http://schemas.microsoft.com/office/drawing/2014/chart" uri="{C3380CC4-5D6E-409C-BE32-E72D297353CC}">
              <c16:uniqueId val="{00000002-6ECB-456D-8626-0667013D1AE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Dashboard!$B$69:$B$71</c:f>
              <c:strCache>
                <c:ptCount val="3"/>
                <c:pt idx="0">
                  <c:v>CAT I (High)</c:v>
                </c:pt>
                <c:pt idx="1">
                  <c:v>CAT II (Medium)</c:v>
                </c:pt>
                <c:pt idx="2">
                  <c:v>CAT III (Low)</c:v>
                </c:pt>
              </c:strCache>
            </c:strRef>
          </c:cat>
          <c:val>
            <c:numRef>
              <c:f>Dashboard!$C$69:$C$71</c:f>
              <c:numCache>
                <c:formatCode>General</c:formatCode>
                <c:ptCount val="3"/>
                <c:pt idx="0">
                  <c:v>0</c:v>
                </c:pt>
                <c:pt idx="1">
                  <c:v>0</c:v>
                </c:pt>
                <c:pt idx="2">
                  <c:v>0</c:v>
                </c:pt>
              </c:numCache>
            </c:numRef>
          </c:val>
          <c:extLst>
            <c:ext xmlns:c16="http://schemas.microsoft.com/office/drawing/2014/chart" uri="{C3380CC4-5D6E-409C-BE32-E72D297353CC}">
              <c16:uniqueId val="{00000000-60B5-4F50-9957-9132A1510B8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Dashboard!$B$69:$B$71</c:f>
              <c:strCache>
                <c:ptCount val="3"/>
                <c:pt idx="0">
                  <c:v>CAT I (High)</c:v>
                </c:pt>
                <c:pt idx="1">
                  <c:v>CAT II (Medium)</c:v>
                </c:pt>
                <c:pt idx="2">
                  <c:v>CAT III (Low)</c:v>
                </c:pt>
              </c:strCache>
            </c:strRef>
          </c:cat>
          <c:val>
            <c:numRef>
              <c:f>Dashboard!$D$69:$D$71</c:f>
              <c:numCache>
                <c:formatCode>General</c:formatCode>
                <c:ptCount val="3"/>
                <c:pt idx="0">
                  <c:v>0</c:v>
                </c:pt>
                <c:pt idx="1">
                  <c:v>0</c:v>
                </c:pt>
                <c:pt idx="2">
                  <c:v>0</c:v>
                </c:pt>
              </c:numCache>
            </c:numRef>
          </c:val>
          <c:extLst>
            <c:ext xmlns:c16="http://schemas.microsoft.com/office/drawing/2014/chart" uri="{C3380CC4-5D6E-409C-BE32-E72D297353CC}">
              <c16:uniqueId val="{00000001-60B5-4F50-9957-9132A1510B8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Dashboard!$B$69:$B$71</c:f>
              <c:strCache>
                <c:ptCount val="3"/>
                <c:pt idx="0">
                  <c:v>CAT I (High)</c:v>
                </c:pt>
                <c:pt idx="1">
                  <c:v>CAT II (Medium)</c:v>
                </c:pt>
                <c:pt idx="2">
                  <c:v>CAT III (Low)</c:v>
                </c:pt>
              </c:strCache>
            </c:strRef>
          </c:cat>
          <c:val>
            <c:numRef>
              <c:f>Dashboard!$E$69:$E$71</c:f>
              <c:numCache>
                <c:formatCode>General</c:formatCode>
                <c:ptCount val="3"/>
                <c:pt idx="0">
                  <c:v>4</c:v>
                </c:pt>
                <c:pt idx="1">
                  <c:v>98</c:v>
                </c:pt>
                <c:pt idx="2">
                  <c:v>11</c:v>
                </c:pt>
              </c:numCache>
            </c:numRef>
          </c:val>
          <c:extLst>
            <c:ext xmlns:c16="http://schemas.microsoft.com/office/drawing/2014/chart" uri="{C3380CC4-5D6E-409C-BE32-E72D297353CC}">
              <c16:uniqueId val="{00000002-60B5-4F50-9957-9132A1510B8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Dashboard!$C$86:$C$90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6E2-4D1C-B627-9034C7C877B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Dashboard!$D$86:$D$90</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6E2-4D1C-B627-9034C7C877B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Dashboard!$B$86:$B$90</c:f>
              <c:strCache>
                <c:ptCount val="5"/>
                <c:pt idx="0">
                  <c:v>Must</c:v>
                </c:pt>
                <c:pt idx="1">
                  <c:v>Should</c:v>
                </c:pt>
                <c:pt idx="2">
                  <c:v>Could</c:v>
                </c:pt>
                <c:pt idx="3">
                  <c:v>Won't</c:v>
                </c:pt>
                <c:pt idx="4">
                  <c:v>Unassigned</c:v>
                </c:pt>
              </c:strCache>
            </c:strRef>
          </c:cat>
          <c:val>
            <c:numRef>
              <c:f>Dashboard!$E$86:$E$90</c:f>
              <c:numCache>
                <c:formatCode>General</c:formatCode>
                <c:ptCount val="5"/>
                <c:pt idx="0">
                  <c:v>0</c:v>
                </c:pt>
                <c:pt idx="1">
                  <c:v>0</c:v>
                </c:pt>
                <c:pt idx="2">
                  <c:v>0</c:v>
                </c:pt>
                <c:pt idx="3">
                  <c:v>0</c:v>
                </c:pt>
                <c:pt idx="4">
                  <c:v>113</c:v>
                </c:pt>
              </c:numCache>
            </c:numRef>
          </c:val>
          <c:extLst>
            <c:ext xmlns:c16="http://schemas.microsoft.com/office/drawing/2014/chart" uri="{C3380CC4-5D6E-409C-BE32-E72D297353CC}">
              <c16:uniqueId val="{00000002-56E2-4D1C-B627-9034C7C877B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Dashboard!$C$107:$C$110</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AC0-4DE2-927C-128BAB9E474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Dashboard!$D$107:$D$110</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AC0-4DE2-927C-128BAB9E474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Dashboard!$B$107:$B$110</c:f>
              <c:strCache>
                <c:ptCount val="4"/>
                <c:pt idx="0">
                  <c:v>Low</c:v>
                </c:pt>
                <c:pt idx="1">
                  <c:v>Medium</c:v>
                </c:pt>
                <c:pt idx="2">
                  <c:v>High</c:v>
                </c:pt>
                <c:pt idx="3">
                  <c:v>Unassessed</c:v>
                </c:pt>
              </c:strCache>
            </c:strRef>
          </c:cat>
          <c:val>
            <c:numRef>
              <c:f>Dashboard!$E$107:$E$110</c:f>
              <c:numCache>
                <c:formatCode>General</c:formatCode>
                <c:ptCount val="4"/>
                <c:pt idx="0">
                  <c:v>0</c:v>
                </c:pt>
                <c:pt idx="1">
                  <c:v>0</c:v>
                </c:pt>
                <c:pt idx="2">
                  <c:v>0</c:v>
                </c:pt>
                <c:pt idx="3">
                  <c:v>113</c:v>
                </c:pt>
              </c:numCache>
            </c:numRef>
          </c:val>
          <c:extLst>
            <c:ext xmlns:c16="http://schemas.microsoft.com/office/drawing/2014/chart" uri="{C3380CC4-5D6E-409C-BE32-E72D297353CC}">
              <c16:uniqueId val="{00000002-DAC0-4DE2-927C-128BAB9E474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Dashboard!$P$143:$P$172</c:f>
              <c:numCache>
                <c:formatCode>yyyy\-mm\-dd</c:formatCode>
                <c:ptCount val="30"/>
              </c:numCache>
            </c:numRef>
          </c:cat>
          <c:val>
            <c:numRef>
              <c:f>Dashboard!$R$143:$R$172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704B-4046-AA38-CCF52AC1A09A}"/>
            </c:ext>
          </c:extLst>
        </c:ser>
        <c:ser>
          <c:idx val="1"/>
          <c:order val="1"/>
          <c:tx>
            <c:v>Must % Resolved</c:v>
          </c:tx>
          <c:spPr>
            <a:ln w="22225" cap="rnd">
              <a:solidFill>
                <a:schemeClr val="accent2"/>
              </a:solidFill>
              <a:round/>
            </a:ln>
            <a:effectLst/>
          </c:spPr>
          <c:marker>
            <c:symbol val="none"/>
          </c:marker>
          <c:cat>
            <c:numRef>
              <c:f>Dashboard!$P$143:$P$172</c:f>
              <c:numCache>
                <c:formatCode>yyyy\-mm\-dd</c:formatCode>
                <c:ptCount val="30"/>
              </c:numCache>
            </c:numRef>
          </c:cat>
          <c:val>
            <c:numRef>
              <c:f>Dashboard!$T$143:$T$172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704B-4046-AA38-CCF52AC1A09A}"/>
            </c:ext>
          </c:extLst>
        </c:ser>
        <c:ser>
          <c:idx val="2"/>
          <c:order val="2"/>
          <c:tx>
            <c:v>Should % Resolved</c:v>
          </c:tx>
          <c:spPr>
            <a:ln w="22225" cap="rnd">
              <a:solidFill>
                <a:schemeClr val="accent3"/>
              </a:solidFill>
              <a:round/>
            </a:ln>
            <a:effectLst/>
          </c:spPr>
          <c:marker>
            <c:symbol val="none"/>
          </c:marker>
          <c:cat>
            <c:numRef>
              <c:f>Dashboard!$P$143:$P$172</c:f>
              <c:numCache>
                <c:formatCode>yyyy\-mm\-dd</c:formatCode>
                <c:ptCount val="30"/>
              </c:numCache>
            </c:numRef>
          </c:cat>
          <c:val>
            <c:numRef>
              <c:f>Dashboard!$V$143:$V$172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704B-4046-AA38-CCF52AC1A09A}"/>
            </c:ext>
          </c:extLst>
        </c:ser>
        <c:ser>
          <c:idx val="3"/>
          <c:order val="3"/>
          <c:tx>
            <c:v>Could % Resolved</c:v>
          </c:tx>
          <c:spPr>
            <a:ln w="22225" cap="rnd">
              <a:solidFill>
                <a:schemeClr val="accent4"/>
              </a:solidFill>
              <a:round/>
            </a:ln>
            <a:effectLst/>
          </c:spPr>
          <c:marker>
            <c:symbol val="none"/>
          </c:marker>
          <c:cat>
            <c:numRef>
              <c:f>Dashboard!$P$143:$P$172</c:f>
              <c:numCache>
                <c:formatCode>yyyy\-mm\-dd</c:formatCode>
                <c:ptCount val="30"/>
              </c:numCache>
            </c:numRef>
          </c:cat>
          <c:val>
            <c:numRef>
              <c:f>Dashboard!$X$143:$X$172</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704B-4046-AA38-CCF52AC1A09A}"/>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Dashboard!$P$185:$P$204</c:f>
              <c:numCache>
                <c:formatCode>yyyy\-mm\-dd</c:formatCode>
                <c:ptCount val="20"/>
              </c:numCache>
            </c:numRef>
          </c:cat>
          <c:val>
            <c:numRef>
              <c:f>Dashboard!$R$185:$R$204</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23F0-45A6-B478-59727FB53063}"/>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eoadve">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inysjw">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43</xdr:row>
      <xdr:rowOff>95250</xdr:rowOff>
    </xdr:from>
    <xdr:to>
      <xdr:col>15</xdr:col>
      <xdr:colOff>28575</xdr:colOff>
      <xdr:row>60</xdr:row>
      <xdr:rowOff>0</xdr:rowOff>
    </xdr:to>
    <xdr:graphicFrame macro="">
      <xdr:nvGraphicFramePr>
        <xdr:cNvPr id="4" name="Chartkwolli">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78</xdr:row>
      <xdr:rowOff>47625</xdr:rowOff>
    </xdr:to>
    <xdr:graphicFrame macro="">
      <xdr:nvGraphicFramePr>
        <xdr:cNvPr id="5" name="Chartal1wpe">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98</xdr:row>
      <xdr:rowOff>0</xdr:rowOff>
    </xdr:to>
    <xdr:graphicFrame macro="">
      <xdr:nvGraphicFramePr>
        <xdr:cNvPr id="6" name="Chartnlacqt">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101</xdr:row>
      <xdr:rowOff>95250</xdr:rowOff>
    </xdr:from>
    <xdr:to>
      <xdr:col>15</xdr:col>
      <xdr:colOff>28575</xdr:colOff>
      <xdr:row>116</xdr:row>
      <xdr:rowOff>142875</xdr:rowOff>
    </xdr:to>
    <xdr:graphicFrame macro="">
      <xdr:nvGraphicFramePr>
        <xdr:cNvPr id="7" name="Charthf10bs">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138</xdr:row>
      <xdr:rowOff>95250</xdr:rowOff>
    </xdr:from>
    <xdr:to>
      <xdr:col>14</xdr:col>
      <xdr:colOff>0</xdr:colOff>
      <xdr:row>161</xdr:row>
      <xdr:rowOff>38100</xdr:rowOff>
    </xdr:to>
    <xdr:graphicFrame macro="">
      <xdr:nvGraphicFramePr>
        <xdr:cNvPr id="8" name="Chartdgpjuz">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179</xdr:row>
      <xdr:rowOff>95250</xdr:rowOff>
    </xdr:from>
    <xdr:to>
      <xdr:col>14</xdr:col>
      <xdr:colOff>0</xdr:colOff>
      <xdr:row>197</xdr:row>
      <xdr:rowOff>123825</xdr:rowOff>
    </xdr:to>
    <xdr:graphicFrame macro="">
      <xdr:nvGraphicFramePr>
        <xdr:cNvPr id="9" name="Chartmxz3gt">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N114">
  <autoFilter ref="A1:N114" xr:uid="{00000000-0009-0000-0100-000001000000}"/>
  <tableColumns count="14">
    <tableColumn id="1" xr3:uid="{00000000-0010-0000-0000-000001000000}" name="Id"/>
    <tableColumn id="2" xr3:uid="{00000000-0010-0000-0000-000002000000}" name="Title"/>
    <tableColumn id="3" xr3:uid="{00000000-0010-0000-0000-000003000000}" name="Severity"/>
    <tableColumn id="4" xr3:uid="{00000000-0010-0000-0000-000004000000}" name="Component"/>
    <tableColumn id="5" xr3:uid="{00000000-0010-0000-0000-000005000000}" name="MoSCoW"/>
    <tableColumn id="6" xr3:uid="{00000000-0010-0000-0000-000006000000}" name="OpsImpact"/>
    <tableColumn id="7" xr3:uid="{00000000-0010-0000-0000-000007000000}" name="Phase"/>
    <tableColumn id="8" xr3:uid="{00000000-0010-0000-0000-000008000000}" name="ImplStatus"/>
    <tableColumn id="9" xr3:uid="{00000000-0010-0000-0000-000009000000}" name="Notes"/>
    <tableColumn id="10" xr3:uid="{00000000-0010-0000-0000-00000A000000}" name="Remediation"/>
    <tableColumn id="11" xr3:uid="{00000000-0010-0000-0000-00000B000000}" name="Description"/>
    <tableColumn id="12" xr3:uid="{00000000-0010-0000-0000-00000C000000}" name="Audit"/>
    <tableColumn id="13" xr3:uid="{00000000-0010-0000-0000-00000D000000}" name="Status"/>
    <tableColumn id="14" xr3:uid="{00000000-0010-0000-0000-00000E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87"/>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575</v>
      </c>
    </row>
    <row r="3" spans="2:3" ht="15" customHeight="1" x14ac:dyDescent="0.35"/>
    <row r="4" spans="2:3" ht="58" x14ac:dyDescent="0.35">
      <c r="B4" s="20" t="s">
        <v>576</v>
      </c>
      <c r="C4" s="21" t="s">
        <v>577</v>
      </c>
    </row>
    <row r="5" spans="2:3" x14ac:dyDescent="0.35">
      <c r="C5" s="21" t="s">
        <v>578</v>
      </c>
    </row>
    <row r="6" spans="2:3" x14ac:dyDescent="0.35">
      <c r="C6" s="18" t="s">
        <v>579</v>
      </c>
    </row>
    <row r="7" spans="2:3" ht="10" customHeight="1" x14ac:dyDescent="0.35"/>
    <row r="8" spans="2:3" ht="232" x14ac:dyDescent="0.35">
      <c r="B8" s="22" t="s">
        <v>580</v>
      </c>
      <c r="C8" s="21" t="s">
        <v>581</v>
      </c>
    </row>
    <row r="9" spans="2:3" ht="10" customHeight="1" x14ac:dyDescent="0.35"/>
    <row r="10" spans="2:3" ht="35" customHeight="1" x14ac:dyDescent="0.35">
      <c r="B10" s="22" t="s">
        <v>582</v>
      </c>
      <c r="C10" s="21" t="s">
        <v>583</v>
      </c>
    </row>
    <row r="11" spans="2:3" ht="75" customHeight="1" x14ac:dyDescent="0.35">
      <c r="B11" s="18" t="s">
        <v>21</v>
      </c>
      <c r="C11" s="21" t="s">
        <v>584</v>
      </c>
    </row>
    <row r="12" spans="2:3" ht="47" customHeight="1" x14ac:dyDescent="0.35">
      <c r="B12" s="18" t="s">
        <v>21</v>
      </c>
      <c r="C12" s="21" t="s">
        <v>585</v>
      </c>
    </row>
    <row r="13" spans="2:3" ht="35" customHeight="1" x14ac:dyDescent="0.35">
      <c r="B13" s="18" t="s">
        <v>21</v>
      </c>
      <c r="C13" s="21" t="s">
        <v>586</v>
      </c>
    </row>
    <row r="14" spans="2:3" ht="32" customHeight="1" x14ac:dyDescent="0.35">
      <c r="B14" s="18" t="s">
        <v>21</v>
      </c>
      <c r="C14" s="21" t="s">
        <v>587</v>
      </c>
    </row>
    <row r="15" spans="2:3" ht="30" customHeight="1" x14ac:dyDescent="0.35">
      <c r="B15" s="18" t="s">
        <v>21</v>
      </c>
      <c r="C15" s="21" t="s">
        <v>588</v>
      </c>
    </row>
    <row r="16" spans="2:3" ht="10" customHeight="1" x14ac:dyDescent="0.35"/>
    <row r="17" spans="1:3" ht="145" customHeight="1" x14ac:dyDescent="0.35">
      <c r="B17" s="22" t="s">
        <v>589</v>
      </c>
      <c r="C17" s="21" t="s">
        <v>590</v>
      </c>
    </row>
    <row r="18" spans="1:3" ht="10" customHeight="1" x14ac:dyDescent="0.35"/>
    <row r="19" spans="1:3" ht="3" customHeight="1" x14ac:dyDescent="0.35">
      <c r="B19" s="23"/>
      <c r="C19" s="23"/>
    </row>
    <row r="20" spans="1:3" ht="12" customHeight="1" x14ac:dyDescent="0.35"/>
    <row r="21" spans="1:3" ht="35" customHeight="1" x14ac:dyDescent="0.35">
      <c r="A21" s="25"/>
      <c r="B21" s="26" t="s">
        <v>591</v>
      </c>
      <c r="C21" s="27" t="s">
        <v>592</v>
      </c>
    </row>
    <row r="22" spans="1:3" ht="18" customHeight="1" x14ac:dyDescent="0.35">
      <c r="A22" s="25"/>
      <c r="B22" s="25" t="s">
        <v>21</v>
      </c>
      <c r="C22" s="27" t="s">
        <v>593</v>
      </c>
    </row>
    <row r="23" spans="1:3" ht="18" customHeight="1" x14ac:dyDescent="0.35">
      <c r="A23" s="25"/>
      <c r="B23" s="25" t="s">
        <v>21</v>
      </c>
      <c r="C23" s="27" t="s">
        <v>594</v>
      </c>
    </row>
    <row r="24" spans="1:3" ht="18" customHeight="1" x14ac:dyDescent="0.35">
      <c r="A24" s="25"/>
      <c r="B24" s="25" t="s">
        <v>21</v>
      </c>
      <c r="C24" s="27" t="s">
        <v>595</v>
      </c>
    </row>
    <row r="25" spans="1:3" ht="18" customHeight="1" x14ac:dyDescent="0.35">
      <c r="A25" s="25"/>
      <c r="B25" s="25" t="s">
        <v>21</v>
      </c>
      <c r="C25" s="27" t="s">
        <v>596</v>
      </c>
    </row>
    <row r="26" spans="1:3" ht="18" customHeight="1" x14ac:dyDescent="0.35">
      <c r="A26" s="25"/>
      <c r="B26" s="25" t="s">
        <v>21</v>
      </c>
      <c r="C26" s="27" t="s">
        <v>597</v>
      </c>
    </row>
    <row r="27" spans="1:3" ht="18" customHeight="1" x14ac:dyDescent="0.35">
      <c r="A27" s="25"/>
      <c r="B27" s="25" t="s">
        <v>21</v>
      </c>
      <c r="C27" s="27" t="s">
        <v>598</v>
      </c>
    </row>
    <row r="28" spans="1:3" ht="18" customHeight="1" x14ac:dyDescent="0.35">
      <c r="A28" s="25"/>
      <c r="B28" s="25" t="s">
        <v>21</v>
      </c>
      <c r="C28" s="27" t="s">
        <v>599</v>
      </c>
    </row>
    <row r="29" spans="1:3" ht="18" customHeight="1" x14ac:dyDescent="0.35">
      <c r="A29" s="25"/>
      <c r="B29" s="25" t="s">
        <v>21</v>
      </c>
      <c r="C29" s="27" t="s">
        <v>600</v>
      </c>
    </row>
    <row r="30" spans="1:3" ht="44" customHeight="1" x14ac:dyDescent="0.35">
      <c r="A30" s="25"/>
      <c r="B30" s="25" t="s">
        <v>21</v>
      </c>
      <c r="C30" s="28" t="s">
        <v>601</v>
      </c>
    </row>
    <row r="31" spans="1:3" ht="10" customHeight="1" x14ac:dyDescent="0.35"/>
    <row r="32" spans="1:3" ht="3" customHeight="1" x14ac:dyDescent="0.35">
      <c r="B32" s="23"/>
      <c r="C32" s="23"/>
    </row>
    <row r="33" spans="2:3" ht="12" customHeight="1" x14ac:dyDescent="0.35"/>
    <row r="34" spans="2:3" ht="24" customHeight="1" x14ac:dyDescent="0.35">
      <c r="B34" s="29" t="s">
        <v>602</v>
      </c>
      <c r="C34" s="30" t="s">
        <v>603</v>
      </c>
    </row>
    <row r="35" spans="2:3" ht="18.5" x14ac:dyDescent="0.35">
      <c r="B35" s="29" t="s">
        <v>604</v>
      </c>
      <c r="C35" s="31" t="s">
        <v>605</v>
      </c>
    </row>
    <row r="36" spans="2:3" ht="27" customHeight="1" x14ac:dyDescent="0.35">
      <c r="B36" s="32" t="s">
        <v>606</v>
      </c>
      <c r="C36" s="24" t="s">
        <v>607</v>
      </c>
    </row>
    <row r="37" spans="2:3" x14ac:dyDescent="0.35">
      <c r="B37" s="29" t="s">
        <v>608</v>
      </c>
      <c r="C37" s="33" t="s">
        <v>609</v>
      </c>
    </row>
    <row r="38" spans="2:3" ht="10" customHeight="1" x14ac:dyDescent="0.35"/>
    <row r="39" spans="2:3" ht="220" customHeight="1" x14ac:dyDescent="0.35">
      <c r="B39" s="29" t="s">
        <v>610</v>
      </c>
      <c r="C39" s="34" t="s">
        <v>611</v>
      </c>
    </row>
    <row r="40" spans="2:3" ht="10" customHeight="1" x14ac:dyDescent="0.35"/>
    <row r="41" spans="2:3" ht="20" customHeight="1" x14ac:dyDescent="0.35">
      <c r="B41" s="29" t="s">
        <v>612</v>
      </c>
      <c r="C41" s="35" t="s">
        <v>17</v>
      </c>
    </row>
    <row r="42" spans="2:3" ht="29" x14ac:dyDescent="0.35">
      <c r="C42" s="21" t="s">
        <v>613</v>
      </c>
    </row>
    <row r="43" spans="2:3" ht="10" customHeight="1" x14ac:dyDescent="0.35"/>
    <row r="44" spans="2:3" ht="20" customHeight="1" x14ac:dyDescent="0.35">
      <c r="C44" s="35" t="s">
        <v>167</v>
      </c>
    </row>
    <row r="45" spans="2:3" ht="29" x14ac:dyDescent="0.35">
      <c r="C45" s="21" t="s">
        <v>614</v>
      </c>
    </row>
    <row r="46" spans="2:3" ht="10" customHeight="1" x14ac:dyDescent="0.35"/>
    <row r="47" spans="2:3" ht="20" customHeight="1" x14ac:dyDescent="0.35">
      <c r="C47" s="35" t="s">
        <v>330</v>
      </c>
    </row>
    <row r="48" spans="2:3" ht="29" x14ac:dyDescent="0.35">
      <c r="C48" s="21" t="s">
        <v>615</v>
      </c>
    </row>
    <row r="49" spans="2:3" ht="10" customHeight="1" x14ac:dyDescent="0.35"/>
    <row r="50" spans="2:3" ht="43.5" x14ac:dyDescent="0.35">
      <c r="B50" s="29" t="s">
        <v>616</v>
      </c>
      <c r="C50" s="21" t="s">
        <v>617</v>
      </c>
    </row>
    <row r="51" spans="2:3" ht="10" customHeight="1" x14ac:dyDescent="0.35"/>
    <row r="52" spans="2:3" ht="15.5" x14ac:dyDescent="0.35">
      <c r="C52" s="36" t="s">
        <v>231</v>
      </c>
    </row>
    <row r="53" spans="2:3" ht="29" x14ac:dyDescent="0.35">
      <c r="C53" s="21" t="s">
        <v>618</v>
      </c>
    </row>
    <row r="54" spans="2:3" ht="10" customHeight="1" x14ac:dyDescent="0.35"/>
    <row r="55" spans="2:3" ht="15.5" x14ac:dyDescent="0.35">
      <c r="C55" s="37" t="s">
        <v>16</v>
      </c>
    </row>
    <row r="56" spans="2:3" ht="29" x14ac:dyDescent="0.35">
      <c r="C56" s="21" t="s">
        <v>619</v>
      </c>
    </row>
    <row r="57" spans="2:3" ht="10" customHeight="1" x14ac:dyDescent="0.35"/>
    <row r="58" spans="2:3" ht="15.5" x14ac:dyDescent="0.35">
      <c r="C58" s="38" t="s">
        <v>92</v>
      </c>
    </row>
    <row r="59" spans="2:3" ht="29" x14ac:dyDescent="0.35">
      <c r="C59" s="21" t="s">
        <v>620</v>
      </c>
    </row>
    <row r="60" spans="2:3" ht="10" customHeight="1" x14ac:dyDescent="0.35"/>
    <row r="61" spans="2:3" ht="3" customHeight="1" x14ac:dyDescent="0.35">
      <c r="B61" s="23"/>
      <c r="C61" s="23"/>
    </row>
    <row r="62" spans="2:3" ht="12" customHeight="1" x14ac:dyDescent="0.35"/>
    <row r="63" spans="2:3" ht="130.5" x14ac:dyDescent="0.35">
      <c r="B63" s="20" t="s">
        <v>621</v>
      </c>
      <c r="C63" s="21" t="s">
        <v>622</v>
      </c>
    </row>
    <row r="64" spans="2:3" ht="6" customHeight="1" x14ac:dyDescent="0.35"/>
    <row r="65" spans="2:3" ht="217.5" x14ac:dyDescent="0.35">
      <c r="C65" s="21" t="s">
        <v>623</v>
      </c>
    </row>
    <row r="66" spans="2:3" ht="6" customHeight="1" x14ac:dyDescent="0.35"/>
    <row r="67" spans="2:3" ht="43.5" x14ac:dyDescent="0.35">
      <c r="C67" s="21" t="s">
        <v>624</v>
      </c>
    </row>
    <row r="68" spans="2:3" ht="10" customHeight="1" x14ac:dyDescent="0.35"/>
    <row r="69" spans="2:3" ht="3" customHeight="1" x14ac:dyDescent="0.35">
      <c r="B69" s="23"/>
      <c r="C69" s="23"/>
    </row>
    <row r="70" spans="2:3" ht="12" customHeight="1" x14ac:dyDescent="0.35"/>
    <row r="71" spans="2:3" ht="145" x14ac:dyDescent="0.35">
      <c r="B71" s="20" t="s">
        <v>625</v>
      </c>
      <c r="C71" s="21" t="s">
        <v>626</v>
      </c>
    </row>
    <row r="72" spans="2:3" ht="6" customHeight="1" x14ac:dyDescent="0.35"/>
    <row r="73" spans="2:3" ht="203" x14ac:dyDescent="0.35">
      <c r="C73" s="21" t="s">
        <v>627</v>
      </c>
    </row>
    <row r="74" spans="2:3" ht="6" customHeight="1" x14ac:dyDescent="0.35"/>
    <row r="75" spans="2:3" ht="43.5" x14ac:dyDescent="0.35">
      <c r="C75" s="21" t="s">
        <v>628</v>
      </c>
    </row>
    <row r="76" spans="2:3" ht="10" customHeight="1" x14ac:dyDescent="0.35"/>
    <row r="77" spans="2:3" ht="3" customHeight="1" x14ac:dyDescent="0.35">
      <c r="B77" s="23"/>
      <c r="C77" s="23"/>
    </row>
    <row r="78" spans="2:3" ht="12" customHeight="1" x14ac:dyDescent="0.35"/>
    <row r="79" spans="2:3" ht="101.5" x14ac:dyDescent="0.35">
      <c r="B79" s="20" t="s">
        <v>629</v>
      </c>
      <c r="C79" s="21" t="s">
        <v>630</v>
      </c>
    </row>
    <row r="80" spans="2:3" ht="6" customHeight="1" x14ac:dyDescent="0.35"/>
    <row r="81" spans="2:3" ht="145" x14ac:dyDescent="0.35">
      <c r="C81" s="21" t="s">
        <v>631</v>
      </c>
    </row>
    <row r="82" spans="2:3" ht="6" customHeight="1" x14ac:dyDescent="0.35"/>
    <row r="83" spans="2:3" ht="43.5" x14ac:dyDescent="0.35">
      <c r="C83" s="21" t="s">
        <v>632</v>
      </c>
    </row>
    <row r="87" spans="2:3" ht="32" customHeight="1" x14ac:dyDescent="0.35">
      <c r="B87" s="81" t="s">
        <v>574</v>
      </c>
      <c r="C87" s="81"/>
    </row>
  </sheetData>
  <sheetProtection password="90EA" sheet="1"/>
  <mergeCells count="1">
    <mergeCell ref="B87:C87"/>
  </mergeCells>
  <hyperlinks>
    <hyperlink ref="C5" r:id="rId1" xr:uid="{00000000-0004-0000-0000-000000000000}"/>
    <hyperlink ref="C6" r:id="rId2" xr:uid="{00000000-0004-0000-0000-000001000000}"/>
    <hyperlink ref="C37" r:id="rId3" xr:uid="{00000000-0004-0000-0000-000002000000}"/>
    <hyperlink ref="B87"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8"/>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82" t="s">
        <v>633</v>
      </c>
      <c r="C2" s="83"/>
      <c r="D2" s="83"/>
      <c r="E2" s="83"/>
      <c r="F2" s="83"/>
      <c r="G2" s="83"/>
      <c r="H2" s="83"/>
      <c r="I2" s="83"/>
    </row>
    <row r="4" spans="2:15" ht="18.5" x14ac:dyDescent="0.45">
      <c r="B4" s="40" t="s">
        <v>634</v>
      </c>
    </row>
    <row r="5" spans="2:15" x14ac:dyDescent="0.35">
      <c r="B5" s="42" t="s">
        <v>21</v>
      </c>
      <c r="C5" s="42" t="s">
        <v>635</v>
      </c>
      <c r="D5" s="42" t="s">
        <v>636</v>
      </c>
      <c r="F5" s="84" t="s">
        <v>637</v>
      </c>
      <c r="G5" s="84"/>
      <c r="H5" s="84"/>
      <c r="I5" s="85" t="s">
        <v>638</v>
      </c>
      <c r="J5" s="85"/>
      <c r="K5" s="85"/>
      <c r="L5" s="85"/>
      <c r="M5" s="85"/>
      <c r="N5" s="85"/>
      <c r="O5" s="85"/>
    </row>
    <row r="6" spans="2:15" x14ac:dyDescent="0.35">
      <c r="B6" s="48" t="s">
        <v>639</v>
      </c>
      <c r="C6" s="49">
        <v>113</v>
      </c>
      <c r="D6" s="50" t="s">
        <v>21</v>
      </c>
      <c r="F6" s="84" t="s">
        <v>640</v>
      </c>
      <c r="G6" s="84"/>
      <c r="H6" s="84"/>
      <c r="I6" s="86" t="s">
        <v>641</v>
      </c>
      <c r="J6" s="86"/>
      <c r="K6" s="86"/>
      <c r="L6" s="86"/>
      <c r="M6" s="86"/>
      <c r="N6" s="86"/>
      <c r="O6" s="86"/>
    </row>
    <row r="7" spans="2:15" x14ac:dyDescent="0.35">
      <c r="B7" s="51" t="s">
        <v>642</v>
      </c>
      <c r="C7" s="52">
        <f>C6-C8-C9</f>
        <v>113</v>
      </c>
      <c r="D7" s="53">
        <f>IF(C6&gt;0,C7/C6,0)</f>
        <v>1</v>
      </c>
      <c r="F7" s="84" t="s">
        <v>643</v>
      </c>
      <c r="G7" s="84"/>
      <c r="H7" s="84"/>
      <c r="I7" s="86" t="s">
        <v>641</v>
      </c>
      <c r="J7" s="86"/>
      <c r="K7" s="86"/>
      <c r="L7" s="86"/>
      <c r="M7" s="86"/>
      <c r="N7" s="86"/>
      <c r="O7" s="86"/>
    </row>
    <row r="8" spans="2:15" x14ac:dyDescent="0.35">
      <c r="B8" s="44" t="s">
        <v>644</v>
      </c>
      <c r="C8" s="45">
        <f>COUNTIF('Recommendations'!H:H,"Risk Accepted")</f>
        <v>0</v>
      </c>
      <c r="D8" s="46">
        <f>IF(C6&gt;0,C8/C6,0)</f>
        <v>0</v>
      </c>
      <c r="F8" s="84" t="s">
        <v>645</v>
      </c>
      <c r="G8" s="84"/>
      <c r="H8" s="84"/>
      <c r="I8" s="86" t="s">
        <v>641</v>
      </c>
      <c r="J8" s="86"/>
      <c r="K8" s="86"/>
      <c r="L8" s="86"/>
      <c r="M8" s="86"/>
      <c r="N8" s="86"/>
      <c r="O8" s="86"/>
    </row>
    <row r="9" spans="2:15" x14ac:dyDescent="0.35">
      <c r="B9" s="44" t="s">
        <v>646</v>
      </c>
      <c r="C9" s="45">
        <f>COUNTIF('Recommendations'!H:H,"N/A")</f>
        <v>0</v>
      </c>
      <c r="D9" s="46">
        <f>IF(C6&gt;0,C9/C6,0)</f>
        <v>0</v>
      </c>
      <c r="F9" s="84" t="s">
        <v>647</v>
      </c>
      <c r="G9" s="84"/>
      <c r="H9" s="84"/>
      <c r="I9" s="86" t="s">
        <v>641</v>
      </c>
      <c r="J9" s="86"/>
      <c r="K9" s="86"/>
      <c r="L9" s="86"/>
      <c r="M9" s="86"/>
      <c r="N9" s="86"/>
      <c r="O9" s="86"/>
    </row>
    <row r="12" spans="2:15" ht="18.5" x14ac:dyDescent="0.45">
      <c r="B12" s="40" t="s">
        <v>648</v>
      </c>
    </row>
    <row r="14" spans="2:15" x14ac:dyDescent="0.35">
      <c r="B14" s="54" t="s">
        <v>649</v>
      </c>
    </row>
    <row r="15" spans="2:15" x14ac:dyDescent="0.35">
      <c r="B15" s="42" t="s">
        <v>21</v>
      </c>
      <c r="C15" s="42" t="s">
        <v>650</v>
      </c>
      <c r="D15" s="42" t="s">
        <v>651</v>
      </c>
      <c r="E15" s="42" t="s">
        <v>652</v>
      </c>
      <c r="F15" s="42" t="s">
        <v>653</v>
      </c>
    </row>
    <row r="16" spans="2:15" x14ac:dyDescent="0.35">
      <c r="B16" s="44" t="s">
        <v>654</v>
      </c>
      <c r="C16" s="45">
        <f>COUNTIF('Recommendations'!M:M,"Resolved")</f>
        <v>0</v>
      </c>
      <c r="D16" s="45">
        <f>COUNTIF('Recommendations'!M:M,"Testing")</f>
        <v>0</v>
      </c>
      <c r="E16" s="45">
        <f>COUNTIF('Recommendations'!M:M,"Outstanding")</f>
        <v>113</v>
      </c>
      <c r="F16" s="45">
        <f>SUM(C16:E16)</f>
        <v>113</v>
      </c>
    </row>
    <row r="18" spans="2:6" x14ac:dyDescent="0.35">
      <c r="B18" s="54" t="s">
        <v>655</v>
      </c>
    </row>
    <row r="19" spans="2:6" x14ac:dyDescent="0.35">
      <c r="B19" s="55" t="s">
        <v>21</v>
      </c>
      <c r="C19" s="55" t="s">
        <v>650</v>
      </c>
      <c r="D19" s="55" t="s">
        <v>651</v>
      </c>
      <c r="E19" s="55" t="s">
        <v>652</v>
      </c>
      <c r="F19" s="55" t="s">
        <v>21</v>
      </c>
    </row>
    <row r="20" spans="2:6" x14ac:dyDescent="0.35">
      <c r="B20" s="44" t="s">
        <v>654</v>
      </c>
      <c r="C20" s="46">
        <f>IF(F16&gt;0, C16/F16, 0)</f>
        <v>0</v>
      </c>
      <c r="D20" s="46">
        <f>IF(F16&gt;0, D16/F16, 0)</f>
        <v>0</v>
      </c>
      <c r="E20" s="46">
        <f>IF(F16&gt;0, E16/F16, 0)</f>
        <v>1</v>
      </c>
      <c r="F20" s="47" t="s">
        <v>21</v>
      </c>
    </row>
    <row r="25" spans="2:6" ht="18.5" x14ac:dyDescent="0.45">
      <c r="B25" s="40" t="s">
        <v>656</v>
      </c>
    </row>
    <row r="27" spans="2:6" x14ac:dyDescent="0.35">
      <c r="B27" s="54" t="s">
        <v>649</v>
      </c>
    </row>
    <row r="28" spans="2:6" x14ac:dyDescent="0.35">
      <c r="B28" s="42" t="s">
        <v>3</v>
      </c>
      <c r="C28" s="42" t="s">
        <v>650</v>
      </c>
      <c r="D28" s="42" t="s">
        <v>651</v>
      </c>
      <c r="E28" s="42" t="s">
        <v>652</v>
      </c>
      <c r="F28" s="42" t="s">
        <v>653</v>
      </c>
    </row>
    <row r="29" spans="2:6" x14ac:dyDescent="0.35">
      <c r="B29" s="44" t="s">
        <v>330</v>
      </c>
      <c r="C29" s="45">
        <f>COUNTIFS('Recommendations'!D:D,"ALG",'Recommendations'!M:M,"=Resolved")</f>
        <v>0</v>
      </c>
      <c r="D29" s="45">
        <f>COUNTIFS('Recommendations'!D:D,"=ALG",'Recommendations'!M:M,"=Testing")</f>
        <v>0</v>
      </c>
      <c r="E29" s="45">
        <f>COUNTIFS('Recommendations'!D:D,"=ALG",'Recommendations'!M:M,"=Outstanding")</f>
        <v>50</v>
      </c>
      <c r="F29" s="45">
        <f>SUM(C29:E29)</f>
        <v>50</v>
      </c>
    </row>
    <row r="30" spans="2:6" x14ac:dyDescent="0.35">
      <c r="B30" s="44" t="s">
        <v>17</v>
      </c>
      <c r="C30" s="45">
        <f>COUNTIFS('Recommendations'!D:D,"IDPS",'Recommendations'!M:M,"=Resolved")</f>
        <v>0</v>
      </c>
      <c r="D30" s="45">
        <f>COUNTIFS('Recommendations'!D:D,"=IDPS",'Recommendations'!M:M,"=Testing")</f>
        <v>0</v>
      </c>
      <c r="E30" s="45">
        <f>COUNTIFS('Recommendations'!D:D,"=IDPS",'Recommendations'!M:M,"=Outstanding")</f>
        <v>29</v>
      </c>
      <c r="F30" s="45">
        <f>SUM(C30:E30)</f>
        <v>29</v>
      </c>
    </row>
    <row r="31" spans="2:6" x14ac:dyDescent="0.35">
      <c r="B31" s="44" t="s">
        <v>167</v>
      </c>
      <c r="C31" s="45">
        <f>COUNTIFS('Recommendations'!D:D,"NDM",'Recommendations'!M:M,"=Resolved")</f>
        <v>0</v>
      </c>
      <c r="D31" s="45">
        <f>COUNTIFS('Recommendations'!D:D,"=NDM",'Recommendations'!M:M,"=Testing")</f>
        <v>0</v>
      </c>
      <c r="E31" s="45">
        <f>COUNTIFS('Recommendations'!D:D,"=NDM",'Recommendations'!M:M,"=Outstanding")</f>
        <v>34</v>
      </c>
      <c r="F31" s="45">
        <f>SUM(C31:E31)</f>
        <v>34</v>
      </c>
    </row>
    <row r="33" spans="2:6" x14ac:dyDescent="0.35">
      <c r="B33" s="54" t="s">
        <v>655</v>
      </c>
    </row>
    <row r="34" spans="2:6" x14ac:dyDescent="0.35">
      <c r="B34" s="55" t="s">
        <v>3</v>
      </c>
      <c r="C34" s="55" t="s">
        <v>650</v>
      </c>
      <c r="D34" s="55" t="s">
        <v>651</v>
      </c>
      <c r="E34" s="55" t="s">
        <v>652</v>
      </c>
      <c r="F34" s="55" t="s">
        <v>21</v>
      </c>
    </row>
    <row r="35" spans="2:6" x14ac:dyDescent="0.35">
      <c r="B35" s="44" t="s">
        <v>330</v>
      </c>
      <c r="C35" s="46">
        <f>IF(F29&gt;0, C29/F29, 0)</f>
        <v>0</v>
      </c>
      <c r="D35" s="46">
        <f>IF(F29&gt;0, D29/F29, 0)</f>
        <v>0</v>
      </c>
      <c r="E35" s="46">
        <f>IF(F29&gt;0, E29/F29, 0)</f>
        <v>1</v>
      </c>
      <c r="F35" s="47" t="s">
        <v>21</v>
      </c>
    </row>
    <row r="36" spans="2:6" x14ac:dyDescent="0.35">
      <c r="B36" s="44" t="s">
        <v>17</v>
      </c>
      <c r="C36" s="46">
        <f>IF(F30&gt;0, C30/F30, 0)</f>
        <v>0</v>
      </c>
      <c r="D36" s="46">
        <f>IF(F30&gt;0, D30/F30, 0)</f>
        <v>0</v>
      </c>
      <c r="E36" s="46">
        <f>IF(F30&gt;0, E30/F30, 0)</f>
        <v>1</v>
      </c>
      <c r="F36" s="47" t="s">
        <v>21</v>
      </c>
    </row>
    <row r="37" spans="2:6" x14ac:dyDescent="0.35">
      <c r="B37" s="44" t="s">
        <v>167</v>
      </c>
      <c r="C37" s="46">
        <f>IF(F31&gt;0, C31/F31, 0)</f>
        <v>0</v>
      </c>
      <c r="D37" s="46">
        <f>IF(F31&gt;0, D31/F31, 0)</f>
        <v>0</v>
      </c>
      <c r="E37" s="46">
        <f>IF(F31&gt;0, E31/F31, 0)</f>
        <v>1</v>
      </c>
      <c r="F37" s="47" t="s">
        <v>21</v>
      </c>
    </row>
    <row r="42" spans="2:6" ht="18.5" x14ac:dyDescent="0.45">
      <c r="B42" s="40" t="s">
        <v>657</v>
      </c>
    </row>
    <row r="44" spans="2:6" x14ac:dyDescent="0.35">
      <c r="B44" s="54" t="s">
        <v>649</v>
      </c>
    </row>
    <row r="45" spans="2:6" x14ac:dyDescent="0.35">
      <c r="B45" s="42" t="s">
        <v>6</v>
      </c>
      <c r="C45" s="42" t="s">
        <v>650</v>
      </c>
      <c r="D45" s="42" t="s">
        <v>651</v>
      </c>
      <c r="E45" s="42" t="s">
        <v>652</v>
      </c>
      <c r="F45" s="42" t="s">
        <v>653</v>
      </c>
    </row>
    <row r="46" spans="2:6" x14ac:dyDescent="0.35">
      <c r="B46" s="44" t="s">
        <v>658</v>
      </c>
      <c r="C46" s="45">
        <f>COUNTIFS('Recommendations'!G:G,"Phase1",'Recommendations'!M:M,"=Resolved")</f>
        <v>0</v>
      </c>
      <c r="D46" s="45">
        <f>COUNTIFS('Recommendations'!G:G,"=Phase1",'Recommendations'!M:M,"=Testing")</f>
        <v>0</v>
      </c>
      <c r="E46" s="45">
        <f>COUNTIFS('Recommendations'!G:G,"=Phase1",'Recommendations'!M:M,"=Outstanding")</f>
        <v>0</v>
      </c>
      <c r="F46" s="45">
        <f t="shared" ref="F46:F51" si="0">SUM(C46:E46)</f>
        <v>0</v>
      </c>
    </row>
    <row r="47" spans="2:6" x14ac:dyDescent="0.35">
      <c r="B47" s="44" t="s">
        <v>659</v>
      </c>
      <c r="C47" s="45">
        <f>COUNTIFS('Recommendations'!G:G,"Phase2",'Recommendations'!M:M,"=Resolved")</f>
        <v>0</v>
      </c>
      <c r="D47" s="45">
        <f>COUNTIFS('Recommendations'!G:G,"=Phase2",'Recommendations'!M:M,"=Testing")</f>
        <v>0</v>
      </c>
      <c r="E47" s="45">
        <f>COUNTIFS('Recommendations'!G:G,"=Phase2",'Recommendations'!M:M,"=Outstanding")</f>
        <v>0</v>
      </c>
      <c r="F47" s="45">
        <f t="shared" si="0"/>
        <v>0</v>
      </c>
    </row>
    <row r="48" spans="2:6" x14ac:dyDescent="0.35">
      <c r="B48" s="44" t="s">
        <v>660</v>
      </c>
      <c r="C48" s="45">
        <f>COUNTIFS('Recommendations'!G:G,"Phase3",'Recommendations'!M:M,"=Resolved")</f>
        <v>0</v>
      </c>
      <c r="D48" s="45">
        <f>COUNTIFS('Recommendations'!G:G,"=Phase3",'Recommendations'!M:M,"=Testing")</f>
        <v>0</v>
      </c>
      <c r="E48" s="45">
        <f>COUNTIFS('Recommendations'!G:G,"=Phase3",'Recommendations'!M:M,"=Outstanding")</f>
        <v>0</v>
      </c>
      <c r="F48" s="45">
        <f t="shared" si="0"/>
        <v>0</v>
      </c>
    </row>
    <row r="49" spans="2:6" x14ac:dyDescent="0.35">
      <c r="B49" s="44" t="s">
        <v>661</v>
      </c>
      <c r="C49" s="45">
        <f>COUNTIFS('Recommendations'!G:G,"Phase4",'Recommendations'!M:M,"=Resolved")</f>
        <v>0</v>
      </c>
      <c r="D49" s="45">
        <f>COUNTIFS('Recommendations'!G:G,"=Phase4",'Recommendations'!M:M,"=Testing")</f>
        <v>0</v>
      </c>
      <c r="E49" s="45">
        <f>COUNTIFS('Recommendations'!G:G,"=Phase4",'Recommendations'!M:M,"=Outstanding")</f>
        <v>0</v>
      </c>
      <c r="F49" s="45">
        <f t="shared" si="0"/>
        <v>0</v>
      </c>
    </row>
    <row r="50" spans="2:6" x14ac:dyDescent="0.35">
      <c r="B50" s="44" t="s">
        <v>662</v>
      </c>
      <c r="C50" s="45">
        <f>COUNTIFS('Recommendations'!G:G,"Phase5",'Recommendations'!M:M,"=Resolved")</f>
        <v>0</v>
      </c>
      <c r="D50" s="45">
        <f>COUNTIFS('Recommendations'!G:G,"=Phase5",'Recommendations'!M:M,"=Testing")</f>
        <v>0</v>
      </c>
      <c r="E50" s="45">
        <f>COUNTIFS('Recommendations'!G:G,"=Phase5",'Recommendations'!M:M,"=Outstanding")</f>
        <v>0</v>
      </c>
      <c r="F50" s="45">
        <f t="shared" si="0"/>
        <v>0</v>
      </c>
    </row>
    <row r="51" spans="2:6" x14ac:dyDescent="0.35">
      <c r="B51" s="44" t="s">
        <v>20</v>
      </c>
      <c r="C51" s="45">
        <f>COUNTIFS('Recommendations'!G:G,"Pending",'Recommendations'!M:M,"=Resolved")</f>
        <v>0</v>
      </c>
      <c r="D51" s="45">
        <f>COUNTIFS('Recommendations'!G:G,"=Pending",'Recommendations'!M:M,"=Testing")</f>
        <v>0</v>
      </c>
      <c r="E51" s="45">
        <f>COUNTIFS('Recommendations'!G:G,"=Pending",'Recommendations'!M:M,"=Outstanding")</f>
        <v>113</v>
      </c>
      <c r="F51" s="45">
        <f t="shared" si="0"/>
        <v>113</v>
      </c>
    </row>
    <row r="53" spans="2:6" x14ac:dyDescent="0.35">
      <c r="B53" s="54" t="s">
        <v>655</v>
      </c>
    </row>
    <row r="54" spans="2:6" x14ac:dyDescent="0.35">
      <c r="B54" s="55" t="s">
        <v>6</v>
      </c>
      <c r="C54" s="55" t="s">
        <v>650</v>
      </c>
      <c r="D54" s="55" t="s">
        <v>651</v>
      </c>
      <c r="E54" s="55" t="s">
        <v>652</v>
      </c>
      <c r="F54" s="55" t="s">
        <v>21</v>
      </c>
    </row>
    <row r="55" spans="2:6" x14ac:dyDescent="0.35">
      <c r="B55" s="44" t="s">
        <v>658</v>
      </c>
      <c r="C55" s="46">
        <f t="shared" ref="C55:C60" si="1">IF(F46&gt;0, C46/F46, 0)</f>
        <v>0</v>
      </c>
      <c r="D55" s="46">
        <f t="shared" ref="D55:D60" si="2">IF(F46&gt;0, D46/F46, 0)</f>
        <v>0</v>
      </c>
      <c r="E55" s="46">
        <f t="shared" ref="E55:E60" si="3">IF(F46&gt;0, E46/F46, 0)</f>
        <v>0</v>
      </c>
      <c r="F55" s="47" t="s">
        <v>21</v>
      </c>
    </row>
    <row r="56" spans="2:6" x14ac:dyDescent="0.35">
      <c r="B56" s="44" t="s">
        <v>659</v>
      </c>
      <c r="C56" s="46">
        <f t="shared" si="1"/>
        <v>0</v>
      </c>
      <c r="D56" s="46">
        <f t="shared" si="2"/>
        <v>0</v>
      </c>
      <c r="E56" s="46">
        <f t="shared" si="3"/>
        <v>0</v>
      </c>
      <c r="F56" s="47" t="s">
        <v>21</v>
      </c>
    </row>
    <row r="57" spans="2:6" x14ac:dyDescent="0.35">
      <c r="B57" s="44" t="s">
        <v>660</v>
      </c>
      <c r="C57" s="46">
        <f t="shared" si="1"/>
        <v>0</v>
      </c>
      <c r="D57" s="46">
        <f t="shared" si="2"/>
        <v>0</v>
      </c>
      <c r="E57" s="46">
        <f t="shared" si="3"/>
        <v>0</v>
      </c>
      <c r="F57" s="47" t="s">
        <v>21</v>
      </c>
    </row>
    <row r="58" spans="2:6" x14ac:dyDescent="0.35">
      <c r="B58" s="44" t="s">
        <v>661</v>
      </c>
      <c r="C58" s="46">
        <f t="shared" si="1"/>
        <v>0</v>
      </c>
      <c r="D58" s="46">
        <f t="shared" si="2"/>
        <v>0</v>
      </c>
      <c r="E58" s="46">
        <f t="shared" si="3"/>
        <v>0</v>
      </c>
      <c r="F58" s="47" t="s">
        <v>21</v>
      </c>
    </row>
    <row r="59" spans="2:6" x14ac:dyDescent="0.35">
      <c r="B59" s="44" t="s">
        <v>662</v>
      </c>
      <c r="C59" s="46">
        <f t="shared" si="1"/>
        <v>0</v>
      </c>
      <c r="D59" s="46">
        <f t="shared" si="2"/>
        <v>0</v>
      </c>
      <c r="E59" s="46">
        <f t="shared" si="3"/>
        <v>0</v>
      </c>
      <c r="F59" s="47" t="s">
        <v>21</v>
      </c>
    </row>
    <row r="60" spans="2:6" x14ac:dyDescent="0.35">
      <c r="B60" s="44" t="s">
        <v>20</v>
      </c>
      <c r="C60" s="46">
        <f t="shared" si="1"/>
        <v>0</v>
      </c>
      <c r="D60" s="46">
        <f t="shared" si="2"/>
        <v>0</v>
      </c>
      <c r="E60" s="46">
        <f t="shared" si="3"/>
        <v>1</v>
      </c>
      <c r="F60" s="47" t="s">
        <v>21</v>
      </c>
    </row>
    <row r="65" spans="2:6" ht="18.5" x14ac:dyDescent="0.45">
      <c r="B65" s="40" t="s">
        <v>663</v>
      </c>
    </row>
    <row r="67" spans="2:6" x14ac:dyDescent="0.35">
      <c r="B67" s="54" t="s">
        <v>649</v>
      </c>
    </row>
    <row r="68" spans="2:6" x14ac:dyDescent="0.35">
      <c r="B68" s="42" t="s">
        <v>2</v>
      </c>
      <c r="C68" s="42" t="s">
        <v>650</v>
      </c>
      <c r="D68" s="42" t="s">
        <v>651</v>
      </c>
      <c r="E68" s="42" t="s">
        <v>652</v>
      </c>
      <c r="F68" s="42" t="s">
        <v>653</v>
      </c>
    </row>
    <row r="69" spans="2:6" x14ac:dyDescent="0.35">
      <c r="B69" s="44" t="s">
        <v>231</v>
      </c>
      <c r="C69" s="45">
        <f>COUNTIFS('Recommendations'!C:C,"CAT I (High)",'Recommendations'!M:M,"=Resolved")</f>
        <v>0</v>
      </c>
      <c r="D69" s="45">
        <f>COUNTIFS('Recommendations'!C:C,"=CAT I (High)",'Recommendations'!M:M,"=Testing")</f>
        <v>0</v>
      </c>
      <c r="E69" s="45">
        <f>COUNTIFS('Recommendations'!C:C,"=CAT I (High)",'Recommendations'!M:M,"=Outstanding")</f>
        <v>4</v>
      </c>
      <c r="F69" s="45">
        <f>SUM(C69:E69)</f>
        <v>4</v>
      </c>
    </row>
    <row r="70" spans="2:6" x14ac:dyDescent="0.35">
      <c r="B70" s="44" t="s">
        <v>16</v>
      </c>
      <c r="C70" s="45">
        <f>COUNTIFS('Recommendations'!C:C,"CAT II (Medium)",'Recommendations'!M:M,"=Resolved")</f>
        <v>0</v>
      </c>
      <c r="D70" s="45">
        <f>COUNTIFS('Recommendations'!C:C,"=CAT II (Medium)",'Recommendations'!M:M,"=Testing")</f>
        <v>0</v>
      </c>
      <c r="E70" s="45">
        <f>COUNTIFS('Recommendations'!C:C,"=CAT II (Medium)",'Recommendations'!M:M,"=Outstanding")</f>
        <v>98</v>
      </c>
      <c r="F70" s="45">
        <f>SUM(C70:E70)</f>
        <v>98</v>
      </c>
    </row>
    <row r="71" spans="2:6" x14ac:dyDescent="0.35">
      <c r="B71" s="44" t="s">
        <v>92</v>
      </c>
      <c r="C71" s="45">
        <f>COUNTIFS('Recommendations'!C:C,"CAT III (Low)",'Recommendations'!M:M,"=Resolved")</f>
        <v>0</v>
      </c>
      <c r="D71" s="45">
        <f>COUNTIFS('Recommendations'!C:C,"=CAT III (Low)",'Recommendations'!M:M,"=Testing")</f>
        <v>0</v>
      </c>
      <c r="E71" s="45">
        <f>COUNTIFS('Recommendations'!C:C,"=CAT III (Low)",'Recommendations'!M:M,"=Outstanding")</f>
        <v>11</v>
      </c>
      <c r="F71" s="45">
        <f>SUM(C71:E71)</f>
        <v>11</v>
      </c>
    </row>
    <row r="73" spans="2:6" x14ac:dyDescent="0.35">
      <c r="B73" s="54" t="s">
        <v>655</v>
      </c>
    </row>
    <row r="74" spans="2:6" x14ac:dyDescent="0.35">
      <c r="B74" s="55" t="s">
        <v>2</v>
      </c>
      <c r="C74" s="55" t="s">
        <v>650</v>
      </c>
      <c r="D74" s="55" t="s">
        <v>651</v>
      </c>
      <c r="E74" s="55" t="s">
        <v>652</v>
      </c>
      <c r="F74" s="55" t="s">
        <v>21</v>
      </c>
    </row>
    <row r="75" spans="2:6" x14ac:dyDescent="0.35">
      <c r="B75" s="44" t="s">
        <v>231</v>
      </c>
      <c r="C75" s="46">
        <f>IF(F69&gt;0, C69/F69, 0)</f>
        <v>0</v>
      </c>
      <c r="D75" s="46">
        <f>IF(F69&gt;0, D69/F69, 0)</f>
        <v>0</v>
      </c>
      <c r="E75" s="46">
        <f>IF(F69&gt;0, E69/F69, 0)</f>
        <v>1</v>
      </c>
      <c r="F75" s="47" t="s">
        <v>21</v>
      </c>
    </row>
    <row r="76" spans="2:6" x14ac:dyDescent="0.35">
      <c r="B76" s="44" t="s">
        <v>16</v>
      </c>
      <c r="C76" s="46">
        <f>IF(F70&gt;0, C70/F70, 0)</f>
        <v>0</v>
      </c>
      <c r="D76" s="46">
        <f>IF(F70&gt;0, D70/F70, 0)</f>
        <v>0</v>
      </c>
      <c r="E76" s="46">
        <f>IF(F70&gt;0, E70/F70, 0)</f>
        <v>1</v>
      </c>
      <c r="F76" s="47" t="s">
        <v>21</v>
      </c>
    </row>
    <row r="77" spans="2:6" x14ac:dyDescent="0.35">
      <c r="B77" s="44" t="s">
        <v>92</v>
      </c>
      <c r="C77" s="46">
        <f>IF(F71&gt;0, C71/F71, 0)</f>
        <v>0</v>
      </c>
      <c r="D77" s="46">
        <f>IF(F71&gt;0, D71/F71, 0)</f>
        <v>0</v>
      </c>
      <c r="E77" s="46">
        <f>IF(F71&gt;0, E71/F71, 0)</f>
        <v>1</v>
      </c>
      <c r="F77" s="47" t="s">
        <v>21</v>
      </c>
    </row>
    <row r="82" spans="2:6" ht="18.5" x14ac:dyDescent="0.45">
      <c r="B82" s="40" t="s">
        <v>664</v>
      </c>
    </row>
    <row r="84" spans="2:6" x14ac:dyDescent="0.35">
      <c r="B84" s="54" t="s">
        <v>649</v>
      </c>
    </row>
    <row r="85" spans="2:6" x14ac:dyDescent="0.35">
      <c r="B85" s="42" t="s">
        <v>4</v>
      </c>
      <c r="C85" s="42" t="s">
        <v>650</v>
      </c>
      <c r="D85" s="42" t="s">
        <v>651</v>
      </c>
      <c r="E85" s="42" t="s">
        <v>652</v>
      </c>
      <c r="F85" s="42" t="s">
        <v>653</v>
      </c>
    </row>
    <row r="86" spans="2:6" x14ac:dyDescent="0.35">
      <c r="B86" s="44" t="s">
        <v>665</v>
      </c>
      <c r="C86" s="45">
        <f>COUNTIFS('Recommendations'!E:E,"Must",'Recommendations'!M:M,"=Resolved")</f>
        <v>0</v>
      </c>
      <c r="D86" s="45">
        <f>COUNTIFS('Recommendations'!E:E,"=Must",'Recommendations'!M:M,"=Testing")</f>
        <v>0</v>
      </c>
      <c r="E86" s="45">
        <f>COUNTIFS('Recommendations'!E:E,"=Must",'Recommendations'!M:M,"=Outstanding")</f>
        <v>0</v>
      </c>
      <c r="F86" s="45">
        <f>SUM(C86:E86)</f>
        <v>0</v>
      </c>
    </row>
    <row r="87" spans="2:6" x14ac:dyDescent="0.35">
      <c r="B87" s="44" t="s">
        <v>666</v>
      </c>
      <c r="C87" s="45">
        <f>COUNTIFS('Recommendations'!E:E,"Should",'Recommendations'!M:M,"=Resolved")</f>
        <v>0</v>
      </c>
      <c r="D87" s="45">
        <f>COUNTIFS('Recommendations'!E:E,"=Should",'Recommendations'!M:M,"=Testing")</f>
        <v>0</v>
      </c>
      <c r="E87" s="45">
        <f>COUNTIFS('Recommendations'!E:E,"=Should",'Recommendations'!M:M,"=Outstanding")</f>
        <v>0</v>
      </c>
      <c r="F87" s="45">
        <f>SUM(C87:E87)</f>
        <v>0</v>
      </c>
    </row>
    <row r="88" spans="2:6" x14ac:dyDescent="0.35">
      <c r="B88" s="44" t="s">
        <v>667</v>
      </c>
      <c r="C88" s="45">
        <f>COUNTIFS('Recommendations'!E:E,"Could",'Recommendations'!M:M,"=Resolved")</f>
        <v>0</v>
      </c>
      <c r="D88" s="45">
        <f>COUNTIFS('Recommendations'!E:E,"=Could",'Recommendations'!M:M,"=Testing")</f>
        <v>0</v>
      </c>
      <c r="E88" s="45">
        <f>COUNTIFS('Recommendations'!E:E,"=Could",'Recommendations'!M:M,"=Outstanding")</f>
        <v>0</v>
      </c>
      <c r="F88" s="45">
        <f>SUM(C88:E88)</f>
        <v>0</v>
      </c>
    </row>
    <row r="89" spans="2:6" x14ac:dyDescent="0.35">
      <c r="B89" s="44" t="s">
        <v>668</v>
      </c>
      <c r="C89" s="45">
        <f>COUNTIFS('Recommendations'!E:E,"Won't",'Recommendations'!M:M,"=Resolved")</f>
        <v>0</v>
      </c>
      <c r="D89" s="45">
        <f>COUNTIFS('Recommendations'!E:E,"=Won't",'Recommendations'!M:M,"=Testing")</f>
        <v>0</v>
      </c>
      <c r="E89" s="45">
        <f>COUNTIFS('Recommendations'!E:E,"=Won't",'Recommendations'!M:M,"=Outstanding")</f>
        <v>0</v>
      </c>
      <c r="F89" s="45">
        <f>SUM(C89:E89)</f>
        <v>0</v>
      </c>
    </row>
    <row r="90" spans="2:6" x14ac:dyDescent="0.35">
      <c r="B90" s="44" t="s">
        <v>18</v>
      </c>
      <c r="C90" s="45">
        <f>COUNTIFS('Recommendations'!E:E,"Unassigned",'Recommendations'!M:M,"=Resolved")</f>
        <v>0</v>
      </c>
      <c r="D90" s="45">
        <f>COUNTIFS('Recommendations'!E:E,"=Unassigned",'Recommendations'!M:M,"=Testing")</f>
        <v>0</v>
      </c>
      <c r="E90" s="45">
        <f>COUNTIFS('Recommendations'!E:E,"=Unassigned",'Recommendations'!M:M,"=Outstanding")</f>
        <v>113</v>
      </c>
      <c r="F90" s="45">
        <f>SUM(C90:E90)</f>
        <v>113</v>
      </c>
    </row>
    <row r="92" spans="2:6" x14ac:dyDescent="0.35">
      <c r="B92" s="54" t="s">
        <v>655</v>
      </c>
    </row>
    <row r="93" spans="2:6" x14ac:dyDescent="0.35">
      <c r="B93" s="55" t="s">
        <v>4</v>
      </c>
      <c r="C93" s="55" t="s">
        <v>650</v>
      </c>
      <c r="D93" s="55" t="s">
        <v>651</v>
      </c>
      <c r="E93" s="55" t="s">
        <v>652</v>
      </c>
      <c r="F93" s="55" t="s">
        <v>21</v>
      </c>
    </row>
    <row r="94" spans="2:6" x14ac:dyDescent="0.35">
      <c r="B94" s="44" t="s">
        <v>665</v>
      </c>
      <c r="C94" s="46">
        <f>IF(F86&gt;0, C86/F86, 0)</f>
        <v>0</v>
      </c>
      <c r="D94" s="46">
        <f>IF(F86&gt;0, D86/F86, 0)</f>
        <v>0</v>
      </c>
      <c r="E94" s="46">
        <f>IF(F86&gt;0, E86/F86, 0)</f>
        <v>0</v>
      </c>
      <c r="F94" s="47" t="s">
        <v>21</v>
      </c>
    </row>
    <row r="95" spans="2:6" x14ac:dyDescent="0.35">
      <c r="B95" s="44" t="s">
        <v>666</v>
      </c>
      <c r="C95" s="46">
        <f>IF(F87&gt;0, C87/F87, 0)</f>
        <v>0</v>
      </c>
      <c r="D95" s="46">
        <f>IF(F87&gt;0, D87/F87, 0)</f>
        <v>0</v>
      </c>
      <c r="E95" s="46">
        <f>IF(F87&gt;0, E87/F87, 0)</f>
        <v>0</v>
      </c>
      <c r="F95" s="47" t="s">
        <v>21</v>
      </c>
    </row>
    <row r="96" spans="2:6" x14ac:dyDescent="0.35">
      <c r="B96" s="44" t="s">
        <v>667</v>
      </c>
      <c r="C96" s="46">
        <f>IF(F88&gt;0, C88/F88, 0)</f>
        <v>0</v>
      </c>
      <c r="D96" s="46">
        <f>IF(F88&gt;0, D88/F88, 0)</f>
        <v>0</v>
      </c>
      <c r="E96" s="46">
        <f>IF(F88&gt;0, E88/F88, 0)</f>
        <v>0</v>
      </c>
      <c r="F96" s="47" t="s">
        <v>21</v>
      </c>
    </row>
    <row r="97" spans="2:6" x14ac:dyDescent="0.35">
      <c r="B97" s="44" t="s">
        <v>668</v>
      </c>
      <c r="C97" s="46">
        <f>IF(F89&gt;0, C89/F89, 0)</f>
        <v>0</v>
      </c>
      <c r="D97" s="46">
        <f>IF(F89&gt;0, D89/F89, 0)</f>
        <v>0</v>
      </c>
      <c r="E97" s="46">
        <f>IF(F89&gt;0, E89/F89, 0)</f>
        <v>0</v>
      </c>
      <c r="F97" s="47" t="s">
        <v>21</v>
      </c>
    </row>
    <row r="98" spans="2:6" x14ac:dyDescent="0.35">
      <c r="B98" s="44" t="s">
        <v>18</v>
      </c>
      <c r="C98" s="46">
        <f>IF(F90&gt;0, C90/F90, 0)</f>
        <v>0</v>
      </c>
      <c r="D98" s="46">
        <f>IF(F90&gt;0, D90/F90, 0)</f>
        <v>0</v>
      </c>
      <c r="E98" s="46">
        <f>IF(F90&gt;0, E90/F90, 0)</f>
        <v>1</v>
      </c>
      <c r="F98" s="47" t="s">
        <v>21</v>
      </c>
    </row>
    <row r="103" spans="2:6" ht="18.5" x14ac:dyDescent="0.45">
      <c r="B103" s="40" t="s">
        <v>669</v>
      </c>
    </row>
    <row r="105" spans="2:6" x14ac:dyDescent="0.35">
      <c r="B105" s="54" t="s">
        <v>649</v>
      </c>
    </row>
    <row r="106" spans="2:6" x14ac:dyDescent="0.35">
      <c r="B106" s="42" t="s">
        <v>670</v>
      </c>
      <c r="C106" s="42" t="s">
        <v>650</v>
      </c>
      <c r="D106" s="42" t="s">
        <v>651</v>
      </c>
      <c r="E106" s="42" t="s">
        <v>652</v>
      </c>
      <c r="F106" s="42" t="s">
        <v>653</v>
      </c>
    </row>
    <row r="107" spans="2:6" x14ac:dyDescent="0.35">
      <c r="B107" s="44" t="s">
        <v>671</v>
      </c>
      <c r="C107" s="45">
        <f>COUNTIFS('Recommendations'!F:F,"Low",'Recommendations'!M:M,"=Resolved")</f>
        <v>0</v>
      </c>
      <c r="D107" s="45">
        <f>COUNTIFS('Recommendations'!F:F,"=Low",'Recommendations'!M:M,"=Testing")</f>
        <v>0</v>
      </c>
      <c r="E107" s="45">
        <f>COUNTIFS('Recommendations'!F:F,"=Low",'Recommendations'!M:M,"=Outstanding")</f>
        <v>0</v>
      </c>
      <c r="F107" s="45">
        <f>SUM(C107:E107)</f>
        <v>0</v>
      </c>
    </row>
    <row r="108" spans="2:6" x14ac:dyDescent="0.35">
      <c r="B108" s="44" t="s">
        <v>672</v>
      </c>
      <c r="C108" s="45">
        <f>COUNTIFS('Recommendations'!F:F,"Medium",'Recommendations'!M:M,"=Resolved")</f>
        <v>0</v>
      </c>
      <c r="D108" s="45">
        <f>COUNTIFS('Recommendations'!F:F,"=Medium",'Recommendations'!M:M,"=Testing")</f>
        <v>0</v>
      </c>
      <c r="E108" s="45">
        <f>COUNTIFS('Recommendations'!F:F,"=Medium",'Recommendations'!M:M,"=Outstanding")</f>
        <v>0</v>
      </c>
      <c r="F108" s="45">
        <f>SUM(C108:E108)</f>
        <v>0</v>
      </c>
    </row>
    <row r="109" spans="2:6" x14ac:dyDescent="0.35">
      <c r="B109" s="44" t="s">
        <v>673</v>
      </c>
      <c r="C109" s="45">
        <f>COUNTIFS('Recommendations'!F:F,"High",'Recommendations'!M:M,"=Resolved")</f>
        <v>0</v>
      </c>
      <c r="D109" s="45">
        <f>COUNTIFS('Recommendations'!F:F,"=High",'Recommendations'!M:M,"=Testing")</f>
        <v>0</v>
      </c>
      <c r="E109" s="45">
        <f>COUNTIFS('Recommendations'!F:F,"=High",'Recommendations'!M:M,"=Outstanding")</f>
        <v>0</v>
      </c>
      <c r="F109" s="45">
        <f>SUM(C109:E109)</f>
        <v>0</v>
      </c>
    </row>
    <row r="110" spans="2:6" x14ac:dyDescent="0.35">
      <c r="B110" s="44" t="s">
        <v>19</v>
      </c>
      <c r="C110" s="45">
        <f>COUNTIFS('Recommendations'!F:F,"Unassessed",'Recommendations'!M:M,"=Resolved")</f>
        <v>0</v>
      </c>
      <c r="D110" s="45">
        <f>COUNTIFS('Recommendations'!F:F,"=Unassessed",'Recommendations'!M:M,"=Testing")</f>
        <v>0</v>
      </c>
      <c r="E110" s="45">
        <f>COUNTIFS('Recommendations'!F:F,"=Unassessed",'Recommendations'!M:M,"=Outstanding")</f>
        <v>113</v>
      </c>
      <c r="F110" s="45">
        <f>SUM(C110:E110)</f>
        <v>113</v>
      </c>
    </row>
    <row r="112" spans="2:6" x14ac:dyDescent="0.35">
      <c r="B112" s="54" t="s">
        <v>655</v>
      </c>
    </row>
    <row r="113" spans="2:15" x14ac:dyDescent="0.35">
      <c r="B113" s="55" t="s">
        <v>670</v>
      </c>
      <c r="C113" s="55" t="s">
        <v>650</v>
      </c>
      <c r="D113" s="55" t="s">
        <v>651</v>
      </c>
      <c r="E113" s="55" t="s">
        <v>652</v>
      </c>
      <c r="F113" s="55" t="s">
        <v>21</v>
      </c>
    </row>
    <row r="114" spans="2:15" x14ac:dyDescent="0.35">
      <c r="B114" s="44" t="s">
        <v>671</v>
      </c>
      <c r="C114" s="46">
        <f>IF(F107&gt;0, C107/F107, 0)</f>
        <v>0</v>
      </c>
      <c r="D114" s="46">
        <f>IF(F107&gt;0, D107/F107, 0)</f>
        <v>0</v>
      </c>
      <c r="E114" s="46">
        <f>IF(F107&gt;0, E107/F107, 0)</f>
        <v>0</v>
      </c>
      <c r="F114" s="47" t="s">
        <v>21</v>
      </c>
    </row>
    <row r="115" spans="2:15" x14ac:dyDescent="0.35">
      <c r="B115" s="44" t="s">
        <v>672</v>
      </c>
      <c r="C115" s="46">
        <f>IF(F108&gt;0, C108/F108, 0)</f>
        <v>0</v>
      </c>
      <c r="D115" s="46">
        <f>IF(F108&gt;0, D108/F108, 0)</f>
        <v>0</v>
      </c>
      <c r="E115" s="46">
        <f>IF(F108&gt;0, E108/F108, 0)</f>
        <v>0</v>
      </c>
      <c r="F115" s="47" t="s">
        <v>21</v>
      </c>
    </row>
    <row r="116" spans="2:15" x14ac:dyDescent="0.35">
      <c r="B116" s="44" t="s">
        <v>673</v>
      </c>
      <c r="C116" s="46">
        <f>IF(F109&gt;0, C109/F109, 0)</f>
        <v>0</v>
      </c>
      <c r="D116" s="46">
        <f>IF(F109&gt;0, D109/F109, 0)</f>
        <v>0</v>
      </c>
      <c r="E116" s="46">
        <f>IF(F109&gt;0, E109/F109, 0)</f>
        <v>0</v>
      </c>
      <c r="F116" s="47" t="s">
        <v>21</v>
      </c>
    </row>
    <row r="117" spans="2:15" x14ac:dyDescent="0.35">
      <c r="B117" s="44" t="s">
        <v>19</v>
      </c>
      <c r="C117" s="46">
        <f>IF(F110&gt;0, C110/F110, 0)</f>
        <v>0</v>
      </c>
      <c r="D117" s="46">
        <f>IF(F110&gt;0, D110/F110, 0)</f>
        <v>0</v>
      </c>
      <c r="E117" s="46">
        <f>IF(F110&gt;0, E110/F110, 0)</f>
        <v>1</v>
      </c>
      <c r="F117" s="47" t="s">
        <v>21</v>
      </c>
    </row>
    <row r="122" spans="2:15" ht="18.5" x14ac:dyDescent="0.45">
      <c r="B122" s="40" t="s">
        <v>674</v>
      </c>
      <c r="J122" s="40" t="s">
        <v>675</v>
      </c>
    </row>
    <row r="123" spans="2:15" x14ac:dyDescent="0.35">
      <c r="B123" s="42" t="s">
        <v>6</v>
      </c>
      <c r="C123" s="87" t="s">
        <v>676</v>
      </c>
      <c r="D123" s="87"/>
      <c r="E123" s="42" t="s">
        <v>642</v>
      </c>
      <c r="F123" s="42" t="s">
        <v>650</v>
      </c>
      <c r="G123" s="87" t="s">
        <v>677</v>
      </c>
      <c r="H123" s="87"/>
      <c r="J123" s="42" t="s">
        <v>6</v>
      </c>
      <c r="K123" s="42" t="s">
        <v>665</v>
      </c>
      <c r="L123" s="42" t="s">
        <v>666</v>
      </c>
      <c r="M123" s="42" t="s">
        <v>667</v>
      </c>
      <c r="N123" s="42" t="s">
        <v>668</v>
      </c>
      <c r="O123" s="42" t="s">
        <v>18</v>
      </c>
    </row>
    <row r="124" spans="2:15" x14ac:dyDescent="0.35">
      <c r="B124" s="48" t="s">
        <v>658</v>
      </c>
      <c r="C124" s="88" t="s">
        <v>21</v>
      </c>
      <c r="D124" s="88"/>
      <c r="E124" s="45">
        <f>COUNTIF('Recommendations'!G:G,"Phase1")-COUNTIFS('Recommendations'!G:G,"Phase1",'Recommendations'!H:H,"Risk Accepted")-COUNTIFS('Recommendations'!G:G,"Phase1",'Recommendations'!H:H,"N/A")</f>
        <v>0</v>
      </c>
      <c r="F124" s="45">
        <f>COUNTIFS('Recommendations'!G:G,"Phase1",'Recommendations'!M:M,"Resolved")</f>
        <v>0</v>
      </c>
      <c r="G124" s="89">
        <f t="shared" ref="G124:G129" si="4">IF(E124&gt;0,F124/E124,0)</f>
        <v>0</v>
      </c>
      <c r="H124" s="89"/>
      <c r="J124" s="48" t="s">
        <v>658</v>
      </c>
      <c r="K124" s="45">
        <f>COUNTIFS('Recommendations'!G:G,"Phase1",'Recommendations'!E:E,"Must")</f>
        <v>0</v>
      </c>
      <c r="L124" s="45">
        <f>COUNTIFS('Recommendations'!G:G,"Phase1",'Recommendations'!E:E,"Should")</f>
        <v>0</v>
      </c>
      <c r="M124" s="45">
        <f>COUNTIFS('Recommendations'!G:G,"Phase1",'Recommendations'!E:E,"Could")</f>
        <v>0</v>
      </c>
      <c r="N124" s="45">
        <f>COUNTIFS('Recommendations'!G:G,"Phase1",'Recommendations'!E:E,"Won't")</f>
        <v>0</v>
      </c>
      <c r="O124" s="45">
        <f>COUNTIFS('Recommendations'!G:G,"Phase1",'Recommendations'!E:E,"Unassigned")</f>
        <v>0</v>
      </c>
    </row>
    <row r="125" spans="2:15" x14ac:dyDescent="0.35">
      <c r="B125" s="48" t="s">
        <v>659</v>
      </c>
      <c r="C125" s="88" t="s">
        <v>21</v>
      </c>
      <c r="D125" s="88"/>
      <c r="E125" s="45">
        <f>COUNTIF('Recommendations'!G:G,"Phase2")-COUNTIFS('Recommendations'!G:G,"Phase2",'Recommendations'!H:H,"Risk Accepted")-COUNTIFS('Recommendations'!G:G,"Phase2",'Recommendations'!H:H,"N/A")</f>
        <v>0</v>
      </c>
      <c r="F125" s="45">
        <f>COUNTIFS('Recommendations'!G:G,"Phase2",'Recommendations'!M:M,"Resolved")</f>
        <v>0</v>
      </c>
      <c r="G125" s="89">
        <f t="shared" si="4"/>
        <v>0</v>
      </c>
      <c r="H125" s="89"/>
      <c r="J125" s="48" t="s">
        <v>659</v>
      </c>
      <c r="K125" s="45">
        <f>COUNTIFS('Recommendations'!G:G,"Phase2",'Recommendations'!E:E,"Must")</f>
        <v>0</v>
      </c>
      <c r="L125" s="45">
        <f>COUNTIFS('Recommendations'!G:G,"Phase2",'Recommendations'!E:E,"Should")</f>
        <v>0</v>
      </c>
      <c r="M125" s="45">
        <f>COUNTIFS('Recommendations'!G:G,"Phase2",'Recommendations'!E:E,"Could")</f>
        <v>0</v>
      </c>
      <c r="N125" s="45">
        <f>COUNTIFS('Recommendations'!G:G,"Phase2",'Recommendations'!E:E,"Won't")</f>
        <v>0</v>
      </c>
      <c r="O125" s="45">
        <f>COUNTIFS('Recommendations'!G:G,"Phase2",'Recommendations'!E:E,"Unassigned")</f>
        <v>0</v>
      </c>
    </row>
    <row r="126" spans="2:15" x14ac:dyDescent="0.35">
      <c r="B126" s="48" t="s">
        <v>660</v>
      </c>
      <c r="C126" s="88" t="s">
        <v>21</v>
      </c>
      <c r="D126" s="88"/>
      <c r="E126" s="45">
        <f>COUNTIF('Recommendations'!G:G,"Phase3")-COUNTIFS('Recommendations'!G:G,"Phase3",'Recommendations'!H:H,"Risk Accepted")-COUNTIFS('Recommendations'!G:G,"Phase3",'Recommendations'!H:H,"N/A")</f>
        <v>0</v>
      </c>
      <c r="F126" s="45">
        <f>COUNTIFS('Recommendations'!G:G,"Phase3",'Recommendations'!M:M,"Resolved")</f>
        <v>0</v>
      </c>
      <c r="G126" s="89">
        <f t="shared" si="4"/>
        <v>0</v>
      </c>
      <c r="H126" s="89"/>
      <c r="J126" s="48" t="s">
        <v>660</v>
      </c>
      <c r="K126" s="45">
        <f>COUNTIFS('Recommendations'!G:G,"Phase3",'Recommendations'!E:E,"Must")</f>
        <v>0</v>
      </c>
      <c r="L126" s="45">
        <f>COUNTIFS('Recommendations'!G:G,"Phase3",'Recommendations'!E:E,"Should")</f>
        <v>0</v>
      </c>
      <c r="M126" s="45">
        <f>COUNTIFS('Recommendations'!G:G,"Phase3",'Recommendations'!E:E,"Could")</f>
        <v>0</v>
      </c>
      <c r="N126" s="45">
        <f>COUNTIFS('Recommendations'!G:G,"Phase3",'Recommendations'!E:E,"Won't")</f>
        <v>0</v>
      </c>
      <c r="O126" s="45">
        <f>COUNTIFS('Recommendations'!G:G,"Phase3",'Recommendations'!E:E,"Unassigned")</f>
        <v>0</v>
      </c>
    </row>
    <row r="127" spans="2:15" x14ac:dyDescent="0.35">
      <c r="B127" s="48" t="s">
        <v>661</v>
      </c>
      <c r="C127" s="88" t="s">
        <v>21</v>
      </c>
      <c r="D127" s="88"/>
      <c r="E127" s="45">
        <f>COUNTIF('Recommendations'!G:G,"Phase4")-COUNTIFS('Recommendations'!G:G,"Phase4",'Recommendations'!H:H,"Risk Accepted")-COUNTIFS('Recommendations'!G:G,"Phase4",'Recommendations'!H:H,"N/A")</f>
        <v>0</v>
      </c>
      <c r="F127" s="45">
        <f>COUNTIFS('Recommendations'!G:G,"Phase4",'Recommendations'!M:M,"Resolved")</f>
        <v>0</v>
      </c>
      <c r="G127" s="89">
        <f t="shared" si="4"/>
        <v>0</v>
      </c>
      <c r="H127" s="89"/>
      <c r="J127" s="48" t="s">
        <v>661</v>
      </c>
      <c r="K127" s="45">
        <f>COUNTIFS('Recommendations'!G:G,"Phase4",'Recommendations'!E:E,"Must")</f>
        <v>0</v>
      </c>
      <c r="L127" s="45">
        <f>COUNTIFS('Recommendations'!G:G,"Phase4",'Recommendations'!E:E,"Should")</f>
        <v>0</v>
      </c>
      <c r="M127" s="45">
        <f>COUNTIFS('Recommendations'!G:G,"Phase4",'Recommendations'!E:E,"Could")</f>
        <v>0</v>
      </c>
      <c r="N127" s="45">
        <f>COUNTIFS('Recommendations'!G:G,"Phase4",'Recommendations'!E:E,"Won't")</f>
        <v>0</v>
      </c>
      <c r="O127" s="45">
        <f>COUNTIFS('Recommendations'!G:G,"Phase4",'Recommendations'!E:E,"Unassigned")</f>
        <v>0</v>
      </c>
    </row>
    <row r="128" spans="2:15" x14ac:dyDescent="0.35">
      <c r="B128" s="48" t="s">
        <v>662</v>
      </c>
      <c r="C128" s="88" t="s">
        <v>21</v>
      </c>
      <c r="D128" s="88"/>
      <c r="E128" s="45">
        <f>COUNTIF('Recommendations'!G:G,"Phase5")-COUNTIFS('Recommendations'!G:G,"Phase5",'Recommendations'!H:H,"Risk Accepted")-COUNTIFS('Recommendations'!G:G,"Phase5",'Recommendations'!H:H,"N/A")</f>
        <v>0</v>
      </c>
      <c r="F128" s="45">
        <f>COUNTIFS('Recommendations'!G:G,"Phase5",'Recommendations'!M:M,"Resolved")</f>
        <v>0</v>
      </c>
      <c r="G128" s="89">
        <f t="shared" si="4"/>
        <v>0</v>
      </c>
      <c r="H128" s="89"/>
      <c r="J128" s="48" t="s">
        <v>662</v>
      </c>
      <c r="K128" s="45">
        <f>COUNTIFS('Recommendations'!G:G,"Phase5",'Recommendations'!E:E,"Must")</f>
        <v>0</v>
      </c>
      <c r="L128" s="45">
        <f>COUNTIFS('Recommendations'!G:G,"Phase5",'Recommendations'!E:E,"Should")</f>
        <v>0</v>
      </c>
      <c r="M128" s="45">
        <f>COUNTIFS('Recommendations'!G:G,"Phase5",'Recommendations'!E:E,"Could")</f>
        <v>0</v>
      </c>
      <c r="N128" s="45">
        <f>COUNTIFS('Recommendations'!G:G,"Phase5",'Recommendations'!E:E,"Won't")</f>
        <v>0</v>
      </c>
      <c r="O128" s="45">
        <f>COUNTIFS('Recommendations'!G:G,"Phase5",'Recommendations'!E:E,"Unassigned")</f>
        <v>0</v>
      </c>
    </row>
    <row r="129" spans="2:24" x14ac:dyDescent="0.35">
      <c r="B129" s="48" t="s">
        <v>20</v>
      </c>
      <c r="C129" s="88" t="s">
        <v>21</v>
      </c>
      <c r="D129" s="88"/>
      <c r="E129" s="45">
        <f>COUNTIF('Recommendations'!G:G,"Pending")-COUNTIFS('Recommendations'!G:G,"Pending",'Recommendations'!H:H,"Risk Accepted")-COUNTIFS('Recommendations'!G:G,"Pending",'Recommendations'!H:H,"N/A")</f>
        <v>113</v>
      </c>
      <c r="F129" s="45">
        <f>COUNTIFS('Recommendations'!G:G,"Pending",'Recommendations'!M:M,"Resolved")</f>
        <v>0</v>
      </c>
      <c r="G129" s="89">
        <f t="shared" si="4"/>
        <v>0</v>
      </c>
      <c r="H129" s="89"/>
      <c r="J129" s="48" t="s">
        <v>20</v>
      </c>
      <c r="K129" s="45">
        <f>COUNTIFS('Recommendations'!G:G,"Pending",'Recommendations'!E:E,"Must")</f>
        <v>0</v>
      </c>
      <c r="L129" s="45">
        <f>COUNTIFS('Recommendations'!G:G,"Pending",'Recommendations'!E:E,"Should")</f>
        <v>0</v>
      </c>
      <c r="M129" s="45">
        <f>COUNTIFS('Recommendations'!G:G,"Pending",'Recommendations'!E:E,"Could")</f>
        <v>0</v>
      </c>
      <c r="N129" s="45">
        <f>COUNTIFS('Recommendations'!G:G,"Pending",'Recommendations'!E:E,"Won't")</f>
        <v>0</v>
      </c>
      <c r="O129" s="45">
        <f>COUNTIFS('Recommendations'!G:G,"Pending",'Recommendations'!E:E,"Unassigned")</f>
        <v>113</v>
      </c>
    </row>
    <row r="136" spans="2:24" ht="21" x14ac:dyDescent="0.5">
      <c r="B136" s="40" t="s">
        <v>678</v>
      </c>
      <c r="P136" s="57" t="s">
        <v>679</v>
      </c>
    </row>
    <row r="138" spans="2:24" ht="60" customHeight="1" x14ac:dyDescent="0.35">
      <c r="B138" s="90" t="s">
        <v>680</v>
      </c>
      <c r="C138" s="83"/>
      <c r="D138" s="83"/>
      <c r="E138" s="83"/>
      <c r="F138" s="83"/>
      <c r="P138" s="90" t="s">
        <v>681</v>
      </c>
      <c r="Q138" s="83"/>
      <c r="R138" s="83"/>
      <c r="S138" s="83"/>
      <c r="T138" s="83"/>
      <c r="U138" s="83"/>
      <c r="V138" s="83"/>
      <c r="W138" s="83"/>
    </row>
    <row r="140" spans="2:24" ht="30" customHeight="1" x14ac:dyDescent="0.35">
      <c r="P140" s="58" t="s">
        <v>682</v>
      </c>
      <c r="Q140" s="59">
        <f>C16</f>
        <v>0</v>
      </c>
      <c r="R140" s="60"/>
      <c r="S140" s="59">
        <f>C86</f>
        <v>0</v>
      </c>
      <c r="T140" s="60"/>
      <c r="U140" s="59">
        <f>C87</f>
        <v>0</v>
      </c>
      <c r="V140" s="60"/>
      <c r="W140" s="59">
        <f>C88</f>
        <v>0</v>
      </c>
      <c r="X140" s="60"/>
    </row>
    <row r="141" spans="2:24" ht="35" customHeight="1" x14ac:dyDescent="0.35">
      <c r="P141" s="61" t="s">
        <v>683</v>
      </c>
      <c r="Q141" s="61" t="s">
        <v>684</v>
      </c>
      <c r="R141" s="61" t="s">
        <v>685</v>
      </c>
      <c r="S141" s="61" t="s">
        <v>686</v>
      </c>
      <c r="T141" s="61" t="s">
        <v>687</v>
      </c>
      <c r="U141" s="61" t="s">
        <v>688</v>
      </c>
      <c r="V141" s="61" t="s">
        <v>689</v>
      </c>
      <c r="W141" s="61" t="s">
        <v>690</v>
      </c>
      <c r="X141" s="61" t="s">
        <v>691</v>
      </c>
    </row>
    <row r="142" spans="2:24" x14ac:dyDescent="0.35">
      <c r="O142" s="62" t="s">
        <v>692</v>
      </c>
      <c r="P142" s="63" t="s">
        <v>693</v>
      </c>
      <c r="Q142" s="64">
        <v>0</v>
      </c>
      <c r="R142" s="65">
        <f>IF(Dashboard!F16&gt;0, Q142/Dashboard!F16, "")</f>
        <v>0</v>
      </c>
      <c r="S142" s="64">
        <v>0</v>
      </c>
      <c r="T142" s="65" t="str">
        <f>IF(AND(NOT(ISBLANK(S142)),Dashboard!F86&gt;0), S142/Dashboard!F86, "")</f>
        <v/>
      </c>
      <c r="U142" s="64">
        <v>0</v>
      </c>
      <c r="V142" s="65" t="str">
        <f>IF(AND(NOT(ISBLANK(U142)),Dashboard!F87&gt;0), U142/Dashboard!F87, "")</f>
        <v/>
      </c>
      <c r="W142" s="64">
        <v>0</v>
      </c>
      <c r="X142" s="65" t="str">
        <f>IF(AND(NOT(ISBLANK(W142)),Dashboard!F88&gt;0), W142/Dashboard!F88, "")</f>
        <v/>
      </c>
    </row>
    <row r="143" spans="2:24" x14ac:dyDescent="0.35">
      <c r="P143" s="56"/>
      <c r="Q143" s="43"/>
      <c r="R143" s="46" t="str">
        <f>IF(AND(NOT(ISBLANK(Q143)),Dashboard!F16&gt;0), Q143/Dashboard!F16, "")</f>
        <v/>
      </c>
      <c r="S143" s="43"/>
      <c r="T143" s="46" t="str">
        <f>IF(AND(NOT(ISBLANK(S143)),Dashboard!F86&gt;0), S143/Dashboard!F86, "")</f>
        <v/>
      </c>
      <c r="U143" s="43"/>
      <c r="V143" s="46" t="str">
        <f>IF(AND(NOT(ISBLANK(U143)),Dashboard!F87&gt;0), U143/Dashboard!F87, "")</f>
        <v/>
      </c>
      <c r="W143" s="43"/>
      <c r="X143" s="46" t="str">
        <f>IF(AND(NOT(ISBLANK(W143)),Dashboard!F88&gt;0), W143/Dashboard!F88, "")</f>
        <v/>
      </c>
    </row>
    <row r="144" spans="2:24" x14ac:dyDescent="0.35">
      <c r="P144" s="56"/>
      <c r="Q144" s="43"/>
      <c r="R144" s="46" t="str">
        <f>IF(AND(NOT(ISBLANK(Q144)),Dashboard!F16&gt;0), Q144/Dashboard!F16, "")</f>
        <v/>
      </c>
      <c r="S144" s="43"/>
      <c r="T144" s="46" t="str">
        <f>IF(AND(NOT(ISBLANK(S144)),Dashboard!F86&gt;0), S144/Dashboard!F86, "")</f>
        <v/>
      </c>
      <c r="U144" s="43"/>
      <c r="V144" s="46" t="str">
        <f>IF(AND(NOT(ISBLANK(U144)),Dashboard!F87&gt;0), U144/Dashboard!F87, "")</f>
        <v/>
      </c>
      <c r="W144" s="43"/>
      <c r="X144" s="46" t="str">
        <f>IF(AND(NOT(ISBLANK(W144)),Dashboard!F88&gt;0), W144/Dashboard!F88, "")</f>
        <v/>
      </c>
    </row>
    <row r="145" spans="16:24" x14ac:dyDescent="0.35">
      <c r="P145" s="56"/>
      <c r="Q145" s="43"/>
      <c r="R145" s="46" t="str">
        <f>IF(AND(NOT(ISBLANK(Q145)),Dashboard!F16&gt;0), Q145/Dashboard!F16, "")</f>
        <v/>
      </c>
      <c r="S145" s="43"/>
      <c r="T145" s="46" t="str">
        <f>IF(AND(NOT(ISBLANK(S145)),Dashboard!F86&gt;0), S145/Dashboard!F86, "")</f>
        <v/>
      </c>
      <c r="U145" s="43"/>
      <c r="V145" s="46" t="str">
        <f>IF(AND(NOT(ISBLANK(U145)),Dashboard!F87&gt;0), U145/Dashboard!F87, "")</f>
        <v/>
      </c>
      <c r="W145" s="43"/>
      <c r="X145" s="46" t="str">
        <f>IF(AND(NOT(ISBLANK(W145)),Dashboard!F88&gt;0), W145/Dashboard!F88, "")</f>
        <v/>
      </c>
    </row>
    <row r="146" spans="16:24" x14ac:dyDescent="0.35">
      <c r="P146" s="56"/>
      <c r="Q146" s="43"/>
      <c r="R146" s="46" t="str">
        <f>IF(AND(NOT(ISBLANK(Q146)),Dashboard!F16&gt;0), Q146/Dashboard!F16, "")</f>
        <v/>
      </c>
      <c r="S146" s="43"/>
      <c r="T146" s="46" t="str">
        <f>IF(AND(NOT(ISBLANK(S146)),Dashboard!F86&gt;0), S146/Dashboard!F86, "")</f>
        <v/>
      </c>
      <c r="U146" s="43"/>
      <c r="V146" s="46" t="str">
        <f>IF(AND(NOT(ISBLANK(U146)),Dashboard!F87&gt;0), U146/Dashboard!F87, "")</f>
        <v/>
      </c>
      <c r="W146" s="43"/>
      <c r="X146" s="46" t="str">
        <f>IF(AND(NOT(ISBLANK(W146)),Dashboard!F88&gt;0), W146/Dashboard!F88, "")</f>
        <v/>
      </c>
    </row>
    <row r="147" spans="16:24" x14ac:dyDescent="0.35">
      <c r="P147" s="56"/>
      <c r="Q147" s="43"/>
      <c r="R147" s="46" t="str">
        <f>IF(AND(NOT(ISBLANK(Q147)),Dashboard!F16&gt;0), Q147/Dashboard!F16, "")</f>
        <v/>
      </c>
      <c r="S147" s="43"/>
      <c r="T147" s="46" t="str">
        <f>IF(AND(NOT(ISBLANK(S147)),Dashboard!F86&gt;0), S147/Dashboard!F86, "")</f>
        <v/>
      </c>
      <c r="U147" s="43"/>
      <c r="V147" s="46" t="str">
        <f>IF(AND(NOT(ISBLANK(U147)),Dashboard!F87&gt;0), U147/Dashboard!F87, "")</f>
        <v/>
      </c>
      <c r="W147" s="43"/>
      <c r="X147" s="46" t="str">
        <f>IF(AND(NOT(ISBLANK(W147)),Dashboard!F88&gt;0), W147/Dashboard!F88, "")</f>
        <v/>
      </c>
    </row>
    <row r="148" spans="16:24" x14ac:dyDescent="0.35">
      <c r="P148" s="56"/>
      <c r="Q148" s="43"/>
      <c r="R148" s="46" t="str">
        <f>IF(AND(NOT(ISBLANK(Q148)),Dashboard!F16&gt;0), Q148/Dashboard!F16, "")</f>
        <v/>
      </c>
      <c r="S148" s="43"/>
      <c r="T148" s="46" t="str">
        <f>IF(AND(NOT(ISBLANK(S148)),Dashboard!F86&gt;0), S148/Dashboard!F86, "")</f>
        <v/>
      </c>
      <c r="U148" s="43"/>
      <c r="V148" s="46" t="str">
        <f>IF(AND(NOT(ISBLANK(U148)),Dashboard!F87&gt;0), U148/Dashboard!F87, "")</f>
        <v/>
      </c>
      <c r="W148" s="43"/>
      <c r="X148" s="46" t="str">
        <f>IF(AND(NOT(ISBLANK(W148)),Dashboard!F88&gt;0), W148/Dashboard!F88, "")</f>
        <v/>
      </c>
    </row>
    <row r="149" spans="16:24" x14ac:dyDescent="0.35">
      <c r="P149" s="56"/>
      <c r="Q149" s="43"/>
      <c r="R149" s="46" t="str">
        <f>IF(AND(NOT(ISBLANK(Q149)),Dashboard!F16&gt;0), Q149/Dashboard!F16, "")</f>
        <v/>
      </c>
      <c r="S149" s="43"/>
      <c r="T149" s="46" t="str">
        <f>IF(AND(NOT(ISBLANK(S149)),Dashboard!F86&gt;0), S149/Dashboard!F86, "")</f>
        <v/>
      </c>
      <c r="U149" s="43"/>
      <c r="V149" s="46" t="str">
        <f>IF(AND(NOT(ISBLANK(U149)),Dashboard!F87&gt;0), U149/Dashboard!F87, "")</f>
        <v/>
      </c>
      <c r="W149" s="43"/>
      <c r="X149" s="46" t="str">
        <f>IF(AND(NOT(ISBLANK(W149)),Dashboard!F88&gt;0), W149/Dashboard!F88, "")</f>
        <v/>
      </c>
    </row>
    <row r="150" spans="16:24" x14ac:dyDescent="0.35">
      <c r="P150" s="56"/>
      <c r="Q150" s="43"/>
      <c r="R150" s="46" t="str">
        <f>IF(AND(NOT(ISBLANK(Q150)),Dashboard!F16&gt;0), Q150/Dashboard!F16, "")</f>
        <v/>
      </c>
      <c r="S150" s="43"/>
      <c r="T150" s="46" t="str">
        <f>IF(AND(NOT(ISBLANK(S150)),Dashboard!F86&gt;0), S150/Dashboard!F86, "")</f>
        <v/>
      </c>
      <c r="U150" s="43"/>
      <c r="V150" s="46" t="str">
        <f>IF(AND(NOT(ISBLANK(U150)),Dashboard!F87&gt;0), U150/Dashboard!F87, "")</f>
        <v/>
      </c>
      <c r="W150" s="43"/>
      <c r="X150" s="46" t="str">
        <f>IF(AND(NOT(ISBLANK(W150)),Dashboard!F88&gt;0), W150/Dashboard!F88, "")</f>
        <v/>
      </c>
    </row>
    <row r="151" spans="16:24" x14ac:dyDescent="0.35">
      <c r="P151" s="56"/>
      <c r="Q151" s="43"/>
      <c r="R151" s="46" t="str">
        <f>IF(AND(NOT(ISBLANK(Q151)),Dashboard!F16&gt;0), Q151/Dashboard!F16, "")</f>
        <v/>
      </c>
      <c r="S151" s="43"/>
      <c r="T151" s="46" t="str">
        <f>IF(AND(NOT(ISBLANK(S151)),Dashboard!F86&gt;0), S151/Dashboard!F86, "")</f>
        <v/>
      </c>
      <c r="U151" s="43"/>
      <c r="V151" s="46" t="str">
        <f>IF(AND(NOT(ISBLANK(U151)),Dashboard!F87&gt;0), U151/Dashboard!F87, "")</f>
        <v/>
      </c>
      <c r="W151" s="43"/>
      <c r="X151" s="46" t="str">
        <f>IF(AND(NOT(ISBLANK(W151)),Dashboard!F88&gt;0), W151/Dashboard!F88, "")</f>
        <v/>
      </c>
    </row>
    <row r="152" spans="16:24" x14ac:dyDescent="0.35">
      <c r="P152" s="56"/>
      <c r="Q152" s="43"/>
      <c r="R152" s="46" t="str">
        <f>IF(AND(NOT(ISBLANK(Q152)),Dashboard!F16&gt;0), Q152/Dashboard!F16, "")</f>
        <v/>
      </c>
      <c r="S152" s="43"/>
      <c r="T152" s="46" t="str">
        <f>IF(AND(NOT(ISBLANK(S152)),Dashboard!F86&gt;0), S152/Dashboard!F86, "")</f>
        <v/>
      </c>
      <c r="U152" s="43"/>
      <c r="V152" s="46" t="str">
        <f>IF(AND(NOT(ISBLANK(U152)),Dashboard!F87&gt;0), U152/Dashboard!F87, "")</f>
        <v/>
      </c>
      <c r="W152" s="43"/>
      <c r="X152" s="46" t="str">
        <f>IF(AND(NOT(ISBLANK(W152)),Dashboard!F88&gt;0), W152/Dashboard!F88, "")</f>
        <v/>
      </c>
    </row>
    <row r="153" spans="16:24" x14ac:dyDescent="0.35">
      <c r="P153" s="56"/>
      <c r="Q153" s="43"/>
      <c r="R153" s="46" t="str">
        <f>IF(AND(NOT(ISBLANK(Q153)),Dashboard!F16&gt;0), Q153/Dashboard!F16, "")</f>
        <v/>
      </c>
      <c r="S153" s="43"/>
      <c r="T153" s="46" t="str">
        <f>IF(AND(NOT(ISBLANK(S153)),Dashboard!F86&gt;0), S153/Dashboard!F86, "")</f>
        <v/>
      </c>
      <c r="U153" s="43"/>
      <c r="V153" s="46" t="str">
        <f>IF(AND(NOT(ISBLANK(U153)),Dashboard!F87&gt;0), U153/Dashboard!F87, "")</f>
        <v/>
      </c>
      <c r="W153" s="43"/>
      <c r="X153" s="46" t="str">
        <f>IF(AND(NOT(ISBLANK(W153)),Dashboard!F88&gt;0), W153/Dashboard!F88, "")</f>
        <v/>
      </c>
    </row>
    <row r="154" spans="16:24" x14ac:dyDescent="0.35">
      <c r="P154" s="56"/>
      <c r="Q154" s="43"/>
      <c r="R154" s="46" t="str">
        <f>IF(AND(NOT(ISBLANK(Q154)),Dashboard!F16&gt;0), Q154/Dashboard!F16, "")</f>
        <v/>
      </c>
      <c r="S154" s="43"/>
      <c r="T154" s="46" t="str">
        <f>IF(AND(NOT(ISBLANK(S154)),Dashboard!F86&gt;0), S154/Dashboard!F86, "")</f>
        <v/>
      </c>
      <c r="U154" s="43"/>
      <c r="V154" s="46" t="str">
        <f>IF(AND(NOT(ISBLANK(U154)),Dashboard!F87&gt;0), U154/Dashboard!F87, "")</f>
        <v/>
      </c>
      <c r="W154" s="43"/>
      <c r="X154" s="46" t="str">
        <f>IF(AND(NOT(ISBLANK(W154)),Dashboard!F88&gt;0), W154/Dashboard!F88, "")</f>
        <v/>
      </c>
    </row>
    <row r="155" spans="16:24" x14ac:dyDescent="0.35">
      <c r="P155" s="56"/>
      <c r="Q155" s="43"/>
      <c r="R155" s="46" t="str">
        <f>IF(AND(NOT(ISBLANK(Q155)),Dashboard!F16&gt;0), Q155/Dashboard!F16, "")</f>
        <v/>
      </c>
      <c r="S155" s="43"/>
      <c r="T155" s="46" t="str">
        <f>IF(AND(NOT(ISBLANK(S155)),Dashboard!F86&gt;0), S155/Dashboard!F86, "")</f>
        <v/>
      </c>
      <c r="U155" s="43"/>
      <c r="V155" s="46" t="str">
        <f>IF(AND(NOT(ISBLANK(U155)),Dashboard!F87&gt;0), U155/Dashboard!F87, "")</f>
        <v/>
      </c>
      <c r="W155" s="43"/>
      <c r="X155" s="46" t="str">
        <f>IF(AND(NOT(ISBLANK(W155)),Dashboard!F88&gt;0), W155/Dashboard!F88, "")</f>
        <v/>
      </c>
    </row>
    <row r="156" spans="16:24" x14ac:dyDescent="0.35">
      <c r="P156" s="56"/>
      <c r="Q156" s="43"/>
      <c r="R156" s="46" t="str">
        <f>IF(AND(NOT(ISBLANK(Q156)),Dashboard!F16&gt;0), Q156/Dashboard!F16, "")</f>
        <v/>
      </c>
      <c r="S156" s="43"/>
      <c r="T156" s="46" t="str">
        <f>IF(AND(NOT(ISBLANK(S156)),Dashboard!F86&gt;0), S156/Dashboard!F86, "")</f>
        <v/>
      </c>
      <c r="U156" s="43"/>
      <c r="V156" s="46" t="str">
        <f>IF(AND(NOT(ISBLANK(U156)),Dashboard!F87&gt;0), U156/Dashboard!F87, "")</f>
        <v/>
      </c>
      <c r="W156" s="43"/>
      <c r="X156" s="46" t="str">
        <f>IF(AND(NOT(ISBLANK(W156)),Dashboard!F88&gt;0), W156/Dashboard!F88, "")</f>
        <v/>
      </c>
    </row>
    <row r="157" spans="16:24" x14ac:dyDescent="0.35">
      <c r="P157" s="56"/>
      <c r="Q157" s="43"/>
      <c r="R157" s="46" t="str">
        <f>IF(AND(NOT(ISBLANK(Q157)),Dashboard!F16&gt;0), Q157/Dashboard!F16, "")</f>
        <v/>
      </c>
      <c r="S157" s="43"/>
      <c r="T157" s="46" t="str">
        <f>IF(AND(NOT(ISBLANK(S157)),Dashboard!F86&gt;0), S157/Dashboard!F86, "")</f>
        <v/>
      </c>
      <c r="U157" s="43"/>
      <c r="V157" s="46" t="str">
        <f>IF(AND(NOT(ISBLANK(U157)),Dashboard!F87&gt;0), U157/Dashboard!F87, "")</f>
        <v/>
      </c>
      <c r="W157" s="43"/>
      <c r="X157" s="46" t="str">
        <f>IF(AND(NOT(ISBLANK(W157)),Dashboard!F88&gt;0), W157/Dashboard!F88, "")</f>
        <v/>
      </c>
    </row>
    <row r="158" spans="16:24" x14ac:dyDescent="0.35">
      <c r="P158" s="56"/>
      <c r="Q158" s="43"/>
      <c r="R158" s="46" t="str">
        <f>IF(AND(NOT(ISBLANK(Q158)),Dashboard!F16&gt;0), Q158/Dashboard!F16, "")</f>
        <v/>
      </c>
      <c r="S158" s="43"/>
      <c r="T158" s="46" t="str">
        <f>IF(AND(NOT(ISBLANK(S158)),Dashboard!F86&gt;0), S158/Dashboard!F86, "")</f>
        <v/>
      </c>
      <c r="U158" s="43"/>
      <c r="V158" s="46" t="str">
        <f>IF(AND(NOT(ISBLANK(U158)),Dashboard!F87&gt;0), U158/Dashboard!F87, "")</f>
        <v/>
      </c>
      <c r="W158" s="43"/>
      <c r="X158" s="46" t="str">
        <f>IF(AND(NOT(ISBLANK(W158)),Dashboard!F88&gt;0), W158/Dashboard!F88, "")</f>
        <v/>
      </c>
    </row>
    <row r="159" spans="16:24" x14ac:dyDescent="0.35">
      <c r="P159" s="56"/>
      <c r="Q159" s="43"/>
      <c r="R159" s="46" t="str">
        <f>IF(AND(NOT(ISBLANK(Q159)),Dashboard!F16&gt;0), Q159/Dashboard!F16, "")</f>
        <v/>
      </c>
      <c r="S159" s="43"/>
      <c r="T159" s="46" t="str">
        <f>IF(AND(NOT(ISBLANK(S159)),Dashboard!F86&gt;0), S159/Dashboard!F86, "")</f>
        <v/>
      </c>
      <c r="U159" s="43"/>
      <c r="V159" s="46" t="str">
        <f>IF(AND(NOT(ISBLANK(U159)),Dashboard!F87&gt;0), U159/Dashboard!F87, "")</f>
        <v/>
      </c>
      <c r="W159" s="43"/>
      <c r="X159" s="46" t="str">
        <f>IF(AND(NOT(ISBLANK(W159)),Dashboard!F88&gt;0), W159/Dashboard!F88, "")</f>
        <v/>
      </c>
    </row>
    <row r="160" spans="16:24" x14ac:dyDescent="0.35">
      <c r="P160" s="56"/>
      <c r="Q160" s="43"/>
      <c r="R160" s="46" t="str">
        <f>IF(AND(NOT(ISBLANK(Q160)),Dashboard!F16&gt;0), Q160/Dashboard!F16, "")</f>
        <v/>
      </c>
      <c r="S160" s="43"/>
      <c r="T160" s="46" t="str">
        <f>IF(AND(NOT(ISBLANK(S160)),Dashboard!F86&gt;0), S160/Dashboard!F86, "")</f>
        <v/>
      </c>
      <c r="U160" s="43"/>
      <c r="V160" s="46" t="str">
        <f>IF(AND(NOT(ISBLANK(U160)),Dashboard!F87&gt;0), U160/Dashboard!F87, "")</f>
        <v/>
      </c>
      <c r="W160" s="43"/>
      <c r="X160" s="46" t="str">
        <f>IF(AND(NOT(ISBLANK(W160)),Dashboard!F88&gt;0), W160/Dashboard!F88, "")</f>
        <v/>
      </c>
    </row>
    <row r="161" spans="16:24" x14ac:dyDescent="0.35">
      <c r="P161" s="56"/>
      <c r="Q161" s="43"/>
      <c r="R161" s="46" t="str">
        <f>IF(AND(NOT(ISBLANK(Q161)),Dashboard!F16&gt;0), Q161/Dashboard!F16, "")</f>
        <v/>
      </c>
      <c r="S161" s="43"/>
      <c r="T161" s="46" t="str">
        <f>IF(AND(NOT(ISBLANK(S161)),Dashboard!F86&gt;0), S161/Dashboard!F86, "")</f>
        <v/>
      </c>
      <c r="U161" s="43"/>
      <c r="V161" s="46" t="str">
        <f>IF(AND(NOT(ISBLANK(U161)),Dashboard!F87&gt;0), U161/Dashboard!F87, "")</f>
        <v/>
      </c>
      <c r="W161" s="43"/>
      <c r="X161" s="46" t="str">
        <f>IF(AND(NOT(ISBLANK(W161)),Dashboard!F88&gt;0), W161/Dashboard!F88, "")</f>
        <v/>
      </c>
    </row>
    <row r="162" spans="16:24" x14ac:dyDescent="0.35">
      <c r="P162" s="56"/>
      <c r="Q162" s="43"/>
      <c r="R162" s="46" t="str">
        <f>IF(AND(NOT(ISBLANK(Q162)),Dashboard!F16&gt;0), Q162/Dashboard!F16, "")</f>
        <v/>
      </c>
      <c r="S162" s="43"/>
      <c r="T162" s="46" t="str">
        <f>IF(AND(NOT(ISBLANK(S162)),Dashboard!F86&gt;0), S162/Dashboard!F86, "")</f>
        <v/>
      </c>
      <c r="U162" s="43"/>
      <c r="V162" s="46" t="str">
        <f>IF(AND(NOT(ISBLANK(U162)),Dashboard!F87&gt;0), U162/Dashboard!F87, "")</f>
        <v/>
      </c>
      <c r="W162" s="43"/>
      <c r="X162" s="46" t="str">
        <f>IF(AND(NOT(ISBLANK(W162)),Dashboard!F88&gt;0), W162/Dashboard!F88, "")</f>
        <v/>
      </c>
    </row>
    <row r="163" spans="16:24" x14ac:dyDescent="0.35">
      <c r="P163" s="56"/>
      <c r="Q163" s="43"/>
      <c r="R163" s="46" t="str">
        <f>IF(AND(NOT(ISBLANK(Q163)),Dashboard!F16&gt;0), Q163/Dashboard!F16, "")</f>
        <v/>
      </c>
      <c r="S163" s="43"/>
      <c r="T163" s="46" t="str">
        <f>IF(AND(NOT(ISBLANK(S163)),Dashboard!F86&gt;0), S163/Dashboard!F86, "")</f>
        <v/>
      </c>
      <c r="U163" s="43"/>
      <c r="V163" s="46" t="str">
        <f>IF(AND(NOT(ISBLANK(U163)),Dashboard!F87&gt;0), U163/Dashboard!F87, "")</f>
        <v/>
      </c>
      <c r="W163" s="43"/>
      <c r="X163" s="46" t="str">
        <f>IF(AND(NOT(ISBLANK(W163)),Dashboard!F88&gt;0), W163/Dashboard!F88, "")</f>
        <v/>
      </c>
    </row>
    <row r="164" spans="16:24" x14ac:dyDescent="0.35">
      <c r="P164" s="56"/>
      <c r="Q164" s="43"/>
      <c r="R164" s="46" t="str">
        <f>IF(AND(NOT(ISBLANK(Q164)),Dashboard!F16&gt;0), Q164/Dashboard!F16, "")</f>
        <v/>
      </c>
      <c r="S164" s="43"/>
      <c r="T164" s="46" t="str">
        <f>IF(AND(NOT(ISBLANK(S164)),Dashboard!F86&gt;0), S164/Dashboard!F86, "")</f>
        <v/>
      </c>
      <c r="U164" s="43"/>
      <c r="V164" s="46" t="str">
        <f>IF(AND(NOT(ISBLANK(U164)),Dashboard!F87&gt;0), U164/Dashboard!F87, "")</f>
        <v/>
      </c>
      <c r="W164" s="43"/>
      <c r="X164" s="46" t="str">
        <f>IF(AND(NOT(ISBLANK(W164)),Dashboard!F88&gt;0), W164/Dashboard!F88, "")</f>
        <v/>
      </c>
    </row>
    <row r="165" spans="16:24" x14ac:dyDescent="0.35">
      <c r="P165" s="56"/>
      <c r="Q165" s="43"/>
      <c r="R165" s="46" t="str">
        <f>IF(AND(NOT(ISBLANK(Q165)),Dashboard!F16&gt;0), Q165/Dashboard!F16, "")</f>
        <v/>
      </c>
      <c r="S165" s="43"/>
      <c r="T165" s="46" t="str">
        <f>IF(AND(NOT(ISBLANK(S165)),Dashboard!F86&gt;0), S165/Dashboard!F86, "")</f>
        <v/>
      </c>
      <c r="U165" s="43"/>
      <c r="V165" s="46" t="str">
        <f>IF(AND(NOT(ISBLANK(U165)),Dashboard!F87&gt;0), U165/Dashboard!F87, "")</f>
        <v/>
      </c>
      <c r="W165" s="43"/>
      <c r="X165" s="46" t="str">
        <f>IF(AND(NOT(ISBLANK(W165)),Dashboard!F88&gt;0), W165/Dashboard!F88, "")</f>
        <v/>
      </c>
    </row>
    <row r="166" spans="16:24" x14ac:dyDescent="0.35">
      <c r="P166" s="56"/>
      <c r="Q166" s="43"/>
      <c r="R166" s="46" t="str">
        <f>IF(AND(NOT(ISBLANK(Q166)),Dashboard!F16&gt;0), Q166/Dashboard!F16, "")</f>
        <v/>
      </c>
      <c r="S166" s="43"/>
      <c r="T166" s="46" t="str">
        <f>IF(AND(NOT(ISBLANK(S166)),Dashboard!F86&gt;0), S166/Dashboard!F86, "")</f>
        <v/>
      </c>
      <c r="U166" s="43"/>
      <c r="V166" s="46" t="str">
        <f>IF(AND(NOT(ISBLANK(U166)),Dashboard!F87&gt;0), U166/Dashboard!F87, "")</f>
        <v/>
      </c>
      <c r="W166" s="43"/>
      <c r="X166" s="46" t="str">
        <f>IF(AND(NOT(ISBLANK(W166)),Dashboard!F88&gt;0), W166/Dashboard!F88, "")</f>
        <v/>
      </c>
    </row>
    <row r="167" spans="16:24" x14ac:dyDescent="0.35">
      <c r="P167" s="56"/>
      <c r="Q167" s="43"/>
      <c r="R167" s="46" t="str">
        <f>IF(AND(NOT(ISBLANK(Q167)),Dashboard!F16&gt;0), Q167/Dashboard!F16, "")</f>
        <v/>
      </c>
      <c r="S167" s="43"/>
      <c r="T167" s="46" t="str">
        <f>IF(AND(NOT(ISBLANK(S167)),Dashboard!F86&gt;0), S167/Dashboard!F86, "")</f>
        <v/>
      </c>
      <c r="U167" s="43"/>
      <c r="V167" s="46" t="str">
        <f>IF(AND(NOT(ISBLANK(U167)),Dashboard!F87&gt;0), U167/Dashboard!F87, "")</f>
        <v/>
      </c>
      <c r="W167" s="43"/>
      <c r="X167" s="46" t="str">
        <f>IF(AND(NOT(ISBLANK(W167)),Dashboard!F88&gt;0), W167/Dashboard!F88, "")</f>
        <v/>
      </c>
    </row>
    <row r="168" spans="16:24" x14ac:dyDescent="0.35">
      <c r="P168" s="56"/>
      <c r="Q168" s="43"/>
      <c r="R168" s="46" t="str">
        <f>IF(AND(NOT(ISBLANK(Q168)),Dashboard!F16&gt;0), Q168/Dashboard!F16, "")</f>
        <v/>
      </c>
      <c r="S168" s="43"/>
      <c r="T168" s="46" t="str">
        <f>IF(AND(NOT(ISBLANK(S168)),Dashboard!F86&gt;0), S168/Dashboard!F86, "")</f>
        <v/>
      </c>
      <c r="U168" s="43"/>
      <c r="V168" s="46" t="str">
        <f>IF(AND(NOT(ISBLANK(U168)),Dashboard!F87&gt;0), U168/Dashboard!F87, "")</f>
        <v/>
      </c>
      <c r="W168" s="43"/>
      <c r="X168" s="46" t="str">
        <f>IF(AND(NOT(ISBLANK(W168)),Dashboard!F88&gt;0), W168/Dashboard!F88, "")</f>
        <v/>
      </c>
    </row>
    <row r="169" spans="16:24" x14ac:dyDescent="0.35">
      <c r="P169" s="56"/>
      <c r="Q169" s="43"/>
      <c r="R169" s="46" t="str">
        <f>IF(AND(NOT(ISBLANK(Q169)),Dashboard!F16&gt;0), Q169/Dashboard!F16, "")</f>
        <v/>
      </c>
      <c r="S169" s="43"/>
      <c r="T169" s="46" t="str">
        <f>IF(AND(NOT(ISBLANK(S169)),Dashboard!F86&gt;0), S169/Dashboard!F86, "")</f>
        <v/>
      </c>
      <c r="U169" s="43"/>
      <c r="V169" s="46" t="str">
        <f>IF(AND(NOT(ISBLANK(U169)),Dashboard!F87&gt;0), U169/Dashboard!F87, "")</f>
        <v/>
      </c>
      <c r="W169" s="43"/>
      <c r="X169" s="46" t="str">
        <f>IF(AND(NOT(ISBLANK(W169)),Dashboard!F88&gt;0), W169/Dashboard!F88, "")</f>
        <v/>
      </c>
    </row>
    <row r="170" spans="16:24" x14ac:dyDescent="0.35">
      <c r="P170" s="56"/>
      <c r="Q170" s="43"/>
      <c r="R170" s="46" t="str">
        <f>IF(AND(NOT(ISBLANK(Q170)),Dashboard!F16&gt;0), Q170/Dashboard!F16, "")</f>
        <v/>
      </c>
      <c r="S170" s="43"/>
      <c r="T170" s="46" t="str">
        <f>IF(AND(NOT(ISBLANK(S170)),Dashboard!F86&gt;0), S170/Dashboard!F86, "")</f>
        <v/>
      </c>
      <c r="U170" s="43"/>
      <c r="V170" s="46" t="str">
        <f>IF(AND(NOT(ISBLANK(U170)),Dashboard!F87&gt;0), U170/Dashboard!F87, "")</f>
        <v/>
      </c>
      <c r="W170" s="43"/>
      <c r="X170" s="46" t="str">
        <f>IF(AND(NOT(ISBLANK(W170)),Dashboard!F88&gt;0), W170/Dashboard!F88, "")</f>
        <v/>
      </c>
    </row>
    <row r="171" spans="16:24" x14ac:dyDescent="0.35">
      <c r="P171" s="56"/>
      <c r="Q171" s="43"/>
      <c r="R171" s="46" t="str">
        <f>IF(AND(NOT(ISBLANK(Q171)),Dashboard!F16&gt;0), Q171/Dashboard!F16, "")</f>
        <v/>
      </c>
      <c r="S171" s="43"/>
      <c r="T171" s="46" t="str">
        <f>IF(AND(NOT(ISBLANK(S171)),Dashboard!F86&gt;0), S171/Dashboard!F86, "")</f>
        <v/>
      </c>
      <c r="U171" s="43"/>
      <c r="V171" s="46" t="str">
        <f>IF(AND(NOT(ISBLANK(U171)),Dashboard!F87&gt;0), U171/Dashboard!F87, "")</f>
        <v/>
      </c>
      <c r="W171" s="43"/>
      <c r="X171" s="46" t="str">
        <f>IF(AND(NOT(ISBLANK(W171)),Dashboard!F88&gt;0), W171/Dashboard!F88, "")</f>
        <v/>
      </c>
    </row>
    <row r="172" spans="16:24" x14ac:dyDescent="0.35">
      <c r="P172" s="56"/>
      <c r="Q172" s="43"/>
      <c r="R172" s="46" t="str">
        <f>IF(AND(NOT(ISBLANK(Q172)),Dashboard!F16&gt;0), Q172/Dashboard!F16, "")</f>
        <v/>
      </c>
      <c r="S172" s="43"/>
      <c r="T172" s="46" t="str">
        <f>IF(AND(NOT(ISBLANK(S172)),Dashboard!F86&gt;0), S172/Dashboard!F86, "")</f>
        <v/>
      </c>
      <c r="U172" s="43"/>
      <c r="V172" s="46" t="str">
        <f>IF(AND(NOT(ISBLANK(U172)),Dashboard!F87&gt;0), U172/Dashboard!F87, "")</f>
        <v/>
      </c>
      <c r="W172" s="43"/>
      <c r="X172" s="46" t="str">
        <f>IF(AND(NOT(ISBLANK(W172)),Dashboard!F88&gt;0), W172/Dashboard!F88, "")</f>
        <v/>
      </c>
    </row>
    <row r="177" spans="2:22" ht="21" x14ac:dyDescent="0.5">
      <c r="B177" s="40" t="s">
        <v>694</v>
      </c>
      <c r="P177" s="57" t="s">
        <v>695</v>
      </c>
    </row>
    <row r="179" spans="2:22" ht="45" customHeight="1" x14ac:dyDescent="0.35">
      <c r="B179" s="90" t="s">
        <v>696</v>
      </c>
      <c r="C179" s="83"/>
      <c r="D179" s="83"/>
      <c r="E179" s="83"/>
      <c r="F179" s="83"/>
      <c r="P179" s="90" t="s">
        <v>697</v>
      </c>
      <c r="Q179" s="83"/>
      <c r="R179" s="83"/>
      <c r="S179" s="83"/>
      <c r="T179" s="83"/>
      <c r="U179" s="83"/>
    </row>
    <row r="180" spans="2:22" ht="35" customHeight="1" x14ac:dyDescent="0.35">
      <c r="P180" s="87" t="s">
        <v>698</v>
      </c>
      <c r="Q180" s="87"/>
      <c r="R180" s="87" t="s">
        <v>699</v>
      </c>
      <c r="S180" s="87"/>
      <c r="T180" s="87"/>
    </row>
    <row r="181" spans="2:22" ht="30" customHeight="1" x14ac:dyDescent="0.35">
      <c r="P181" s="91">
        <v>0</v>
      </c>
      <c r="Q181" s="92"/>
      <c r="R181" s="93" t="s">
        <v>700</v>
      </c>
      <c r="S181" s="94"/>
      <c r="T181" s="94"/>
    </row>
    <row r="184" spans="2:22" ht="25" customHeight="1" x14ac:dyDescent="0.35">
      <c r="P184" s="66" t="s">
        <v>683</v>
      </c>
      <c r="Q184" s="66" t="s">
        <v>701</v>
      </c>
      <c r="R184" s="66" t="s">
        <v>702</v>
      </c>
      <c r="S184" s="95" t="s">
        <v>8</v>
      </c>
      <c r="T184" s="95"/>
      <c r="U184" s="95"/>
      <c r="V184" s="83"/>
    </row>
    <row r="185" spans="2:22" ht="20" customHeight="1" x14ac:dyDescent="0.35">
      <c r="P185" s="68"/>
      <c r="Q185" s="69"/>
      <c r="R185" s="70" t="str">
        <f>IF(AND(NOT(ISBLANK(Q185)), Dashboard!$P181&gt;0), Q185/Dashboard!$P181, "")</f>
        <v/>
      </c>
      <c r="S185" s="96"/>
      <c r="T185" s="97"/>
      <c r="U185" s="97"/>
      <c r="V185" s="97"/>
    </row>
    <row r="186" spans="2:22" ht="20" customHeight="1" x14ac:dyDescent="0.35">
      <c r="P186" s="68"/>
      <c r="Q186" s="69"/>
      <c r="R186" s="70" t="str">
        <f>IF(AND(NOT(ISBLANK(Q186)), Dashboard!$P181&gt;0), Q186/Dashboard!$P181, "")</f>
        <v/>
      </c>
      <c r="S186" s="96"/>
      <c r="T186" s="97"/>
      <c r="U186" s="97"/>
      <c r="V186" s="97"/>
    </row>
    <row r="187" spans="2:22" ht="20" customHeight="1" x14ac:dyDescent="0.35">
      <c r="P187" s="68"/>
      <c r="Q187" s="69"/>
      <c r="R187" s="70" t="str">
        <f>IF(AND(NOT(ISBLANK(Q187)), Dashboard!$P181&gt;0), Q187/Dashboard!$P181, "")</f>
        <v/>
      </c>
      <c r="S187" s="96"/>
      <c r="T187" s="97"/>
      <c r="U187" s="97"/>
      <c r="V187" s="97"/>
    </row>
    <row r="188" spans="2:22" ht="20" customHeight="1" x14ac:dyDescent="0.35">
      <c r="P188" s="68"/>
      <c r="Q188" s="69"/>
      <c r="R188" s="70" t="str">
        <f>IF(AND(NOT(ISBLANK(Q188)), Dashboard!$P181&gt;0), Q188/Dashboard!$P181, "")</f>
        <v/>
      </c>
      <c r="S188" s="96"/>
      <c r="T188" s="97"/>
      <c r="U188" s="97"/>
      <c r="V188" s="97"/>
    </row>
    <row r="189" spans="2:22" ht="20" customHeight="1" x14ac:dyDescent="0.35">
      <c r="P189" s="68"/>
      <c r="Q189" s="69"/>
      <c r="R189" s="70" t="str">
        <f>IF(AND(NOT(ISBLANK(Q189)), Dashboard!$P181&gt;0), Q189/Dashboard!$P181, "")</f>
        <v/>
      </c>
      <c r="S189" s="96"/>
      <c r="T189" s="97"/>
      <c r="U189" s="97"/>
      <c r="V189" s="97"/>
    </row>
    <row r="190" spans="2:22" ht="20" customHeight="1" x14ac:dyDescent="0.35">
      <c r="P190" s="68"/>
      <c r="Q190" s="69"/>
      <c r="R190" s="70" t="str">
        <f>IF(AND(NOT(ISBLANK(Q190)), Dashboard!$P181&gt;0), Q190/Dashboard!$P181, "")</f>
        <v/>
      </c>
      <c r="S190" s="96"/>
      <c r="T190" s="97"/>
      <c r="U190" s="97"/>
      <c r="V190" s="97"/>
    </row>
    <row r="191" spans="2:22" ht="20" customHeight="1" x14ac:dyDescent="0.35">
      <c r="P191" s="68"/>
      <c r="Q191" s="69"/>
      <c r="R191" s="70" t="str">
        <f>IF(AND(NOT(ISBLANK(Q191)), Dashboard!$P181&gt;0), Q191/Dashboard!$P181, "")</f>
        <v/>
      </c>
      <c r="S191" s="96"/>
      <c r="T191" s="97"/>
      <c r="U191" s="97"/>
      <c r="V191" s="97"/>
    </row>
    <row r="192" spans="2:22" ht="20" customHeight="1" x14ac:dyDescent="0.35">
      <c r="P192" s="68"/>
      <c r="Q192" s="69"/>
      <c r="R192" s="70" t="str">
        <f>IF(AND(NOT(ISBLANK(Q192)), Dashboard!$P181&gt;0), Q192/Dashboard!$P181, "")</f>
        <v/>
      </c>
      <c r="S192" s="96"/>
      <c r="T192" s="97"/>
      <c r="U192" s="97"/>
      <c r="V192" s="97"/>
    </row>
    <row r="193" spans="2:22" ht="20" customHeight="1" x14ac:dyDescent="0.35">
      <c r="P193" s="68"/>
      <c r="Q193" s="69"/>
      <c r="R193" s="70" t="str">
        <f>IF(AND(NOT(ISBLANK(Q193)), Dashboard!$P181&gt;0), Q193/Dashboard!$P181, "")</f>
        <v/>
      </c>
      <c r="S193" s="96"/>
      <c r="T193" s="97"/>
      <c r="U193" s="97"/>
      <c r="V193" s="97"/>
    </row>
    <row r="194" spans="2:22" ht="20" customHeight="1" x14ac:dyDescent="0.35">
      <c r="P194" s="68"/>
      <c r="Q194" s="69"/>
      <c r="R194" s="70" t="str">
        <f>IF(AND(NOT(ISBLANK(Q194)), Dashboard!$P181&gt;0), Q194/Dashboard!$P181, "")</f>
        <v/>
      </c>
      <c r="S194" s="96"/>
      <c r="T194" s="97"/>
      <c r="U194" s="97"/>
      <c r="V194" s="97"/>
    </row>
    <row r="195" spans="2:22" ht="20" customHeight="1" x14ac:dyDescent="0.35">
      <c r="P195" s="68"/>
      <c r="Q195" s="69"/>
      <c r="R195" s="70" t="str">
        <f>IF(AND(NOT(ISBLANK(Q195)), Dashboard!$P181&gt;0), Q195/Dashboard!$P181, "")</f>
        <v/>
      </c>
      <c r="S195" s="96"/>
      <c r="T195" s="97"/>
      <c r="U195" s="97"/>
      <c r="V195" s="97"/>
    </row>
    <row r="196" spans="2:22" ht="20" customHeight="1" x14ac:dyDescent="0.35">
      <c r="P196" s="68"/>
      <c r="Q196" s="69"/>
      <c r="R196" s="70" t="str">
        <f>IF(AND(NOT(ISBLANK(Q196)), Dashboard!$P181&gt;0), Q196/Dashboard!$P181, "")</f>
        <v/>
      </c>
      <c r="S196" s="96"/>
      <c r="T196" s="97"/>
      <c r="U196" s="97"/>
      <c r="V196" s="97"/>
    </row>
    <row r="197" spans="2:22" ht="20" customHeight="1" x14ac:dyDescent="0.35">
      <c r="P197" s="68"/>
      <c r="Q197" s="69"/>
      <c r="R197" s="70" t="str">
        <f>IF(AND(NOT(ISBLANK(Q197)), Dashboard!$P181&gt;0), Q197/Dashboard!$P181, "")</f>
        <v/>
      </c>
      <c r="S197" s="96"/>
      <c r="T197" s="97"/>
      <c r="U197" s="97"/>
      <c r="V197" s="97"/>
    </row>
    <row r="198" spans="2:22" ht="20" customHeight="1" x14ac:dyDescent="0.35">
      <c r="P198" s="68"/>
      <c r="Q198" s="69"/>
      <c r="R198" s="70" t="str">
        <f>IF(AND(NOT(ISBLANK(Q198)), Dashboard!$P181&gt;0), Q198/Dashboard!$P181, "")</f>
        <v/>
      </c>
      <c r="S198" s="96"/>
      <c r="T198" s="97"/>
      <c r="U198" s="97"/>
      <c r="V198" s="97"/>
    </row>
    <row r="199" spans="2:22" ht="20" customHeight="1" x14ac:dyDescent="0.35">
      <c r="P199" s="68"/>
      <c r="Q199" s="69"/>
      <c r="R199" s="70" t="str">
        <f>IF(AND(NOT(ISBLANK(Q199)), Dashboard!$P181&gt;0), Q199/Dashboard!$P181, "")</f>
        <v/>
      </c>
      <c r="S199" s="96"/>
      <c r="T199" s="97"/>
      <c r="U199" s="97"/>
      <c r="V199" s="97"/>
    </row>
    <row r="200" spans="2:22" ht="20" customHeight="1" x14ac:dyDescent="0.35">
      <c r="P200" s="68"/>
      <c r="Q200" s="69"/>
      <c r="R200" s="70" t="str">
        <f>IF(AND(NOT(ISBLANK(Q200)), Dashboard!$P181&gt;0), Q200/Dashboard!$P181, "")</f>
        <v/>
      </c>
      <c r="S200" s="96"/>
      <c r="T200" s="97"/>
      <c r="U200" s="97"/>
      <c r="V200" s="97"/>
    </row>
    <row r="201" spans="2:22" ht="20" customHeight="1" x14ac:dyDescent="0.35">
      <c r="P201" s="68"/>
      <c r="Q201" s="69"/>
      <c r="R201" s="70" t="str">
        <f>IF(AND(NOT(ISBLANK(Q201)), Dashboard!$P181&gt;0), Q201/Dashboard!$P181, "")</f>
        <v/>
      </c>
      <c r="S201" s="96"/>
      <c r="T201" s="97"/>
      <c r="U201" s="97"/>
      <c r="V201" s="97"/>
    </row>
    <row r="202" spans="2:22" ht="20" customHeight="1" x14ac:dyDescent="0.35">
      <c r="P202" s="68"/>
      <c r="Q202" s="69"/>
      <c r="R202" s="70" t="str">
        <f>IF(AND(NOT(ISBLANK(Q202)), Dashboard!$P181&gt;0), Q202/Dashboard!$P181, "")</f>
        <v/>
      </c>
      <c r="S202" s="96"/>
      <c r="T202" s="97"/>
      <c r="U202" s="97"/>
      <c r="V202" s="97"/>
    </row>
    <row r="203" spans="2:22" ht="20" customHeight="1" x14ac:dyDescent="0.35">
      <c r="P203" s="68"/>
      <c r="Q203" s="69"/>
      <c r="R203" s="70" t="str">
        <f>IF(AND(NOT(ISBLANK(Q203)), Dashboard!$P181&gt;0), Q203/Dashboard!$P181, "")</f>
        <v/>
      </c>
      <c r="S203" s="96"/>
      <c r="T203" s="97"/>
      <c r="U203" s="97"/>
      <c r="V203" s="97"/>
    </row>
    <row r="204" spans="2:22" ht="20" customHeight="1" x14ac:dyDescent="0.35">
      <c r="P204" s="68"/>
      <c r="Q204" s="69"/>
      <c r="R204" s="70" t="str">
        <f>IF(AND(NOT(ISBLANK(Q204)), Dashboard!$P181&gt;0), Q204/Dashboard!$P181, "")</f>
        <v/>
      </c>
      <c r="S204" s="96"/>
      <c r="T204" s="97"/>
      <c r="U204" s="97"/>
      <c r="V204" s="97"/>
    </row>
    <row r="208" spans="2:22" ht="32" customHeight="1" x14ac:dyDescent="0.35">
      <c r="B208" s="81" t="s">
        <v>574</v>
      </c>
      <c r="C208" s="81"/>
      <c r="D208" s="81"/>
      <c r="E208" s="81"/>
      <c r="F208" s="81"/>
      <c r="G208" s="81"/>
      <c r="H208" s="81"/>
      <c r="I208" s="81"/>
    </row>
  </sheetData>
  <mergeCells count="55">
    <mergeCell ref="B208:I208"/>
    <mergeCell ref="S200:V200"/>
    <mergeCell ref="S201:V201"/>
    <mergeCell ref="S202:V202"/>
    <mergeCell ref="S203:V203"/>
    <mergeCell ref="S204:V204"/>
    <mergeCell ref="S195:V195"/>
    <mergeCell ref="S196:V196"/>
    <mergeCell ref="S197:V197"/>
    <mergeCell ref="S198:V198"/>
    <mergeCell ref="S199:V199"/>
    <mergeCell ref="S190:V190"/>
    <mergeCell ref="S191:V191"/>
    <mergeCell ref="S192:V192"/>
    <mergeCell ref="S193:V193"/>
    <mergeCell ref="S194:V194"/>
    <mergeCell ref="S185:V185"/>
    <mergeCell ref="S186:V186"/>
    <mergeCell ref="S187:V187"/>
    <mergeCell ref="S188:V188"/>
    <mergeCell ref="S189:V189"/>
    <mergeCell ref="P180:Q180"/>
    <mergeCell ref="R180:T180"/>
    <mergeCell ref="P181:Q181"/>
    <mergeCell ref="R181:T181"/>
    <mergeCell ref="S184:V184"/>
    <mergeCell ref="C129:D129"/>
    <mergeCell ref="G129:H129"/>
    <mergeCell ref="B138:F138"/>
    <mergeCell ref="P138:W138"/>
    <mergeCell ref="B179:F179"/>
    <mergeCell ref="P179:U179"/>
    <mergeCell ref="C126:D126"/>
    <mergeCell ref="G126:H126"/>
    <mergeCell ref="C127:D127"/>
    <mergeCell ref="G127:H127"/>
    <mergeCell ref="C128:D128"/>
    <mergeCell ref="G128:H128"/>
    <mergeCell ref="C123:D123"/>
    <mergeCell ref="G123:H123"/>
    <mergeCell ref="C124:D124"/>
    <mergeCell ref="G124:H124"/>
    <mergeCell ref="C125:D125"/>
    <mergeCell ref="G125:H125"/>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24:H129">
    <cfRule type="expression" dxfId="32" priority="4">
      <formula>$G124&gt;=0.8</formula>
    </cfRule>
    <cfRule type="expression" dxfId="31" priority="5">
      <formula>AND($G124&gt;=0.5,$G124&lt;0.8)</formula>
    </cfRule>
    <cfRule type="expression" dxfId="30" priority="6">
      <formula>$G124&lt;0.5</formula>
    </cfRule>
  </conditionalFormatting>
  <conditionalFormatting sqref="K124:K129">
    <cfRule type="cellIs" dxfId="29" priority="7" operator="greaterThan">
      <formula>0</formula>
    </cfRule>
  </conditionalFormatting>
  <conditionalFormatting sqref="L124:L129">
    <cfRule type="cellIs" dxfId="28" priority="8" operator="greaterThan">
      <formula>0</formula>
    </cfRule>
  </conditionalFormatting>
  <conditionalFormatting sqref="M124:M129">
    <cfRule type="cellIs" dxfId="27" priority="9" operator="greaterThan">
      <formula>0</formula>
    </cfRule>
  </conditionalFormatting>
  <conditionalFormatting sqref="N124:N129">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43" xr:uid="{00000000-0002-0000-0100-000000000000}">
      <formula1>0</formula1>
      <formula2>C16</formula2>
    </dataValidation>
    <dataValidation type="whole" allowBlank="1" showErrorMessage="1" errorTitle="Invalid count" error="Value must be between 0 and the current implemented total." sqref="S143" xr:uid="{00000000-0002-0000-0100-000001000000}">
      <formula1>0</formula1>
      <formula2>C86</formula2>
    </dataValidation>
    <dataValidation type="whole" allowBlank="1" showErrorMessage="1" errorTitle="Invalid count" error="Value must be between 0 and the current implemented total." sqref="U143" xr:uid="{00000000-0002-0000-0100-000002000000}">
      <formula1>0</formula1>
      <formula2>C87</formula2>
    </dataValidation>
    <dataValidation type="whole" allowBlank="1" showErrorMessage="1" errorTitle="Invalid count" error="Value must be between 0 and the current implemented total." sqref="W143" xr:uid="{00000000-0002-0000-0100-000003000000}">
      <formula1>0</formula1>
      <formula2>C88</formula2>
    </dataValidation>
    <dataValidation type="whole" allowBlank="1" showErrorMessage="1" errorTitle="Invalid overall count" error="Overall count must be between 0 and the current implemented total." sqref="Q144" xr:uid="{00000000-0002-0000-0100-000004000000}">
      <formula1>0</formula1>
      <formula2>C16</formula2>
    </dataValidation>
    <dataValidation type="whole" allowBlank="1" showErrorMessage="1" errorTitle="Invalid count" error="Value must be between 0 and the current implemented total." sqref="S144" xr:uid="{00000000-0002-0000-0100-000005000000}">
      <formula1>0</formula1>
      <formula2>C86</formula2>
    </dataValidation>
    <dataValidation type="whole" allowBlank="1" showErrorMessage="1" errorTitle="Invalid count" error="Value must be between 0 and the current implemented total." sqref="U144" xr:uid="{00000000-0002-0000-0100-000006000000}">
      <formula1>0</formula1>
      <formula2>C87</formula2>
    </dataValidation>
    <dataValidation type="whole" allowBlank="1" showErrorMessage="1" errorTitle="Invalid count" error="Value must be between 0 and the current implemented total." sqref="W144" xr:uid="{00000000-0002-0000-0100-000007000000}">
      <formula1>0</formula1>
      <formula2>C88</formula2>
    </dataValidation>
    <dataValidation type="whole" allowBlank="1" showErrorMessage="1" errorTitle="Invalid overall count" error="Overall count must be between 0 and the current implemented total." sqref="Q145" xr:uid="{00000000-0002-0000-0100-000008000000}">
      <formula1>0</formula1>
      <formula2>C16</formula2>
    </dataValidation>
    <dataValidation type="whole" allowBlank="1" showErrorMessage="1" errorTitle="Invalid count" error="Value must be between 0 and the current implemented total." sqref="S145" xr:uid="{00000000-0002-0000-0100-000009000000}">
      <formula1>0</formula1>
      <formula2>C86</formula2>
    </dataValidation>
    <dataValidation type="whole" allowBlank="1" showErrorMessage="1" errorTitle="Invalid count" error="Value must be between 0 and the current implemented total." sqref="U145" xr:uid="{00000000-0002-0000-0100-00000A000000}">
      <formula1>0</formula1>
      <formula2>C87</formula2>
    </dataValidation>
    <dataValidation type="whole" allowBlank="1" showErrorMessage="1" errorTitle="Invalid count" error="Value must be between 0 and the current implemented total." sqref="W145" xr:uid="{00000000-0002-0000-0100-00000B000000}">
      <formula1>0</formula1>
      <formula2>C88</formula2>
    </dataValidation>
    <dataValidation type="whole" allowBlank="1" showErrorMessage="1" errorTitle="Invalid overall count" error="Overall count must be between 0 and the current implemented total." sqref="Q146" xr:uid="{00000000-0002-0000-0100-00000C000000}">
      <formula1>0</formula1>
      <formula2>C16</formula2>
    </dataValidation>
    <dataValidation type="whole" allowBlank="1" showErrorMessage="1" errorTitle="Invalid count" error="Value must be between 0 and the current implemented total." sqref="S146" xr:uid="{00000000-0002-0000-0100-00000D000000}">
      <formula1>0</formula1>
      <formula2>C86</formula2>
    </dataValidation>
    <dataValidation type="whole" allowBlank="1" showErrorMessage="1" errorTitle="Invalid count" error="Value must be between 0 and the current implemented total." sqref="U146" xr:uid="{00000000-0002-0000-0100-00000E000000}">
      <formula1>0</formula1>
      <formula2>C87</formula2>
    </dataValidation>
    <dataValidation type="whole" allowBlank="1" showErrorMessage="1" errorTitle="Invalid count" error="Value must be between 0 and the current implemented total." sqref="W146" xr:uid="{00000000-0002-0000-0100-00000F000000}">
      <formula1>0</formula1>
      <formula2>C88</formula2>
    </dataValidation>
    <dataValidation type="whole" allowBlank="1" showErrorMessage="1" errorTitle="Invalid overall count" error="Overall count must be between 0 and the current implemented total." sqref="Q147" xr:uid="{00000000-0002-0000-0100-000010000000}">
      <formula1>0</formula1>
      <formula2>C16</formula2>
    </dataValidation>
    <dataValidation type="whole" allowBlank="1" showErrorMessage="1" errorTitle="Invalid count" error="Value must be between 0 and the current implemented total." sqref="S147" xr:uid="{00000000-0002-0000-0100-000011000000}">
      <formula1>0</formula1>
      <formula2>C86</formula2>
    </dataValidation>
    <dataValidation type="whole" allowBlank="1" showErrorMessage="1" errorTitle="Invalid count" error="Value must be between 0 and the current implemented total." sqref="U147" xr:uid="{00000000-0002-0000-0100-000012000000}">
      <formula1>0</formula1>
      <formula2>C87</formula2>
    </dataValidation>
    <dataValidation type="whole" allowBlank="1" showErrorMessage="1" errorTitle="Invalid count" error="Value must be between 0 and the current implemented total." sqref="W147" xr:uid="{00000000-0002-0000-0100-000013000000}">
      <formula1>0</formula1>
      <formula2>C88</formula2>
    </dataValidation>
    <dataValidation type="whole" allowBlank="1" showErrorMessage="1" errorTitle="Invalid overall count" error="Overall count must be between 0 and the current implemented total." sqref="Q148" xr:uid="{00000000-0002-0000-0100-000014000000}">
      <formula1>0</formula1>
      <formula2>C16</formula2>
    </dataValidation>
    <dataValidation type="whole" allowBlank="1" showErrorMessage="1" errorTitle="Invalid count" error="Value must be between 0 and the current implemented total." sqref="S148" xr:uid="{00000000-0002-0000-0100-000015000000}">
      <formula1>0</formula1>
      <formula2>C86</formula2>
    </dataValidation>
    <dataValidation type="whole" allowBlank="1" showErrorMessage="1" errorTitle="Invalid count" error="Value must be between 0 and the current implemented total." sqref="U148" xr:uid="{00000000-0002-0000-0100-000016000000}">
      <formula1>0</formula1>
      <formula2>C87</formula2>
    </dataValidation>
    <dataValidation type="whole" allowBlank="1" showErrorMessage="1" errorTitle="Invalid count" error="Value must be between 0 and the current implemented total." sqref="W148" xr:uid="{00000000-0002-0000-0100-000017000000}">
      <formula1>0</formula1>
      <formula2>C88</formula2>
    </dataValidation>
    <dataValidation type="whole" allowBlank="1" showErrorMessage="1" errorTitle="Invalid overall count" error="Overall count must be between 0 and the current implemented total." sqref="Q149" xr:uid="{00000000-0002-0000-0100-000018000000}">
      <formula1>0</formula1>
      <formula2>C16</formula2>
    </dataValidation>
    <dataValidation type="whole" allowBlank="1" showErrorMessage="1" errorTitle="Invalid count" error="Value must be between 0 and the current implemented total." sqref="S149" xr:uid="{00000000-0002-0000-0100-000019000000}">
      <formula1>0</formula1>
      <formula2>C86</formula2>
    </dataValidation>
    <dataValidation type="whole" allowBlank="1" showErrorMessage="1" errorTitle="Invalid count" error="Value must be between 0 and the current implemented total." sqref="U149" xr:uid="{00000000-0002-0000-0100-00001A000000}">
      <formula1>0</formula1>
      <formula2>C87</formula2>
    </dataValidation>
    <dataValidation type="whole" allowBlank="1" showErrorMessage="1" errorTitle="Invalid count" error="Value must be between 0 and the current implemented total." sqref="W149" xr:uid="{00000000-0002-0000-0100-00001B000000}">
      <formula1>0</formula1>
      <formula2>C88</formula2>
    </dataValidation>
    <dataValidation type="whole" allowBlank="1" showErrorMessage="1" errorTitle="Invalid overall count" error="Overall count must be between 0 and the current implemented total." sqref="Q150" xr:uid="{00000000-0002-0000-0100-00001C000000}">
      <formula1>0</formula1>
      <formula2>C16</formula2>
    </dataValidation>
    <dataValidation type="whole" allowBlank="1" showErrorMessage="1" errorTitle="Invalid count" error="Value must be between 0 and the current implemented total." sqref="S150" xr:uid="{00000000-0002-0000-0100-00001D000000}">
      <formula1>0</formula1>
      <formula2>C86</formula2>
    </dataValidation>
    <dataValidation type="whole" allowBlank="1" showErrorMessage="1" errorTitle="Invalid count" error="Value must be between 0 and the current implemented total." sqref="U150" xr:uid="{00000000-0002-0000-0100-00001E000000}">
      <formula1>0</formula1>
      <formula2>C87</formula2>
    </dataValidation>
    <dataValidation type="whole" allowBlank="1" showErrorMessage="1" errorTitle="Invalid count" error="Value must be between 0 and the current implemented total." sqref="W150" xr:uid="{00000000-0002-0000-0100-00001F000000}">
      <formula1>0</formula1>
      <formula2>C88</formula2>
    </dataValidation>
    <dataValidation type="whole" allowBlank="1" showErrorMessage="1" errorTitle="Invalid overall count" error="Overall count must be between 0 and the current implemented total." sqref="Q151" xr:uid="{00000000-0002-0000-0100-000020000000}">
      <formula1>0</formula1>
      <formula2>C16</formula2>
    </dataValidation>
    <dataValidation type="whole" allowBlank="1" showErrorMessage="1" errorTitle="Invalid count" error="Value must be between 0 and the current implemented total." sqref="S151" xr:uid="{00000000-0002-0000-0100-000021000000}">
      <formula1>0</formula1>
      <formula2>C86</formula2>
    </dataValidation>
    <dataValidation type="whole" allowBlank="1" showErrorMessage="1" errorTitle="Invalid count" error="Value must be between 0 and the current implemented total." sqref="U151" xr:uid="{00000000-0002-0000-0100-000022000000}">
      <formula1>0</formula1>
      <formula2>C87</formula2>
    </dataValidation>
    <dataValidation type="whole" allowBlank="1" showErrorMessage="1" errorTitle="Invalid count" error="Value must be between 0 and the current implemented total." sqref="W151" xr:uid="{00000000-0002-0000-0100-000023000000}">
      <formula1>0</formula1>
      <formula2>C88</formula2>
    </dataValidation>
    <dataValidation type="whole" allowBlank="1" showErrorMessage="1" errorTitle="Invalid overall count" error="Overall count must be between 0 and the current implemented total." sqref="Q152" xr:uid="{00000000-0002-0000-0100-000024000000}">
      <formula1>0</formula1>
      <formula2>C16</formula2>
    </dataValidation>
    <dataValidation type="whole" allowBlank="1" showErrorMessage="1" errorTitle="Invalid count" error="Value must be between 0 and the current implemented total." sqref="S152" xr:uid="{00000000-0002-0000-0100-000025000000}">
      <formula1>0</formula1>
      <formula2>C86</formula2>
    </dataValidation>
    <dataValidation type="whole" allowBlank="1" showErrorMessage="1" errorTitle="Invalid count" error="Value must be between 0 and the current implemented total." sqref="U152" xr:uid="{00000000-0002-0000-0100-000026000000}">
      <formula1>0</formula1>
      <formula2>C87</formula2>
    </dataValidation>
    <dataValidation type="whole" allowBlank="1" showErrorMessage="1" errorTitle="Invalid count" error="Value must be between 0 and the current implemented total." sqref="W152" xr:uid="{00000000-0002-0000-0100-000027000000}">
      <formula1>0</formula1>
      <formula2>C88</formula2>
    </dataValidation>
    <dataValidation type="whole" allowBlank="1" showErrorMessage="1" errorTitle="Invalid overall count" error="Overall count must be between 0 and the current implemented total." sqref="Q153" xr:uid="{00000000-0002-0000-0100-000028000000}">
      <formula1>0</formula1>
      <formula2>C16</formula2>
    </dataValidation>
    <dataValidation type="whole" allowBlank="1" showErrorMessage="1" errorTitle="Invalid count" error="Value must be between 0 and the current implemented total." sqref="S153" xr:uid="{00000000-0002-0000-0100-000029000000}">
      <formula1>0</formula1>
      <formula2>C86</formula2>
    </dataValidation>
    <dataValidation type="whole" allowBlank="1" showErrorMessage="1" errorTitle="Invalid count" error="Value must be between 0 and the current implemented total." sqref="U153" xr:uid="{00000000-0002-0000-0100-00002A000000}">
      <formula1>0</formula1>
      <formula2>C87</formula2>
    </dataValidation>
    <dataValidation type="whole" allowBlank="1" showErrorMessage="1" errorTitle="Invalid count" error="Value must be between 0 and the current implemented total." sqref="W153" xr:uid="{00000000-0002-0000-0100-00002B000000}">
      <formula1>0</formula1>
      <formula2>C88</formula2>
    </dataValidation>
    <dataValidation type="whole" allowBlank="1" showErrorMessage="1" errorTitle="Invalid overall count" error="Overall count must be between 0 and the current implemented total." sqref="Q154" xr:uid="{00000000-0002-0000-0100-00002C000000}">
      <formula1>0</formula1>
      <formula2>C16</formula2>
    </dataValidation>
    <dataValidation type="whole" allowBlank="1" showErrorMessage="1" errorTitle="Invalid count" error="Value must be between 0 and the current implemented total." sqref="S154" xr:uid="{00000000-0002-0000-0100-00002D000000}">
      <formula1>0</formula1>
      <formula2>C86</formula2>
    </dataValidation>
    <dataValidation type="whole" allowBlank="1" showErrorMessage="1" errorTitle="Invalid count" error="Value must be between 0 and the current implemented total." sqref="U154" xr:uid="{00000000-0002-0000-0100-00002E000000}">
      <formula1>0</formula1>
      <formula2>C87</formula2>
    </dataValidation>
    <dataValidation type="whole" allowBlank="1" showErrorMessage="1" errorTitle="Invalid count" error="Value must be between 0 and the current implemented total." sqref="W154" xr:uid="{00000000-0002-0000-0100-00002F000000}">
      <formula1>0</formula1>
      <formula2>C88</formula2>
    </dataValidation>
    <dataValidation type="whole" allowBlank="1" showErrorMessage="1" errorTitle="Invalid overall count" error="Overall count must be between 0 and the current implemented total." sqref="Q155" xr:uid="{00000000-0002-0000-0100-000030000000}">
      <formula1>0</formula1>
      <formula2>C16</formula2>
    </dataValidation>
    <dataValidation type="whole" allowBlank="1" showErrorMessage="1" errorTitle="Invalid count" error="Value must be between 0 and the current implemented total." sqref="S155" xr:uid="{00000000-0002-0000-0100-000031000000}">
      <formula1>0</formula1>
      <formula2>C86</formula2>
    </dataValidation>
    <dataValidation type="whole" allowBlank="1" showErrorMessage="1" errorTitle="Invalid count" error="Value must be between 0 and the current implemented total." sqref="U155" xr:uid="{00000000-0002-0000-0100-000032000000}">
      <formula1>0</formula1>
      <formula2>C87</formula2>
    </dataValidation>
    <dataValidation type="whole" allowBlank="1" showErrorMessage="1" errorTitle="Invalid count" error="Value must be between 0 and the current implemented total." sqref="W155" xr:uid="{00000000-0002-0000-0100-000033000000}">
      <formula1>0</formula1>
      <formula2>C88</formula2>
    </dataValidation>
    <dataValidation type="whole" allowBlank="1" showErrorMessage="1" errorTitle="Invalid overall count" error="Overall count must be between 0 and the current implemented total." sqref="Q156" xr:uid="{00000000-0002-0000-0100-000034000000}">
      <formula1>0</formula1>
      <formula2>C16</formula2>
    </dataValidation>
    <dataValidation type="whole" allowBlank="1" showErrorMessage="1" errorTitle="Invalid count" error="Value must be between 0 and the current implemented total." sqref="S156" xr:uid="{00000000-0002-0000-0100-000035000000}">
      <formula1>0</formula1>
      <formula2>C86</formula2>
    </dataValidation>
    <dataValidation type="whole" allowBlank="1" showErrorMessage="1" errorTitle="Invalid count" error="Value must be between 0 and the current implemented total." sqref="U156" xr:uid="{00000000-0002-0000-0100-000036000000}">
      <formula1>0</formula1>
      <formula2>C87</formula2>
    </dataValidation>
    <dataValidation type="whole" allowBlank="1" showErrorMessage="1" errorTitle="Invalid count" error="Value must be between 0 and the current implemented total." sqref="W156" xr:uid="{00000000-0002-0000-0100-000037000000}">
      <formula1>0</formula1>
      <formula2>C88</formula2>
    </dataValidation>
    <dataValidation type="whole" allowBlank="1" showErrorMessage="1" errorTitle="Invalid overall count" error="Overall count must be between 0 and the current implemented total." sqref="Q157" xr:uid="{00000000-0002-0000-0100-000038000000}">
      <formula1>0</formula1>
      <formula2>C16</formula2>
    </dataValidation>
    <dataValidation type="whole" allowBlank="1" showErrorMessage="1" errorTitle="Invalid count" error="Value must be between 0 and the current implemented total." sqref="S157" xr:uid="{00000000-0002-0000-0100-000039000000}">
      <formula1>0</formula1>
      <formula2>C86</formula2>
    </dataValidation>
    <dataValidation type="whole" allowBlank="1" showErrorMessage="1" errorTitle="Invalid count" error="Value must be between 0 and the current implemented total." sqref="U157" xr:uid="{00000000-0002-0000-0100-00003A000000}">
      <formula1>0</formula1>
      <formula2>C87</formula2>
    </dataValidation>
    <dataValidation type="whole" allowBlank="1" showErrorMessage="1" errorTitle="Invalid count" error="Value must be between 0 and the current implemented total." sqref="W157" xr:uid="{00000000-0002-0000-0100-00003B000000}">
      <formula1>0</formula1>
      <formula2>C88</formula2>
    </dataValidation>
    <dataValidation type="whole" allowBlank="1" showErrorMessage="1" errorTitle="Invalid overall count" error="Overall count must be between 0 and the current implemented total." sqref="Q158" xr:uid="{00000000-0002-0000-0100-00003C000000}">
      <formula1>0</formula1>
      <formula2>C16</formula2>
    </dataValidation>
    <dataValidation type="whole" allowBlank="1" showErrorMessage="1" errorTitle="Invalid count" error="Value must be between 0 and the current implemented total." sqref="S158" xr:uid="{00000000-0002-0000-0100-00003D000000}">
      <formula1>0</formula1>
      <formula2>C86</formula2>
    </dataValidation>
    <dataValidation type="whole" allowBlank="1" showErrorMessage="1" errorTitle="Invalid count" error="Value must be between 0 and the current implemented total." sqref="U158" xr:uid="{00000000-0002-0000-0100-00003E000000}">
      <formula1>0</formula1>
      <formula2>C87</formula2>
    </dataValidation>
    <dataValidation type="whole" allowBlank="1" showErrorMessage="1" errorTitle="Invalid count" error="Value must be between 0 and the current implemented total." sqref="W158" xr:uid="{00000000-0002-0000-0100-00003F000000}">
      <formula1>0</formula1>
      <formula2>C88</formula2>
    </dataValidation>
    <dataValidation type="whole" allowBlank="1" showErrorMessage="1" errorTitle="Invalid overall count" error="Overall count must be between 0 and the current implemented total." sqref="Q159" xr:uid="{00000000-0002-0000-0100-000040000000}">
      <formula1>0</formula1>
      <formula2>C16</formula2>
    </dataValidation>
    <dataValidation type="whole" allowBlank="1" showErrorMessage="1" errorTitle="Invalid count" error="Value must be between 0 and the current implemented total." sqref="S159" xr:uid="{00000000-0002-0000-0100-000041000000}">
      <formula1>0</formula1>
      <formula2>C86</formula2>
    </dataValidation>
    <dataValidation type="whole" allowBlank="1" showErrorMessage="1" errorTitle="Invalid count" error="Value must be between 0 and the current implemented total." sqref="U159" xr:uid="{00000000-0002-0000-0100-000042000000}">
      <formula1>0</formula1>
      <formula2>C87</formula2>
    </dataValidation>
    <dataValidation type="whole" allowBlank="1" showErrorMessage="1" errorTitle="Invalid count" error="Value must be between 0 and the current implemented total." sqref="W159" xr:uid="{00000000-0002-0000-0100-000043000000}">
      <formula1>0</formula1>
      <formula2>C88</formula2>
    </dataValidation>
    <dataValidation type="whole" allowBlank="1" showErrorMessage="1" errorTitle="Invalid overall count" error="Overall count must be between 0 and the current implemented total." sqref="Q160" xr:uid="{00000000-0002-0000-0100-000044000000}">
      <formula1>0</formula1>
      <formula2>C16</formula2>
    </dataValidation>
    <dataValidation type="whole" allowBlank="1" showErrorMessage="1" errorTitle="Invalid count" error="Value must be between 0 and the current implemented total." sqref="S160" xr:uid="{00000000-0002-0000-0100-000045000000}">
      <formula1>0</formula1>
      <formula2>C86</formula2>
    </dataValidation>
    <dataValidation type="whole" allowBlank="1" showErrorMessage="1" errorTitle="Invalid count" error="Value must be between 0 and the current implemented total." sqref="U160" xr:uid="{00000000-0002-0000-0100-000046000000}">
      <formula1>0</formula1>
      <formula2>C87</formula2>
    </dataValidation>
    <dataValidation type="whole" allowBlank="1" showErrorMessage="1" errorTitle="Invalid count" error="Value must be between 0 and the current implemented total." sqref="W160" xr:uid="{00000000-0002-0000-0100-000047000000}">
      <formula1>0</formula1>
      <formula2>C88</formula2>
    </dataValidation>
    <dataValidation type="whole" allowBlank="1" showErrorMessage="1" errorTitle="Invalid overall count" error="Overall count must be between 0 and the current implemented total." sqref="Q161" xr:uid="{00000000-0002-0000-0100-000048000000}">
      <formula1>0</formula1>
      <formula2>C16</formula2>
    </dataValidation>
    <dataValidation type="whole" allowBlank="1" showErrorMessage="1" errorTitle="Invalid count" error="Value must be between 0 and the current implemented total." sqref="S161" xr:uid="{00000000-0002-0000-0100-000049000000}">
      <formula1>0</formula1>
      <formula2>C86</formula2>
    </dataValidation>
    <dataValidation type="whole" allowBlank="1" showErrorMessage="1" errorTitle="Invalid count" error="Value must be between 0 and the current implemented total." sqref="U161" xr:uid="{00000000-0002-0000-0100-00004A000000}">
      <formula1>0</formula1>
      <formula2>C87</formula2>
    </dataValidation>
    <dataValidation type="whole" allowBlank="1" showErrorMessage="1" errorTitle="Invalid count" error="Value must be between 0 and the current implemented total." sqref="W161" xr:uid="{00000000-0002-0000-0100-00004B000000}">
      <formula1>0</formula1>
      <formula2>C88</formula2>
    </dataValidation>
    <dataValidation type="whole" allowBlank="1" showErrorMessage="1" errorTitle="Invalid overall count" error="Overall count must be between 0 and the current implemented total." sqref="Q162" xr:uid="{00000000-0002-0000-0100-00004C000000}">
      <formula1>0</formula1>
      <formula2>C16</formula2>
    </dataValidation>
    <dataValidation type="whole" allowBlank="1" showErrorMessage="1" errorTitle="Invalid count" error="Value must be between 0 and the current implemented total." sqref="S162" xr:uid="{00000000-0002-0000-0100-00004D000000}">
      <formula1>0</formula1>
      <formula2>C86</formula2>
    </dataValidation>
    <dataValidation type="whole" allowBlank="1" showErrorMessage="1" errorTitle="Invalid count" error="Value must be between 0 and the current implemented total." sqref="U162" xr:uid="{00000000-0002-0000-0100-00004E000000}">
      <formula1>0</formula1>
      <formula2>C87</formula2>
    </dataValidation>
    <dataValidation type="whole" allowBlank="1" showErrorMessage="1" errorTitle="Invalid count" error="Value must be between 0 and the current implemented total." sqref="W162" xr:uid="{00000000-0002-0000-0100-00004F000000}">
      <formula1>0</formula1>
      <formula2>C88</formula2>
    </dataValidation>
    <dataValidation type="whole" allowBlank="1" showErrorMessage="1" errorTitle="Invalid overall count" error="Overall count must be between 0 and the current implemented total." sqref="Q163" xr:uid="{00000000-0002-0000-0100-000050000000}">
      <formula1>0</formula1>
      <formula2>C16</formula2>
    </dataValidation>
    <dataValidation type="whole" allowBlank="1" showErrorMessage="1" errorTitle="Invalid count" error="Value must be between 0 and the current implemented total." sqref="S163" xr:uid="{00000000-0002-0000-0100-000051000000}">
      <formula1>0</formula1>
      <formula2>C86</formula2>
    </dataValidation>
    <dataValidation type="whole" allowBlank="1" showErrorMessage="1" errorTitle="Invalid count" error="Value must be between 0 and the current implemented total." sqref="U163" xr:uid="{00000000-0002-0000-0100-000052000000}">
      <formula1>0</formula1>
      <formula2>C87</formula2>
    </dataValidation>
    <dataValidation type="whole" allowBlank="1" showErrorMessage="1" errorTitle="Invalid count" error="Value must be between 0 and the current implemented total." sqref="W163" xr:uid="{00000000-0002-0000-0100-000053000000}">
      <formula1>0</formula1>
      <formula2>C88</formula2>
    </dataValidation>
    <dataValidation type="whole" allowBlank="1" showErrorMessage="1" errorTitle="Invalid overall count" error="Overall count must be between 0 and the current implemented total." sqref="Q164" xr:uid="{00000000-0002-0000-0100-000054000000}">
      <formula1>0</formula1>
      <formula2>C16</formula2>
    </dataValidation>
    <dataValidation type="whole" allowBlank="1" showErrorMessage="1" errorTitle="Invalid count" error="Value must be between 0 and the current implemented total." sqref="S164" xr:uid="{00000000-0002-0000-0100-000055000000}">
      <formula1>0</formula1>
      <formula2>C86</formula2>
    </dataValidation>
    <dataValidation type="whole" allowBlank="1" showErrorMessage="1" errorTitle="Invalid count" error="Value must be between 0 and the current implemented total." sqref="U164" xr:uid="{00000000-0002-0000-0100-000056000000}">
      <formula1>0</formula1>
      <formula2>C87</formula2>
    </dataValidation>
    <dataValidation type="whole" allowBlank="1" showErrorMessage="1" errorTitle="Invalid count" error="Value must be between 0 and the current implemented total." sqref="W164" xr:uid="{00000000-0002-0000-0100-000057000000}">
      <formula1>0</formula1>
      <formula2>C88</formula2>
    </dataValidation>
    <dataValidation type="whole" allowBlank="1" showErrorMessage="1" errorTitle="Invalid overall count" error="Overall count must be between 0 and the current implemented total." sqref="Q165" xr:uid="{00000000-0002-0000-0100-000058000000}">
      <formula1>0</formula1>
      <formula2>C16</formula2>
    </dataValidation>
    <dataValidation type="whole" allowBlank="1" showErrorMessage="1" errorTitle="Invalid count" error="Value must be between 0 and the current implemented total." sqref="S165" xr:uid="{00000000-0002-0000-0100-000059000000}">
      <formula1>0</formula1>
      <formula2>C86</formula2>
    </dataValidation>
    <dataValidation type="whole" allowBlank="1" showErrorMessage="1" errorTitle="Invalid count" error="Value must be between 0 and the current implemented total." sqref="U165" xr:uid="{00000000-0002-0000-0100-00005A000000}">
      <formula1>0</formula1>
      <formula2>C87</formula2>
    </dataValidation>
    <dataValidation type="whole" allowBlank="1" showErrorMessage="1" errorTitle="Invalid count" error="Value must be between 0 and the current implemented total." sqref="W165" xr:uid="{00000000-0002-0000-0100-00005B000000}">
      <formula1>0</formula1>
      <formula2>C88</formula2>
    </dataValidation>
    <dataValidation type="whole" allowBlank="1" showErrorMessage="1" errorTitle="Invalid overall count" error="Overall count must be between 0 and the current implemented total." sqref="Q166" xr:uid="{00000000-0002-0000-0100-00005C000000}">
      <formula1>0</formula1>
      <formula2>C16</formula2>
    </dataValidation>
    <dataValidation type="whole" allowBlank="1" showErrorMessage="1" errorTitle="Invalid count" error="Value must be between 0 and the current implemented total." sqref="S166" xr:uid="{00000000-0002-0000-0100-00005D000000}">
      <formula1>0</formula1>
      <formula2>C86</formula2>
    </dataValidation>
    <dataValidation type="whole" allowBlank="1" showErrorMessage="1" errorTitle="Invalid count" error="Value must be between 0 and the current implemented total." sqref="U166" xr:uid="{00000000-0002-0000-0100-00005E000000}">
      <formula1>0</formula1>
      <formula2>C87</formula2>
    </dataValidation>
    <dataValidation type="whole" allowBlank="1" showErrorMessage="1" errorTitle="Invalid count" error="Value must be between 0 and the current implemented total." sqref="W166" xr:uid="{00000000-0002-0000-0100-00005F000000}">
      <formula1>0</formula1>
      <formula2>C88</formula2>
    </dataValidation>
    <dataValidation type="whole" allowBlank="1" showErrorMessage="1" errorTitle="Invalid overall count" error="Overall count must be between 0 and the current implemented total." sqref="Q167" xr:uid="{00000000-0002-0000-0100-000060000000}">
      <formula1>0</formula1>
      <formula2>C16</formula2>
    </dataValidation>
    <dataValidation type="whole" allowBlank="1" showErrorMessage="1" errorTitle="Invalid count" error="Value must be between 0 and the current implemented total." sqref="S167" xr:uid="{00000000-0002-0000-0100-000061000000}">
      <formula1>0</formula1>
      <formula2>C86</formula2>
    </dataValidation>
    <dataValidation type="whole" allowBlank="1" showErrorMessage="1" errorTitle="Invalid count" error="Value must be between 0 and the current implemented total." sqref="U167" xr:uid="{00000000-0002-0000-0100-000062000000}">
      <formula1>0</formula1>
      <formula2>C87</formula2>
    </dataValidation>
    <dataValidation type="whole" allowBlank="1" showErrorMessage="1" errorTitle="Invalid count" error="Value must be between 0 and the current implemented total." sqref="W167" xr:uid="{00000000-0002-0000-0100-000063000000}">
      <formula1>0</formula1>
      <formula2>C88</formula2>
    </dataValidation>
    <dataValidation type="whole" allowBlank="1" showErrorMessage="1" errorTitle="Invalid overall count" error="Overall count must be between 0 and the current implemented total." sqref="Q168" xr:uid="{00000000-0002-0000-0100-000064000000}">
      <formula1>0</formula1>
      <formula2>C16</formula2>
    </dataValidation>
    <dataValidation type="whole" allowBlank="1" showErrorMessage="1" errorTitle="Invalid count" error="Value must be between 0 and the current implemented total." sqref="S168" xr:uid="{00000000-0002-0000-0100-000065000000}">
      <formula1>0</formula1>
      <formula2>C86</formula2>
    </dataValidation>
    <dataValidation type="whole" allowBlank="1" showErrorMessage="1" errorTitle="Invalid count" error="Value must be between 0 and the current implemented total." sqref="U168" xr:uid="{00000000-0002-0000-0100-000066000000}">
      <formula1>0</formula1>
      <formula2>C87</formula2>
    </dataValidation>
    <dataValidation type="whole" allowBlank="1" showErrorMessage="1" errorTitle="Invalid count" error="Value must be between 0 and the current implemented total." sqref="W168" xr:uid="{00000000-0002-0000-0100-000067000000}">
      <formula1>0</formula1>
      <formula2>C88</formula2>
    </dataValidation>
    <dataValidation type="whole" allowBlank="1" showErrorMessage="1" errorTitle="Invalid overall count" error="Overall count must be between 0 and the current implemented total." sqref="Q169" xr:uid="{00000000-0002-0000-0100-000068000000}">
      <formula1>0</formula1>
      <formula2>C16</formula2>
    </dataValidation>
    <dataValidation type="whole" allowBlank="1" showErrorMessage="1" errorTitle="Invalid count" error="Value must be between 0 and the current implemented total." sqref="S169" xr:uid="{00000000-0002-0000-0100-000069000000}">
      <formula1>0</formula1>
      <formula2>C86</formula2>
    </dataValidation>
    <dataValidation type="whole" allowBlank="1" showErrorMessage="1" errorTitle="Invalid count" error="Value must be between 0 and the current implemented total." sqref="U169" xr:uid="{00000000-0002-0000-0100-00006A000000}">
      <formula1>0</formula1>
      <formula2>C87</formula2>
    </dataValidation>
    <dataValidation type="whole" allowBlank="1" showErrorMessage="1" errorTitle="Invalid count" error="Value must be between 0 and the current implemented total." sqref="W169" xr:uid="{00000000-0002-0000-0100-00006B000000}">
      <formula1>0</formula1>
      <formula2>C88</formula2>
    </dataValidation>
    <dataValidation type="whole" allowBlank="1" showErrorMessage="1" errorTitle="Invalid overall count" error="Overall count must be between 0 and the current implemented total." sqref="Q170" xr:uid="{00000000-0002-0000-0100-00006C000000}">
      <formula1>0</formula1>
      <formula2>C16</formula2>
    </dataValidation>
    <dataValidation type="whole" allowBlank="1" showErrorMessage="1" errorTitle="Invalid count" error="Value must be between 0 and the current implemented total." sqref="S170" xr:uid="{00000000-0002-0000-0100-00006D000000}">
      <formula1>0</formula1>
      <formula2>C86</formula2>
    </dataValidation>
    <dataValidation type="whole" allowBlank="1" showErrorMessage="1" errorTitle="Invalid count" error="Value must be between 0 and the current implemented total." sqref="U170" xr:uid="{00000000-0002-0000-0100-00006E000000}">
      <formula1>0</formula1>
      <formula2>C87</formula2>
    </dataValidation>
    <dataValidation type="whole" allowBlank="1" showErrorMessage="1" errorTitle="Invalid count" error="Value must be between 0 and the current implemented total." sqref="W170" xr:uid="{00000000-0002-0000-0100-00006F000000}">
      <formula1>0</formula1>
      <formula2>C88</formula2>
    </dataValidation>
    <dataValidation type="whole" allowBlank="1" showErrorMessage="1" errorTitle="Invalid overall count" error="Overall count must be between 0 and the current implemented total." sqref="Q171" xr:uid="{00000000-0002-0000-0100-000070000000}">
      <formula1>0</formula1>
      <formula2>C16</formula2>
    </dataValidation>
    <dataValidation type="whole" allowBlank="1" showErrorMessage="1" errorTitle="Invalid count" error="Value must be between 0 and the current implemented total." sqref="S171" xr:uid="{00000000-0002-0000-0100-000071000000}">
      <formula1>0</formula1>
      <formula2>C86</formula2>
    </dataValidation>
    <dataValidation type="whole" allowBlank="1" showErrorMessage="1" errorTitle="Invalid count" error="Value must be between 0 and the current implemented total." sqref="U171" xr:uid="{00000000-0002-0000-0100-000072000000}">
      <formula1>0</formula1>
      <formula2>C87</formula2>
    </dataValidation>
    <dataValidation type="whole" allowBlank="1" showErrorMessage="1" errorTitle="Invalid count" error="Value must be between 0 and the current implemented total." sqref="W171" xr:uid="{00000000-0002-0000-0100-000073000000}">
      <formula1>0</formula1>
      <formula2>C88</formula2>
    </dataValidation>
    <dataValidation type="whole" allowBlank="1" showErrorMessage="1" errorTitle="Invalid overall count" error="Overall count must be between 0 and the current implemented total." sqref="Q172" xr:uid="{00000000-0002-0000-0100-000074000000}">
      <formula1>0</formula1>
      <formula2>C16</formula2>
    </dataValidation>
    <dataValidation type="whole" allowBlank="1" showErrorMessage="1" errorTitle="Invalid count" error="Value must be between 0 and the current implemented total." sqref="S172" xr:uid="{00000000-0002-0000-0100-000075000000}">
      <formula1>0</formula1>
      <formula2>C86</formula2>
    </dataValidation>
    <dataValidation type="whole" allowBlank="1" showErrorMessage="1" errorTitle="Invalid count" error="Value must be between 0 and the current implemented total." sqref="U172" xr:uid="{00000000-0002-0000-0100-000076000000}">
      <formula1>0</formula1>
      <formula2>C87</formula2>
    </dataValidation>
    <dataValidation type="whole" allowBlank="1" showErrorMessage="1" errorTitle="Invalid count" error="Value must be between 0 and the current implemented total." sqref="W172" xr:uid="{00000000-0002-0000-0100-000077000000}">
      <formula1>0</formula1>
      <formula2>C88</formula2>
    </dataValidation>
    <dataValidation type="whole" allowBlank="1" showErrorMessage="1" errorTitle="Invalid Asset Count" error="Value must be between 0 and the Total Asset Numbers above." sqref="Q185" xr:uid="{00000000-0002-0000-0100-000078000000}">
      <formula1>0</formula1>
      <formula2>$P181</formula2>
    </dataValidation>
    <dataValidation type="whole" allowBlank="1" showErrorMessage="1" errorTitle="Invalid Asset Count" error="Value must be between 0 and the Total Asset Numbers above." sqref="Q186" xr:uid="{00000000-0002-0000-0100-000079000000}">
      <formula1>0</formula1>
      <formula2>$P181</formula2>
    </dataValidation>
    <dataValidation type="whole" allowBlank="1" showErrorMessage="1" errorTitle="Invalid Asset Count" error="Value must be between 0 and the Total Asset Numbers above." sqref="Q187" xr:uid="{00000000-0002-0000-0100-00007A000000}">
      <formula1>0</formula1>
      <formula2>$P181</formula2>
    </dataValidation>
    <dataValidation type="whole" allowBlank="1" showErrorMessage="1" errorTitle="Invalid Asset Count" error="Value must be between 0 and the Total Asset Numbers above." sqref="Q188" xr:uid="{00000000-0002-0000-0100-00007B000000}">
      <formula1>0</formula1>
      <formula2>$P181</formula2>
    </dataValidation>
    <dataValidation type="whole" allowBlank="1" showErrorMessage="1" errorTitle="Invalid Asset Count" error="Value must be between 0 and the Total Asset Numbers above." sqref="Q189" xr:uid="{00000000-0002-0000-0100-00007C000000}">
      <formula1>0</formula1>
      <formula2>$P181</formula2>
    </dataValidation>
    <dataValidation type="whole" allowBlank="1" showErrorMessage="1" errorTitle="Invalid Asset Count" error="Value must be between 0 and the Total Asset Numbers above." sqref="Q190" xr:uid="{00000000-0002-0000-0100-00007D000000}">
      <formula1>0</formula1>
      <formula2>$P181</formula2>
    </dataValidation>
    <dataValidation type="whole" allowBlank="1" showErrorMessage="1" errorTitle="Invalid Asset Count" error="Value must be between 0 and the Total Asset Numbers above." sqref="Q191" xr:uid="{00000000-0002-0000-0100-00007E000000}">
      <formula1>0</formula1>
      <formula2>$P181</formula2>
    </dataValidation>
    <dataValidation type="whole" allowBlank="1" showErrorMessage="1" errorTitle="Invalid Asset Count" error="Value must be between 0 and the Total Asset Numbers above." sqref="Q192" xr:uid="{00000000-0002-0000-0100-00007F000000}">
      <formula1>0</formula1>
      <formula2>$P181</formula2>
    </dataValidation>
    <dataValidation type="whole" allowBlank="1" showErrorMessage="1" errorTitle="Invalid Asset Count" error="Value must be between 0 and the Total Asset Numbers above." sqref="Q193" xr:uid="{00000000-0002-0000-0100-000080000000}">
      <formula1>0</formula1>
      <formula2>$P181</formula2>
    </dataValidation>
    <dataValidation type="whole" allowBlank="1" showErrorMessage="1" errorTitle="Invalid Asset Count" error="Value must be between 0 and the Total Asset Numbers above." sqref="Q194" xr:uid="{00000000-0002-0000-0100-000081000000}">
      <formula1>0</formula1>
      <formula2>$P181</formula2>
    </dataValidation>
    <dataValidation type="whole" allowBlank="1" showErrorMessage="1" errorTitle="Invalid Asset Count" error="Value must be between 0 and the Total Asset Numbers above." sqref="Q195" xr:uid="{00000000-0002-0000-0100-000082000000}">
      <formula1>0</formula1>
      <formula2>$P181</formula2>
    </dataValidation>
    <dataValidation type="whole" allowBlank="1" showErrorMessage="1" errorTitle="Invalid Asset Count" error="Value must be between 0 and the Total Asset Numbers above." sqref="Q196" xr:uid="{00000000-0002-0000-0100-000083000000}">
      <formula1>0</formula1>
      <formula2>$P181</formula2>
    </dataValidation>
    <dataValidation type="whole" allowBlank="1" showErrorMessage="1" errorTitle="Invalid Asset Count" error="Value must be between 0 and the Total Asset Numbers above." sqref="Q197" xr:uid="{00000000-0002-0000-0100-000084000000}">
      <formula1>0</formula1>
      <formula2>$P181</formula2>
    </dataValidation>
    <dataValidation type="whole" allowBlank="1" showErrorMessage="1" errorTitle="Invalid Asset Count" error="Value must be between 0 and the Total Asset Numbers above." sqref="Q198" xr:uid="{00000000-0002-0000-0100-000085000000}">
      <formula1>0</formula1>
      <formula2>$P181</formula2>
    </dataValidation>
    <dataValidation type="whole" allowBlank="1" showErrorMessage="1" errorTitle="Invalid Asset Count" error="Value must be between 0 and the Total Asset Numbers above." sqref="Q199" xr:uid="{00000000-0002-0000-0100-000086000000}">
      <formula1>0</formula1>
      <formula2>$P181</formula2>
    </dataValidation>
    <dataValidation type="whole" allowBlank="1" showErrorMessage="1" errorTitle="Invalid Asset Count" error="Value must be between 0 and the Total Asset Numbers above." sqref="Q200" xr:uid="{00000000-0002-0000-0100-000087000000}">
      <formula1>0</formula1>
      <formula2>$P181</formula2>
    </dataValidation>
    <dataValidation type="whole" allowBlank="1" showErrorMessage="1" errorTitle="Invalid Asset Count" error="Value must be between 0 and the Total Asset Numbers above." sqref="Q201" xr:uid="{00000000-0002-0000-0100-000088000000}">
      <formula1>0</formula1>
      <formula2>$P181</formula2>
    </dataValidation>
    <dataValidation type="whole" allowBlank="1" showErrorMessage="1" errorTitle="Invalid Asset Count" error="Value must be between 0 and the Total Asset Numbers above." sqref="Q202" xr:uid="{00000000-0002-0000-0100-000089000000}">
      <formula1>0</formula1>
      <formula2>$P181</formula2>
    </dataValidation>
    <dataValidation type="whole" allowBlank="1" showErrorMessage="1" errorTitle="Invalid Asset Count" error="Value must be between 0 and the Total Asset Numbers above." sqref="Q203" xr:uid="{00000000-0002-0000-0100-00008A000000}">
      <formula1>0</formula1>
      <formula2>$P181</formula2>
    </dataValidation>
    <dataValidation type="whole" allowBlank="1" showErrorMessage="1" errorTitle="Invalid Asset Count" error="Value must be between 0 and the Total Asset Numbers above." sqref="Q204" xr:uid="{00000000-0002-0000-0100-00008B000000}">
      <formula1>0</formula1>
      <formula2>$P181</formula2>
    </dataValidation>
  </dataValidations>
  <hyperlinks>
    <hyperlink ref="B208"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N118"/>
  <sheetViews>
    <sheetView workbookViewId="0">
      <pane xSplit="8" ySplit="1" topLeftCell="I2" activePane="bottomRight" state="frozen"/>
      <selection pane="topRight" activeCell="I1" sqref="I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5" width="12" customWidth="1" outlineLevel="1"/>
    <col min="6" max="6" width="13" customWidth="1" outlineLevel="1"/>
    <col min="7" max="7" width="12" customWidth="1" outlineLevel="1"/>
    <col min="8" max="8" width="15" customWidth="1"/>
    <col min="9" max="9" width="45" customWidth="1"/>
    <col min="10" max="10" width="55" customWidth="1"/>
    <col min="11" max="12" width="55" hidden="1" customWidth="1" outlineLevel="1" collapsed="1"/>
    <col min="13" max="13" width="18" hidden="1" customWidth="1" outlineLevel="1" collapsed="1"/>
    <col min="14" max="14" width="18" customWidth="1"/>
  </cols>
  <sheetData>
    <row r="1" spans="1:14"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7" t="s">
        <v>13</v>
      </c>
    </row>
    <row r="2" spans="1:14" ht="60" customHeight="1" x14ac:dyDescent="0.35">
      <c r="A2" s="11" t="s">
        <v>14</v>
      </c>
      <c r="B2" s="1" t="s">
        <v>15</v>
      </c>
      <c r="C2" s="2" t="s">
        <v>16</v>
      </c>
      <c r="D2" s="3" t="s">
        <v>17</v>
      </c>
      <c r="E2" s="4" t="s">
        <v>18</v>
      </c>
      <c r="F2" s="4" t="s">
        <v>19</v>
      </c>
      <c r="G2" s="4" t="s">
        <v>20</v>
      </c>
      <c r="H2" s="4" t="s">
        <v>21</v>
      </c>
      <c r="I2" s="5" t="s">
        <v>21</v>
      </c>
      <c r="J2" s="1" t="s">
        <v>22</v>
      </c>
      <c r="K2" s="1" t="s">
        <v>23</v>
      </c>
      <c r="L2" s="1" t="s">
        <v>24</v>
      </c>
      <c r="M2" s="4" t="str">
        <f t="shared" ref="M2:M114" si="0">IF(OR(H2="Implemented",H2="Compensated"),"Resolved",IF(OR(H2="Risk Accepted",H2="N/A"),"Excluded",IF(H2="Testing","Testing","Outstanding")))</f>
        <v>Outstanding</v>
      </c>
      <c r="N2" s="13" t="s">
        <v>21</v>
      </c>
    </row>
    <row r="3" spans="1:14" ht="60" customHeight="1" x14ac:dyDescent="0.35">
      <c r="A3" s="11" t="s">
        <v>25</v>
      </c>
      <c r="B3" s="1" t="s">
        <v>26</v>
      </c>
      <c r="C3" s="2" t="s">
        <v>16</v>
      </c>
      <c r="D3" s="3" t="s">
        <v>17</v>
      </c>
      <c r="E3" s="4" t="s">
        <v>18</v>
      </c>
      <c r="F3" s="4" t="s">
        <v>19</v>
      </c>
      <c r="G3" s="4" t="s">
        <v>20</v>
      </c>
      <c r="H3" s="4" t="s">
        <v>21</v>
      </c>
      <c r="I3" s="5" t="s">
        <v>21</v>
      </c>
      <c r="J3" s="1" t="s">
        <v>27</v>
      </c>
      <c r="K3" s="1" t="s">
        <v>28</v>
      </c>
      <c r="L3" s="1" t="s">
        <v>29</v>
      </c>
      <c r="M3" s="4" t="str">
        <f t="shared" si="0"/>
        <v>Outstanding</v>
      </c>
      <c r="N3" s="13" t="s">
        <v>21</v>
      </c>
    </row>
    <row r="4" spans="1:14" ht="60" customHeight="1" x14ac:dyDescent="0.35">
      <c r="A4" s="11" t="s">
        <v>30</v>
      </c>
      <c r="B4" s="1" t="s">
        <v>31</v>
      </c>
      <c r="C4" s="2" t="s">
        <v>16</v>
      </c>
      <c r="D4" s="3" t="s">
        <v>17</v>
      </c>
      <c r="E4" s="4" t="s">
        <v>18</v>
      </c>
      <c r="F4" s="4" t="s">
        <v>19</v>
      </c>
      <c r="G4" s="4" t="s">
        <v>20</v>
      </c>
      <c r="H4" s="4" t="s">
        <v>21</v>
      </c>
      <c r="I4" s="5" t="s">
        <v>21</v>
      </c>
      <c r="J4" s="1" t="s">
        <v>32</v>
      </c>
      <c r="K4" s="1" t="s">
        <v>33</v>
      </c>
      <c r="L4" s="1" t="s">
        <v>34</v>
      </c>
      <c r="M4" s="4" t="str">
        <f t="shared" si="0"/>
        <v>Outstanding</v>
      </c>
      <c r="N4" s="13" t="s">
        <v>21</v>
      </c>
    </row>
    <row r="5" spans="1:14" ht="60" customHeight="1" x14ac:dyDescent="0.35">
      <c r="A5" s="11" t="s">
        <v>35</v>
      </c>
      <c r="B5" s="1" t="s">
        <v>36</v>
      </c>
      <c r="C5" s="2" t="s">
        <v>16</v>
      </c>
      <c r="D5" s="3" t="s">
        <v>17</v>
      </c>
      <c r="E5" s="4" t="s">
        <v>18</v>
      </c>
      <c r="F5" s="4" t="s">
        <v>19</v>
      </c>
      <c r="G5" s="4" t="s">
        <v>20</v>
      </c>
      <c r="H5" s="4" t="s">
        <v>21</v>
      </c>
      <c r="I5" s="5" t="s">
        <v>21</v>
      </c>
      <c r="J5" s="1" t="s">
        <v>37</v>
      </c>
      <c r="K5" s="1" t="s">
        <v>38</v>
      </c>
      <c r="L5" s="1" t="s">
        <v>39</v>
      </c>
      <c r="M5" s="4" t="str">
        <f t="shared" si="0"/>
        <v>Outstanding</v>
      </c>
      <c r="N5" s="13" t="s">
        <v>21</v>
      </c>
    </row>
    <row r="6" spans="1:14" ht="60" customHeight="1" x14ac:dyDescent="0.35">
      <c r="A6" s="11" t="s">
        <v>40</v>
      </c>
      <c r="B6" s="1" t="s">
        <v>41</v>
      </c>
      <c r="C6" s="2" t="s">
        <v>16</v>
      </c>
      <c r="D6" s="3" t="s">
        <v>17</v>
      </c>
      <c r="E6" s="4" t="s">
        <v>18</v>
      </c>
      <c r="F6" s="4" t="s">
        <v>19</v>
      </c>
      <c r="G6" s="4" t="s">
        <v>20</v>
      </c>
      <c r="H6" s="4" t="s">
        <v>21</v>
      </c>
      <c r="I6" s="5" t="s">
        <v>21</v>
      </c>
      <c r="J6" s="1" t="s">
        <v>42</v>
      </c>
      <c r="K6" s="1" t="s">
        <v>43</v>
      </c>
      <c r="L6" s="1" t="s">
        <v>44</v>
      </c>
      <c r="M6" s="4" t="str">
        <f t="shared" si="0"/>
        <v>Outstanding</v>
      </c>
      <c r="N6" s="13" t="s">
        <v>21</v>
      </c>
    </row>
    <row r="7" spans="1:14" ht="60" customHeight="1" x14ac:dyDescent="0.35">
      <c r="A7" s="11" t="s">
        <v>45</v>
      </c>
      <c r="B7" s="1" t="s">
        <v>46</v>
      </c>
      <c r="C7" s="2" t="s">
        <v>16</v>
      </c>
      <c r="D7" s="3" t="s">
        <v>17</v>
      </c>
      <c r="E7" s="4" t="s">
        <v>18</v>
      </c>
      <c r="F7" s="4" t="s">
        <v>19</v>
      </c>
      <c r="G7" s="4" t="s">
        <v>20</v>
      </c>
      <c r="H7" s="4" t="s">
        <v>21</v>
      </c>
      <c r="I7" s="5" t="s">
        <v>21</v>
      </c>
      <c r="J7" s="1" t="s">
        <v>47</v>
      </c>
      <c r="K7" s="1" t="s">
        <v>48</v>
      </c>
      <c r="L7" s="1" t="s">
        <v>49</v>
      </c>
      <c r="M7" s="4" t="str">
        <f t="shared" si="0"/>
        <v>Outstanding</v>
      </c>
      <c r="N7" s="13" t="s">
        <v>21</v>
      </c>
    </row>
    <row r="8" spans="1:14" ht="60" customHeight="1" x14ac:dyDescent="0.35">
      <c r="A8" s="11" t="s">
        <v>50</v>
      </c>
      <c r="B8" s="1" t="s">
        <v>51</v>
      </c>
      <c r="C8" s="2" t="s">
        <v>16</v>
      </c>
      <c r="D8" s="3" t="s">
        <v>17</v>
      </c>
      <c r="E8" s="4" t="s">
        <v>18</v>
      </c>
      <c r="F8" s="4" t="s">
        <v>19</v>
      </c>
      <c r="G8" s="4" t="s">
        <v>20</v>
      </c>
      <c r="H8" s="4" t="s">
        <v>21</v>
      </c>
      <c r="I8" s="5" t="s">
        <v>21</v>
      </c>
      <c r="J8" s="1" t="s">
        <v>52</v>
      </c>
      <c r="K8" s="1" t="s">
        <v>53</v>
      </c>
      <c r="L8" s="1" t="s">
        <v>54</v>
      </c>
      <c r="M8" s="4" t="str">
        <f t="shared" si="0"/>
        <v>Outstanding</v>
      </c>
      <c r="N8" s="13" t="s">
        <v>21</v>
      </c>
    </row>
    <row r="9" spans="1:14" ht="60" customHeight="1" x14ac:dyDescent="0.35">
      <c r="A9" s="11" t="s">
        <v>55</v>
      </c>
      <c r="B9" s="1" t="s">
        <v>56</v>
      </c>
      <c r="C9" s="2" t="s">
        <v>16</v>
      </c>
      <c r="D9" s="3" t="s">
        <v>17</v>
      </c>
      <c r="E9" s="4" t="s">
        <v>18</v>
      </c>
      <c r="F9" s="4" t="s">
        <v>19</v>
      </c>
      <c r="G9" s="4" t="s">
        <v>20</v>
      </c>
      <c r="H9" s="4" t="s">
        <v>21</v>
      </c>
      <c r="I9" s="5" t="s">
        <v>21</v>
      </c>
      <c r="J9" s="1" t="s">
        <v>57</v>
      </c>
      <c r="K9" s="1" t="s">
        <v>58</v>
      </c>
      <c r="L9" s="1" t="s">
        <v>59</v>
      </c>
      <c r="M9" s="4" t="str">
        <f t="shared" si="0"/>
        <v>Outstanding</v>
      </c>
      <c r="N9" s="13" t="s">
        <v>21</v>
      </c>
    </row>
    <row r="10" spans="1:14" ht="60" customHeight="1" x14ac:dyDescent="0.35">
      <c r="A10" s="11" t="s">
        <v>60</v>
      </c>
      <c r="B10" s="1" t="s">
        <v>61</v>
      </c>
      <c r="C10" s="2" t="s">
        <v>16</v>
      </c>
      <c r="D10" s="3" t="s">
        <v>17</v>
      </c>
      <c r="E10" s="4" t="s">
        <v>18</v>
      </c>
      <c r="F10" s="4" t="s">
        <v>19</v>
      </c>
      <c r="G10" s="4" t="s">
        <v>20</v>
      </c>
      <c r="H10" s="4" t="s">
        <v>21</v>
      </c>
      <c r="I10" s="5" t="s">
        <v>21</v>
      </c>
      <c r="J10" s="1" t="s">
        <v>62</v>
      </c>
      <c r="K10" s="1" t="s">
        <v>63</v>
      </c>
      <c r="L10" s="1" t="s">
        <v>64</v>
      </c>
      <c r="M10" s="4" t="str">
        <f t="shared" si="0"/>
        <v>Outstanding</v>
      </c>
      <c r="N10" s="13" t="s">
        <v>21</v>
      </c>
    </row>
    <row r="11" spans="1:14" ht="60" customHeight="1" x14ac:dyDescent="0.35">
      <c r="A11" s="11" t="s">
        <v>65</v>
      </c>
      <c r="B11" s="1" t="s">
        <v>66</v>
      </c>
      <c r="C11" s="2" t="s">
        <v>16</v>
      </c>
      <c r="D11" s="3" t="s">
        <v>17</v>
      </c>
      <c r="E11" s="4" t="s">
        <v>18</v>
      </c>
      <c r="F11" s="4" t="s">
        <v>19</v>
      </c>
      <c r="G11" s="4" t="s">
        <v>20</v>
      </c>
      <c r="H11" s="4" t="s">
        <v>21</v>
      </c>
      <c r="I11" s="5" t="s">
        <v>21</v>
      </c>
      <c r="J11" s="1" t="s">
        <v>67</v>
      </c>
      <c r="K11" s="1" t="s">
        <v>68</v>
      </c>
      <c r="L11" s="1" t="s">
        <v>69</v>
      </c>
      <c r="M11" s="4" t="str">
        <f t="shared" si="0"/>
        <v>Outstanding</v>
      </c>
      <c r="N11" s="13" t="s">
        <v>21</v>
      </c>
    </row>
    <row r="12" spans="1:14" ht="60" customHeight="1" x14ac:dyDescent="0.35">
      <c r="A12" s="11" t="s">
        <v>70</v>
      </c>
      <c r="B12" s="1" t="s">
        <v>71</v>
      </c>
      <c r="C12" s="2" t="s">
        <v>16</v>
      </c>
      <c r="D12" s="3" t="s">
        <v>17</v>
      </c>
      <c r="E12" s="4" t="s">
        <v>18</v>
      </c>
      <c r="F12" s="4" t="s">
        <v>19</v>
      </c>
      <c r="G12" s="4" t="s">
        <v>20</v>
      </c>
      <c r="H12" s="4" t="s">
        <v>21</v>
      </c>
      <c r="I12" s="5" t="s">
        <v>21</v>
      </c>
      <c r="J12" s="1" t="s">
        <v>72</v>
      </c>
      <c r="K12" s="1" t="s">
        <v>73</v>
      </c>
      <c r="L12" s="1" t="s">
        <v>74</v>
      </c>
      <c r="M12" s="4" t="str">
        <f t="shared" si="0"/>
        <v>Outstanding</v>
      </c>
      <c r="N12" s="13" t="s">
        <v>21</v>
      </c>
    </row>
    <row r="13" spans="1:14" ht="60" customHeight="1" x14ac:dyDescent="0.35">
      <c r="A13" s="11" t="s">
        <v>75</v>
      </c>
      <c r="B13" s="1" t="s">
        <v>76</v>
      </c>
      <c r="C13" s="2" t="s">
        <v>16</v>
      </c>
      <c r="D13" s="3" t="s">
        <v>17</v>
      </c>
      <c r="E13" s="4" t="s">
        <v>18</v>
      </c>
      <c r="F13" s="4" t="s">
        <v>19</v>
      </c>
      <c r="G13" s="4" t="s">
        <v>20</v>
      </c>
      <c r="H13" s="4" t="s">
        <v>21</v>
      </c>
      <c r="I13" s="5" t="s">
        <v>21</v>
      </c>
      <c r="J13" s="1" t="s">
        <v>77</v>
      </c>
      <c r="K13" s="1" t="s">
        <v>78</v>
      </c>
      <c r="L13" s="1" t="s">
        <v>79</v>
      </c>
      <c r="M13" s="4" t="str">
        <f t="shared" si="0"/>
        <v>Outstanding</v>
      </c>
      <c r="N13" s="13" t="s">
        <v>21</v>
      </c>
    </row>
    <row r="14" spans="1:14" ht="60" customHeight="1" x14ac:dyDescent="0.35">
      <c r="A14" s="11" t="s">
        <v>80</v>
      </c>
      <c r="B14" s="1" t="s">
        <v>81</v>
      </c>
      <c r="C14" s="2" t="s">
        <v>16</v>
      </c>
      <c r="D14" s="3" t="s">
        <v>17</v>
      </c>
      <c r="E14" s="4" t="s">
        <v>18</v>
      </c>
      <c r="F14" s="4" t="s">
        <v>19</v>
      </c>
      <c r="G14" s="4" t="s">
        <v>20</v>
      </c>
      <c r="H14" s="4" t="s">
        <v>21</v>
      </c>
      <c r="I14" s="5" t="s">
        <v>21</v>
      </c>
      <c r="J14" s="1" t="s">
        <v>82</v>
      </c>
      <c r="K14" s="1" t="s">
        <v>83</v>
      </c>
      <c r="L14" s="1" t="s">
        <v>84</v>
      </c>
      <c r="M14" s="4" t="str">
        <f t="shared" si="0"/>
        <v>Outstanding</v>
      </c>
      <c r="N14" s="13" t="s">
        <v>21</v>
      </c>
    </row>
    <row r="15" spans="1:14" ht="60" customHeight="1" x14ac:dyDescent="0.35">
      <c r="A15" s="11" t="s">
        <v>85</v>
      </c>
      <c r="B15" s="1" t="s">
        <v>86</v>
      </c>
      <c r="C15" s="2" t="s">
        <v>16</v>
      </c>
      <c r="D15" s="3" t="s">
        <v>17</v>
      </c>
      <c r="E15" s="4" t="s">
        <v>18</v>
      </c>
      <c r="F15" s="4" t="s">
        <v>19</v>
      </c>
      <c r="G15" s="4" t="s">
        <v>20</v>
      </c>
      <c r="H15" s="4" t="s">
        <v>21</v>
      </c>
      <c r="I15" s="5" t="s">
        <v>21</v>
      </c>
      <c r="J15" s="1" t="s">
        <v>87</v>
      </c>
      <c r="K15" s="1" t="s">
        <v>88</v>
      </c>
      <c r="L15" s="1" t="s">
        <v>89</v>
      </c>
      <c r="M15" s="4" t="str">
        <f t="shared" si="0"/>
        <v>Outstanding</v>
      </c>
      <c r="N15" s="13" t="s">
        <v>21</v>
      </c>
    </row>
    <row r="16" spans="1:14" ht="60" customHeight="1" x14ac:dyDescent="0.35">
      <c r="A16" s="11" t="s">
        <v>90</v>
      </c>
      <c r="B16" s="1" t="s">
        <v>91</v>
      </c>
      <c r="C16" s="2" t="s">
        <v>92</v>
      </c>
      <c r="D16" s="3" t="s">
        <v>17</v>
      </c>
      <c r="E16" s="4" t="s">
        <v>18</v>
      </c>
      <c r="F16" s="4" t="s">
        <v>19</v>
      </c>
      <c r="G16" s="4" t="s">
        <v>20</v>
      </c>
      <c r="H16" s="4" t="s">
        <v>21</v>
      </c>
      <c r="I16" s="5" t="s">
        <v>21</v>
      </c>
      <c r="J16" s="1" t="s">
        <v>93</v>
      </c>
      <c r="K16" s="1" t="s">
        <v>94</v>
      </c>
      <c r="L16" s="1" t="s">
        <v>95</v>
      </c>
      <c r="M16" s="4" t="str">
        <f t="shared" si="0"/>
        <v>Outstanding</v>
      </c>
      <c r="N16" s="13" t="s">
        <v>21</v>
      </c>
    </row>
    <row r="17" spans="1:14" ht="60" customHeight="1" x14ac:dyDescent="0.35">
      <c r="A17" s="11" t="s">
        <v>96</v>
      </c>
      <c r="B17" s="1" t="s">
        <v>97</v>
      </c>
      <c r="C17" s="2" t="s">
        <v>16</v>
      </c>
      <c r="D17" s="3" t="s">
        <v>17</v>
      </c>
      <c r="E17" s="4" t="s">
        <v>18</v>
      </c>
      <c r="F17" s="4" t="s">
        <v>19</v>
      </c>
      <c r="G17" s="4" t="s">
        <v>20</v>
      </c>
      <c r="H17" s="4" t="s">
        <v>21</v>
      </c>
      <c r="I17" s="5" t="s">
        <v>21</v>
      </c>
      <c r="J17" s="1" t="s">
        <v>98</v>
      </c>
      <c r="K17" s="1" t="s">
        <v>99</v>
      </c>
      <c r="L17" s="1" t="s">
        <v>100</v>
      </c>
      <c r="M17" s="4" t="str">
        <f t="shared" si="0"/>
        <v>Outstanding</v>
      </c>
      <c r="N17" s="13" t="s">
        <v>21</v>
      </c>
    </row>
    <row r="18" spans="1:14" ht="60" customHeight="1" x14ac:dyDescent="0.35">
      <c r="A18" s="11" t="s">
        <v>101</v>
      </c>
      <c r="B18" s="1" t="s">
        <v>102</v>
      </c>
      <c r="C18" s="2" t="s">
        <v>16</v>
      </c>
      <c r="D18" s="3" t="s">
        <v>17</v>
      </c>
      <c r="E18" s="4" t="s">
        <v>18</v>
      </c>
      <c r="F18" s="4" t="s">
        <v>19</v>
      </c>
      <c r="G18" s="4" t="s">
        <v>20</v>
      </c>
      <c r="H18" s="4" t="s">
        <v>21</v>
      </c>
      <c r="I18" s="5" t="s">
        <v>21</v>
      </c>
      <c r="J18" s="1" t="s">
        <v>103</v>
      </c>
      <c r="K18" s="1" t="s">
        <v>104</v>
      </c>
      <c r="L18" s="1" t="s">
        <v>105</v>
      </c>
      <c r="M18" s="4" t="str">
        <f t="shared" si="0"/>
        <v>Outstanding</v>
      </c>
      <c r="N18" s="13" t="s">
        <v>21</v>
      </c>
    </row>
    <row r="19" spans="1:14" ht="60" customHeight="1" x14ac:dyDescent="0.35">
      <c r="A19" s="11" t="s">
        <v>106</v>
      </c>
      <c r="B19" s="1" t="s">
        <v>107</v>
      </c>
      <c r="C19" s="2" t="s">
        <v>16</v>
      </c>
      <c r="D19" s="3" t="s">
        <v>17</v>
      </c>
      <c r="E19" s="4" t="s">
        <v>18</v>
      </c>
      <c r="F19" s="4" t="s">
        <v>19</v>
      </c>
      <c r="G19" s="4" t="s">
        <v>20</v>
      </c>
      <c r="H19" s="4" t="s">
        <v>21</v>
      </c>
      <c r="I19" s="5" t="s">
        <v>21</v>
      </c>
      <c r="J19" s="1" t="s">
        <v>108</v>
      </c>
      <c r="K19" s="1" t="s">
        <v>109</v>
      </c>
      <c r="L19" s="1" t="s">
        <v>110</v>
      </c>
      <c r="M19" s="4" t="str">
        <f t="shared" si="0"/>
        <v>Outstanding</v>
      </c>
      <c r="N19" s="13" t="s">
        <v>21</v>
      </c>
    </row>
    <row r="20" spans="1:14" ht="60" customHeight="1" x14ac:dyDescent="0.35">
      <c r="A20" s="11" t="s">
        <v>111</v>
      </c>
      <c r="B20" s="1" t="s">
        <v>112</v>
      </c>
      <c r="C20" s="2" t="s">
        <v>16</v>
      </c>
      <c r="D20" s="3" t="s">
        <v>17</v>
      </c>
      <c r="E20" s="4" t="s">
        <v>18</v>
      </c>
      <c r="F20" s="4" t="s">
        <v>19</v>
      </c>
      <c r="G20" s="4" t="s">
        <v>20</v>
      </c>
      <c r="H20" s="4" t="s">
        <v>21</v>
      </c>
      <c r="I20" s="5" t="s">
        <v>21</v>
      </c>
      <c r="J20" s="1" t="s">
        <v>113</v>
      </c>
      <c r="K20" s="1" t="s">
        <v>114</v>
      </c>
      <c r="L20" s="1" t="s">
        <v>115</v>
      </c>
      <c r="M20" s="4" t="str">
        <f t="shared" si="0"/>
        <v>Outstanding</v>
      </c>
      <c r="N20" s="13" t="s">
        <v>21</v>
      </c>
    </row>
    <row r="21" spans="1:14" ht="60" customHeight="1" x14ac:dyDescent="0.35">
      <c r="A21" s="11" t="s">
        <v>116</v>
      </c>
      <c r="B21" s="1" t="s">
        <v>117</v>
      </c>
      <c r="C21" s="2" t="s">
        <v>16</v>
      </c>
      <c r="D21" s="3" t="s">
        <v>17</v>
      </c>
      <c r="E21" s="4" t="s">
        <v>18</v>
      </c>
      <c r="F21" s="4" t="s">
        <v>19</v>
      </c>
      <c r="G21" s="4" t="s">
        <v>20</v>
      </c>
      <c r="H21" s="4" t="s">
        <v>21</v>
      </c>
      <c r="I21" s="5" t="s">
        <v>21</v>
      </c>
      <c r="J21" s="1" t="s">
        <v>118</v>
      </c>
      <c r="K21" s="1" t="s">
        <v>119</v>
      </c>
      <c r="L21" s="1" t="s">
        <v>120</v>
      </c>
      <c r="M21" s="4" t="str">
        <f t="shared" si="0"/>
        <v>Outstanding</v>
      </c>
      <c r="N21" s="13" t="s">
        <v>21</v>
      </c>
    </row>
    <row r="22" spans="1:14" ht="60" customHeight="1" x14ac:dyDescent="0.35">
      <c r="A22" s="11" t="s">
        <v>121</v>
      </c>
      <c r="B22" s="1" t="s">
        <v>122</v>
      </c>
      <c r="C22" s="2" t="s">
        <v>16</v>
      </c>
      <c r="D22" s="3" t="s">
        <v>17</v>
      </c>
      <c r="E22" s="4" t="s">
        <v>18</v>
      </c>
      <c r="F22" s="4" t="s">
        <v>19</v>
      </c>
      <c r="G22" s="4" t="s">
        <v>20</v>
      </c>
      <c r="H22" s="4" t="s">
        <v>21</v>
      </c>
      <c r="I22" s="5" t="s">
        <v>21</v>
      </c>
      <c r="J22" s="1" t="s">
        <v>123</v>
      </c>
      <c r="K22" s="1" t="s">
        <v>124</v>
      </c>
      <c r="L22" s="1" t="s">
        <v>125</v>
      </c>
      <c r="M22" s="4" t="str">
        <f t="shared" si="0"/>
        <v>Outstanding</v>
      </c>
      <c r="N22" s="13" t="s">
        <v>21</v>
      </c>
    </row>
    <row r="23" spans="1:14" ht="60" customHeight="1" x14ac:dyDescent="0.35">
      <c r="A23" s="11" t="s">
        <v>126</v>
      </c>
      <c r="B23" s="1" t="s">
        <v>127</v>
      </c>
      <c r="C23" s="2" t="s">
        <v>16</v>
      </c>
      <c r="D23" s="3" t="s">
        <v>17</v>
      </c>
      <c r="E23" s="4" t="s">
        <v>18</v>
      </c>
      <c r="F23" s="4" t="s">
        <v>19</v>
      </c>
      <c r="G23" s="4" t="s">
        <v>20</v>
      </c>
      <c r="H23" s="4" t="s">
        <v>21</v>
      </c>
      <c r="I23" s="5" t="s">
        <v>21</v>
      </c>
      <c r="J23" s="1" t="s">
        <v>128</v>
      </c>
      <c r="K23" s="1" t="s">
        <v>129</v>
      </c>
      <c r="L23" s="1" t="s">
        <v>130</v>
      </c>
      <c r="M23" s="4" t="str">
        <f t="shared" si="0"/>
        <v>Outstanding</v>
      </c>
      <c r="N23" s="13" t="s">
        <v>21</v>
      </c>
    </row>
    <row r="24" spans="1:14" ht="60" customHeight="1" x14ac:dyDescent="0.35">
      <c r="A24" s="11" t="s">
        <v>131</v>
      </c>
      <c r="B24" s="1" t="s">
        <v>132</v>
      </c>
      <c r="C24" s="2" t="s">
        <v>16</v>
      </c>
      <c r="D24" s="3" t="s">
        <v>17</v>
      </c>
      <c r="E24" s="4" t="s">
        <v>18</v>
      </c>
      <c r="F24" s="4" t="s">
        <v>19</v>
      </c>
      <c r="G24" s="4" t="s">
        <v>20</v>
      </c>
      <c r="H24" s="4" t="s">
        <v>21</v>
      </c>
      <c r="I24" s="5" t="s">
        <v>21</v>
      </c>
      <c r="J24" s="1" t="s">
        <v>133</v>
      </c>
      <c r="K24" s="1" t="s">
        <v>134</v>
      </c>
      <c r="L24" s="1" t="s">
        <v>135</v>
      </c>
      <c r="M24" s="4" t="str">
        <f t="shared" si="0"/>
        <v>Outstanding</v>
      </c>
      <c r="N24" s="13" t="s">
        <v>21</v>
      </c>
    </row>
    <row r="25" spans="1:14" ht="60" customHeight="1" x14ac:dyDescent="0.35">
      <c r="A25" s="11" t="s">
        <v>136</v>
      </c>
      <c r="B25" s="1" t="s">
        <v>137</v>
      </c>
      <c r="C25" s="2" t="s">
        <v>16</v>
      </c>
      <c r="D25" s="3" t="s">
        <v>17</v>
      </c>
      <c r="E25" s="4" t="s">
        <v>18</v>
      </c>
      <c r="F25" s="4" t="s">
        <v>19</v>
      </c>
      <c r="G25" s="4" t="s">
        <v>20</v>
      </c>
      <c r="H25" s="4" t="s">
        <v>21</v>
      </c>
      <c r="I25" s="5" t="s">
        <v>21</v>
      </c>
      <c r="J25" s="1" t="s">
        <v>138</v>
      </c>
      <c r="K25" s="1" t="s">
        <v>139</v>
      </c>
      <c r="L25" s="1" t="s">
        <v>140</v>
      </c>
      <c r="M25" s="4" t="str">
        <f t="shared" si="0"/>
        <v>Outstanding</v>
      </c>
      <c r="N25" s="13" t="s">
        <v>21</v>
      </c>
    </row>
    <row r="26" spans="1:14" ht="60" customHeight="1" x14ac:dyDescent="0.35">
      <c r="A26" s="11" t="s">
        <v>141</v>
      </c>
      <c r="B26" s="1" t="s">
        <v>142</v>
      </c>
      <c r="C26" s="2" t="s">
        <v>16</v>
      </c>
      <c r="D26" s="3" t="s">
        <v>17</v>
      </c>
      <c r="E26" s="4" t="s">
        <v>18</v>
      </c>
      <c r="F26" s="4" t="s">
        <v>19</v>
      </c>
      <c r="G26" s="4" t="s">
        <v>20</v>
      </c>
      <c r="H26" s="4" t="s">
        <v>21</v>
      </c>
      <c r="I26" s="5" t="s">
        <v>21</v>
      </c>
      <c r="J26" s="1" t="s">
        <v>143</v>
      </c>
      <c r="K26" s="1" t="s">
        <v>144</v>
      </c>
      <c r="L26" s="1" t="s">
        <v>145</v>
      </c>
      <c r="M26" s="4" t="str">
        <f t="shared" si="0"/>
        <v>Outstanding</v>
      </c>
      <c r="N26" s="13" t="s">
        <v>21</v>
      </c>
    </row>
    <row r="27" spans="1:14" ht="60" customHeight="1" x14ac:dyDescent="0.35">
      <c r="A27" s="11" t="s">
        <v>146</v>
      </c>
      <c r="B27" s="1" t="s">
        <v>147</v>
      </c>
      <c r="C27" s="2" t="s">
        <v>16</v>
      </c>
      <c r="D27" s="3" t="s">
        <v>17</v>
      </c>
      <c r="E27" s="4" t="s">
        <v>18</v>
      </c>
      <c r="F27" s="4" t="s">
        <v>19</v>
      </c>
      <c r="G27" s="4" t="s">
        <v>20</v>
      </c>
      <c r="H27" s="4" t="s">
        <v>21</v>
      </c>
      <c r="I27" s="5" t="s">
        <v>21</v>
      </c>
      <c r="J27" s="1" t="s">
        <v>148</v>
      </c>
      <c r="K27" s="1" t="s">
        <v>149</v>
      </c>
      <c r="L27" s="1" t="s">
        <v>150</v>
      </c>
      <c r="M27" s="4" t="str">
        <f t="shared" si="0"/>
        <v>Outstanding</v>
      </c>
      <c r="N27" s="13" t="s">
        <v>21</v>
      </c>
    </row>
    <row r="28" spans="1:14" ht="60" customHeight="1" x14ac:dyDescent="0.35">
      <c r="A28" s="11" t="s">
        <v>151</v>
      </c>
      <c r="B28" s="1" t="s">
        <v>152</v>
      </c>
      <c r="C28" s="2" t="s">
        <v>16</v>
      </c>
      <c r="D28" s="3" t="s">
        <v>17</v>
      </c>
      <c r="E28" s="4" t="s">
        <v>18</v>
      </c>
      <c r="F28" s="4" t="s">
        <v>19</v>
      </c>
      <c r="G28" s="4" t="s">
        <v>20</v>
      </c>
      <c r="H28" s="4" t="s">
        <v>21</v>
      </c>
      <c r="I28" s="5" t="s">
        <v>21</v>
      </c>
      <c r="J28" s="1" t="s">
        <v>153</v>
      </c>
      <c r="K28" s="1" t="s">
        <v>154</v>
      </c>
      <c r="L28" s="1" t="s">
        <v>155</v>
      </c>
      <c r="M28" s="4" t="str">
        <f t="shared" si="0"/>
        <v>Outstanding</v>
      </c>
      <c r="N28" s="13" t="s">
        <v>21</v>
      </c>
    </row>
    <row r="29" spans="1:14" ht="60" customHeight="1" x14ac:dyDescent="0.35">
      <c r="A29" s="11" t="s">
        <v>156</v>
      </c>
      <c r="B29" s="1" t="s">
        <v>157</v>
      </c>
      <c r="C29" s="2" t="s">
        <v>16</v>
      </c>
      <c r="D29" s="3" t="s">
        <v>17</v>
      </c>
      <c r="E29" s="4" t="s">
        <v>18</v>
      </c>
      <c r="F29" s="4" t="s">
        <v>19</v>
      </c>
      <c r="G29" s="4" t="s">
        <v>20</v>
      </c>
      <c r="H29" s="4" t="s">
        <v>21</v>
      </c>
      <c r="I29" s="5" t="s">
        <v>21</v>
      </c>
      <c r="J29" s="1" t="s">
        <v>158</v>
      </c>
      <c r="K29" s="1" t="s">
        <v>154</v>
      </c>
      <c r="L29" s="1" t="s">
        <v>159</v>
      </c>
      <c r="M29" s="4" t="str">
        <f t="shared" si="0"/>
        <v>Outstanding</v>
      </c>
      <c r="N29" s="13" t="s">
        <v>21</v>
      </c>
    </row>
    <row r="30" spans="1:14" ht="60" customHeight="1" x14ac:dyDescent="0.35">
      <c r="A30" s="11" t="s">
        <v>160</v>
      </c>
      <c r="B30" s="1" t="s">
        <v>161</v>
      </c>
      <c r="C30" s="2" t="s">
        <v>92</v>
      </c>
      <c r="D30" s="3" t="s">
        <v>17</v>
      </c>
      <c r="E30" s="4" t="s">
        <v>18</v>
      </c>
      <c r="F30" s="4" t="s">
        <v>19</v>
      </c>
      <c r="G30" s="4" t="s">
        <v>20</v>
      </c>
      <c r="H30" s="4" t="s">
        <v>21</v>
      </c>
      <c r="I30" s="5" t="s">
        <v>21</v>
      </c>
      <c r="J30" s="1" t="s">
        <v>162</v>
      </c>
      <c r="K30" s="1" t="s">
        <v>163</v>
      </c>
      <c r="L30" s="1" t="s">
        <v>164</v>
      </c>
      <c r="M30" s="4" t="str">
        <f t="shared" si="0"/>
        <v>Outstanding</v>
      </c>
      <c r="N30" s="13" t="s">
        <v>21</v>
      </c>
    </row>
    <row r="31" spans="1:14" ht="60" customHeight="1" x14ac:dyDescent="0.35">
      <c r="A31" s="11" t="s">
        <v>165</v>
      </c>
      <c r="B31" s="1" t="s">
        <v>166</v>
      </c>
      <c r="C31" s="2" t="s">
        <v>16</v>
      </c>
      <c r="D31" s="3" t="s">
        <v>167</v>
      </c>
      <c r="E31" s="4" t="s">
        <v>18</v>
      </c>
      <c r="F31" s="4" t="s">
        <v>19</v>
      </c>
      <c r="G31" s="4" t="s">
        <v>20</v>
      </c>
      <c r="H31" s="4" t="s">
        <v>21</v>
      </c>
      <c r="I31" s="5" t="s">
        <v>21</v>
      </c>
      <c r="J31" s="1" t="s">
        <v>168</v>
      </c>
      <c r="K31" s="1" t="s">
        <v>169</v>
      </c>
      <c r="L31" s="1" t="s">
        <v>170</v>
      </c>
      <c r="M31" s="4" t="str">
        <f t="shared" si="0"/>
        <v>Outstanding</v>
      </c>
      <c r="N31" s="13" t="s">
        <v>21</v>
      </c>
    </row>
    <row r="32" spans="1:14" ht="60" customHeight="1" x14ac:dyDescent="0.35">
      <c r="A32" s="11" t="s">
        <v>171</v>
      </c>
      <c r="B32" s="1" t="s">
        <v>172</v>
      </c>
      <c r="C32" s="2" t="s">
        <v>92</v>
      </c>
      <c r="D32" s="3" t="s">
        <v>167</v>
      </c>
      <c r="E32" s="4" t="s">
        <v>18</v>
      </c>
      <c r="F32" s="4" t="s">
        <v>19</v>
      </c>
      <c r="G32" s="4" t="s">
        <v>20</v>
      </c>
      <c r="H32" s="4" t="s">
        <v>21</v>
      </c>
      <c r="I32" s="5" t="s">
        <v>21</v>
      </c>
      <c r="J32" s="1" t="s">
        <v>173</v>
      </c>
      <c r="K32" s="1" t="s">
        <v>174</v>
      </c>
      <c r="L32" s="1" t="s">
        <v>175</v>
      </c>
      <c r="M32" s="4" t="str">
        <f t="shared" si="0"/>
        <v>Outstanding</v>
      </c>
      <c r="N32" s="13" t="s">
        <v>21</v>
      </c>
    </row>
    <row r="33" spans="1:14" ht="60" customHeight="1" x14ac:dyDescent="0.35">
      <c r="A33" s="11" t="s">
        <v>176</v>
      </c>
      <c r="B33" s="1" t="s">
        <v>177</v>
      </c>
      <c r="C33" s="2" t="s">
        <v>16</v>
      </c>
      <c r="D33" s="3" t="s">
        <v>167</v>
      </c>
      <c r="E33" s="4" t="s">
        <v>18</v>
      </c>
      <c r="F33" s="4" t="s">
        <v>19</v>
      </c>
      <c r="G33" s="4" t="s">
        <v>20</v>
      </c>
      <c r="H33" s="4" t="s">
        <v>21</v>
      </c>
      <c r="I33" s="5" t="s">
        <v>21</v>
      </c>
      <c r="J33" s="1" t="s">
        <v>178</v>
      </c>
      <c r="K33" s="1" t="s">
        <v>179</v>
      </c>
      <c r="L33" s="1" t="s">
        <v>180</v>
      </c>
      <c r="M33" s="4" t="str">
        <f t="shared" si="0"/>
        <v>Outstanding</v>
      </c>
      <c r="N33" s="13" t="s">
        <v>21</v>
      </c>
    </row>
    <row r="34" spans="1:14" ht="60" customHeight="1" x14ac:dyDescent="0.35">
      <c r="A34" s="11" t="s">
        <v>181</v>
      </c>
      <c r="B34" s="1" t="s">
        <v>182</v>
      </c>
      <c r="C34" s="2" t="s">
        <v>92</v>
      </c>
      <c r="D34" s="3" t="s">
        <v>167</v>
      </c>
      <c r="E34" s="4" t="s">
        <v>18</v>
      </c>
      <c r="F34" s="4" t="s">
        <v>19</v>
      </c>
      <c r="G34" s="4" t="s">
        <v>20</v>
      </c>
      <c r="H34" s="4" t="s">
        <v>21</v>
      </c>
      <c r="I34" s="5" t="s">
        <v>21</v>
      </c>
      <c r="J34" s="1" t="s">
        <v>183</v>
      </c>
      <c r="K34" s="1" t="s">
        <v>184</v>
      </c>
      <c r="L34" s="1" t="s">
        <v>185</v>
      </c>
      <c r="M34" s="4" t="str">
        <f t="shared" si="0"/>
        <v>Outstanding</v>
      </c>
      <c r="N34" s="13" t="s">
        <v>21</v>
      </c>
    </row>
    <row r="35" spans="1:14" ht="60" customHeight="1" x14ac:dyDescent="0.35">
      <c r="A35" s="11" t="s">
        <v>186</v>
      </c>
      <c r="B35" s="1" t="s">
        <v>187</v>
      </c>
      <c r="C35" s="2" t="s">
        <v>16</v>
      </c>
      <c r="D35" s="3" t="s">
        <v>167</v>
      </c>
      <c r="E35" s="4" t="s">
        <v>18</v>
      </c>
      <c r="F35" s="4" t="s">
        <v>19</v>
      </c>
      <c r="G35" s="4" t="s">
        <v>20</v>
      </c>
      <c r="H35" s="4" t="s">
        <v>21</v>
      </c>
      <c r="I35" s="5" t="s">
        <v>21</v>
      </c>
      <c r="J35" s="1" t="s">
        <v>188</v>
      </c>
      <c r="K35" s="1" t="s">
        <v>189</v>
      </c>
      <c r="L35" s="1" t="s">
        <v>190</v>
      </c>
      <c r="M35" s="4" t="str">
        <f t="shared" si="0"/>
        <v>Outstanding</v>
      </c>
      <c r="N35" s="13" t="s">
        <v>21</v>
      </c>
    </row>
    <row r="36" spans="1:14" ht="60" customHeight="1" x14ac:dyDescent="0.35">
      <c r="A36" s="11" t="s">
        <v>191</v>
      </c>
      <c r="B36" s="1" t="s">
        <v>192</v>
      </c>
      <c r="C36" s="2" t="s">
        <v>16</v>
      </c>
      <c r="D36" s="3" t="s">
        <v>167</v>
      </c>
      <c r="E36" s="4" t="s">
        <v>18</v>
      </c>
      <c r="F36" s="4" t="s">
        <v>19</v>
      </c>
      <c r="G36" s="4" t="s">
        <v>20</v>
      </c>
      <c r="H36" s="4" t="s">
        <v>21</v>
      </c>
      <c r="I36" s="5" t="s">
        <v>21</v>
      </c>
      <c r="J36" s="1" t="s">
        <v>193</v>
      </c>
      <c r="K36" s="1" t="s">
        <v>194</v>
      </c>
      <c r="L36" s="1" t="s">
        <v>195</v>
      </c>
      <c r="M36" s="4" t="str">
        <f t="shared" si="0"/>
        <v>Outstanding</v>
      </c>
      <c r="N36" s="13" t="s">
        <v>21</v>
      </c>
    </row>
    <row r="37" spans="1:14" ht="60" customHeight="1" x14ac:dyDescent="0.35">
      <c r="A37" s="11" t="s">
        <v>196</v>
      </c>
      <c r="B37" s="1" t="s">
        <v>197</v>
      </c>
      <c r="C37" s="2" t="s">
        <v>16</v>
      </c>
      <c r="D37" s="3" t="s">
        <v>167</v>
      </c>
      <c r="E37" s="4" t="s">
        <v>18</v>
      </c>
      <c r="F37" s="4" t="s">
        <v>19</v>
      </c>
      <c r="G37" s="4" t="s">
        <v>20</v>
      </c>
      <c r="H37" s="4" t="s">
        <v>21</v>
      </c>
      <c r="I37" s="5" t="s">
        <v>21</v>
      </c>
      <c r="J37" s="1" t="s">
        <v>198</v>
      </c>
      <c r="K37" s="1" t="s">
        <v>199</v>
      </c>
      <c r="L37" s="1" t="s">
        <v>200</v>
      </c>
      <c r="M37" s="4" t="str">
        <f t="shared" si="0"/>
        <v>Outstanding</v>
      </c>
      <c r="N37" s="13" t="s">
        <v>21</v>
      </c>
    </row>
    <row r="38" spans="1:14" ht="60" customHeight="1" x14ac:dyDescent="0.35">
      <c r="A38" s="11" t="s">
        <v>201</v>
      </c>
      <c r="B38" s="1" t="s">
        <v>202</v>
      </c>
      <c r="C38" s="2" t="s">
        <v>16</v>
      </c>
      <c r="D38" s="3" t="s">
        <v>167</v>
      </c>
      <c r="E38" s="4" t="s">
        <v>18</v>
      </c>
      <c r="F38" s="4" t="s">
        <v>19</v>
      </c>
      <c r="G38" s="4" t="s">
        <v>20</v>
      </c>
      <c r="H38" s="4" t="s">
        <v>21</v>
      </c>
      <c r="I38" s="5" t="s">
        <v>21</v>
      </c>
      <c r="J38" s="1" t="s">
        <v>203</v>
      </c>
      <c r="K38" s="1" t="s">
        <v>204</v>
      </c>
      <c r="L38" s="1" t="s">
        <v>205</v>
      </c>
      <c r="M38" s="4" t="str">
        <f t="shared" si="0"/>
        <v>Outstanding</v>
      </c>
      <c r="N38" s="13" t="s">
        <v>21</v>
      </c>
    </row>
    <row r="39" spans="1:14" ht="60" customHeight="1" x14ac:dyDescent="0.35">
      <c r="A39" s="11" t="s">
        <v>206</v>
      </c>
      <c r="B39" s="1" t="s">
        <v>207</v>
      </c>
      <c r="C39" s="2" t="s">
        <v>16</v>
      </c>
      <c r="D39" s="3" t="s">
        <v>167</v>
      </c>
      <c r="E39" s="4" t="s">
        <v>18</v>
      </c>
      <c r="F39" s="4" t="s">
        <v>19</v>
      </c>
      <c r="G39" s="4" t="s">
        <v>20</v>
      </c>
      <c r="H39" s="4" t="s">
        <v>21</v>
      </c>
      <c r="I39" s="5" t="s">
        <v>21</v>
      </c>
      <c r="J39" s="1" t="s">
        <v>208</v>
      </c>
      <c r="K39" s="1" t="s">
        <v>209</v>
      </c>
      <c r="L39" s="1" t="s">
        <v>210</v>
      </c>
      <c r="M39" s="4" t="str">
        <f t="shared" si="0"/>
        <v>Outstanding</v>
      </c>
      <c r="N39" s="13" t="s">
        <v>21</v>
      </c>
    </row>
    <row r="40" spans="1:14" ht="60" customHeight="1" x14ac:dyDescent="0.35">
      <c r="A40" s="11" t="s">
        <v>211</v>
      </c>
      <c r="B40" s="1" t="s">
        <v>212</v>
      </c>
      <c r="C40" s="2" t="s">
        <v>16</v>
      </c>
      <c r="D40" s="3" t="s">
        <v>167</v>
      </c>
      <c r="E40" s="4" t="s">
        <v>18</v>
      </c>
      <c r="F40" s="4" t="s">
        <v>19</v>
      </c>
      <c r="G40" s="4" t="s">
        <v>20</v>
      </c>
      <c r="H40" s="4" t="s">
        <v>21</v>
      </c>
      <c r="I40" s="5" t="s">
        <v>21</v>
      </c>
      <c r="J40" s="1" t="s">
        <v>213</v>
      </c>
      <c r="K40" s="1" t="s">
        <v>209</v>
      </c>
      <c r="L40" s="1" t="s">
        <v>214</v>
      </c>
      <c r="M40" s="4" t="str">
        <f t="shared" si="0"/>
        <v>Outstanding</v>
      </c>
      <c r="N40" s="13" t="s">
        <v>21</v>
      </c>
    </row>
    <row r="41" spans="1:14" ht="60" customHeight="1" x14ac:dyDescent="0.35">
      <c r="A41" s="11" t="s">
        <v>215</v>
      </c>
      <c r="B41" s="1" t="s">
        <v>216</v>
      </c>
      <c r="C41" s="2" t="s">
        <v>16</v>
      </c>
      <c r="D41" s="3" t="s">
        <v>167</v>
      </c>
      <c r="E41" s="4" t="s">
        <v>18</v>
      </c>
      <c r="F41" s="4" t="s">
        <v>19</v>
      </c>
      <c r="G41" s="4" t="s">
        <v>20</v>
      </c>
      <c r="H41" s="4" t="s">
        <v>21</v>
      </c>
      <c r="I41" s="5" t="s">
        <v>21</v>
      </c>
      <c r="J41" s="1" t="s">
        <v>217</v>
      </c>
      <c r="K41" s="1" t="s">
        <v>209</v>
      </c>
      <c r="L41" s="1" t="s">
        <v>218</v>
      </c>
      <c r="M41" s="4" t="str">
        <f t="shared" si="0"/>
        <v>Outstanding</v>
      </c>
      <c r="N41" s="13" t="s">
        <v>21</v>
      </c>
    </row>
    <row r="42" spans="1:14" ht="60" customHeight="1" x14ac:dyDescent="0.35">
      <c r="A42" s="11" t="s">
        <v>219</v>
      </c>
      <c r="B42" s="1" t="s">
        <v>220</v>
      </c>
      <c r="C42" s="2" t="s">
        <v>16</v>
      </c>
      <c r="D42" s="3" t="s">
        <v>167</v>
      </c>
      <c r="E42" s="4" t="s">
        <v>18</v>
      </c>
      <c r="F42" s="4" t="s">
        <v>19</v>
      </c>
      <c r="G42" s="4" t="s">
        <v>20</v>
      </c>
      <c r="H42" s="4" t="s">
        <v>21</v>
      </c>
      <c r="I42" s="5" t="s">
        <v>21</v>
      </c>
      <c r="J42" s="1" t="s">
        <v>221</v>
      </c>
      <c r="K42" s="1" t="s">
        <v>222</v>
      </c>
      <c r="L42" s="1" t="s">
        <v>223</v>
      </c>
      <c r="M42" s="4" t="str">
        <f t="shared" si="0"/>
        <v>Outstanding</v>
      </c>
      <c r="N42" s="13" t="s">
        <v>21</v>
      </c>
    </row>
    <row r="43" spans="1:14" ht="60" customHeight="1" x14ac:dyDescent="0.35">
      <c r="A43" s="11" t="s">
        <v>224</v>
      </c>
      <c r="B43" s="1" t="s">
        <v>225</v>
      </c>
      <c r="C43" s="2" t="s">
        <v>16</v>
      </c>
      <c r="D43" s="3" t="s">
        <v>167</v>
      </c>
      <c r="E43" s="4" t="s">
        <v>18</v>
      </c>
      <c r="F43" s="4" t="s">
        <v>19</v>
      </c>
      <c r="G43" s="4" t="s">
        <v>20</v>
      </c>
      <c r="H43" s="4" t="s">
        <v>21</v>
      </c>
      <c r="I43" s="5" t="s">
        <v>21</v>
      </c>
      <c r="J43" s="1" t="s">
        <v>226</v>
      </c>
      <c r="K43" s="1" t="s">
        <v>227</v>
      </c>
      <c r="L43" s="1" t="s">
        <v>228</v>
      </c>
      <c r="M43" s="4" t="str">
        <f t="shared" si="0"/>
        <v>Outstanding</v>
      </c>
      <c r="N43" s="13" t="s">
        <v>21</v>
      </c>
    </row>
    <row r="44" spans="1:14" ht="60" customHeight="1" x14ac:dyDescent="0.35">
      <c r="A44" s="11" t="s">
        <v>229</v>
      </c>
      <c r="B44" s="1" t="s">
        <v>230</v>
      </c>
      <c r="C44" s="2" t="s">
        <v>231</v>
      </c>
      <c r="D44" s="3" t="s">
        <v>167</v>
      </c>
      <c r="E44" s="4" t="s">
        <v>18</v>
      </c>
      <c r="F44" s="4" t="s">
        <v>19</v>
      </c>
      <c r="G44" s="4" t="s">
        <v>20</v>
      </c>
      <c r="H44" s="4" t="s">
        <v>21</v>
      </c>
      <c r="I44" s="5" t="s">
        <v>21</v>
      </c>
      <c r="J44" s="1" t="s">
        <v>232</v>
      </c>
      <c r="K44" s="1" t="s">
        <v>233</v>
      </c>
      <c r="L44" s="1" t="s">
        <v>234</v>
      </c>
      <c r="M44" s="4" t="str">
        <f t="shared" si="0"/>
        <v>Outstanding</v>
      </c>
      <c r="N44" s="13" t="s">
        <v>21</v>
      </c>
    </row>
    <row r="45" spans="1:14" ht="60" customHeight="1" x14ac:dyDescent="0.35">
      <c r="A45" s="11" t="s">
        <v>235</v>
      </c>
      <c r="B45" s="1" t="s">
        <v>236</v>
      </c>
      <c r="C45" s="2" t="s">
        <v>16</v>
      </c>
      <c r="D45" s="3" t="s">
        <v>167</v>
      </c>
      <c r="E45" s="4" t="s">
        <v>18</v>
      </c>
      <c r="F45" s="4" t="s">
        <v>19</v>
      </c>
      <c r="G45" s="4" t="s">
        <v>20</v>
      </c>
      <c r="H45" s="4" t="s">
        <v>21</v>
      </c>
      <c r="I45" s="5" t="s">
        <v>21</v>
      </c>
      <c r="J45" s="1" t="s">
        <v>237</v>
      </c>
      <c r="K45" s="1" t="s">
        <v>238</v>
      </c>
      <c r="L45" s="1" t="s">
        <v>239</v>
      </c>
      <c r="M45" s="4" t="str">
        <f t="shared" si="0"/>
        <v>Outstanding</v>
      </c>
      <c r="N45" s="13" t="s">
        <v>21</v>
      </c>
    </row>
    <row r="46" spans="1:14" ht="60" customHeight="1" x14ac:dyDescent="0.35">
      <c r="A46" s="11" t="s">
        <v>240</v>
      </c>
      <c r="B46" s="1" t="s">
        <v>241</v>
      </c>
      <c r="C46" s="2" t="s">
        <v>16</v>
      </c>
      <c r="D46" s="3" t="s">
        <v>167</v>
      </c>
      <c r="E46" s="4" t="s">
        <v>18</v>
      </c>
      <c r="F46" s="4" t="s">
        <v>19</v>
      </c>
      <c r="G46" s="4" t="s">
        <v>20</v>
      </c>
      <c r="H46" s="4" t="s">
        <v>21</v>
      </c>
      <c r="I46" s="5" t="s">
        <v>21</v>
      </c>
      <c r="J46" s="1" t="s">
        <v>242</v>
      </c>
      <c r="K46" s="1" t="s">
        <v>243</v>
      </c>
      <c r="L46" s="1" t="s">
        <v>244</v>
      </c>
      <c r="M46" s="4" t="str">
        <f t="shared" si="0"/>
        <v>Outstanding</v>
      </c>
      <c r="N46" s="13" t="s">
        <v>21</v>
      </c>
    </row>
    <row r="47" spans="1:14" ht="60" customHeight="1" x14ac:dyDescent="0.35">
      <c r="A47" s="11" t="s">
        <v>245</v>
      </c>
      <c r="B47" s="1" t="s">
        <v>246</v>
      </c>
      <c r="C47" s="2" t="s">
        <v>92</v>
      </c>
      <c r="D47" s="3" t="s">
        <v>167</v>
      </c>
      <c r="E47" s="4" t="s">
        <v>18</v>
      </c>
      <c r="F47" s="4" t="s">
        <v>19</v>
      </c>
      <c r="G47" s="4" t="s">
        <v>20</v>
      </c>
      <c r="H47" s="4" t="s">
        <v>21</v>
      </c>
      <c r="I47" s="5" t="s">
        <v>21</v>
      </c>
      <c r="J47" s="1" t="s">
        <v>247</v>
      </c>
      <c r="K47" s="1" t="s">
        <v>248</v>
      </c>
      <c r="L47" s="1" t="s">
        <v>249</v>
      </c>
      <c r="M47" s="4" t="str">
        <f t="shared" si="0"/>
        <v>Outstanding</v>
      </c>
      <c r="N47" s="13" t="s">
        <v>21</v>
      </c>
    </row>
    <row r="48" spans="1:14" ht="60" customHeight="1" x14ac:dyDescent="0.35">
      <c r="A48" s="11" t="s">
        <v>250</v>
      </c>
      <c r="B48" s="1" t="s">
        <v>251</v>
      </c>
      <c r="C48" s="2" t="s">
        <v>92</v>
      </c>
      <c r="D48" s="3" t="s">
        <v>167</v>
      </c>
      <c r="E48" s="4" t="s">
        <v>18</v>
      </c>
      <c r="F48" s="4" t="s">
        <v>19</v>
      </c>
      <c r="G48" s="4" t="s">
        <v>20</v>
      </c>
      <c r="H48" s="4" t="s">
        <v>21</v>
      </c>
      <c r="I48" s="5" t="s">
        <v>21</v>
      </c>
      <c r="J48" s="1" t="s">
        <v>252</v>
      </c>
      <c r="K48" s="1" t="s">
        <v>253</v>
      </c>
      <c r="L48" s="1" t="s">
        <v>254</v>
      </c>
      <c r="M48" s="4" t="str">
        <f t="shared" si="0"/>
        <v>Outstanding</v>
      </c>
      <c r="N48" s="13" t="s">
        <v>21</v>
      </c>
    </row>
    <row r="49" spans="1:14" ht="60" customHeight="1" x14ac:dyDescent="0.35">
      <c r="A49" s="11" t="s">
        <v>255</v>
      </c>
      <c r="B49" s="1" t="s">
        <v>256</v>
      </c>
      <c r="C49" s="2" t="s">
        <v>92</v>
      </c>
      <c r="D49" s="3" t="s">
        <v>167</v>
      </c>
      <c r="E49" s="4" t="s">
        <v>18</v>
      </c>
      <c r="F49" s="4" t="s">
        <v>19</v>
      </c>
      <c r="G49" s="4" t="s">
        <v>20</v>
      </c>
      <c r="H49" s="4" t="s">
        <v>21</v>
      </c>
      <c r="I49" s="5" t="s">
        <v>21</v>
      </c>
      <c r="J49" s="1" t="s">
        <v>257</v>
      </c>
      <c r="K49" s="1" t="s">
        <v>258</v>
      </c>
      <c r="L49" s="1" t="s">
        <v>259</v>
      </c>
      <c r="M49" s="4" t="str">
        <f t="shared" si="0"/>
        <v>Outstanding</v>
      </c>
      <c r="N49" s="13" t="s">
        <v>21</v>
      </c>
    </row>
    <row r="50" spans="1:14" ht="60" customHeight="1" x14ac:dyDescent="0.35">
      <c r="A50" s="11" t="s">
        <v>260</v>
      </c>
      <c r="B50" s="1" t="s">
        <v>261</v>
      </c>
      <c r="C50" s="2" t="s">
        <v>92</v>
      </c>
      <c r="D50" s="3" t="s">
        <v>167</v>
      </c>
      <c r="E50" s="4" t="s">
        <v>18</v>
      </c>
      <c r="F50" s="4" t="s">
        <v>19</v>
      </c>
      <c r="G50" s="4" t="s">
        <v>20</v>
      </c>
      <c r="H50" s="4" t="s">
        <v>21</v>
      </c>
      <c r="I50" s="5" t="s">
        <v>21</v>
      </c>
      <c r="J50" s="1" t="s">
        <v>262</v>
      </c>
      <c r="K50" s="1" t="s">
        <v>263</v>
      </c>
      <c r="L50" s="1" t="s">
        <v>259</v>
      </c>
      <c r="M50" s="4" t="str">
        <f t="shared" si="0"/>
        <v>Outstanding</v>
      </c>
      <c r="N50" s="13" t="s">
        <v>21</v>
      </c>
    </row>
    <row r="51" spans="1:14" ht="60" customHeight="1" x14ac:dyDescent="0.35">
      <c r="A51" s="11" t="s">
        <v>264</v>
      </c>
      <c r="B51" s="1" t="s">
        <v>265</v>
      </c>
      <c r="C51" s="2" t="s">
        <v>16</v>
      </c>
      <c r="D51" s="3" t="s">
        <v>167</v>
      </c>
      <c r="E51" s="4" t="s">
        <v>18</v>
      </c>
      <c r="F51" s="4" t="s">
        <v>19</v>
      </c>
      <c r="G51" s="4" t="s">
        <v>20</v>
      </c>
      <c r="H51" s="4" t="s">
        <v>21</v>
      </c>
      <c r="I51" s="5" t="s">
        <v>21</v>
      </c>
      <c r="J51" s="1" t="s">
        <v>262</v>
      </c>
      <c r="K51" s="1" t="s">
        <v>266</v>
      </c>
      <c r="L51" s="1" t="s">
        <v>267</v>
      </c>
      <c r="M51" s="4" t="str">
        <f t="shared" si="0"/>
        <v>Outstanding</v>
      </c>
      <c r="N51" s="13" t="s">
        <v>21</v>
      </c>
    </row>
    <row r="52" spans="1:14" ht="60" customHeight="1" x14ac:dyDescent="0.35">
      <c r="A52" s="11" t="s">
        <v>268</v>
      </c>
      <c r="B52" s="1" t="s">
        <v>269</v>
      </c>
      <c r="C52" s="2" t="s">
        <v>16</v>
      </c>
      <c r="D52" s="3" t="s">
        <v>167</v>
      </c>
      <c r="E52" s="4" t="s">
        <v>18</v>
      </c>
      <c r="F52" s="4" t="s">
        <v>19</v>
      </c>
      <c r="G52" s="4" t="s">
        <v>20</v>
      </c>
      <c r="H52" s="4" t="s">
        <v>21</v>
      </c>
      <c r="I52" s="5" t="s">
        <v>21</v>
      </c>
      <c r="J52" s="1" t="s">
        <v>270</v>
      </c>
      <c r="K52" s="1" t="s">
        <v>271</v>
      </c>
      <c r="L52" s="1" t="s">
        <v>272</v>
      </c>
      <c r="M52" s="4" t="str">
        <f t="shared" si="0"/>
        <v>Outstanding</v>
      </c>
      <c r="N52" s="13" t="s">
        <v>21</v>
      </c>
    </row>
    <row r="53" spans="1:14" ht="60" customHeight="1" x14ac:dyDescent="0.35">
      <c r="A53" s="11" t="s">
        <v>273</v>
      </c>
      <c r="B53" s="1" t="s">
        <v>274</v>
      </c>
      <c r="C53" s="2" t="s">
        <v>16</v>
      </c>
      <c r="D53" s="3" t="s">
        <v>167</v>
      </c>
      <c r="E53" s="4" t="s">
        <v>18</v>
      </c>
      <c r="F53" s="4" t="s">
        <v>19</v>
      </c>
      <c r="G53" s="4" t="s">
        <v>20</v>
      </c>
      <c r="H53" s="4" t="s">
        <v>21</v>
      </c>
      <c r="I53" s="5" t="s">
        <v>21</v>
      </c>
      <c r="J53" s="1" t="s">
        <v>275</v>
      </c>
      <c r="K53" s="1" t="s">
        <v>276</v>
      </c>
      <c r="L53" s="1" t="s">
        <v>277</v>
      </c>
      <c r="M53" s="4" t="str">
        <f t="shared" si="0"/>
        <v>Outstanding</v>
      </c>
      <c r="N53" s="13" t="s">
        <v>21</v>
      </c>
    </row>
    <row r="54" spans="1:14" ht="60" customHeight="1" x14ac:dyDescent="0.35">
      <c r="A54" s="11" t="s">
        <v>278</v>
      </c>
      <c r="B54" s="1" t="s">
        <v>279</v>
      </c>
      <c r="C54" s="2" t="s">
        <v>16</v>
      </c>
      <c r="D54" s="3" t="s">
        <v>167</v>
      </c>
      <c r="E54" s="4" t="s">
        <v>18</v>
      </c>
      <c r="F54" s="4" t="s">
        <v>19</v>
      </c>
      <c r="G54" s="4" t="s">
        <v>20</v>
      </c>
      <c r="H54" s="4" t="s">
        <v>21</v>
      </c>
      <c r="I54" s="5" t="s">
        <v>21</v>
      </c>
      <c r="J54" s="1" t="s">
        <v>280</v>
      </c>
      <c r="K54" s="1" t="s">
        <v>281</v>
      </c>
      <c r="L54" s="1" t="s">
        <v>282</v>
      </c>
      <c r="M54" s="4" t="str">
        <f t="shared" si="0"/>
        <v>Outstanding</v>
      </c>
      <c r="N54" s="13" t="s">
        <v>21</v>
      </c>
    </row>
    <row r="55" spans="1:14" ht="60" customHeight="1" x14ac:dyDescent="0.35">
      <c r="A55" s="11" t="s">
        <v>283</v>
      </c>
      <c r="B55" s="1" t="s">
        <v>284</v>
      </c>
      <c r="C55" s="2" t="s">
        <v>231</v>
      </c>
      <c r="D55" s="3" t="s">
        <v>167</v>
      </c>
      <c r="E55" s="4" t="s">
        <v>18</v>
      </c>
      <c r="F55" s="4" t="s">
        <v>19</v>
      </c>
      <c r="G55" s="4" t="s">
        <v>20</v>
      </c>
      <c r="H55" s="4" t="s">
        <v>21</v>
      </c>
      <c r="I55" s="5" t="s">
        <v>21</v>
      </c>
      <c r="J55" s="1" t="s">
        <v>285</v>
      </c>
      <c r="K55" s="1" t="s">
        <v>286</v>
      </c>
      <c r="L55" s="1" t="s">
        <v>287</v>
      </c>
      <c r="M55" s="4" t="str">
        <f t="shared" si="0"/>
        <v>Outstanding</v>
      </c>
      <c r="N55" s="13" t="s">
        <v>21</v>
      </c>
    </row>
    <row r="56" spans="1:14" ht="60" customHeight="1" x14ac:dyDescent="0.35">
      <c r="A56" s="11" t="s">
        <v>288</v>
      </c>
      <c r="B56" s="1" t="s">
        <v>289</v>
      </c>
      <c r="C56" s="2" t="s">
        <v>16</v>
      </c>
      <c r="D56" s="3" t="s">
        <v>167</v>
      </c>
      <c r="E56" s="4" t="s">
        <v>18</v>
      </c>
      <c r="F56" s="4" t="s">
        <v>19</v>
      </c>
      <c r="G56" s="4" t="s">
        <v>20</v>
      </c>
      <c r="H56" s="4" t="s">
        <v>21</v>
      </c>
      <c r="I56" s="5" t="s">
        <v>21</v>
      </c>
      <c r="J56" s="1" t="s">
        <v>290</v>
      </c>
      <c r="K56" s="1" t="s">
        <v>291</v>
      </c>
      <c r="L56" s="1" t="s">
        <v>292</v>
      </c>
      <c r="M56" s="4" t="str">
        <f t="shared" si="0"/>
        <v>Outstanding</v>
      </c>
      <c r="N56" s="13" t="s">
        <v>21</v>
      </c>
    </row>
    <row r="57" spans="1:14" ht="60" customHeight="1" x14ac:dyDescent="0.35">
      <c r="A57" s="11" t="s">
        <v>293</v>
      </c>
      <c r="B57" s="1" t="s">
        <v>294</v>
      </c>
      <c r="C57" s="2" t="s">
        <v>16</v>
      </c>
      <c r="D57" s="3" t="s">
        <v>167</v>
      </c>
      <c r="E57" s="4" t="s">
        <v>18</v>
      </c>
      <c r="F57" s="4" t="s">
        <v>19</v>
      </c>
      <c r="G57" s="4" t="s">
        <v>20</v>
      </c>
      <c r="H57" s="4" t="s">
        <v>21</v>
      </c>
      <c r="I57" s="5" t="s">
        <v>21</v>
      </c>
      <c r="J57" s="1" t="s">
        <v>295</v>
      </c>
      <c r="K57" s="1" t="s">
        <v>296</v>
      </c>
      <c r="L57" s="1" t="s">
        <v>297</v>
      </c>
      <c r="M57" s="4" t="str">
        <f t="shared" si="0"/>
        <v>Outstanding</v>
      </c>
      <c r="N57" s="13" t="s">
        <v>21</v>
      </c>
    </row>
    <row r="58" spans="1:14" ht="60" customHeight="1" x14ac:dyDescent="0.35">
      <c r="A58" s="11" t="s">
        <v>298</v>
      </c>
      <c r="B58" s="1" t="s">
        <v>299</v>
      </c>
      <c r="C58" s="2" t="s">
        <v>16</v>
      </c>
      <c r="D58" s="3" t="s">
        <v>167</v>
      </c>
      <c r="E58" s="4" t="s">
        <v>18</v>
      </c>
      <c r="F58" s="4" t="s">
        <v>19</v>
      </c>
      <c r="G58" s="4" t="s">
        <v>20</v>
      </c>
      <c r="H58" s="4" t="s">
        <v>21</v>
      </c>
      <c r="I58" s="5" t="s">
        <v>21</v>
      </c>
      <c r="J58" s="1" t="s">
        <v>300</v>
      </c>
      <c r="K58" s="1" t="s">
        <v>301</v>
      </c>
      <c r="L58" s="1" t="s">
        <v>302</v>
      </c>
      <c r="M58" s="4" t="str">
        <f t="shared" si="0"/>
        <v>Outstanding</v>
      </c>
      <c r="N58" s="13" t="s">
        <v>21</v>
      </c>
    </row>
    <row r="59" spans="1:14" ht="60" customHeight="1" x14ac:dyDescent="0.35">
      <c r="A59" s="11" t="s">
        <v>303</v>
      </c>
      <c r="B59" s="1" t="s">
        <v>304</v>
      </c>
      <c r="C59" s="2" t="s">
        <v>16</v>
      </c>
      <c r="D59" s="3" t="s">
        <v>167</v>
      </c>
      <c r="E59" s="4" t="s">
        <v>18</v>
      </c>
      <c r="F59" s="4" t="s">
        <v>19</v>
      </c>
      <c r="G59" s="4" t="s">
        <v>20</v>
      </c>
      <c r="H59" s="4" t="s">
        <v>21</v>
      </c>
      <c r="I59" s="5" t="s">
        <v>21</v>
      </c>
      <c r="J59" s="1" t="s">
        <v>305</v>
      </c>
      <c r="K59" s="1" t="s">
        <v>306</v>
      </c>
      <c r="L59" s="1" t="s">
        <v>307</v>
      </c>
      <c r="M59" s="4" t="str">
        <f t="shared" si="0"/>
        <v>Outstanding</v>
      </c>
      <c r="N59" s="13" t="s">
        <v>21</v>
      </c>
    </row>
    <row r="60" spans="1:14" ht="60" customHeight="1" x14ac:dyDescent="0.35">
      <c r="A60" s="11" t="s">
        <v>308</v>
      </c>
      <c r="B60" s="1" t="s">
        <v>309</v>
      </c>
      <c r="C60" s="2" t="s">
        <v>16</v>
      </c>
      <c r="D60" s="3" t="s">
        <v>167</v>
      </c>
      <c r="E60" s="4" t="s">
        <v>18</v>
      </c>
      <c r="F60" s="4" t="s">
        <v>19</v>
      </c>
      <c r="G60" s="4" t="s">
        <v>20</v>
      </c>
      <c r="H60" s="4" t="s">
        <v>21</v>
      </c>
      <c r="I60" s="5" t="s">
        <v>21</v>
      </c>
      <c r="J60" s="1" t="s">
        <v>310</v>
      </c>
      <c r="K60" s="1" t="s">
        <v>311</v>
      </c>
      <c r="L60" s="1" t="s">
        <v>312</v>
      </c>
      <c r="M60" s="4" t="str">
        <f t="shared" si="0"/>
        <v>Outstanding</v>
      </c>
      <c r="N60" s="13" t="s">
        <v>21</v>
      </c>
    </row>
    <row r="61" spans="1:14" ht="60" customHeight="1" x14ac:dyDescent="0.35">
      <c r="A61" s="11" t="s">
        <v>313</v>
      </c>
      <c r="B61" s="1" t="s">
        <v>314</v>
      </c>
      <c r="C61" s="2" t="s">
        <v>231</v>
      </c>
      <c r="D61" s="3" t="s">
        <v>167</v>
      </c>
      <c r="E61" s="4" t="s">
        <v>18</v>
      </c>
      <c r="F61" s="4" t="s">
        <v>19</v>
      </c>
      <c r="G61" s="4" t="s">
        <v>20</v>
      </c>
      <c r="H61" s="4" t="s">
        <v>21</v>
      </c>
      <c r="I61" s="5" t="s">
        <v>21</v>
      </c>
      <c r="J61" s="1" t="s">
        <v>315</v>
      </c>
      <c r="K61" s="1" t="s">
        <v>316</v>
      </c>
      <c r="L61" s="1" t="s">
        <v>317</v>
      </c>
      <c r="M61" s="4" t="str">
        <f t="shared" si="0"/>
        <v>Outstanding</v>
      </c>
      <c r="N61" s="13" t="s">
        <v>21</v>
      </c>
    </row>
    <row r="62" spans="1:14" ht="60" customHeight="1" x14ac:dyDescent="0.35">
      <c r="A62" s="11" t="s">
        <v>318</v>
      </c>
      <c r="B62" s="1" t="s">
        <v>319</v>
      </c>
      <c r="C62" s="2" t="s">
        <v>16</v>
      </c>
      <c r="D62" s="3" t="s">
        <v>167</v>
      </c>
      <c r="E62" s="4" t="s">
        <v>18</v>
      </c>
      <c r="F62" s="4" t="s">
        <v>19</v>
      </c>
      <c r="G62" s="4" t="s">
        <v>20</v>
      </c>
      <c r="H62" s="4" t="s">
        <v>21</v>
      </c>
      <c r="I62" s="5" t="s">
        <v>21</v>
      </c>
      <c r="J62" s="1" t="s">
        <v>320</v>
      </c>
      <c r="K62" s="1" t="s">
        <v>321</v>
      </c>
      <c r="L62" s="1" t="s">
        <v>322</v>
      </c>
      <c r="M62" s="4" t="str">
        <f t="shared" si="0"/>
        <v>Outstanding</v>
      </c>
      <c r="N62" s="13" t="s">
        <v>21</v>
      </c>
    </row>
    <row r="63" spans="1:14" ht="60" customHeight="1" x14ac:dyDescent="0.35">
      <c r="A63" s="11" t="s">
        <v>323</v>
      </c>
      <c r="B63" s="1" t="s">
        <v>324</v>
      </c>
      <c r="C63" s="2" t="s">
        <v>16</v>
      </c>
      <c r="D63" s="3" t="s">
        <v>167</v>
      </c>
      <c r="E63" s="4" t="s">
        <v>18</v>
      </c>
      <c r="F63" s="4" t="s">
        <v>19</v>
      </c>
      <c r="G63" s="4" t="s">
        <v>20</v>
      </c>
      <c r="H63" s="4" t="s">
        <v>21</v>
      </c>
      <c r="I63" s="5" t="s">
        <v>21</v>
      </c>
      <c r="J63" s="1" t="s">
        <v>325</v>
      </c>
      <c r="K63" s="1" t="s">
        <v>326</v>
      </c>
      <c r="L63" s="1" t="s">
        <v>327</v>
      </c>
      <c r="M63" s="4" t="str">
        <f t="shared" si="0"/>
        <v>Outstanding</v>
      </c>
      <c r="N63" s="13" t="s">
        <v>21</v>
      </c>
    </row>
    <row r="64" spans="1:14" ht="60" customHeight="1" x14ac:dyDescent="0.35">
      <c r="A64" s="11" t="s">
        <v>328</v>
      </c>
      <c r="B64" s="1" t="s">
        <v>329</v>
      </c>
      <c r="C64" s="2" t="s">
        <v>16</v>
      </c>
      <c r="D64" s="3" t="s">
        <v>330</v>
      </c>
      <c r="E64" s="4" t="s">
        <v>18</v>
      </c>
      <c r="F64" s="4" t="s">
        <v>19</v>
      </c>
      <c r="G64" s="4" t="s">
        <v>20</v>
      </c>
      <c r="H64" s="4" t="s">
        <v>21</v>
      </c>
      <c r="I64" s="5" t="s">
        <v>21</v>
      </c>
      <c r="J64" s="1" t="s">
        <v>331</v>
      </c>
      <c r="K64" s="1" t="s">
        <v>332</v>
      </c>
      <c r="L64" s="1" t="s">
        <v>333</v>
      </c>
      <c r="M64" s="4" t="str">
        <f t="shared" si="0"/>
        <v>Outstanding</v>
      </c>
      <c r="N64" s="13" t="s">
        <v>21</v>
      </c>
    </row>
    <row r="65" spans="1:14" ht="60" customHeight="1" x14ac:dyDescent="0.35">
      <c r="A65" s="11" t="s">
        <v>334</v>
      </c>
      <c r="B65" s="1" t="s">
        <v>335</v>
      </c>
      <c r="C65" s="2" t="s">
        <v>16</v>
      </c>
      <c r="D65" s="3" t="s">
        <v>330</v>
      </c>
      <c r="E65" s="4" t="s">
        <v>18</v>
      </c>
      <c r="F65" s="4" t="s">
        <v>19</v>
      </c>
      <c r="G65" s="4" t="s">
        <v>20</v>
      </c>
      <c r="H65" s="4" t="s">
        <v>21</v>
      </c>
      <c r="I65" s="5" t="s">
        <v>21</v>
      </c>
      <c r="J65" s="1" t="s">
        <v>336</v>
      </c>
      <c r="K65" s="1" t="s">
        <v>337</v>
      </c>
      <c r="L65" s="1" t="s">
        <v>338</v>
      </c>
      <c r="M65" s="4" t="str">
        <f t="shared" si="0"/>
        <v>Outstanding</v>
      </c>
      <c r="N65" s="13" t="s">
        <v>21</v>
      </c>
    </row>
    <row r="66" spans="1:14" ht="60" customHeight="1" x14ac:dyDescent="0.35">
      <c r="A66" s="11" t="s">
        <v>339</v>
      </c>
      <c r="B66" s="1" t="s">
        <v>340</v>
      </c>
      <c r="C66" s="2" t="s">
        <v>16</v>
      </c>
      <c r="D66" s="3" t="s">
        <v>330</v>
      </c>
      <c r="E66" s="4" t="s">
        <v>18</v>
      </c>
      <c r="F66" s="4" t="s">
        <v>19</v>
      </c>
      <c r="G66" s="4" t="s">
        <v>20</v>
      </c>
      <c r="H66" s="4" t="s">
        <v>21</v>
      </c>
      <c r="I66" s="5" t="s">
        <v>21</v>
      </c>
      <c r="J66" s="1" t="s">
        <v>336</v>
      </c>
      <c r="K66" s="1" t="s">
        <v>341</v>
      </c>
      <c r="L66" s="1" t="s">
        <v>342</v>
      </c>
      <c r="M66" s="4" t="str">
        <f t="shared" si="0"/>
        <v>Outstanding</v>
      </c>
      <c r="N66" s="13" t="s">
        <v>21</v>
      </c>
    </row>
    <row r="67" spans="1:14" ht="60" customHeight="1" x14ac:dyDescent="0.35">
      <c r="A67" s="11" t="s">
        <v>343</v>
      </c>
      <c r="B67" s="1" t="s">
        <v>344</v>
      </c>
      <c r="C67" s="2" t="s">
        <v>16</v>
      </c>
      <c r="D67" s="3" t="s">
        <v>330</v>
      </c>
      <c r="E67" s="4" t="s">
        <v>18</v>
      </c>
      <c r="F67" s="4" t="s">
        <v>19</v>
      </c>
      <c r="G67" s="4" t="s">
        <v>20</v>
      </c>
      <c r="H67" s="4" t="s">
        <v>21</v>
      </c>
      <c r="I67" s="5" t="s">
        <v>21</v>
      </c>
      <c r="J67" s="1" t="s">
        <v>345</v>
      </c>
      <c r="K67" s="1" t="s">
        <v>346</v>
      </c>
      <c r="L67" s="1" t="s">
        <v>347</v>
      </c>
      <c r="M67" s="4" t="str">
        <f t="shared" si="0"/>
        <v>Outstanding</v>
      </c>
      <c r="N67" s="13" t="s">
        <v>21</v>
      </c>
    </row>
    <row r="68" spans="1:14" ht="60" customHeight="1" x14ac:dyDescent="0.35">
      <c r="A68" s="11" t="s">
        <v>348</v>
      </c>
      <c r="B68" s="1" t="s">
        <v>349</v>
      </c>
      <c r="C68" s="2" t="s">
        <v>92</v>
      </c>
      <c r="D68" s="3" t="s">
        <v>330</v>
      </c>
      <c r="E68" s="4" t="s">
        <v>18</v>
      </c>
      <c r="F68" s="4" t="s">
        <v>19</v>
      </c>
      <c r="G68" s="4" t="s">
        <v>20</v>
      </c>
      <c r="H68" s="4" t="s">
        <v>21</v>
      </c>
      <c r="I68" s="5" t="s">
        <v>21</v>
      </c>
      <c r="J68" s="1" t="s">
        <v>350</v>
      </c>
      <c r="K68" s="1" t="s">
        <v>351</v>
      </c>
      <c r="L68" s="1" t="s">
        <v>352</v>
      </c>
      <c r="M68" s="4" t="str">
        <f t="shared" si="0"/>
        <v>Outstanding</v>
      </c>
      <c r="N68" s="13" t="s">
        <v>21</v>
      </c>
    </row>
    <row r="69" spans="1:14" ht="60" customHeight="1" x14ac:dyDescent="0.35">
      <c r="A69" s="11" t="s">
        <v>353</v>
      </c>
      <c r="B69" s="1" t="s">
        <v>354</v>
      </c>
      <c r="C69" s="2" t="s">
        <v>16</v>
      </c>
      <c r="D69" s="3" t="s">
        <v>330</v>
      </c>
      <c r="E69" s="4" t="s">
        <v>18</v>
      </c>
      <c r="F69" s="4" t="s">
        <v>19</v>
      </c>
      <c r="G69" s="4" t="s">
        <v>20</v>
      </c>
      <c r="H69" s="4" t="s">
        <v>21</v>
      </c>
      <c r="I69" s="5" t="s">
        <v>21</v>
      </c>
      <c r="J69" s="1" t="s">
        <v>355</v>
      </c>
      <c r="K69" s="1" t="s">
        <v>356</v>
      </c>
      <c r="L69" s="1" t="s">
        <v>357</v>
      </c>
      <c r="M69" s="4" t="str">
        <f t="shared" si="0"/>
        <v>Outstanding</v>
      </c>
      <c r="N69" s="13" t="s">
        <v>21</v>
      </c>
    </row>
    <row r="70" spans="1:14" ht="60" customHeight="1" x14ac:dyDescent="0.35">
      <c r="A70" s="11" t="s">
        <v>358</v>
      </c>
      <c r="B70" s="1" t="s">
        <v>359</v>
      </c>
      <c r="C70" s="2" t="s">
        <v>16</v>
      </c>
      <c r="D70" s="3" t="s">
        <v>330</v>
      </c>
      <c r="E70" s="4" t="s">
        <v>18</v>
      </c>
      <c r="F70" s="4" t="s">
        <v>19</v>
      </c>
      <c r="G70" s="4" t="s">
        <v>20</v>
      </c>
      <c r="H70" s="4" t="s">
        <v>21</v>
      </c>
      <c r="I70" s="5" t="s">
        <v>21</v>
      </c>
      <c r="J70" s="1" t="s">
        <v>360</v>
      </c>
      <c r="K70" s="1" t="s">
        <v>361</v>
      </c>
      <c r="L70" s="1" t="s">
        <v>362</v>
      </c>
      <c r="M70" s="4" t="str">
        <f t="shared" si="0"/>
        <v>Outstanding</v>
      </c>
      <c r="N70" s="13" t="s">
        <v>21</v>
      </c>
    </row>
    <row r="71" spans="1:14" ht="60" customHeight="1" x14ac:dyDescent="0.35">
      <c r="A71" s="11" t="s">
        <v>363</v>
      </c>
      <c r="B71" s="1" t="s">
        <v>364</v>
      </c>
      <c r="C71" s="2" t="s">
        <v>16</v>
      </c>
      <c r="D71" s="3" t="s">
        <v>330</v>
      </c>
      <c r="E71" s="4" t="s">
        <v>18</v>
      </c>
      <c r="F71" s="4" t="s">
        <v>19</v>
      </c>
      <c r="G71" s="4" t="s">
        <v>20</v>
      </c>
      <c r="H71" s="4" t="s">
        <v>21</v>
      </c>
      <c r="I71" s="5" t="s">
        <v>21</v>
      </c>
      <c r="J71" s="1" t="s">
        <v>365</v>
      </c>
      <c r="K71" s="1" t="s">
        <v>366</v>
      </c>
      <c r="L71" s="1" t="s">
        <v>367</v>
      </c>
      <c r="M71" s="4" t="str">
        <f t="shared" si="0"/>
        <v>Outstanding</v>
      </c>
      <c r="N71" s="13" t="s">
        <v>21</v>
      </c>
    </row>
    <row r="72" spans="1:14" ht="60" customHeight="1" x14ac:dyDescent="0.35">
      <c r="A72" s="11" t="s">
        <v>368</v>
      </c>
      <c r="B72" s="1" t="s">
        <v>369</v>
      </c>
      <c r="C72" s="2" t="s">
        <v>16</v>
      </c>
      <c r="D72" s="3" t="s">
        <v>330</v>
      </c>
      <c r="E72" s="4" t="s">
        <v>18</v>
      </c>
      <c r="F72" s="4" t="s">
        <v>19</v>
      </c>
      <c r="G72" s="4" t="s">
        <v>20</v>
      </c>
      <c r="H72" s="4" t="s">
        <v>21</v>
      </c>
      <c r="I72" s="5" t="s">
        <v>21</v>
      </c>
      <c r="J72" s="1" t="s">
        <v>370</v>
      </c>
      <c r="K72" s="1" t="s">
        <v>371</v>
      </c>
      <c r="L72" s="1" t="s">
        <v>372</v>
      </c>
      <c r="M72" s="4" t="str">
        <f t="shared" si="0"/>
        <v>Outstanding</v>
      </c>
      <c r="N72" s="13" t="s">
        <v>21</v>
      </c>
    </row>
    <row r="73" spans="1:14" ht="60" customHeight="1" x14ac:dyDescent="0.35">
      <c r="A73" s="11" t="s">
        <v>373</v>
      </c>
      <c r="B73" s="1" t="s">
        <v>374</v>
      </c>
      <c r="C73" s="2" t="s">
        <v>16</v>
      </c>
      <c r="D73" s="3" t="s">
        <v>330</v>
      </c>
      <c r="E73" s="4" t="s">
        <v>18</v>
      </c>
      <c r="F73" s="4" t="s">
        <v>19</v>
      </c>
      <c r="G73" s="4" t="s">
        <v>20</v>
      </c>
      <c r="H73" s="4" t="s">
        <v>21</v>
      </c>
      <c r="I73" s="5" t="s">
        <v>21</v>
      </c>
      <c r="J73" s="1" t="s">
        <v>375</v>
      </c>
      <c r="K73" s="1" t="s">
        <v>376</v>
      </c>
      <c r="L73" s="1" t="s">
        <v>377</v>
      </c>
      <c r="M73" s="4" t="str">
        <f t="shared" si="0"/>
        <v>Outstanding</v>
      </c>
      <c r="N73" s="13" t="s">
        <v>21</v>
      </c>
    </row>
    <row r="74" spans="1:14" ht="60" customHeight="1" x14ac:dyDescent="0.35">
      <c r="A74" s="11" t="s">
        <v>378</v>
      </c>
      <c r="B74" s="1" t="s">
        <v>379</v>
      </c>
      <c r="C74" s="2" t="s">
        <v>16</v>
      </c>
      <c r="D74" s="3" t="s">
        <v>330</v>
      </c>
      <c r="E74" s="4" t="s">
        <v>18</v>
      </c>
      <c r="F74" s="4" t="s">
        <v>19</v>
      </c>
      <c r="G74" s="4" t="s">
        <v>20</v>
      </c>
      <c r="H74" s="4" t="s">
        <v>21</v>
      </c>
      <c r="I74" s="5" t="s">
        <v>21</v>
      </c>
      <c r="J74" s="1" t="s">
        <v>380</v>
      </c>
      <c r="K74" s="1" t="s">
        <v>381</v>
      </c>
      <c r="L74" s="1" t="s">
        <v>382</v>
      </c>
      <c r="M74" s="4" t="str">
        <f t="shared" si="0"/>
        <v>Outstanding</v>
      </c>
      <c r="N74" s="13" t="s">
        <v>21</v>
      </c>
    </row>
    <row r="75" spans="1:14" ht="60" customHeight="1" x14ac:dyDescent="0.35">
      <c r="A75" s="11" t="s">
        <v>383</v>
      </c>
      <c r="B75" s="1" t="s">
        <v>384</v>
      </c>
      <c r="C75" s="2" t="s">
        <v>16</v>
      </c>
      <c r="D75" s="3" t="s">
        <v>330</v>
      </c>
      <c r="E75" s="4" t="s">
        <v>18</v>
      </c>
      <c r="F75" s="4" t="s">
        <v>19</v>
      </c>
      <c r="G75" s="4" t="s">
        <v>20</v>
      </c>
      <c r="H75" s="4" t="s">
        <v>21</v>
      </c>
      <c r="I75" s="5" t="s">
        <v>21</v>
      </c>
      <c r="J75" s="1" t="s">
        <v>385</v>
      </c>
      <c r="K75" s="1" t="s">
        <v>386</v>
      </c>
      <c r="L75" s="1" t="s">
        <v>387</v>
      </c>
      <c r="M75" s="4" t="str">
        <f t="shared" si="0"/>
        <v>Outstanding</v>
      </c>
      <c r="N75" s="13" t="s">
        <v>21</v>
      </c>
    </row>
    <row r="76" spans="1:14" ht="60" customHeight="1" x14ac:dyDescent="0.35">
      <c r="A76" s="11" t="s">
        <v>388</v>
      </c>
      <c r="B76" s="1" t="s">
        <v>389</v>
      </c>
      <c r="C76" s="2" t="s">
        <v>16</v>
      </c>
      <c r="D76" s="3" t="s">
        <v>330</v>
      </c>
      <c r="E76" s="4" t="s">
        <v>18</v>
      </c>
      <c r="F76" s="4" t="s">
        <v>19</v>
      </c>
      <c r="G76" s="4" t="s">
        <v>20</v>
      </c>
      <c r="H76" s="4" t="s">
        <v>21</v>
      </c>
      <c r="I76" s="5" t="s">
        <v>21</v>
      </c>
      <c r="J76" s="1" t="s">
        <v>390</v>
      </c>
      <c r="K76" s="1" t="s">
        <v>391</v>
      </c>
      <c r="L76" s="1" t="s">
        <v>392</v>
      </c>
      <c r="M76" s="4" t="str">
        <f t="shared" si="0"/>
        <v>Outstanding</v>
      </c>
      <c r="N76" s="13" t="s">
        <v>21</v>
      </c>
    </row>
    <row r="77" spans="1:14" ht="60" customHeight="1" x14ac:dyDescent="0.35">
      <c r="A77" s="11" t="s">
        <v>393</v>
      </c>
      <c r="B77" s="1" t="s">
        <v>394</v>
      </c>
      <c r="C77" s="2" t="s">
        <v>16</v>
      </c>
      <c r="D77" s="3" t="s">
        <v>330</v>
      </c>
      <c r="E77" s="4" t="s">
        <v>18</v>
      </c>
      <c r="F77" s="4" t="s">
        <v>19</v>
      </c>
      <c r="G77" s="4" t="s">
        <v>20</v>
      </c>
      <c r="H77" s="4" t="s">
        <v>21</v>
      </c>
      <c r="I77" s="5" t="s">
        <v>21</v>
      </c>
      <c r="J77" s="1" t="s">
        <v>395</v>
      </c>
      <c r="K77" s="1" t="s">
        <v>396</v>
      </c>
      <c r="L77" s="1" t="s">
        <v>397</v>
      </c>
      <c r="M77" s="4" t="str">
        <f t="shared" si="0"/>
        <v>Outstanding</v>
      </c>
      <c r="N77" s="13" t="s">
        <v>21</v>
      </c>
    </row>
    <row r="78" spans="1:14" ht="60" customHeight="1" x14ac:dyDescent="0.35">
      <c r="A78" s="11" t="s">
        <v>398</v>
      </c>
      <c r="B78" s="1" t="s">
        <v>399</v>
      </c>
      <c r="C78" s="2" t="s">
        <v>16</v>
      </c>
      <c r="D78" s="3" t="s">
        <v>330</v>
      </c>
      <c r="E78" s="4" t="s">
        <v>18</v>
      </c>
      <c r="F78" s="4" t="s">
        <v>19</v>
      </c>
      <c r="G78" s="4" t="s">
        <v>20</v>
      </c>
      <c r="H78" s="4" t="s">
        <v>21</v>
      </c>
      <c r="I78" s="5" t="s">
        <v>21</v>
      </c>
      <c r="J78" s="1" t="s">
        <v>400</v>
      </c>
      <c r="K78" s="1" t="s">
        <v>401</v>
      </c>
      <c r="L78" s="1" t="s">
        <v>402</v>
      </c>
      <c r="M78" s="4" t="str">
        <f t="shared" si="0"/>
        <v>Outstanding</v>
      </c>
      <c r="N78" s="13" t="s">
        <v>21</v>
      </c>
    </row>
    <row r="79" spans="1:14" ht="60" customHeight="1" x14ac:dyDescent="0.35">
      <c r="A79" s="11" t="s">
        <v>403</v>
      </c>
      <c r="B79" s="1" t="s">
        <v>404</v>
      </c>
      <c r="C79" s="2" t="s">
        <v>16</v>
      </c>
      <c r="D79" s="3" t="s">
        <v>330</v>
      </c>
      <c r="E79" s="4" t="s">
        <v>18</v>
      </c>
      <c r="F79" s="4" t="s">
        <v>19</v>
      </c>
      <c r="G79" s="4" t="s">
        <v>20</v>
      </c>
      <c r="H79" s="4" t="s">
        <v>21</v>
      </c>
      <c r="I79" s="5" t="s">
        <v>21</v>
      </c>
      <c r="J79" s="1" t="s">
        <v>405</v>
      </c>
      <c r="K79" s="1" t="s">
        <v>406</v>
      </c>
      <c r="L79" s="1" t="s">
        <v>407</v>
      </c>
      <c r="M79" s="4" t="str">
        <f t="shared" si="0"/>
        <v>Outstanding</v>
      </c>
      <c r="N79" s="13" t="s">
        <v>21</v>
      </c>
    </row>
    <row r="80" spans="1:14" ht="60" customHeight="1" x14ac:dyDescent="0.35">
      <c r="A80" s="11" t="s">
        <v>408</v>
      </c>
      <c r="B80" s="1" t="s">
        <v>409</v>
      </c>
      <c r="C80" s="2" t="s">
        <v>16</v>
      </c>
      <c r="D80" s="3" t="s">
        <v>330</v>
      </c>
      <c r="E80" s="4" t="s">
        <v>18</v>
      </c>
      <c r="F80" s="4" t="s">
        <v>19</v>
      </c>
      <c r="G80" s="4" t="s">
        <v>20</v>
      </c>
      <c r="H80" s="4" t="s">
        <v>21</v>
      </c>
      <c r="I80" s="5" t="s">
        <v>21</v>
      </c>
      <c r="J80" s="1" t="s">
        <v>410</v>
      </c>
      <c r="K80" s="1" t="s">
        <v>411</v>
      </c>
      <c r="L80" s="1" t="s">
        <v>412</v>
      </c>
      <c r="M80" s="4" t="str">
        <f t="shared" si="0"/>
        <v>Outstanding</v>
      </c>
      <c r="N80" s="13" t="s">
        <v>21</v>
      </c>
    </row>
    <row r="81" spans="1:14" ht="60" customHeight="1" x14ac:dyDescent="0.35">
      <c r="A81" s="11" t="s">
        <v>413</v>
      </c>
      <c r="B81" s="1" t="s">
        <v>414</v>
      </c>
      <c r="C81" s="2" t="s">
        <v>16</v>
      </c>
      <c r="D81" s="3" t="s">
        <v>330</v>
      </c>
      <c r="E81" s="4" t="s">
        <v>18</v>
      </c>
      <c r="F81" s="4" t="s">
        <v>19</v>
      </c>
      <c r="G81" s="4" t="s">
        <v>20</v>
      </c>
      <c r="H81" s="4" t="s">
        <v>21</v>
      </c>
      <c r="I81" s="5" t="s">
        <v>21</v>
      </c>
      <c r="J81" s="1" t="s">
        <v>415</v>
      </c>
      <c r="K81" s="1" t="s">
        <v>416</v>
      </c>
      <c r="L81" s="1" t="s">
        <v>417</v>
      </c>
      <c r="M81" s="4" t="str">
        <f t="shared" si="0"/>
        <v>Outstanding</v>
      </c>
      <c r="N81" s="13" t="s">
        <v>21</v>
      </c>
    </row>
    <row r="82" spans="1:14" ht="60" customHeight="1" x14ac:dyDescent="0.35">
      <c r="A82" s="11" t="s">
        <v>418</v>
      </c>
      <c r="B82" s="1" t="s">
        <v>419</v>
      </c>
      <c r="C82" s="2" t="s">
        <v>16</v>
      </c>
      <c r="D82" s="3" t="s">
        <v>330</v>
      </c>
      <c r="E82" s="4" t="s">
        <v>18</v>
      </c>
      <c r="F82" s="4" t="s">
        <v>19</v>
      </c>
      <c r="G82" s="4" t="s">
        <v>20</v>
      </c>
      <c r="H82" s="4" t="s">
        <v>21</v>
      </c>
      <c r="I82" s="5" t="s">
        <v>21</v>
      </c>
      <c r="J82" s="1" t="s">
        <v>420</v>
      </c>
      <c r="K82" s="1" t="s">
        <v>421</v>
      </c>
      <c r="L82" s="1" t="s">
        <v>422</v>
      </c>
      <c r="M82" s="4" t="str">
        <f t="shared" si="0"/>
        <v>Outstanding</v>
      </c>
      <c r="N82" s="13" t="s">
        <v>21</v>
      </c>
    </row>
    <row r="83" spans="1:14" ht="60" customHeight="1" x14ac:dyDescent="0.35">
      <c r="A83" s="11" t="s">
        <v>423</v>
      </c>
      <c r="B83" s="1" t="s">
        <v>424</v>
      </c>
      <c r="C83" s="2" t="s">
        <v>16</v>
      </c>
      <c r="D83" s="3" t="s">
        <v>330</v>
      </c>
      <c r="E83" s="4" t="s">
        <v>18</v>
      </c>
      <c r="F83" s="4" t="s">
        <v>19</v>
      </c>
      <c r="G83" s="4" t="s">
        <v>20</v>
      </c>
      <c r="H83" s="4" t="s">
        <v>21</v>
      </c>
      <c r="I83" s="5" t="s">
        <v>21</v>
      </c>
      <c r="J83" s="1" t="s">
        <v>425</v>
      </c>
      <c r="K83" s="1" t="s">
        <v>426</v>
      </c>
      <c r="L83" s="1" t="s">
        <v>427</v>
      </c>
      <c r="M83" s="4" t="str">
        <f t="shared" si="0"/>
        <v>Outstanding</v>
      </c>
      <c r="N83" s="13" t="s">
        <v>21</v>
      </c>
    </row>
    <row r="84" spans="1:14" ht="60" customHeight="1" x14ac:dyDescent="0.35">
      <c r="A84" s="11" t="s">
        <v>428</v>
      </c>
      <c r="B84" s="1" t="s">
        <v>429</v>
      </c>
      <c r="C84" s="2" t="s">
        <v>16</v>
      </c>
      <c r="D84" s="3" t="s">
        <v>330</v>
      </c>
      <c r="E84" s="4" t="s">
        <v>18</v>
      </c>
      <c r="F84" s="4" t="s">
        <v>19</v>
      </c>
      <c r="G84" s="4" t="s">
        <v>20</v>
      </c>
      <c r="H84" s="4" t="s">
        <v>21</v>
      </c>
      <c r="I84" s="5" t="s">
        <v>21</v>
      </c>
      <c r="J84" s="1" t="s">
        <v>430</v>
      </c>
      <c r="K84" s="1" t="s">
        <v>431</v>
      </c>
      <c r="L84" s="1" t="s">
        <v>432</v>
      </c>
      <c r="M84" s="4" t="str">
        <f t="shared" si="0"/>
        <v>Outstanding</v>
      </c>
      <c r="N84" s="13" t="s">
        <v>21</v>
      </c>
    </row>
    <row r="85" spans="1:14" ht="60" customHeight="1" x14ac:dyDescent="0.35">
      <c r="A85" s="11" t="s">
        <v>433</v>
      </c>
      <c r="B85" s="1" t="s">
        <v>434</v>
      </c>
      <c r="C85" s="2" t="s">
        <v>16</v>
      </c>
      <c r="D85" s="3" t="s">
        <v>330</v>
      </c>
      <c r="E85" s="4" t="s">
        <v>18</v>
      </c>
      <c r="F85" s="4" t="s">
        <v>19</v>
      </c>
      <c r="G85" s="4" t="s">
        <v>20</v>
      </c>
      <c r="H85" s="4" t="s">
        <v>21</v>
      </c>
      <c r="I85" s="5" t="s">
        <v>21</v>
      </c>
      <c r="J85" s="1" t="s">
        <v>435</v>
      </c>
      <c r="K85" s="1" t="s">
        <v>436</v>
      </c>
      <c r="L85" s="1" t="s">
        <v>437</v>
      </c>
      <c r="M85" s="4" t="str">
        <f t="shared" si="0"/>
        <v>Outstanding</v>
      </c>
      <c r="N85" s="13" t="s">
        <v>21</v>
      </c>
    </row>
    <row r="86" spans="1:14" ht="60" customHeight="1" x14ac:dyDescent="0.35">
      <c r="A86" s="11" t="s">
        <v>438</v>
      </c>
      <c r="B86" s="1" t="s">
        <v>439</v>
      </c>
      <c r="C86" s="2" t="s">
        <v>16</v>
      </c>
      <c r="D86" s="3" t="s">
        <v>330</v>
      </c>
      <c r="E86" s="4" t="s">
        <v>18</v>
      </c>
      <c r="F86" s="4" t="s">
        <v>19</v>
      </c>
      <c r="G86" s="4" t="s">
        <v>20</v>
      </c>
      <c r="H86" s="4" t="s">
        <v>21</v>
      </c>
      <c r="I86" s="5" t="s">
        <v>21</v>
      </c>
      <c r="J86" s="1" t="s">
        <v>440</v>
      </c>
      <c r="K86" s="1" t="s">
        <v>441</v>
      </c>
      <c r="L86" s="1" t="s">
        <v>442</v>
      </c>
      <c r="M86" s="4" t="str">
        <f t="shared" si="0"/>
        <v>Outstanding</v>
      </c>
      <c r="N86" s="13" t="s">
        <v>21</v>
      </c>
    </row>
    <row r="87" spans="1:14" ht="60" customHeight="1" x14ac:dyDescent="0.35">
      <c r="A87" s="11" t="s">
        <v>443</v>
      </c>
      <c r="B87" s="1" t="s">
        <v>444</v>
      </c>
      <c r="C87" s="2" t="s">
        <v>16</v>
      </c>
      <c r="D87" s="3" t="s">
        <v>330</v>
      </c>
      <c r="E87" s="4" t="s">
        <v>18</v>
      </c>
      <c r="F87" s="4" t="s">
        <v>19</v>
      </c>
      <c r="G87" s="4" t="s">
        <v>20</v>
      </c>
      <c r="H87" s="4" t="s">
        <v>21</v>
      </c>
      <c r="I87" s="5" t="s">
        <v>21</v>
      </c>
      <c r="J87" s="1" t="s">
        <v>445</v>
      </c>
      <c r="K87" s="1" t="s">
        <v>446</v>
      </c>
      <c r="L87" s="1" t="s">
        <v>447</v>
      </c>
      <c r="M87" s="4" t="str">
        <f t="shared" si="0"/>
        <v>Outstanding</v>
      </c>
      <c r="N87" s="13" t="s">
        <v>21</v>
      </c>
    </row>
    <row r="88" spans="1:14" ht="60" customHeight="1" x14ac:dyDescent="0.35">
      <c r="A88" s="11" t="s">
        <v>448</v>
      </c>
      <c r="B88" s="1" t="s">
        <v>449</v>
      </c>
      <c r="C88" s="2" t="s">
        <v>16</v>
      </c>
      <c r="D88" s="3" t="s">
        <v>330</v>
      </c>
      <c r="E88" s="4" t="s">
        <v>18</v>
      </c>
      <c r="F88" s="4" t="s">
        <v>19</v>
      </c>
      <c r="G88" s="4" t="s">
        <v>20</v>
      </c>
      <c r="H88" s="4" t="s">
        <v>21</v>
      </c>
      <c r="I88" s="5" t="s">
        <v>21</v>
      </c>
      <c r="J88" s="1" t="s">
        <v>450</v>
      </c>
      <c r="K88" s="1" t="s">
        <v>451</v>
      </c>
      <c r="L88" s="1" t="s">
        <v>452</v>
      </c>
      <c r="M88" s="4" t="str">
        <f t="shared" si="0"/>
        <v>Outstanding</v>
      </c>
      <c r="N88" s="13" t="s">
        <v>21</v>
      </c>
    </row>
    <row r="89" spans="1:14" ht="60" customHeight="1" x14ac:dyDescent="0.35">
      <c r="A89" s="11" t="s">
        <v>453</v>
      </c>
      <c r="B89" s="1" t="s">
        <v>454</v>
      </c>
      <c r="C89" s="2" t="s">
        <v>16</v>
      </c>
      <c r="D89" s="3" t="s">
        <v>330</v>
      </c>
      <c r="E89" s="4" t="s">
        <v>18</v>
      </c>
      <c r="F89" s="4" t="s">
        <v>19</v>
      </c>
      <c r="G89" s="4" t="s">
        <v>20</v>
      </c>
      <c r="H89" s="4" t="s">
        <v>21</v>
      </c>
      <c r="I89" s="5" t="s">
        <v>21</v>
      </c>
      <c r="J89" s="1" t="s">
        <v>455</v>
      </c>
      <c r="K89" s="1" t="s">
        <v>456</v>
      </c>
      <c r="L89" s="1" t="s">
        <v>457</v>
      </c>
      <c r="M89" s="4" t="str">
        <f t="shared" si="0"/>
        <v>Outstanding</v>
      </c>
      <c r="N89" s="13" t="s">
        <v>21</v>
      </c>
    </row>
    <row r="90" spans="1:14" ht="60" customHeight="1" x14ac:dyDescent="0.35">
      <c r="A90" s="11" t="s">
        <v>458</v>
      </c>
      <c r="B90" s="1" t="s">
        <v>289</v>
      </c>
      <c r="C90" s="2" t="s">
        <v>16</v>
      </c>
      <c r="D90" s="3" t="s">
        <v>330</v>
      </c>
      <c r="E90" s="4" t="s">
        <v>18</v>
      </c>
      <c r="F90" s="4" t="s">
        <v>19</v>
      </c>
      <c r="G90" s="4" t="s">
        <v>20</v>
      </c>
      <c r="H90" s="4" t="s">
        <v>21</v>
      </c>
      <c r="I90" s="5" t="s">
        <v>21</v>
      </c>
      <c r="J90" s="1" t="s">
        <v>459</v>
      </c>
      <c r="K90" s="1" t="s">
        <v>460</v>
      </c>
      <c r="L90" s="1" t="s">
        <v>461</v>
      </c>
      <c r="M90" s="4" t="str">
        <f t="shared" si="0"/>
        <v>Outstanding</v>
      </c>
      <c r="N90" s="13" t="s">
        <v>21</v>
      </c>
    </row>
    <row r="91" spans="1:14" ht="60" customHeight="1" x14ac:dyDescent="0.35">
      <c r="A91" s="11" t="s">
        <v>462</v>
      </c>
      <c r="B91" s="1" t="s">
        <v>463</v>
      </c>
      <c r="C91" s="2" t="s">
        <v>16</v>
      </c>
      <c r="D91" s="3" t="s">
        <v>330</v>
      </c>
      <c r="E91" s="4" t="s">
        <v>18</v>
      </c>
      <c r="F91" s="4" t="s">
        <v>19</v>
      </c>
      <c r="G91" s="4" t="s">
        <v>20</v>
      </c>
      <c r="H91" s="4" t="s">
        <v>21</v>
      </c>
      <c r="I91" s="5" t="s">
        <v>21</v>
      </c>
      <c r="J91" s="1" t="s">
        <v>464</v>
      </c>
      <c r="K91" s="1" t="s">
        <v>465</v>
      </c>
      <c r="L91" s="1" t="s">
        <v>466</v>
      </c>
      <c r="M91" s="4" t="str">
        <f t="shared" si="0"/>
        <v>Outstanding</v>
      </c>
      <c r="N91" s="13" t="s">
        <v>21</v>
      </c>
    </row>
    <row r="92" spans="1:14" ht="60" customHeight="1" x14ac:dyDescent="0.35">
      <c r="A92" s="11" t="s">
        <v>467</v>
      </c>
      <c r="B92" s="1" t="s">
        <v>468</v>
      </c>
      <c r="C92" s="2" t="s">
        <v>231</v>
      </c>
      <c r="D92" s="3" t="s">
        <v>330</v>
      </c>
      <c r="E92" s="4" t="s">
        <v>18</v>
      </c>
      <c r="F92" s="4" t="s">
        <v>19</v>
      </c>
      <c r="G92" s="4" t="s">
        <v>20</v>
      </c>
      <c r="H92" s="4" t="s">
        <v>21</v>
      </c>
      <c r="I92" s="5" t="s">
        <v>21</v>
      </c>
      <c r="J92" s="1" t="s">
        <v>469</v>
      </c>
      <c r="K92" s="1" t="s">
        <v>470</v>
      </c>
      <c r="L92" s="1" t="s">
        <v>471</v>
      </c>
      <c r="M92" s="4" t="str">
        <f t="shared" si="0"/>
        <v>Outstanding</v>
      </c>
      <c r="N92" s="13" t="s">
        <v>21</v>
      </c>
    </row>
    <row r="93" spans="1:14" ht="60" customHeight="1" x14ac:dyDescent="0.35">
      <c r="A93" s="11" t="s">
        <v>472</v>
      </c>
      <c r="B93" s="1" t="s">
        <v>102</v>
      </c>
      <c r="C93" s="2" t="s">
        <v>16</v>
      </c>
      <c r="D93" s="3" t="s">
        <v>330</v>
      </c>
      <c r="E93" s="4" t="s">
        <v>18</v>
      </c>
      <c r="F93" s="4" t="s">
        <v>19</v>
      </c>
      <c r="G93" s="4" t="s">
        <v>20</v>
      </c>
      <c r="H93" s="4" t="s">
        <v>21</v>
      </c>
      <c r="I93" s="5" t="s">
        <v>21</v>
      </c>
      <c r="J93" s="1" t="s">
        <v>473</v>
      </c>
      <c r="K93" s="1" t="s">
        <v>474</v>
      </c>
      <c r="L93" s="1" t="s">
        <v>475</v>
      </c>
      <c r="M93" s="4" t="str">
        <f t="shared" si="0"/>
        <v>Outstanding</v>
      </c>
      <c r="N93" s="13" t="s">
        <v>21</v>
      </c>
    </row>
    <row r="94" spans="1:14" ht="60" customHeight="1" x14ac:dyDescent="0.35">
      <c r="A94" s="11" t="s">
        <v>476</v>
      </c>
      <c r="B94" s="1" t="s">
        <v>477</v>
      </c>
      <c r="C94" s="2" t="s">
        <v>16</v>
      </c>
      <c r="D94" s="3" t="s">
        <v>330</v>
      </c>
      <c r="E94" s="4" t="s">
        <v>18</v>
      </c>
      <c r="F94" s="4" t="s">
        <v>19</v>
      </c>
      <c r="G94" s="4" t="s">
        <v>20</v>
      </c>
      <c r="H94" s="4" t="s">
        <v>21</v>
      </c>
      <c r="I94" s="5" t="s">
        <v>21</v>
      </c>
      <c r="J94" s="1" t="s">
        <v>478</v>
      </c>
      <c r="K94" s="1" t="s">
        <v>479</v>
      </c>
      <c r="L94" s="1" t="s">
        <v>480</v>
      </c>
      <c r="M94" s="4" t="str">
        <f t="shared" si="0"/>
        <v>Outstanding</v>
      </c>
      <c r="N94" s="13" t="s">
        <v>21</v>
      </c>
    </row>
    <row r="95" spans="1:14" ht="60" customHeight="1" x14ac:dyDescent="0.35">
      <c r="A95" s="11" t="s">
        <v>481</v>
      </c>
      <c r="B95" s="1" t="s">
        <v>482</v>
      </c>
      <c r="C95" s="2" t="s">
        <v>16</v>
      </c>
      <c r="D95" s="3" t="s">
        <v>330</v>
      </c>
      <c r="E95" s="4" t="s">
        <v>18</v>
      </c>
      <c r="F95" s="4" t="s">
        <v>19</v>
      </c>
      <c r="G95" s="4" t="s">
        <v>20</v>
      </c>
      <c r="H95" s="4" t="s">
        <v>21</v>
      </c>
      <c r="I95" s="5" t="s">
        <v>21</v>
      </c>
      <c r="J95" s="1" t="s">
        <v>483</v>
      </c>
      <c r="K95" s="1" t="s">
        <v>484</v>
      </c>
      <c r="L95" s="1" t="s">
        <v>485</v>
      </c>
      <c r="M95" s="4" t="str">
        <f t="shared" si="0"/>
        <v>Outstanding</v>
      </c>
      <c r="N95" s="13" t="s">
        <v>21</v>
      </c>
    </row>
    <row r="96" spans="1:14" ht="60" customHeight="1" x14ac:dyDescent="0.35">
      <c r="A96" s="11" t="s">
        <v>486</v>
      </c>
      <c r="B96" s="1" t="s">
        <v>487</v>
      </c>
      <c r="C96" s="2" t="s">
        <v>92</v>
      </c>
      <c r="D96" s="3" t="s">
        <v>330</v>
      </c>
      <c r="E96" s="4" t="s">
        <v>18</v>
      </c>
      <c r="F96" s="4" t="s">
        <v>19</v>
      </c>
      <c r="G96" s="4" t="s">
        <v>20</v>
      </c>
      <c r="H96" s="4" t="s">
        <v>21</v>
      </c>
      <c r="I96" s="5" t="s">
        <v>21</v>
      </c>
      <c r="J96" s="1" t="s">
        <v>488</v>
      </c>
      <c r="K96" s="1" t="s">
        <v>489</v>
      </c>
      <c r="L96" s="1" t="s">
        <v>490</v>
      </c>
      <c r="M96" s="4" t="str">
        <f t="shared" si="0"/>
        <v>Outstanding</v>
      </c>
      <c r="N96" s="13" t="s">
        <v>21</v>
      </c>
    </row>
    <row r="97" spans="1:14" ht="60" customHeight="1" x14ac:dyDescent="0.35">
      <c r="A97" s="11" t="s">
        <v>491</v>
      </c>
      <c r="B97" s="1" t="s">
        <v>112</v>
      </c>
      <c r="C97" s="2" t="s">
        <v>16</v>
      </c>
      <c r="D97" s="3" t="s">
        <v>330</v>
      </c>
      <c r="E97" s="4" t="s">
        <v>18</v>
      </c>
      <c r="F97" s="4" t="s">
        <v>19</v>
      </c>
      <c r="G97" s="4" t="s">
        <v>20</v>
      </c>
      <c r="H97" s="4" t="s">
        <v>21</v>
      </c>
      <c r="I97" s="5" t="s">
        <v>21</v>
      </c>
      <c r="J97" s="1" t="s">
        <v>492</v>
      </c>
      <c r="K97" s="1" t="s">
        <v>119</v>
      </c>
      <c r="L97" s="1" t="s">
        <v>493</v>
      </c>
      <c r="M97" s="4" t="str">
        <f t="shared" si="0"/>
        <v>Outstanding</v>
      </c>
      <c r="N97" s="13" t="s">
        <v>21</v>
      </c>
    </row>
    <row r="98" spans="1:14" ht="60" customHeight="1" x14ac:dyDescent="0.35">
      <c r="A98" s="11" t="s">
        <v>494</v>
      </c>
      <c r="B98" s="1" t="s">
        <v>117</v>
      </c>
      <c r="C98" s="2" t="s">
        <v>16</v>
      </c>
      <c r="D98" s="3" t="s">
        <v>330</v>
      </c>
      <c r="E98" s="4" t="s">
        <v>18</v>
      </c>
      <c r="F98" s="4" t="s">
        <v>19</v>
      </c>
      <c r="G98" s="4" t="s">
        <v>20</v>
      </c>
      <c r="H98" s="4" t="s">
        <v>21</v>
      </c>
      <c r="I98" s="5" t="s">
        <v>21</v>
      </c>
      <c r="J98" s="1" t="s">
        <v>495</v>
      </c>
      <c r="K98" s="1" t="s">
        <v>119</v>
      </c>
      <c r="L98" s="1" t="s">
        <v>496</v>
      </c>
      <c r="M98" s="4" t="str">
        <f t="shared" si="0"/>
        <v>Outstanding</v>
      </c>
      <c r="N98" s="13" t="s">
        <v>21</v>
      </c>
    </row>
    <row r="99" spans="1:14" ht="60" customHeight="1" x14ac:dyDescent="0.35">
      <c r="A99" s="11" t="s">
        <v>497</v>
      </c>
      <c r="B99" s="1" t="s">
        <v>498</v>
      </c>
      <c r="C99" s="2" t="s">
        <v>16</v>
      </c>
      <c r="D99" s="3" t="s">
        <v>330</v>
      </c>
      <c r="E99" s="4" t="s">
        <v>18</v>
      </c>
      <c r="F99" s="4" t="s">
        <v>19</v>
      </c>
      <c r="G99" s="4" t="s">
        <v>20</v>
      </c>
      <c r="H99" s="4" t="s">
        <v>21</v>
      </c>
      <c r="I99" s="5" t="s">
        <v>21</v>
      </c>
      <c r="J99" s="1" t="s">
        <v>499</v>
      </c>
      <c r="K99" s="1" t="s">
        <v>500</v>
      </c>
      <c r="L99" s="1" t="s">
        <v>501</v>
      </c>
      <c r="M99" s="4" t="str">
        <f t="shared" si="0"/>
        <v>Outstanding</v>
      </c>
      <c r="N99" s="13" t="s">
        <v>21</v>
      </c>
    </row>
    <row r="100" spans="1:14" ht="60" customHeight="1" x14ac:dyDescent="0.35">
      <c r="A100" s="11" t="s">
        <v>502</v>
      </c>
      <c r="B100" s="1" t="s">
        <v>503</v>
      </c>
      <c r="C100" s="2" t="s">
        <v>16</v>
      </c>
      <c r="D100" s="3" t="s">
        <v>330</v>
      </c>
      <c r="E100" s="4" t="s">
        <v>18</v>
      </c>
      <c r="F100" s="4" t="s">
        <v>19</v>
      </c>
      <c r="G100" s="4" t="s">
        <v>20</v>
      </c>
      <c r="H100" s="4" t="s">
        <v>21</v>
      </c>
      <c r="I100" s="5" t="s">
        <v>21</v>
      </c>
      <c r="J100" s="1" t="s">
        <v>504</v>
      </c>
      <c r="K100" s="1" t="s">
        <v>505</v>
      </c>
      <c r="L100" s="1" t="s">
        <v>506</v>
      </c>
      <c r="M100" s="4" t="str">
        <f t="shared" si="0"/>
        <v>Outstanding</v>
      </c>
      <c r="N100" s="13" t="s">
        <v>21</v>
      </c>
    </row>
    <row r="101" spans="1:14" ht="60" customHeight="1" x14ac:dyDescent="0.35">
      <c r="A101" s="11" t="s">
        <v>507</v>
      </c>
      <c r="B101" s="1" t="s">
        <v>508</v>
      </c>
      <c r="C101" s="2" t="s">
        <v>16</v>
      </c>
      <c r="D101" s="3" t="s">
        <v>330</v>
      </c>
      <c r="E101" s="4" t="s">
        <v>18</v>
      </c>
      <c r="F101" s="4" t="s">
        <v>19</v>
      </c>
      <c r="G101" s="4" t="s">
        <v>20</v>
      </c>
      <c r="H101" s="4" t="s">
        <v>21</v>
      </c>
      <c r="I101" s="5" t="s">
        <v>21</v>
      </c>
      <c r="J101" s="1" t="s">
        <v>509</v>
      </c>
      <c r="K101" s="1" t="s">
        <v>510</v>
      </c>
      <c r="L101" s="1" t="s">
        <v>511</v>
      </c>
      <c r="M101" s="4" t="str">
        <f t="shared" si="0"/>
        <v>Outstanding</v>
      </c>
      <c r="N101" s="13" t="s">
        <v>21</v>
      </c>
    </row>
    <row r="102" spans="1:14" ht="60" customHeight="1" x14ac:dyDescent="0.35">
      <c r="A102" s="11" t="s">
        <v>512</v>
      </c>
      <c r="B102" s="1" t="s">
        <v>513</v>
      </c>
      <c r="C102" s="2" t="s">
        <v>16</v>
      </c>
      <c r="D102" s="3" t="s">
        <v>330</v>
      </c>
      <c r="E102" s="4" t="s">
        <v>18</v>
      </c>
      <c r="F102" s="4" t="s">
        <v>19</v>
      </c>
      <c r="G102" s="4" t="s">
        <v>20</v>
      </c>
      <c r="H102" s="4" t="s">
        <v>21</v>
      </c>
      <c r="I102" s="5" t="s">
        <v>21</v>
      </c>
      <c r="J102" s="1" t="s">
        <v>514</v>
      </c>
      <c r="K102" s="1" t="s">
        <v>515</v>
      </c>
      <c r="L102" s="1" t="s">
        <v>516</v>
      </c>
      <c r="M102" s="4" t="str">
        <f t="shared" si="0"/>
        <v>Outstanding</v>
      </c>
      <c r="N102" s="13" t="s">
        <v>21</v>
      </c>
    </row>
    <row r="103" spans="1:14" ht="60" customHeight="1" x14ac:dyDescent="0.35">
      <c r="A103" s="11" t="s">
        <v>517</v>
      </c>
      <c r="B103" s="1" t="s">
        <v>518</v>
      </c>
      <c r="C103" s="2" t="s">
        <v>16</v>
      </c>
      <c r="D103" s="3" t="s">
        <v>330</v>
      </c>
      <c r="E103" s="4" t="s">
        <v>18</v>
      </c>
      <c r="F103" s="4" t="s">
        <v>19</v>
      </c>
      <c r="G103" s="4" t="s">
        <v>20</v>
      </c>
      <c r="H103" s="4" t="s">
        <v>21</v>
      </c>
      <c r="I103" s="5" t="s">
        <v>21</v>
      </c>
      <c r="J103" s="1" t="s">
        <v>519</v>
      </c>
      <c r="K103" s="1" t="s">
        <v>520</v>
      </c>
      <c r="L103" s="1" t="s">
        <v>521</v>
      </c>
      <c r="M103" s="4" t="str">
        <f t="shared" si="0"/>
        <v>Outstanding</v>
      </c>
      <c r="N103" s="13" t="s">
        <v>21</v>
      </c>
    </row>
    <row r="104" spans="1:14" ht="60" customHeight="1" x14ac:dyDescent="0.35">
      <c r="A104" s="11" t="s">
        <v>522</v>
      </c>
      <c r="B104" s="1" t="s">
        <v>523</v>
      </c>
      <c r="C104" s="2" t="s">
        <v>16</v>
      </c>
      <c r="D104" s="3" t="s">
        <v>330</v>
      </c>
      <c r="E104" s="4" t="s">
        <v>18</v>
      </c>
      <c r="F104" s="4" t="s">
        <v>19</v>
      </c>
      <c r="G104" s="4" t="s">
        <v>20</v>
      </c>
      <c r="H104" s="4" t="s">
        <v>21</v>
      </c>
      <c r="I104" s="5" t="s">
        <v>21</v>
      </c>
      <c r="J104" s="1" t="s">
        <v>524</v>
      </c>
      <c r="K104" s="1" t="s">
        <v>525</v>
      </c>
      <c r="L104" s="1" t="s">
        <v>526</v>
      </c>
      <c r="M104" s="4" t="str">
        <f t="shared" si="0"/>
        <v>Outstanding</v>
      </c>
      <c r="N104" s="13" t="s">
        <v>21</v>
      </c>
    </row>
    <row r="105" spans="1:14" ht="60" customHeight="1" x14ac:dyDescent="0.35">
      <c r="A105" s="11" t="s">
        <v>527</v>
      </c>
      <c r="B105" s="1" t="s">
        <v>528</v>
      </c>
      <c r="C105" s="2" t="s">
        <v>16</v>
      </c>
      <c r="D105" s="3" t="s">
        <v>330</v>
      </c>
      <c r="E105" s="4" t="s">
        <v>18</v>
      </c>
      <c r="F105" s="4" t="s">
        <v>19</v>
      </c>
      <c r="G105" s="4" t="s">
        <v>20</v>
      </c>
      <c r="H105" s="4" t="s">
        <v>21</v>
      </c>
      <c r="I105" s="5" t="s">
        <v>21</v>
      </c>
      <c r="J105" s="1" t="s">
        <v>529</v>
      </c>
      <c r="K105" s="1" t="s">
        <v>530</v>
      </c>
      <c r="L105" s="1" t="s">
        <v>531</v>
      </c>
      <c r="M105" s="4" t="str">
        <f t="shared" si="0"/>
        <v>Outstanding</v>
      </c>
      <c r="N105" s="13" t="s">
        <v>21</v>
      </c>
    </row>
    <row r="106" spans="1:14" ht="60" customHeight="1" x14ac:dyDescent="0.35">
      <c r="A106" s="11" t="s">
        <v>532</v>
      </c>
      <c r="B106" s="1" t="s">
        <v>157</v>
      </c>
      <c r="C106" s="2" t="s">
        <v>16</v>
      </c>
      <c r="D106" s="3" t="s">
        <v>330</v>
      </c>
      <c r="E106" s="4" t="s">
        <v>18</v>
      </c>
      <c r="F106" s="4" t="s">
        <v>19</v>
      </c>
      <c r="G106" s="4" t="s">
        <v>20</v>
      </c>
      <c r="H106" s="4" t="s">
        <v>21</v>
      </c>
      <c r="I106" s="5" t="s">
        <v>21</v>
      </c>
      <c r="J106" s="1" t="s">
        <v>533</v>
      </c>
      <c r="K106" s="1" t="s">
        <v>534</v>
      </c>
      <c r="L106" s="1" t="s">
        <v>535</v>
      </c>
      <c r="M106" s="4" t="str">
        <f t="shared" si="0"/>
        <v>Outstanding</v>
      </c>
      <c r="N106" s="13" t="s">
        <v>21</v>
      </c>
    </row>
    <row r="107" spans="1:14" ht="60" customHeight="1" x14ac:dyDescent="0.35">
      <c r="A107" s="11" t="s">
        <v>536</v>
      </c>
      <c r="B107" s="1" t="s">
        <v>537</v>
      </c>
      <c r="C107" s="2" t="s">
        <v>16</v>
      </c>
      <c r="D107" s="3" t="s">
        <v>330</v>
      </c>
      <c r="E107" s="4" t="s">
        <v>18</v>
      </c>
      <c r="F107" s="4" t="s">
        <v>19</v>
      </c>
      <c r="G107" s="4" t="s">
        <v>20</v>
      </c>
      <c r="H107" s="4" t="s">
        <v>21</v>
      </c>
      <c r="I107" s="5" t="s">
        <v>21</v>
      </c>
      <c r="J107" s="1" t="s">
        <v>538</v>
      </c>
      <c r="K107" s="1" t="s">
        <v>539</v>
      </c>
      <c r="L107" s="1" t="s">
        <v>540</v>
      </c>
      <c r="M107" s="4" t="str">
        <f t="shared" si="0"/>
        <v>Outstanding</v>
      </c>
      <c r="N107" s="13" t="s">
        <v>21</v>
      </c>
    </row>
    <row r="108" spans="1:14" ht="60" customHeight="1" x14ac:dyDescent="0.35">
      <c r="A108" s="11" t="s">
        <v>541</v>
      </c>
      <c r="B108" s="1" t="s">
        <v>542</v>
      </c>
      <c r="C108" s="2" t="s">
        <v>16</v>
      </c>
      <c r="D108" s="3" t="s">
        <v>330</v>
      </c>
      <c r="E108" s="4" t="s">
        <v>18</v>
      </c>
      <c r="F108" s="4" t="s">
        <v>19</v>
      </c>
      <c r="G108" s="4" t="s">
        <v>20</v>
      </c>
      <c r="H108" s="4" t="s">
        <v>21</v>
      </c>
      <c r="I108" s="5" t="s">
        <v>21</v>
      </c>
      <c r="J108" s="1" t="s">
        <v>543</v>
      </c>
      <c r="K108" s="1" t="s">
        <v>544</v>
      </c>
      <c r="L108" s="1" t="s">
        <v>545</v>
      </c>
      <c r="M108" s="4" t="str">
        <f t="shared" si="0"/>
        <v>Outstanding</v>
      </c>
      <c r="N108" s="13" t="s">
        <v>21</v>
      </c>
    </row>
    <row r="109" spans="1:14" ht="60" customHeight="1" x14ac:dyDescent="0.35">
      <c r="A109" s="11" t="s">
        <v>546</v>
      </c>
      <c r="B109" s="1" t="s">
        <v>547</v>
      </c>
      <c r="C109" s="2" t="s">
        <v>16</v>
      </c>
      <c r="D109" s="3" t="s">
        <v>330</v>
      </c>
      <c r="E109" s="4" t="s">
        <v>18</v>
      </c>
      <c r="F109" s="4" t="s">
        <v>19</v>
      </c>
      <c r="G109" s="4" t="s">
        <v>20</v>
      </c>
      <c r="H109" s="4" t="s">
        <v>21</v>
      </c>
      <c r="I109" s="5" t="s">
        <v>21</v>
      </c>
      <c r="J109" s="1" t="s">
        <v>543</v>
      </c>
      <c r="K109" s="1" t="s">
        <v>544</v>
      </c>
      <c r="L109" s="1" t="s">
        <v>548</v>
      </c>
      <c r="M109" s="4" t="str">
        <f t="shared" si="0"/>
        <v>Outstanding</v>
      </c>
      <c r="N109" s="13" t="s">
        <v>21</v>
      </c>
    </row>
    <row r="110" spans="1:14" ht="60" customHeight="1" x14ac:dyDescent="0.35">
      <c r="A110" s="11" t="s">
        <v>549</v>
      </c>
      <c r="B110" s="1" t="s">
        <v>550</v>
      </c>
      <c r="C110" s="2" t="s">
        <v>92</v>
      </c>
      <c r="D110" s="3" t="s">
        <v>330</v>
      </c>
      <c r="E110" s="4" t="s">
        <v>18</v>
      </c>
      <c r="F110" s="4" t="s">
        <v>19</v>
      </c>
      <c r="G110" s="4" t="s">
        <v>20</v>
      </c>
      <c r="H110" s="4" t="s">
        <v>21</v>
      </c>
      <c r="I110" s="5" t="s">
        <v>21</v>
      </c>
      <c r="J110" s="1" t="s">
        <v>551</v>
      </c>
      <c r="K110" s="1" t="s">
        <v>552</v>
      </c>
      <c r="L110" s="1" t="s">
        <v>553</v>
      </c>
      <c r="M110" s="4" t="str">
        <f t="shared" si="0"/>
        <v>Outstanding</v>
      </c>
      <c r="N110" s="13" t="s">
        <v>21</v>
      </c>
    </row>
    <row r="111" spans="1:14" ht="60" customHeight="1" x14ac:dyDescent="0.35">
      <c r="A111" s="11" t="s">
        <v>554</v>
      </c>
      <c r="B111" s="1" t="s">
        <v>555</v>
      </c>
      <c r="C111" s="2" t="s">
        <v>16</v>
      </c>
      <c r="D111" s="3" t="s">
        <v>330</v>
      </c>
      <c r="E111" s="4" t="s">
        <v>18</v>
      </c>
      <c r="F111" s="4" t="s">
        <v>19</v>
      </c>
      <c r="G111" s="4" t="s">
        <v>20</v>
      </c>
      <c r="H111" s="4" t="s">
        <v>21</v>
      </c>
      <c r="I111" s="5" t="s">
        <v>21</v>
      </c>
      <c r="J111" s="1" t="s">
        <v>556</v>
      </c>
      <c r="K111" s="1" t="s">
        <v>557</v>
      </c>
      <c r="L111" s="1" t="s">
        <v>558</v>
      </c>
      <c r="M111" s="4" t="str">
        <f t="shared" si="0"/>
        <v>Outstanding</v>
      </c>
      <c r="N111" s="13" t="s">
        <v>21</v>
      </c>
    </row>
    <row r="112" spans="1:14" ht="60" customHeight="1" x14ac:dyDescent="0.35">
      <c r="A112" s="11" t="s">
        <v>559</v>
      </c>
      <c r="B112" s="1" t="s">
        <v>560</v>
      </c>
      <c r="C112" s="2" t="s">
        <v>16</v>
      </c>
      <c r="D112" s="3" t="s">
        <v>330</v>
      </c>
      <c r="E112" s="4" t="s">
        <v>18</v>
      </c>
      <c r="F112" s="4" t="s">
        <v>19</v>
      </c>
      <c r="G112" s="4" t="s">
        <v>20</v>
      </c>
      <c r="H112" s="4" t="s">
        <v>21</v>
      </c>
      <c r="I112" s="5" t="s">
        <v>21</v>
      </c>
      <c r="J112" s="1" t="s">
        <v>561</v>
      </c>
      <c r="K112" s="1" t="s">
        <v>562</v>
      </c>
      <c r="L112" s="1" t="s">
        <v>563</v>
      </c>
      <c r="M112" s="4" t="str">
        <f t="shared" si="0"/>
        <v>Outstanding</v>
      </c>
      <c r="N112" s="13" t="s">
        <v>21</v>
      </c>
    </row>
    <row r="113" spans="1:14" ht="60" customHeight="1" x14ac:dyDescent="0.35">
      <c r="A113" s="11" t="s">
        <v>564</v>
      </c>
      <c r="B113" s="1" t="s">
        <v>565</v>
      </c>
      <c r="C113" s="2" t="s">
        <v>16</v>
      </c>
      <c r="D113" s="3" t="s">
        <v>330</v>
      </c>
      <c r="E113" s="4" t="s">
        <v>18</v>
      </c>
      <c r="F113" s="4" t="s">
        <v>19</v>
      </c>
      <c r="G113" s="4" t="s">
        <v>20</v>
      </c>
      <c r="H113" s="4" t="s">
        <v>21</v>
      </c>
      <c r="I113" s="5" t="s">
        <v>21</v>
      </c>
      <c r="J113" s="1" t="s">
        <v>566</v>
      </c>
      <c r="K113" s="1" t="s">
        <v>567</v>
      </c>
      <c r="L113" s="1" t="s">
        <v>568</v>
      </c>
      <c r="M113" s="4" t="str">
        <f t="shared" si="0"/>
        <v>Outstanding</v>
      </c>
      <c r="N113" s="13" t="s">
        <v>21</v>
      </c>
    </row>
    <row r="114" spans="1:14" ht="60" customHeight="1" x14ac:dyDescent="0.35">
      <c r="A114" s="12" t="s">
        <v>569</v>
      </c>
      <c r="B114" s="6" t="s">
        <v>570</v>
      </c>
      <c r="C114" s="7" t="s">
        <v>16</v>
      </c>
      <c r="D114" s="8" t="s">
        <v>167</v>
      </c>
      <c r="E114" s="9" t="s">
        <v>18</v>
      </c>
      <c r="F114" s="9" t="s">
        <v>19</v>
      </c>
      <c r="G114" s="9" t="s">
        <v>20</v>
      </c>
      <c r="H114" s="9" t="s">
        <v>21</v>
      </c>
      <c r="I114" s="10" t="s">
        <v>21</v>
      </c>
      <c r="J114" s="6" t="s">
        <v>571</v>
      </c>
      <c r="K114" s="6" t="s">
        <v>572</v>
      </c>
      <c r="L114" s="6" t="s">
        <v>573</v>
      </c>
      <c r="M114" s="9" t="str">
        <f t="shared" si="0"/>
        <v>Outstanding</v>
      </c>
      <c r="N114" s="14" t="s">
        <v>21</v>
      </c>
    </row>
    <row r="118" spans="1:14" ht="32" customHeight="1" x14ac:dyDescent="0.35">
      <c r="A118" s="81" t="s">
        <v>574</v>
      </c>
      <c r="B118" s="81"/>
      <c r="C118" s="81"/>
      <c r="D118" s="81"/>
    </row>
  </sheetData>
  <mergeCells count="1">
    <mergeCell ref="A118:D118"/>
  </mergeCells>
  <conditionalFormatting sqref="C2:C114">
    <cfRule type="expression" dxfId="25" priority="14">
      <formula>LEFT($C2,7)="CAT III"</formula>
    </cfRule>
    <cfRule type="expression" dxfId="24" priority="15">
      <formula>LEFT($C2,6)="CAT II"</formula>
    </cfRule>
    <cfRule type="expression" dxfId="23" priority="16">
      <formula>LEFT($C2,5)="CAT I"</formula>
    </cfRule>
  </conditionalFormatting>
  <conditionalFormatting sqref="E2:E114">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F2:F114">
    <cfRule type="cellIs" dxfId="18" priority="5" operator="equal">
      <formula>"Low"</formula>
    </cfRule>
    <cfRule type="cellIs" dxfId="17" priority="6" operator="equal">
      <formula>"Medium"</formula>
    </cfRule>
    <cfRule type="cellIs" dxfId="16" priority="7" operator="equal">
      <formula>"High"</formula>
    </cfRule>
  </conditionalFormatting>
  <conditionalFormatting sqref="H2:H114">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E2:E114" xr:uid="{00000000-0002-0000-0200-000000000000}">
      <formula1>"Must,Should,Could,Won't,Unassigned"</formula1>
    </dataValidation>
    <dataValidation type="list" showErrorMessage="1" errorTitle="Invalid Value" error="Please select a value from the list: Low, Medium, High, Unassessed." sqref="F2:F114" xr:uid="{00000000-0002-0000-0200-000001000000}">
      <formula1>"Low,Medium,High,Unassessed"</formula1>
    </dataValidation>
    <dataValidation type="list" showErrorMessage="1" errorTitle="Invalid Value" error="Please select a value from the list: Phase1, Phase2, Phase3, Phase4, Phase5, Pending." sqref="G2:G11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H2:H114" xr:uid="{00000000-0002-0000-0200-000003000000}">
      <formula1>"Implemented,Testing,Failed,Compensated,Risk Accepted,N/A"</formula1>
    </dataValidation>
  </dataValidations>
  <hyperlinks>
    <hyperlink ref="A11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98" t="s">
        <v>703</v>
      </c>
      <c r="C2" s="98" t="s">
        <v>703</v>
      </c>
      <c r="D2" s="98" t="s">
        <v>703</v>
      </c>
      <c r="E2" s="98" t="s">
        <v>703</v>
      </c>
      <c r="F2" s="98" t="s">
        <v>703</v>
      </c>
      <c r="G2" s="98" t="s">
        <v>703</v>
      </c>
      <c r="H2" s="102" t="s">
        <v>704</v>
      </c>
      <c r="I2" s="102" t="s">
        <v>704</v>
      </c>
      <c r="J2" s="102" t="s">
        <v>704</v>
      </c>
      <c r="K2" s="102" t="s">
        <v>704</v>
      </c>
      <c r="L2" s="102" t="s">
        <v>704</v>
      </c>
      <c r="M2" s="101" t="s">
        <v>705</v>
      </c>
      <c r="N2" s="101" t="s">
        <v>705</v>
      </c>
      <c r="O2" s="103" t="s">
        <v>706</v>
      </c>
      <c r="P2" s="103" t="s">
        <v>706</v>
      </c>
      <c r="Q2" s="99" t="s">
        <v>12</v>
      </c>
      <c r="R2" s="99" t="s">
        <v>12</v>
      </c>
      <c r="S2" s="99" t="s">
        <v>12</v>
      </c>
      <c r="T2" s="100" t="s">
        <v>707</v>
      </c>
    </row>
    <row r="3" spans="2:20" ht="35" customHeight="1" x14ac:dyDescent="0.35">
      <c r="B3" s="71" t="s">
        <v>708</v>
      </c>
      <c r="C3" s="71" t="s">
        <v>709</v>
      </c>
      <c r="D3" s="71" t="s">
        <v>710</v>
      </c>
      <c r="E3" s="71" t="s">
        <v>711</v>
      </c>
      <c r="F3" s="71" t="s">
        <v>712</v>
      </c>
      <c r="G3" s="71" t="s">
        <v>10</v>
      </c>
      <c r="H3" s="72" t="s">
        <v>713</v>
      </c>
      <c r="I3" s="72" t="s">
        <v>714</v>
      </c>
      <c r="J3" s="72" t="s">
        <v>715</v>
      </c>
      <c r="K3" s="72" t="s">
        <v>716</v>
      </c>
      <c r="L3" s="72" t="s">
        <v>647</v>
      </c>
      <c r="M3" s="73" t="s">
        <v>717</v>
      </c>
      <c r="N3" s="73" t="s">
        <v>718</v>
      </c>
      <c r="O3" s="74" t="s">
        <v>719</v>
      </c>
      <c r="P3" s="74" t="s">
        <v>720</v>
      </c>
      <c r="Q3" s="75" t="s">
        <v>12</v>
      </c>
      <c r="R3" s="75" t="s">
        <v>721</v>
      </c>
      <c r="S3" s="75" t="s">
        <v>722</v>
      </c>
      <c r="T3" s="76" t="s">
        <v>723</v>
      </c>
    </row>
    <row r="4" spans="2:20" ht="60" customHeight="1" x14ac:dyDescent="0.35">
      <c r="B4" s="77" t="s">
        <v>724</v>
      </c>
      <c r="C4" s="77" t="s">
        <v>725</v>
      </c>
      <c r="D4" s="77" t="s">
        <v>726</v>
      </c>
      <c r="E4" s="77" t="s">
        <v>727</v>
      </c>
      <c r="F4" s="77" t="s">
        <v>728</v>
      </c>
      <c r="G4" s="77" t="s">
        <v>729</v>
      </c>
      <c r="H4" s="77" t="s">
        <v>730</v>
      </c>
      <c r="I4" s="77" t="s">
        <v>731</v>
      </c>
      <c r="J4" s="77" t="s">
        <v>732</v>
      </c>
      <c r="K4" s="77" t="s">
        <v>733</v>
      </c>
      <c r="L4" s="77" t="s">
        <v>734</v>
      </c>
      <c r="M4" s="77" t="s">
        <v>735</v>
      </c>
      <c r="N4" s="77" t="s">
        <v>736</v>
      </c>
      <c r="O4" s="77" t="s">
        <v>737</v>
      </c>
      <c r="P4" s="77" t="s">
        <v>738</v>
      </c>
      <c r="Q4" s="77" t="s">
        <v>739</v>
      </c>
      <c r="R4" s="77" t="s">
        <v>740</v>
      </c>
      <c r="S4" s="77" t="s">
        <v>741</v>
      </c>
      <c r="T4" s="77" t="s">
        <v>742</v>
      </c>
    </row>
    <row r="5" spans="2:20" ht="60" customHeight="1" x14ac:dyDescent="0.35">
      <c r="B5" s="39" t="s">
        <v>743</v>
      </c>
      <c r="C5" s="78"/>
      <c r="D5" s="79"/>
      <c r="E5" s="79" t="s">
        <v>21</v>
      </c>
      <c r="F5" s="79" t="str">
        <f>IF(E5&lt;&gt;"", IFERROR(VLOOKUP(E5, Dashboard!$B46:$F51, 5, FALSE), ""), "")</f>
        <v/>
      </c>
      <c r="G5" s="80"/>
      <c r="H5" s="67"/>
      <c r="I5" s="67"/>
      <c r="J5" s="80"/>
      <c r="K5" s="80"/>
      <c r="L5" s="41"/>
      <c r="M5" s="41"/>
      <c r="N5" s="80"/>
      <c r="O5" s="80"/>
      <c r="P5" s="41"/>
      <c r="Q5" s="41" t="s">
        <v>21</v>
      </c>
      <c r="R5" s="80"/>
      <c r="S5" s="67"/>
      <c r="T5" s="80"/>
    </row>
    <row r="6" spans="2:20" ht="60" customHeight="1" x14ac:dyDescent="0.35">
      <c r="B6" s="39" t="s">
        <v>744</v>
      </c>
      <c r="C6" s="78"/>
      <c r="D6" s="79"/>
      <c r="E6" s="79" t="s">
        <v>21</v>
      </c>
      <c r="F6" s="79" t="str">
        <f>IF(E6&lt;&gt;"", IFERROR(VLOOKUP(E6, Dashboard!$B46:$F51, 5, FALSE), ""), "")</f>
        <v/>
      </c>
      <c r="G6" s="80"/>
      <c r="H6" s="67"/>
      <c r="I6" s="67"/>
      <c r="J6" s="80"/>
      <c r="K6" s="80"/>
      <c r="L6" s="41"/>
      <c r="M6" s="41"/>
      <c r="N6" s="80"/>
      <c r="O6" s="80"/>
      <c r="P6" s="41"/>
      <c r="Q6" s="41" t="s">
        <v>21</v>
      </c>
      <c r="R6" s="80"/>
      <c r="S6" s="67"/>
      <c r="T6" s="80"/>
    </row>
    <row r="7" spans="2:20" ht="60" customHeight="1" x14ac:dyDescent="0.35">
      <c r="B7" s="39" t="s">
        <v>745</v>
      </c>
      <c r="C7" s="78"/>
      <c r="D7" s="79"/>
      <c r="E7" s="79" t="s">
        <v>21</v>
      </c>
      <c r="F7" s="79" t="str">
        <f>IF(E7&lt;&gt;"", IFERROR(VLOOKUP(E7, Dashboard!$B46:$F51, 5, FALSE), ""), "")</f>
        <v/>
      </c>
      <c r="G7" s="80"/>
      <c r="H7" s="67"/>
      <c r="I7" s="67"/>
      <c r="J7" s="80"/>
      <c r="K7" s="80"/>
      <c r="L7" s="41"/>
      <c r="M7" s="41"/>
      <c r="N7" s="80"/>
      <c r="O7" s="80"/>
      <c r="P7" s="41"/>
      <c r="Q7" s="41" t="s">
        <v>21</v>
      </c>
      <c r="R7" s="80"/>
      <c r="S7" s="67"/>
      <c r="T7" s="80"/>
    </row>
    <row r="8" spans="2:20" ht="60" customHeight="1" x14ac:dyDescent="0.35">
      <c r="B8" s="39" t="s">
        <v>746</v>
      </c>
      <c r="C8" s="78"/>
      <c r="D8" s="79"/>
      <c r="E8" s="79" t="s">
        <v>21</v>
      </c>
      <c r="F8" s="79" t="str">
        <f>IF(E8&lt;&gt;"", IFERROR(VLOOKUP(E8, Dashboard!$B46:$F51, 5, FALSE), ""), "")</f>
        <v/>
      </c>
      <c r="G8" s="80"/>
      <c r="H8" s="67"/>
      <c r="I8" s="67"/>
      <c r="J8" s="80"/>
      <c r="K8" s="80"/>
      <c r="L8" s="41"/>
      <c r="M8" s="41"/>
      <c r="N8" s="80"/>
      <c r="O8" s="80"/>
      <c r="P8" s="41"/>
      <c r="Q8" s="41" t="s">
        <v>21</v>
      </c>
      <c r="R8" s="80"/>
      <c r="S8" s="67"/>
      <c r="T8" s="80"/>
    </row>
    <row r="9" spans="2:20" ht="60" customHeight="1" x14ac:dyDescent="0.35">
      <c r="B9" s="39" t="s">
        <v>747</v>
      </c>
      <c r="C9" s="78"/>
      <c r="D9" s="79"/>
      <c r="E9" s="79" t="s">
        <v>21</v>
      </c>
      <c r="F9" s="79" t="str">
        <f>IF(E9&lt;&gt;"", IFERROR(VLOOKUP(E9, Dashboard!$B46:$F51, 5, FALSE), ""), "")</f>
        <v/>
      </c>
      <c r="G9" s="80"/>
      <c r="H9" s="67"/>
      <c r="I9" s="67"/>
      <c r="J9" s="80"/>
      <c r="K9" s="80"/>
      <c r="L9" s="41"/>
      <c r="M9" s="41"/>
      <c r="N9" s="80"/>
      <c r="O9" s="80"/>
      <c r="P9" s="41"/>
      <c r="Q9" s="41" t="s">
        <v>21</v>
      </c>
      <c r="R9" s="80"/>
      <c r="S9" s="67"/>
      <c r="T9" s="80"/>
    </row>
    <row r="10" spans="2:20" ht="60" customHeight="1" x14ac:dyDescent="0.35">
      <c r="B10" s="39" t="s">
        <v>748</v>
      </c>
      <c r="C10" s="78"/>
      <c r="D10" s="79"/>
      <c r="E10" s="79" t="s">
        <v>21</v>
      </c>
      <c r="F10" s="79" t="str">
        <f>IF(E10&lt;&gt;"", IFERROR(VLOOKUP(E10, Dashboard!$B46:$F51, 5, FALSE), ""), "")</f>
        <v/>
      </c>
      <c r="G10" s="80"/>
      <c r="H10" s="67"/>
      <c r="I10" s="67"/>
      <c r="J10" s="80"/>
      <c r="K10" s="80"/>
      <c r="L10" s="41"/>
      <c r="M10" s="41"/>
      <c r="N10" s="80"/>
      <c r="O10" s="80"/>
      <c r="P10" s="41"/>
      <c r="Q10" s="41" t="s">
        <v>21</v>
      </c>
      <c r="R10" s="80"/>
      <c r="S10" s="67"/>
      <c r="T10" s="80"/>
    </row>
    <row r="11" spans="2:20" ht="60" customHeight="1" x14ac:dyDescent="0.35">
      <c r="B11" s="39" t="s">
        <v>749</v>
      </c>
      <c r="C11" s="78"/>
      <c r="D11" s="79"/>
      <c r="E11" s="79" t="s">
        <v>21</v>
      </c>
      <c r="F11" s="79" t="str">
        <f>IF(E11&lt;&gt;"", IFERROR(VLOOKUP(E11, Dashboard!$B46:$F51, 5, FALSE), ""), "")</f>
        <v/>
      </c>
      <c r="G11" s="80"/>
      <c r="H11" s="67"/>
      <c r="I11" s="67"/>
      <c r="J11" s="80"/>
      <c r="K11" s="80"/>
      <c r="L11" s="41"/>
      <c r="M11" s="41"/>
      <c r="N11" s="80"/>
      <c r="O11" s="80"/>
      <c r="P11" s="41"/>
      <c r="Q11" s="41" t="s">
        <v>21</v>
      </c>
      <c r="R11" s="80"/>
      <c r="S11" s="67"/>
      <c r="T11" s="80"/>
    </row>
    <row r="12" spans="2:20" ht="60" customHeight="1" x14ac:dyDescent="0.35">
      <c r="B12" s="39" t="s">
        <v>750</v>
      </c>
      <c r="C12" s="78"/>
      <c r="D12" s="79"/>
      <c r="E12" s="79" t="s">
        <v>21</v>
      </c>
      <c r="F12" s="79" t="str">
        <f>IF(E12&lt;&gt;"", IFERROR(VLOOKUP(E12, Dashboard!$B46:$F51, 5, FALSE), ""), "")</f>
        <v/>
      </c>
      <c r="G12" s="80"/>
      <c r="H12" s="67"/>
      <c r="I12" s="67"/>
      <c r="J12" s="80"/>
      <c r="K12" s="80"/>
      <c r="L12" s="41"/>
      <c r="M12" s="41"/>
      <c r="N12" s="80"/>
      <c r="O12" s="80"/>
      <c r="P12" s="41"/>
      <c r="Q12" s="41" t="s">
        <v>21</v>
      </c>
      <c r="R12" s="80"/>
      <c r="S12" s="67"/>
      <c r="T12" s="80"/>
    </row>
    <row r="13" spans="2:20" ht="60" customHeight="1" x14ac:dyDescent="0.35">
      <c r="B13" s="39" t="s">
        <v>751</v>
      </c>
      <c r="C13" s="78"/>
      <c r="D13" s="79"/>
      <c r="E13" s="79" t="s">
        <v>21</v>
      </c>
      <c r="F13" s="79" t="str">
        <f>IF(E13&lt;&gt;"", IFERROR(VLOOKUP(E13, Dashboard!$B46:$F51, 5, FALSE), ""), "")</f>
        <v/>
      </c>
      <c r="G13" s="80"/>
      <c r="H13" s="67"/>
      <c r="I13" s="67"/>
      <c r="J13" s="80"/>
      <c r="K13" s="80"/>
      <c r="L13" s="41"/>
      <c r="M13" s="41"/>
      <c r="N13" s="80"/>
      <c r="O13" s="80"/>
      <c r="P13" s="41"/>
      <c r="Q13" s="41" t="s">
        <v>21</v>
      </c>
      <c r="R13" s="80"/>
      <c r="S13" s="67"/>
      <c r="T13" s="80"/>
    </row>
    <row r="14" spans="2:20" ht="60" customHeight="1" x14ac:dyDescent="0.35">
      <c r="B14" s="39" t="s">
        <v>752</v>
      </c>
      <c r="C14" s="78"/>
      <c r="D14" s="79"/>
      <c r="E14" s="79" t="s">
        <v>21</v>
      </c>
      <c r="F14" s="79" t="str">
        <f>IF(E14&lt;&gt;"", IFERROR(VLOOKUP(E14, Dashboard!$B46:$F51, 5, FALSE), ""), "")</f>
        <v/>
      </c>
      <c r="G14" s="80"/>
      <c r="H14" s="67"/>
      <c r="I14" s="67"/>
      <c r="J14" s="80"/>
      <c r="K14" s="80"/>
      <c r="L14" s="41"/>
      <c r="M14" s="41"/>
      <c r="N14" s="80"/>
      <c r="O14" s="80"/>
      <c r="P14" s="41"/>
      <c r="Q14" s="41" t="s">
        <v>21</v>
      </c>
      <c r="R14" s="80"/>
      <c r="S14" s="67"/>
      <c r="T14" s="80"/>
    </row>
    <row r="15" spans="2:20" ht="60" customHeight="1" x14ac:dyDescent="0.35">
      <c r="B15" s="39" t="s">
        <v>753</v>
      </c>
      <c r="C15" s="78"/>
      <c r="D15" s="79"/>
      <c r="E15" s="79" t="s">
        <v>21</v>
      </c>
      <c r="F15" s="79" t="str">
        <f>IF(E15&lt;&gt;"", IFERROR(VLOOKUP(E15, Dashboard!$B46:$F51, 5, FALSE), ""), "")</f>
        <v/>
      </c>
      <c r="G15" s="80"/>
      <c r="H15" s="67"/>
      <c r="I15" s="67"/>
      <c r="J15" s="80"/>
      <c r="K15" s="80"/>
      <c r="L15" s="41"/>
      <c r="M15" s="41"/>
      <c r="N15" s="80"/>
      <c r="O15" s="80"/>
      <c r="P15" s="41"/>
      <c r="Q15" s="41" t="s">
        <v>21</v>
      </c>
      <c r="R15" s="80"/>
      <c r="S15" s="67"/>
      <c r="T15" s="80"/>
    </row>
    <row r="16" spans="2:20" ht="60" customHeight="1" x14ac:dyDescent="0.35">
      <c r="B16" s="39" t="s">
        <v>754</v>
      </c>
      <c r="C16" s="78"/>
      <c r="D16" s="79"/>
      <c r="E16" s="79" t="s">
        <v>21</v>
      </c>
      <c r="F16" s="79" t="str">
        <f>IF(E16&lt;&gt;"", IFERROR(VLOOKUP(E16, Dashboard!$B46:$F51, 5, FALSE), ""), "")</f>
        <v/>
      </c>
      <c r="G16" s="80"/>
      <c r="H16" s="67"/>
      <c r="I16" s="67"/>
      <c r="J16" s="80"/>
      <c r="K16" s="80"/>
      <c r="L16" s="41"/>
      <c r="M16" s="41"/>
      <c r="N16" s="80"/>
      <c r="O16" s="80"/>
      <c r="P16" s="41"/>
      <c r="Q16" s="41" t="s">
        <v>21</v>
      </c>
      <c r="R16" s="80"/>
      <c r="S16" s="67"/>
      <c r="T16" s="80"/>
    </row>
    <row r="17" spans="2:20" ht="60" customHeight="1" x14ac:dyDescent="0.35">
      <c r="B17" s="39" t="s">
        <v>755</v>
      </c>
      <c r="C17" s="78"/>
      <c r="D17" s="79"/>
      <c r="E17" s="79" t="s">
        <v>21</v>
      </c>
      <c r="F17" s="79" t="str">
        <f>IF(E17&lt;&gt;"", IFERROR(VLOOKUP(E17, Dashboard!$B46:$F51, 5, FALSE), ""), "")</f>
        <v/>
      </c>
      <c r="G17" s="80"/>
      <c r="H17" s="67"/>
      <c r="I17" s="67"/>
      <c r="J17" s="80"/>
      <c r="K17" s="80"/>
      <c r="L17" s="41"/>
      <c r="M17" s="41"/>
      <c r="N17" s="80"/>
      <c r="O17" s="80"/>
      <c r="P17" s="41"/>
      <c r="Q17" s="41" t="s">
        <v>21</v>
      </c>
      <c r="R17" s="80"/>
      <c r="S17" s="67"/>
      <c r="T17" s="80"/>
    </row>
    <row r="18" spans="2:20" ht="60" customHeight="1" x14ac:dyDescent="0.35">
      <c r="B18" s="39" t="s">
        <v>756</v>
      </c>
      <c r="C18" s="78"/>
      <c r="D18" s="79"/>
      <c r="E18" s="79" t="s">
        <v>21</v>
      </c>
      <c r="F18" s="79" t="str">
        <f>IF(E18&lt;&gt;"", IFERROR(VLOOKUP(E18, Dashboard!$B46:$F51, 5, FALSE), ""), "")</f>
        <v/>
      </c>
      <c r="G18" s="80"/>
      <c r="H18" s="67"/>
      <c r="I18" s="67"/>
      <c r="J18" s="80"/>
      <c r="K18" s="80"/>
      <c r="L18" s="41"/>
      <c r="M18" s="41"/>
      <c r="N18" s="80"/>
      <c r="O18" s="80"/>
      <c r="P18" s="41"/>
      <c r="Q18" s="41" t="s">
        <v>21</v>
      </c>
      <c r="R18" s="80"/>
      <c r="S18" s="67"/>
      <c r="T18" s="80"/>
    </row>
    <row r="19" spans="2:20" ht="60" customHeight="1" x14ac:dyDescent="0.35">
      <c r="B19" s="39" t="s">
        <v>757</v>
      </c>
      <c r="C19" s="78"/>
      <c r="D19" s="79"/>
      <c r="E19" s="79" t="s">
        <v>21</v>
      </c>
      <c r="F19" s="79" t="str">
        <f>IF(E19&lt;&gt;"", IFERROR(VLOOKUP(E19, Dashboard!$B46:$F51, 5, FALSE), ""), "")</f>
        <v/>
      </c>
      <c r="G19" s="80"/>
      <c r="H19" s="67"/>
      <c r="I19" s="67"/>
      <c r="J19" s="80"/>
      <c r="K19" s="80"/>
      <c r="L19" s="41"/>
      <c r="M19" s="41"/>
      <c r="N19" s="80"/>
      <c r="O19" s="80"/>
      <c r="P19" s="41"/>
      <c r="Q19" s="41" t="s">
        <v>21</v>
      </c>
      <c r="R19" s="80"/>
      <c r="S19" s="67"/>
      <c r="T19" s="80"/>
    </row>
    <row r="20" spans="2:20" ht="60" customHeight="1" x14ac:dyDescent="0.35">
      <c r="B20" s="39" t="s">
        <v>758</v>
      </c>
      <c r="C20" s="78"/>
      <c r="D20" s="79"/>
      <c r="E20" s="79" t="s">
        <v>21</v>
      </c>
      <c r="F20" s="79" t="str">
        <f>IF(E20&lt;&gt;"", IFERROR(VLOOKUP(E20, Dashboard!$B46:$F51, 5, FALSE), ""), "")</f>
        <v/>
      </c>
      <c r="G20" s="80"/>
      <c r="H20" s="67"/>
      <c r="I20" s="67"/>
      <c r="J20" s="80"/>
      <c r="K20" s="80"/>
      <c r="L20" s="41"/>
      <c r="M20" s="41"/>
      <c r="N20" s="80"/>
      <c r="O20" s="80"/>
      <c r="P20" s="41"/>
      <c r="Q20" s="41" t="s">
        <v>21</v>
      </c>
      <c r="R20" s="80"/>
      <c r="S20" s="67"/>
      <c r="T20" s="80"/>
    </row>
    <row r="21" spans="2:20" ht="60" customHeight="1" x14ac:dyDescent="0.35">
      <c r="B21" s="39" t="s">
        <v>759</v>
      </c>
      <c r="C21" s="78"/>
      <c r="D21" s="79"/>
      <c r="E21" s="79" t="s">
        <v>21</v>
      </c>
      <c r="F21" s="79" t="str">
        <f>IF(E21&lt;&gt;"", IFERROR(VLOOKUP(E21, Dashboard!$B46:$F51, 5, FALSE), ""), "")</f>
        <v/>
      </c>
      <c r="G21" s="80"/>
      <c r="H21" s="67"/>
      <c r="I21" s="67"/>
      <c r="J21" s="80"/>
      <c r="K21" s="80"/>
      <c r="L21" s="41"/>
      <c r="M21" s="41"/>
      <c r="N21" s="80"/>
      <c r="O21" s="80"/>
      <c r="P21" s="41"/>
      <c r="Q21" s="41" t="s">
        <v>21</v>
      </c>
      <c r="R21" s="80"/>
      <c r="S21" s="67"/>
      <c r="T21" s="80"/>
    </row>
    <row r="22" spans="2:20" ht="60" customHeight="1" x14ac:dyDescent="0.35">
      <c r="B22" s="39" t="s">
        <v>760</v>
      </c>
      <c r="C22" s="78"/>
      <c r="D22" s="79"/>
      <c r="E22" s="79" t="s">
        <v>21</v>
      </c>
      <c r="F22" s="79" t="str">
        <f>IF(E22&lt;&gt;"", IFERROR(VLOOKUP(E22, Dashboard!$B46:$F51, 5, FALSE), ""), "")</f>
        <v/>
      </c>
      <c r="G22" s="80"/>
      <c r="H22" s="67"/>
      <c r="I22" s="67"/>
      <c r="J22" s="80"/>
      <c r="K22" s="80"/>
      <c r="L22" s="41"/>
      <c r="M22" s="41"/>
      <c r="N22" s="80"/>
      <c r="O22" s="80"/>
      <c r="P22" s="41"/>
      <c r="Q22" s="41" t="s">
        <v>21</v>
      </c>
      <c r="R22" s="80"/>
      <c r="S22" s="67"/>
      <c r="T22" s="80"/>
    </row>
    <row r="23" spans="2:20" ht="60" customHeight="1" x14ac:dyDescent="0.35">
      <c r="B23" s="39" t="s">
        <v>761</v>
      </c>
      <c r="C23" s="78"/>
      <c r="D23" s="79"/>
      <c r="E23" s="79" t="s">
        <v>21</v>
      </c>
      <c r="F23" s="79" t="str">
        <f>IF(E23&lt;&gt;"", IFERROR(VLOOKUP(E23, Dashboard!$B46:$F51, 5, FALSE), ""), "")</f>
        <v/>
      </c>
      <c r="G23" s="80"/>
      <c r="H23" s="67"/>
      <c r="I23" s="67"/>
      <c r="J23" s="80"/>
      <c r="K23" s="80"/>
      <c r="L23" s="41"/>
      <c r="M23" s="41"/>
      <c r="N23" s="80"/>
      <c r="O23" s="80"/>
      <c r="P23" s="41"/>
      <c r="Q23" s="41" t="s">
        <v>21</v>
      </c>
      <c r="R23" s="80"/>
      <c r="S23" s="67"/>
      <c r="T23" s="80"/>
    </row>
    <row r="24" spans="2:20" ht="60" customHeight="1" x14ac:dyDescent="0.35">
      <c r="B24" s="39" t="s">
        <v>762</v>
      </c>
      <c r="C24" s="78"/>
      <c r="D24" s="79"/>
      <c r="E24" s="79" t="s">
        <v>21</v>
      </c>
      <c r="F24" s="79" t="str">
        <f>IF(E24&lt;&gt;"", IFERROR(VLOOKUP(E24, Dashboard!$B46:$F51, 5, FALSE), ""), "")</f>
        <v/>
      </c>
      <c r="G24" s="80"/>
      <c r="H24" s="67"/>
      <c r="I24" s="67"/>
      <c r="J24" s="80"/>
      <c r="K24" s="80"/>
      <c r="L24" s="41"/>
      <c r="M24" s="41"/>
      <c r="N24" s="80"/>
      <c r="O24" s="80"/>
      <c r="P24" s="41"/>
      <c r="Q24" s="41" t="s">
        <v>21</v>
      </c>
      <c r="R24" s="80"/>
      <c r="S24" s="67"/>
      <c r="T24" s="80"/>
    </row>
    <row r="25" spans="2:20" ht="60" customHeight="1" x14ac:dyDescent="0.35">
      <c r="B25" s="39" t="s">
        <v>763</v>
      </c>
      <c r="C25" s="78"/>
      <c r="D25" s="79"/>
      <c r="E25" s="79" t="s">
        <v>21</v>
      </c>
      <c r="F25" s="79" t="str">
        <f>IF(E25&lt;&gt;"", IFERROR(VLOOKUP(E25, Dashboard!$B46:$F51, 5, FALSE), ""), "")</f>
        <v/>
      </c>
      <c r="G25" s="80"/>
      <c r="H25" s="67"/>
      <c r="I25" s="67"/>
      <c r="J25" s="80"/>
      <c r="K25" s="80"/>
      <c r="L25" s="41"/>
      <c r="M25" s="41"/>
      <c r="N25" s="80"/>
      <c r="O25" s="80"/>
      <c r="P25" s="41"/>
      <c r="Q25" s="41" t="s">
        <v>21</v>
      </c>
      <c r="R25" s="80"/>
      <c r="S25" s="67"/>
      <c r="T25" s="80"/>
    </row>
    <row r="26" spans="2:20" ht="60" customHeight="1" x14ac:dyDescent="0.35">
      <c r="B26" s="39" t="s">
        <v>764</v>
      </c>
      <c r="C26" s="78"/>
      <c r="D26" s="79"/>
      <c r="E26" s="79" t="s">
        <v>21</v>
      </c>
      <c r="F26" s="79" t="str">
        <f>IF(E26&lt;&gt;"", IFERROR(VLOOKUP(E26, Dashboard!$B46:$F51, 5, FALSE), ""), "")</f>
        <v/>
      </c>
      <c r="G26" s="80"/>
      <c r="H26" s="67"/>
      <c r="I26" s="67"/>
      <c r="J26" s="80"/>
      <c r="K26" s="80"/>
      <c r="L26" s="41"/>
      <c r="M26" s="41"/>
      <c r="N26" s="80"/>
      <c r="O26" s="80"/>
      <c r="P26" s="41"/>
      <c r="Q26" s="41" t="s">
        <v>21</v>
      </c>
      <c r="R26" s="80"/>
      <c r="S26" s="67"/>
      <c r="T26" s="80"/>
    </row>
    <row r="27" spans="2:20" ht="60" customHeight="1" x14ac:dyDescent="0.35">
      <c r="B27" s="39" t="s">
        <v>765</v>
      </c>
      <c r="C27" s="78"/>
      <c r="D27" s="79"/>
      <c r="E27" s="79" t="s">
        <v>21</v>
      </c>
      <c r="F27" s="79" t="str">
        <f>IF(E27&lt;&gt;"", IFERROR(VLOOKUP(E27, Dashboard!$B46:$F51, 5, FALSE), ""), "")</f>
        <v/>
      </c>
      <c r="G27" s="80"/>
      <c r="H27" s="67"/>
      <c r="I27" s="67"/>
      <c r="J27" s="80"/>
      <c r="K27" s="80"/>
      <c r="L27" s="41"/>
      <c r="M27" s="41"/>
      <c r="N27" s="80"/>
      <c r="O27" s="80"/>
      <c r="P27" s="41"/>
      <c r="Q27" s="41" t="s">
        <v>21</v>
      </c>
      <c r="R27" s="80"/>
      <c r="S27" s="67"/>
      <c r="T27" s="80"/>
    </row>
    <row r="28" spans="2:20" ht="60" customHeight="1" x14ac:dyDescent="0.35">
      <c r="B28" s="39" t="s">
        <v>766</v>
      </c>
      <c r="C28" s="78"/>
      <c r="D28" s="79"/>
      <c r="E28" s="79" t="s">
        <v>21</v>
      </c>
      <c r="F28" s="79" t="str">
        <f>IF(E28&lt;&gt;"", IFERROR(VLOOKUP(E28, Dashboard!$B46:$F51, 5, FALSE), ""), "")</f>
        <v/>
      </c>
      <c r="G28" s="80"/>
      <c r="H28" s="67"/>
      <c r="I28" s="67"/>
      <c r="J28" s="80"/>
      <c r="K28" s="80"/>
      <c r="L28" s="41"/>
      <c r="M28" s="41"/>
      <c r="N28" s="80"/>
      <c r="O28" s="80"/>
      <c r="P28" s="41"/>
      <c r="Q28" s="41" t="s">
        <v>21</v>
      </c>
      <c r="R28" s="80"/>
      <c r="S28" s="67"/>
      <c r="T28" s="80"/>
    </row>
    <row r="29" spans="2:20" ht="60" customHeight="1" x14ac:dyDescent="0.35">
      <c r="B29" s="39" t="s">
        <v>767</v>
      </c>
      <c r="C29" s="78"/>
      <c r="D29" s="79"/>
      <c r="E29" s="79" t="s">
        <v>21</v>
      </c>
      <c r="F29" s="79" t="str">
        <f>IF(E29&lt;&gt;"", IFERROR(VLOOKUP(E29, Dashboard!$B46:$F51, 5, FALSE), ""), "")</f>
        <v/>
      </c>
      <c r="G29" s="80"/>
      <c r="H29" s="67"/>
      <c r="I29" s="67"/>
      <c r="J29" s="80"/>
      <c r="K29" s="80"/>
      <c r="L29" s="41"/>
      <c r="M29" s="41"/>
      <c r="N29" s="80"/>
      <c r="O29" s="80"/>
      <c r="P29" s="41"/>
      <c r="Q29" s="41" t="s">
        <v>21</v>
      </c>
      <c r="R29" s="80"/>
      <c r="S29" s="67"/>
      <c r="T29" s="80"/>
    </row>
    <row r="30" spans="2:20" ht="60" customHeight="1" x14ac:dyDescent="0.35">
      <c r="B30" s="39" t="s">
        <v>768</v>
      </c>
      <c r="C30" s="78"/>
      <c r="D30" s="79"/>
      <c r="E30" s="79" t="s">
        <v>21</v>
      </c>
      <c r="F30" s="79" t="str">
        <f>IF(E30&lt;&gt;"", IFERROR(VLOOKUP(E30, Dashboard!$B46:$F51, 5, FALSE), ""), "")</f>
        <v/>
      </c>
      <c r="G30" s="80"/>
      <c r="H30" s="67"/>
      <c r="I30" s="67"/>
      <c r="J30" s="80"/>
      <c r="K30" s="80"/>
      <c r="L30" s="41"/>
      <c r="M30" s="41"/>
      <c r="N30" s="80"/>
      <c r="O30" s="80"/>
      <c r="P30" s="41"/>
      <c r="Q30" s="41" t="s">
        <v>21</v>
      </c>
      <c r="R30" s="80"/>
      <c r="S30" s="67"/>
      <c r="T30" s="80"/>
    </row>
    <row r="31" spans="2:20" ht="60" customHeight="1" x14ac:dyDescent="0.35">
      <c r="B31" s="39" t="s">
        <v>769</v>
      </c>
      <c r="C31" s="78"/>
      <c r="D31" s="79"/>
      <c r="E31" s="79" t="s">
        <v>21</v>
      </c>
      <c r="F31" s="79" t="str">
        <f>IF(E31&lt;&gt;"", IFERROR(VLOOKUP(E31, Dashboard!$B46:$F51, 5, FALSE), ""), "")</f>
        <v/>
      </c>
      <c r="G31" s="80"/>
      <c r="H31" s="67"/>
      <c r="I31" s="67"/>
      <c r="J31" s="80"/>
      <c r="K31" s="80"/>
      <c r="L31" s="41"/>
      <c r="M31" s="41"/>
      <c r="N31" s="80"/>
      <c r="O31" s="80"/>
      <c r="P31" s="41"/>
      <c r="Q31" s="41" t="s">
        <v>21</v>
      </c>
      <c r="R31" s="80"/>
      <c r="S31" s="67"/>
      <c r="T31" s="80"/>
    </row>
    <row r="32" spans="2:20" ht="60" customHeight="1" x14ac:dyDescent="0.35">
      <c r="B32" s="39" t="s">
        <v>770</v>
      </c>
      <c r="C32" s="78"/>
      <c r="D32" s="79"/>
      <c r="E32" s="79" t="s">
        <v>21</v>
      </c>
      <c r="F32" s="79" t="str">
        <f>IF(E32&lt;&gt;"", IFERROR(VLOOKUP(E32, Dashboard!$B46:$F51, 5, FALSE), ""), "")</f>
        <v/>
      </c>
      <c r="G32" s="80"/>
      <c r="H32" s="67"/>
      <c r="I32" s="67"/>
      <c r="J32" s="80"/>
      <c r="K32" s="80"/>
      <c r="L32" s="41"/>
      <c r="M32" s="41"/>
      <c r="N32" s="80"/>
      <c r="O32" s="80"/>
      <c r="P32" s="41"/>
      <c r="Q32" s="41" t="s">
        <v>21</v>
      </c>
      <c r="R32" s="80"/>
      <c r="S32" s="67"/>
      <c r="T32" s="80"/>
    </row>
    <row r="33" spans="2:20" ht="60" customHeight="1" x14ac:dyDescent="0.35">
      <c r="B33" s="39" t="s">
        <v>771</v>
      </c>
      <c r="C33" s="78"/>
      <c r="D33" s="79"/>
      <c r="E33" s="79" t="s">
        <v>21</v>
      </c>
      <c r="F33" s="79" t="str">
        <f>IF(E33&lt;&gt;"", IFERROR(VLOOKUP(E33, Dashboard!$B46:$F51, 5, FALSE), ""), "")</f>
        <v/>
      </c>
      <c r="G33" s="80"/>
      <c r="H33" s="67"/>
      <c r="I33" s="67"/>
      <c r="J33" s="80"/>
      <c r="K33" s="80"/>
      <c r="L33" s="41"/>
      <c r="M33" s="41"/>
      <c r="N33" s="80"/>
      <c r="O33" s="80"/>
      <c r="P33" s="41"/>
      <c r="Q33" s="41" t="s">
        <v>21</v>
      </c>
      <c r="R33" s="80"/>
      <c r="S33" s="67"/>
      <c r="T33" s="80"/>
    </row>
    <row r="34" spans="2:20" ht="60" customHeight="1" x14ac:dyDescent="0.35">
      <c r="B34" s="39" t="s">
        <v>772</v>
      </c>
      <c r="C34" s="78"/>
      <c r="D34" s="79"/>
      <c r="E34" s="79" t="s">
        <v>21</v>
      </c>
      <c r="F34" s="79" t="str">
        <f>IF(E34&lt;&gt;"", IFERROR(VLOOKUP(E34, Dashboard!$B46:$F51, 5, FALSE), ""), "")</f>
        <v/>
      </c>
      <c r="G34" s="80"/>
      <c r="H34" s="67"/>
      <c r="I34" s="67"/>
      <c r="J34" s="80"/>
      <c r="K34" s="80"/>
      <c r="L34" s="41"/>
      <c r="M34" s="41"/>
      <c r="N34" s="80"/>
      <c r="O34" s="80"/>
      <c r="P34" s="41"/>
      <c r="Q34" s="41" t="s">
        <v>21</v>
      </c>
      <c r="R34" s="80"/>
      <c r="S34" s="67"/>
      <c r="T34" s="80"/>
    </row>
    <row r="35" spans="2:20" ht="60" customHeight="1" x14ac:dyDescent="0.35">
      <c r="B35" s="39" t="s">
        <v>773</v>
      </c>
      <c r="C35" s="78"/>
      <c r="D35" s="79"/>
      <c r="E35" s="79" t="s">
        <v>21</v>
      </c>
      <c r="F35" s="79" t="str">
        <f>IF(E35&lt;&gt;"", IFERROR(VLOOKUP(E35, Dashboard!$B46:$F51, 5, FALSE), ""), "")</f>
        <v/>
      </c>
      <c r="G35" s="80"/>
      <c r="H35" s="67"/>
      <c r="I35" s="67"/>
      <c r="J35" s="80"/>
      <c r="K35" s="80"/>
      <c r="L35" s="41"/>
      <c r="M35" s="41"/>
      <c r="N35" s="80"/>
      <c r="O35" s="80"/>
      <c r="P35" s="41"/>
      <c r="Q35" s="41" t="s">
        <v>21</v>
      </c>
      <c r="R35" s="80"/>
      <c r="S35" s="67"/>
      <c r="T35" s="80"/>
    </row>
    <row r="36" spans="2:20" ht="60" customHeight="1" x14ac:dyDescent="0.35">
      <c r="B36" s="39" t="s">
        <v>774</v>
      </c>
      <c r="C36" s="78"/>
      <c r="D36" s="79"/>
      <c r="E36" s="79" t="s">
        <v>21</v>
      </c>
      <c r="F36" s="79" t="str">
        <f>IF(E36&lt;&gt;"", IFERROR(VLOOKUP(E36, Dashboard!$B46:$F51, 5, FALSE), ""), "")</f>
        <v/>
      </c>
      <c r="G36" s="80"/>
      <c r="H36" s="67"/>
      <c r="I36" s="67"/>
      <c r="J36" s="80"/>
      <c r="K36" s="80"/>
      <c r="L36" s="41"/>
      <c r="M36" s="41"/>
      <c r="N36" s="80"/>
      <c r="O36" s="80"/>
      <c r="P36" s="41"/>
      <c r="Q36" s="41" t="s">
        <v>21</v>
      </c>
      <c r="R36" s="80"/>
      <c r="S36" s="67"/>
      <c r="T36" s="80"/>
    </row>
    <row r="37" spans="2:20" ht="60" customHeight="1" x14ac:dyDescent="0.35">
      <c r="B37" s="39" t="s">
        <v>775</v>
      </c>
      <c r="C37" s="78"/>
      <c r="D37" s="79"/>
      <c r="E37" s="79" t="s">
        <v>21</v>
      </c>
      <c r="F37" s="79" t="str">
        <f>IF(E37&lt;&gt;"", IFERROR(VLOOKUP(E37, Dashboard!$B46:$F51, 5, FALSE), ""), "")</f>
        <v/>
      </c>
      <c r="G37" s="80"/>
      <c r="H37" s="67"/>
      <c r="I37" s="67"/>
      <c r="J37" s="80"/>
      <c r="K37" s="80"/>
      <c r="L37" s="41"/>
      <c r="M37" s="41"/>
      <c r="N37" s="80"/>
      <c r="O37" s="80"/>
      <c r="P37" s="41"/>
      <c r="Q37" s="41" t="s">
        <v>21</v>
      </c>
      <c r="R37" s="80"/>
      <c r="S37" s="67"/>
      <c r="T37" s="80"/>
    </row>
    <row r="38" spans="2:20" ht="60" customHeight="1" x14ac:dyDescent="0.35">
      <c r="B38" s="39" t="s">
        <v>776</v>
      </c>
      <c r="C38" s="78"/>
      <c r="D38" s="79"/>
      <c r="E38" s="79" t="s">
        <v>21</v>
      </c>
      <c r="F38" s="79" t="str">
        <f>IF(E38&lt;&gt;"", IFERROR(VLOOKUP(E38, Dashboard!$B46:$F51, 5, FALSE), ""), "")</f>
        <v/>
      </c>
      <c r="G38" s="80"/>
      <c r="H38" s="67"/>
      <c r="I38" s="67"/>
      <c r="J38" s="80"/>
      <c r="K38" s="80"/>
      <c r="L38" s="41"/>
      <c r="M38" s="41"/>
      <c r="N38" s="80"/>
      <c r="O38" s="80"/>
      <c r="P38" s="41"/>
      <c r="Q38" s="41" t="s">
        <v>21</v>
      </c>
      <c r="R38" s="80"/>
      <c r="S38" s="67"/>
      <c r="T38" s="80"/>
    </row>
    <row r="39" spans="2:20" ht="60" customHeight="1" x14ac:dyDescent="0.35">
      <c r="B39" s="39" t="s">
        <v>777</v>
      </c>
      <c r="C39" s="78"/>
      <c r="D39" s="79"/>
      <c r="E39" s="79" t="s">
        <v>21</v>
      </c>
      <c r="F39" s="79" t="str">
        <f>IF(E39&lt;&gt;"", IFERROR(VLOOKUP(E39, Dashboard!$B46:$F51, 5, FALSE), ""), "")</f>
        <v/>
      </c>
      <c r="G39" s="80"/>
      <c r="H39" s="67"/>
      <c r="I39" s="67"/>
      <c r="J39" s="80"/>
      <c r="K39" s="80"/>
      <c r="L39" s="41"/>
      <c r="M39" s="41"/>
      <c r="N39" s="80"/>
      <c r="O39" s="80"/>
      <c r="P39" s="41"/>
      <c r="Q39" s="41" t="s">
        <v>21</v>
      </c>
      <c r="R39" s="80"/>
      <c r="S39" s="67"/>
      <c r="T39" s="80"/>
    </row>
    <row r="40" spans="2:20" ht="60" customHeight="1" x14ac:dyDescent="0.35">
      <c r="B40" s="39" t="s">
        <v>778</v>
      </c>
      <c r="C40" s="78"/>
      <c r="D40" s="79"/>
      <c r="E40" s="79" t="s">
        <v>21</v>
      </c>
      <c r="F40" s="79" t="str">
        <f>IF(E40&lt;&gt;"", IFERROR(VLOOKUP(E40, Dashboard!$B46:$F51, 5, FALSE), ""), "")</f>
        <v/>
      </c>
      <c r="G40" s="80"/>
      <c r="H40" s="67"/>
      <c r="I40" s="67"/>
      <c r="J40" s="80"/>
      <c r="K40" s="80"/>
      <c r="L40" s="41"/>
      <c r="M40" s="41"/>
      <c r="N40" s="80"/>
      <c r="O40" s="80"/>
      <c r="P40" s="41"/>
      <c r="Q40" s="41" t="s">
        <v>21</v>
      </c>
      <c r="R40" s="80"/>
      <c r="S40" s="67"/>
      <c r="T40" s="80"/>
    </row>
    <row r="41" spans="2:20" ht="60" customHeight="1" x14ac:dyDescent="0.35">
      <c r="B41" s="39" t="s">
        <v>779</v>
      </c>
      <c r="C41" s="78"/>
      <c r="D41" s="79"/>
      <c r="E41" s="79" t="s">
        <v>21</v>
      </c>
      <c r="F41" s="79" t="str">
        <f>IF(E41&lt;&gt;"", IFERROR(VLOOKUP(E41, Dashboard!$B46:$F51, 5, FALSE), ""), "")</f>
        <v/>
      </c>
      <c r="G41" s="80"/>
      <c r="H41" s="67"/>
      <c r="I41" s="67"/>
      <c r="J41" s="80"/>
      <c r="K41" s="80"/>
      <c r="L41" s="41"/>
      <c r="M41" s="41"/>
      <c r="N41" s="80"/>
      <c r="O41" s="80"/>
      <c r="P41" s="41"/>
      <c r="Q41" s="41" t="s">
        <v>21</v>
      </c>
      <c r="R41" s="80"/>
      <c r="S41" s="67"/>
      <c r="T41" s="80"/>
    </row>
    <row r="42" spans="2:20" ht="60" customHeight="1" x14ac:dyDescent="0.35">
      <c r="B42" s="39" t="s">
        <v>780</v>
      </c>
      <c r="C42" s="78"/>
      <c r="D42" s="79"/>
      <c r="E42" s="79" t="s">
        <v>21</v>
      </c>
      <c r="F42" s="79" t="str">
        <f>IF(E42&lt;&gt;"", IFERROR(VLOOKUP(E42, Dashboard!$B46:$F51, 5, FALSE), ""), "")</f>
        <v/>
      </c>
      <c r="G42" s="80"/>
      <c r="H42" s="67"/>
      <c r="I42" s="67"/>
      <c r="J42" s="80"/>
      <c r="K42" s="80"/>
      <c r="L42" s="41"/>
      <c r="M42" s="41"/>
      <c r="N42" s="80"/>
      <c r="O42" s="80"/>
      <c r="P42" s="41"/>
      <c r="Q42" s="41" t="s">
        <v>21</v>
      </c>
      <c r="R42" s="80"/>
      <c r="S42" s="67"/>
      <c r="T42" s="80"/>
    </row>
    <row r="43" spans="2:20" ht="60" customHeight="1" x14ac:dyDescent="0.35">
      <c r="B43" s="39" t="s">
        <v>781</v>
      </c>
      <c r="C43" s="78"/>
      <c r="D43" s="79"/>
      <c r="E43" s="79" t="s">
        <v>21</v>
      </c>
      <c r="F43" s="79" t="str">
        <f>IF(E43&lt;&gt;"", IFERROR(VLOOKUP(E43, Dashboard!$B46:$F51, 5, FALSE), ""), "")</f>
        <v/>
      </c>
      <c r="G43" s="80"/>
      <c r="H43" s="67"/>
      <c r="I43" s="67"/>
      <c r="J43" s="80"/>
      <c r="K43" s="80"/>
      <c r="L43" s="41"/>
      <c r="M43" s="41"/>
      <c r="N43" s="80"/>
      <c r="O43" s="80"/>
      <c r="P43" s="41"/>
      <c r="Q43" s="41" t="s">
        <v>21</v>
      </c>
      <c r="R43" s="80"/>
      <c r="S43" s="67"/>
      <c r="T43" s="80"/>
    </row>
    <row r="44" spans="2:20" ht="60" customHeight="1" x14ac:dyDescent="0.35">
      <c r="B44" s="39" t="s">
        <v>782</v>
      </c>
      <c r="C44" s="78"/>
      <c r="D44" s="79"/>
      <c r="E44" s="79" t="s">
        <v>21</v>
      </c>
      <c r="F44" s="79" t="str">
        <f>IF(E44&lt;&gt;"", IFERROR(VLOOKUP(E44, Dashboard!$B46:$F51, 5, FALSE), ""), "")</f>
        <v/>
      </c>
      <c r="G44" s="80"/>
      <c r="H44" s="67"/>
      <c r="I44" s="67"/>
      <c r="J44" s="80"/>
      <c r="K44" s="80"/>
      <c r="L44" s="41"/>
      <c r="M44" s="41"/>
      <c r="N44" s="80"/>
      <c r="O44" s="80"/>
      <c r="P44" s="41"/>
      <c r="Q44" s="41" t="s">
        <v>21</v>
      </c>
      <c r="R44" s="80"/>
      <c r="S44" s="67"/>
      <c r="T44" s="80"/>
    </row>
    <row r="45" spans="2:20" ht="60" customHeight="1" x14ac:dyDescent="0.35">
      <c r="B45" s="39" t="s">
        <v>783</v>
      </c>
      <c r="C45" s="78"/>
      <c r="D45" s="79"/>
      <c r="E45" s="79" t="s">
        <v>21</v>
      </c>
      <c r="F45" s="79" t="str">
        <f>IF(E45&lt;&gt;"", IFERROR(VLOOKUP(E45, Dashboard!$B46:$F51, 5, FALSE), ""), "")</f>
        <v/>
      </c>
      <c r="G45" s="80"/>
      <c r="H45" s="67"/>
      <c r="I45" s="67"/>
      <c r="J45" s="80"/>
      <c r="K45" s="80"/>
      <c r="L45" s="41"/>
      <c r="M45" s="41"/>
      <c r="N45" s="80"/>
      <c r="O45" s="80"/>
      <c r="P45" s="41"/>
      <c r="Q45" s="41" t="s">
        <v>21</v>
      </c>
      <c r="R45" s="80"/>
      <c r="S45" s="67"/>
      <c r="T45" s="80"/>
    </row>
    <row r="46" spans="2:20" ht="60" customHeight="1" x14ac:dyDescent="0.35">
      <c r="B46" s="39" t="s">
        <v>784</v>
      </c>
      <c r="C46" s="78"/>
      <c r="D46" s="79"/>
      <c r="E46" s="79" t="s">
        <v>21</v>
      </c>
      <c r="F46" s="79" t="str">
        <f>IF(E46&lt;&gt;"", IFERROR(VLOOKUP(E46, Dashboard!$B46:$F51, 5, FALSE), ""), "")</f>
        <v/>
      </c>
      <c r="G46" s="80"/>
      <c r="H46" s="67"/>
      <c r="I46" s="67"/>
      <c r="J46" s="80"/>
      <c r="K46" s="80"/>
      <c r="L46" s="41"/>
      <c r="M46" s="41"/>
      <c r="N46" s="80"/>
      <c r="O46" s="80"/>
      <c r="P46" s="41"/>
      <c r="Q46" s="41" t="s">
        <v>21</v>
      </c>
      <c r="R46" s="80"/>
      <c r="S46" s="67"/>
      <c r="T46" s="80"/>
    </row>
    <row r="47" spans="2:20" ht="60" customHeight="1" x14ac:dyDescent="0.35">
      <c r="B47" s="39" t="s">
        <v>785</v>
      </c>
      <c r="C47" s="78"/>
      <c r="D47" s="79"/>
      <c r="E47" s="79" t="s">
        <v>21</v>
      </c>
      <c r="F47" s="79" t="str">
        <f>IF(E47&lt;&gt;"", IFERROR(VLOOKUP(E47, Dashboard!$B46:$F51, 5, FALSE), ""), "")</f>
        <v/>
      </c>
      <c r="G47" s="80"/>
      <c r="H47" s="67"/>
      <c r="I47" s="67"/>
      <c r="J47" s="80"/>
      <c r="K47" s="80"/>
      <c r="L47" s="41"/>
      <c r="M47" s="41"/>
      <c r="N47" s="80"/>
      <c r="O47" s="80"/>
      <c r="P47" s="41"/>
      <c r="Q47" s="41" t="s">
        <v>21</v>
      </c>
      <c r="R47" s="80"/>
      <c r="S47" s="67"/>
      <c r="T47" s="80"/>
    </row>
    <row r="48" spans="2:20" ht="60" customHeight="1" x14ac:dyDescent="0.35">
      <c r="B48" s="39" t="s">
        <v>786</v>
      </c>
      <c r="C48" s="78"/>
      <c r="D48" s="79"/>
      <c r="E48" s="79" t="s">
        <v>21</v>
      </c>
      <c r="F48" s="79" t="str">
        <f>IF(E48&lt;&gt;"", IFERROR(VLOOKUP(E48, Dashboard!$B46:$F51, 5, FALSE), ""), "")</f>
        <v/>
      </c>
      <c r="G48" s="80"/>
      <c r="H48" s="67"/>
      <c r="I48" s="67"/>
      <c r="J48" s="80"/>
      <c r="K48" s="80"/>
      <c r="L48" s="41"/>
      <c r="M48" s="41"/>
      <c r="N48" s="80"/>
      <c r="O48" s="80"/>
      <c r="P48" s="41"/>
      <c r="Q48" s="41" t="s">
        <v>21</v>
      </c>
      <c r="R48" s="80"/>
      <c r="S48" s="67"/>
      <c r="T48" s="80"/>
    </row>
    <row r="49" spans="2:20" ht="60" customHeight="1" x14ac:dyDescent="0.35">
      <c r="B49" s="39" t="s">
        <v>787</v>
      </c>
      <c r="C49" s="78"/>
      <c r="D49" s="79"/>
      <c r="E49" s="79" t="s">
        <v>21</v>
      </c>
      <c r="F49" s="79" t="str">
        <f>IF(E49&lt;&gt;"", IFERROR(VLOOKUP(E49, Dashboard!$B46:$F51, 5, FALSE), ""), "")</f>
        <v/>
      </c>
      <c r="G49" s="80"/>
      <c r="H49" s="67"/>
      <c r="I49" s="67"/>
      <c r="J49" s="80"/>
      <c r="K49" s="80"/>
      <c r="L49" s="41"/>
      <c r="M49" s="41"/>
      <c r="N49" s="80"/>
      <c r="O49" s="80"/>
      <c r="P49" s="41"/>
      <c r="Q49" s="41" t="s">
        <v>21</v>
      </c>
      <c r="R49" s="80"/>
      <c r="S49" s="67"/>
      <c r="T49" s="80"/>
    </row>
    <row r="50" spans="2:20" ht="60" customHeight="1" x14ac:dyDescent="0.35">
      <c r="B50" s="39" t="s">
        <v>788</v>
      </c>
      <c r="C50" s="78"/>
      <c r="D50" s="79"/>
      <c r="E50" s="79" t="s">
        <v>21</v>
      </c>
      <c r="F50" s="79" t="str">
        <f>IF(E50&lt;&gt;"", IFERROR(VLOOKUP(E50, Dashboard!$B46:$F51, 5, FALSE), ""), "")</f>
        <v/>
      </c>
      <c r="G50" s="80"/>
      <c r="H50" s="67"/>
      <c r="I50" s="67"/>
      <c r="J50" s="80"/>
      <c r="K50" s="80"/>
      <c r="L50" s="41"/>
      <c r="M50" s="41"/>
      <c r="N50" s="80"/>
      <c r="O50" s="80"/>
      <c r="P50" s="41"/>
      <c r="Q50" s="41" t="s">
        <v>21</v>
      </c>
      <c r="R50" s="80"/>
      <c r="S50" s="67"/>
      <c r="T50" s="80"/>
    </row>
    <row r="51" spans="2:20" ht="60" customHeight="1" x14ac:dyDescent="0.35">
      <c r="B51" s="39" t="s">
        <v>789</v>
      </c>
      <c r="C51" s="78"/>
      <c r="D51" s="79"/>
      <c r="E51" s="79" t="s">
        <v>21</v>
      </c>
      <c r="F51" s="79" t="str">
        <f>IF(E51&lt;&gt;"", IFERROR(VLOOKUP(E51, Dashboard!$B46:$F51, 5, FALSE), ""), "")</f>
        <v/>
      </c>
      <c r="G51" s="80"/>
      <c r="H51" s="67"/>
      <c r="I51" s="67"/>
      <c r="J51" s="80"/>
      <c r="K51" s="80"/>
      <c r="L51" s="41"/>
      <c r="M51" s="41"/>
      <c r="N51" s="80"/>
      <c r="O51" s="80"/>
      <c r="P51" s="41"/>
      <c r="Q51" s="41" t="s">
        <v>21</v>
      </c>
      <c r="R51" s="80"/>
      <c r="S51" s="67"/>
      <c r="T51" s="80"/>
    </row>
    <row r="52" spans="2:20" ht="60" customHeight="1" x14ac:dyDescent="0.35">
      <c r="B52" s="39" t="s">
        <v>790</v>
      </c>
      <c r="C52" s="78"/>
      <c r="D52" s="79"/>
      <c r="E52" s="79" t="s">
        <v>21</v>
      </c>
      <c r="F52" s="79" t="str">
        <f>IF(E52&lt;&gt;"", IFERROR(VLOOKUP(E52, Dashboard!$B46:$F51, 5, FALSE), ""), "")</f>
        <v/>
      </c>
      <c r="G52" s="80"/>
      <c r="H52" s="67"/>
      <c r="I52" s="67"/>
      <c r="J52" s="80"/>
      <c r="K52" s="80"/>
      <c r="L52" s="41"/>
      <c r="M52" s="41"/>
      <c r="N52" s="80"/>
      <c r="O52" s="80"/>
      <c r="P52" s="41"/>
      <c r="Q52" s="41" t="s">
        <v>21</v>
      </c>
      <c r="R52" s="80"/>
      <c r="S52" s="67"/>
      <c r="T52" s="80"/>
    </row>
    <row r="53" spans="2:20" ht="60" customHeight="1" x14ac:dyDescent="0.35">
      <c r="B53" s="39" t="s">
        <v>791</v>
      </c>
      <c r="C53" s="78"/>
      <c r="D53" s="79"/>
      <c r="E53" s="79" t="s">
        <v>21</v>
      </c>
      <c r="F53" s="79" t="str">
        <f>IF(E53&lt;&gt;"", IFERROR(VLOOKUP(E53, Dashboard!$B46:$F51, 5, FALSE), ""), "")</f>
        <v/>
      </c>
      <c r="G53" s="80"/>
      <c r="H53" s="67"/>
      <c r="I53" s="67"/>
      <c r="J53" s="80"/>
      <c r="K53" s="80"/>
      <c r="L53" s="41"/>
      <c r="M53" s="41"/>
      <c r="N53" s="80"/>
      <c r="O53" s="80"/>
      <c r="P53" s="41"/>
      <c r="Q53" s="41" t="s">
        <v>21</v>
      </c>
      <c r="R53" s="80"/>
      <c r="S53" s="67"/>
      <c r="T53" s="80"/>
    </row>
    <row r="54" spans="2:20" ht="60" customHeight="1" x14ac:dyDescent="0.35">
      <c r="B54" s="39" t="s">
        <v>792</v>
      </c>
      <c r="C54" s="78"/>
      <c r="D54" s="79"/>
      <c r="E54" s="79" t="s">
        <v>21</v>
      </c>
      <c r="F54" s="79" t="str">
        <f>IF(E54&lt;&gt;"", IFERROR(VLOOKUP(E54, Dashboard!$B46:$F51, 5, FALSE), ""), "")</f>
        <v/>
      </c>
      <c r="G54" s="80"/>
      <c r="H54" s="67"/>
      <c r="I54" s="67"/>
      <c r="J54" s="80"/>
      <c r="K54" s="80"/>
      <c r="L54" s="41"/>
      <c r="M54" s="41"/>
      <c r="N54" s="80"/>
      <c r="O54" s="80"/>
      <c r="P54" s="41"/>
      <c r="Q54" s="41" t="s">
        <v>21</v>
      </c>
      <c r="R54" s="80"/>
      <c r="S54" s="67"/>
      <c r="T54" s="80"/>
    </row>
    <row r="55" spans="2:20" x14ac:dyDescent="0.35">
      <c r="B55" s="39"/>
      <c r="C55" s="78"/>
      <c r="D55" s="79"/>
      <c r="E55" s="79"/>
      <c r="F55" s="79"/>
      <c r="G55" s="80"/>
      <c r="H55" s="67"/>
      <c r="I55" s="67"/>
      <c r="J55" s="80"/>
      <c r="K55" s="80"/>
      <c r="L55" s="41"/>
      <c r="M55" s="41"/>
      <c r="N55" s="80"/>
      <c r="O55" s="80"/>
      <c r="P55" s="41"/>
      <c r="Q55" s="41"/>
      <c r="R55" s="80"/>
      <c r="S55" s="67"/>
      <c r="T55" s="80"/>
    </row>
    <row r="56" spans="2:20" x14ac:dyDescent="0.35">
      <c r="B56" s="39"/>
      <c r="C56" s="78"/>
      <c r="D56" s="79"/>
      <c r="E56" s="79"/>
      <c r="F56" s="79"/>
      <c r="G56" s="80"/>
      <c r="H56" s="67"/>
      <c r="I56" s="67"/>
      <c r="J56" s="80"/>
      <c r="K56" s="80"/>
      <c r="L56" s="41"/>
      <c r="M56" s="41"/>
      <c r="N56" s="80"/>
      <c r="O56" s="80"/>
      <c r="P56" s="41"/>
      <c r="Q56" s="41"/>
      <c r="R56" s="80"/>
      <c r="S56" s="67"/>
      <c r="T56" s="80"/>
    </row>
    <row r="57" spans="2:20" x14ac:dyDescent="0.35">
      <c r="B57" s="39"/>
      <c r="C57" s="78"/>
      <c r="D57" s="79"/>
      <c r="E57" s="79"/>
      <c r="F57" s="79"/>
      <c r="G57" s="80"/>
      <c r="H57" s="67"/>
      <c r="I57" s="67"/>
      <c r="J57" s="80"/>
      <c r="K57" s="80"/>
      <c r="L57" s="41"/>
      <c r="M57" s="41"/>
      <c r="N57" s="80"/>
      <c r="O57" s="80"/>
      <c r="P57" s="41"/>
      <c r="Q57" s="41"/>
      <c r="R57" s="80"/>
      <c r="S57" s="67"/>
      <c r="T57" s="80"/>
    </row>
    <row r="58" spans="2:20" ht="32" customHeight="1" x14ac:dyDescent="0.35">
      <c r="B58" s="81" t="s">
        <v>574</v>
      </c>
      <c r="C58" s="81"/>
      <c r="D58" s="81"/>
      <c r="E58" s="81"/>
      <c r="F58" s="81"/>
      <c r="G58" s="81"/>
      <c r="H58" s="67"/>
      <c r="I58" s="67"/>
      <c r="J58" s="80"/>
      <c r="K58" s="80"/>
      <c r="L58" s="41"/>
      <c r="M58" s="41"/>
      <c r="N58" s="80"/>
      <c r="O58" s="80"/>
      <c r="P58" s="41"/>
      <c r="Q58" s="41"/>
      <c r="R58" s="80"/>
      <c r="S58" s="67"/>
      <c r="T58" s="80"/>
    </row>
    <row r="59" spans="2:20" x14ac:dyDescent="0.35">
      <c r="B59" s="39"/>
      <c r="C59" s="78"/>
      <c r="D59" s="79"/>
      <c r="E59" s="79"/>
      <c r="F59" s="79"/>
      <c r="G59" s="80"/>
      <c r="H59" s="67"/>
      <c r="I59" s="67"/>
      <c r="J59" s="80"/>
      <c r="K59" s="80"/>
      <c r="L59" s="41"/>
      <c r="M59" s="41"/>
      <c r="N59" s="80"/>
      <c r="O59" s="80"/>
      <c r="P59" s="41"/>
      <c r="Q59" s="41"/>
      <c r="R59" s="80"/>
      <c r="S59" s="67"/>
      <c r="T59" s="80"/>
    </row>
    <row r="60" spans="2:20" x14ac:dyDescent="0.35">
      <c r="B60" s="39"/>
      <c r="C60" s="78"/>
      <c r="D60" s="79"/>
      <c r="E60" s="79"/>
      <c r="F60" s="79"/>
      <c r="G60" s="80"/>
      <c r="H60" s="67"/>
      <c r="I60" s="67"/>
      <c r="J60" s="80"/>
      <c r="K60" s="80"/>
      <c r="L60" s="41"/>
      <c r="M60" s="41"/>
      <c r="N60" s="80"/>
      <c r="O60" s="80"/>
      <c r="P60" s="41"/>
      <c r="Q60" s="41"/>
      <c r="R60" s="80"/>
      <c r="S60" s="67"/>
      <c r="T60" s="80"/>
    </row>
    <row r="61" spans="2:20" x14ac:dyDescent="0.35">
      <c r="B61" s="39"/>
      <c r="C61" s="78"/>
      <c r="D61" s="79"/>
      <c r="E61" s="79"/>
      <c r="F61" s="79"/>
      <c r="G61" s="80"/>
      <c r="H61" s="67"/>
      <c r="I61" s="67"/>
      <c r="J61" s="80"/>
      <c r="K61" s="80"/>
      <c r="L61" s="41"/>
      <c r="M61" s="41"/>
      <c r="N61" s="80"/>
      <c r="O61" s="80"/>
      <c r="P61" s="41"/>
      <c r="Q61" s="41"/>
      <c r="R61" s="80"/>
      <c r="S61" s="67"/>
      <c r="T61" s="80"/>
    </row>
    <row r="62" spans="2:20" x14ac:dyDescent="0.35">
      <c r="B62" s="39"/>
      <c r="C62" s="78"/>
      <c r="D62" s="79"/>
      <c r="E62" s="79"/>
      <c r="F62" s="79"/>
      <c r="G62" s="80"/>
      <c r="H62" s="67"/>
      <c r="I62" s="67"/>
      <c r="J62" s="80"/>
      <c r="K62" s="80"/>
      <c r="L62" s="41"/>
      <c r="M62" s="41"/>
      <c r="N62" s="80"/>
      <c r="O62" s="80"/>
      <c r="P62" s="41"/>
      <c r="Q62" s="41"/>
      <c r="R62" s="80"/>
      <c r="S62" s="67"/>
      <c r="T62" s="80"/>
    </row>
    <row r="63" spans="2:20" x14ac:dyDescent="0.35">
      <c r="B63" s="39"/>
      <c r="C63" s="78"/>
      <c r="D63" s="79"/>
      <c r="E63" s="79"/>
      <c r="F63" s="79"/>
      <c r="G63" s="80"/>
      <c r="H63" s="67"/>
      <c r="I63" s="67"/>
      <c r="J63" s="80"/>
      <c r="K63" s="80"/>
      <c r="L63" s="41"/>
      <c r="M63" s="41"/>
      <c r="N63" s="80"/>
      <c r="O63" s="80"/>
      <c r="P63" s="41"/>
      <c r="Q63" s="41"/>
      <c r="R63" s="80"/>
      <c r="S63" s="67"/>
      <c r="T63" s="80"/>
    </row>
    <row r="64" spans="2:20" x14ac:dyDescent="0.35">
      <c r="B64" s="39"/>
      <c r="C64" s="78"/>
      <c r="D64" s="79"/>
      <c r="E64" s="79"/>
      <c r="F64" s="79"/>
      <c r="G64" s="80"/>
      <c r="H64" s="67"/>
      <c r="I64" s="67"/>
      <c r="J64" s="80"/>
      <c r="K64" s="80"/>
      <c r="L64" s="41"/>
      <c r="M64" s="41"/>
      <c r="N64" s="80"/>
      <c r="O64" s="80"/>
      <c r="P64" s="41"/>
      <c r="Q64" s="41"/>
      <c r="R64" s="80"/>
      <c r="S64" s="67"/>
      <c r="T64" s="80"/>
    </row>
    <row r="65" spans="2:20" x14ac:dyDescent="0.35">
      <c r="B65" s="39"/>
      <c r="C65" s="78"/>
      <c r="D65" s="79"/>
      <c r="E65" s="79"/>
      <c r="F65" s="79"/>
      <c r="G65" s="80"/>
      <c r="H65" s="67"/>
      <c r="I65" s="67"/>
      <c r="J65" s="80"/>
      <c r="K65" s="80"/>
      <c r="L65" s="41"/>
      <c r="M65" s="41"/>
      <c r="N65" s="80"/>
      <c r="O65" s="80"/>
      <c r="P65" s="41"/>
      <c r="Q65" s="41"/>
      <c r="R65" s="80"/>
      <c r="S65" s="67"/>
      <c r="T65" s="80"/>
    </row>
    <row r="66" spans="2:20" x14ac:dyDescent="0.35">
      <c r="B66" s="39"/>
      <c r="C66" s="78"/>
      <c r="D66" s="79"/>
      <c r="E66" s="79"/>
      <c r="F66" s="79"/>
      <c r="G66" s="80"/>
      <c r="H66" s="67"/>
      <c r="I66" s="67"/>
      <c r="J66" s="80"/>
      <c r="K66" s="80"/>
      <c r="L66" s="41"/>
      <c r="M66" s="41"/>
      <c r="N66" s="80"/>
      <c r="O66" s="80"/>
      <c r="P66" s="41"/>
      <c r="Q66" s="41"/>
      <c r="R66" s="80"/>
      <c r="S66" s="67"/>
      <c r="T66" s="80"/>
    </row>
    <row r="67" spans="2:20" x14ac:dyDescent="0.35">
      <c r="B67" s="39"/>
      <c r="C67" s="78"/>
      <c r="D67" s="79"/>
      <c r="E67" s="79"/>
      <c r="F67" s="79"/>
      <c r="G67" s="80"/>
      <c r="H67" s="67"/>
      <c r="I67" s="67"/>
      <c r="J67" s="80"/>
      <c r="K67" s="80"/>
      <c r="L67" s="41"/>
      <c r="M67" s="41"/>
      <c r="N67" s="80"/>
      <c r="O67" s="80"/>
      <c r="P67" s="41"/>
      <c r="Q67" s="41"/>
      <c r="R67" s="80"/>
      <c r="S67" s="67"/>
      <c r="T67" s="80"/>
    </row>
    <row r="68" spans="2:20" x14ac:dyDescent="0.35">
      <c r="B68" s="39"/>
      <c r="C68" s="78"/>
      <c r="D68" s="79"/>
      <c r="E68" s="79"/>
      <c r="F68" s="79"/>
      <c r="G68" s="80"/>
      <c r="H68" s="67"/>
      <c r="I68" s="67"/>
      <c r="J68" s="80"/>
      <c r="K68" s="80"/>
      <c r="L68" s="41"/>
      <c r="M68" s="41"/>
      <c r="N68" s="80"/>
      <c r="O68" s="80"/>
      <c r="P68" s="41"/>
      <c r="Q68" s="41"/>
      <c r="R68" s="80"/>
      <c r="S68" s="67"/>
      <c r="T68" s="80"/>
    </row>
    <row r="69" spans="2:20" x14ac:dyDescent="0.35">
      <c r="B69" s="39"/>
      <c r="C69" s="78"/>
      <c r="D69" s="79"/>
      <c r="E69" s="79"/>
      <c r="F69" s="79"/>
      <c r="G69" s="80"/>
      <c r="H69" s="67"/>
      <c r="I69" s="67"/>
      <c r="J69" s="80"/>
      <c r="K69" s="80"/>
      <c r="L69" s="41"/>
      <c r="M69" s="41"/>
      <c r="N69" s="80"/>
      <c r="O69" s="80"/>
      <c r="P69" s="41"/>
      <c r="Q69" s="41"/>
      <c r="R69" s="80"/>
      <c r="S69" s="67"/>
      <c r="T69" s="80"/>
    </row>
    <row r="70" spans="2:20" x14ac:dyDescent="0.35">
      <c r="B70" s="39"/>
      <c r="C70" s="78"/>
      <c r="D70" s="79"/>
      <c r="E70" s="79"/>
      <c r="F70" s="79"/>
      <c r="G70" s="80"/>
      <c r="H70" s="67"/>
      <c r="I70" s="67"/>
      <c r="J70" s="80"/>
      <c r="K70" s="80"/>
      <c r="L70" s="41"/>
      <c r="M70" s="41"/>
      <c r="N70" s="80"/>
      <c r="O70" s="80"/>
      <c r="P70" s="41"/>
      <c r="Q70" s="41"/>
      <c r="R70" s="80"/>
      <c r="S70" s="67"/>
      <c r="T70" s="80"/>
    </row>
    <row r="71" spans="2:20" x14ac:dyDescent="0.35">
      <c r="B71" s="39"/>
      <c r="C71" s="78"/>
      <c r="D71" s="79"/>
      <c r="E71" s="79"/>
      <c r="F71" s="79"/>
      <c r="G71" s="80"/>
      <c r="H71" s="67"/>
      <c r="I71" s="67"/>
      <c r="J71" s="80"/>
      <c r="K71" s="80"/>
      <c r="L71" s="41"/>
      <c r="M71" s="41"/>
      <c r="N71" s="80"/>
      <c r="O71" s="80"/>
      <c r="P71" s="41"/>
      <c r="Q71" s="41"/>
      <c r="R71" s="80"/>
      <c r="S71" s="67"/>
      <c r="T71" s="80"/>
    </row>
    <row r="72" spans="2:20" x14ac:dyDescent="0.35">
      <c r="B72" s="39"/>
      <c r="C72" s="78"/>
      <c r="D72" s="79"/>
      <c r="E72" s="79"/>
      <c r="F72" s="79"/>
      <c r="G72" s="80"/>
      <c r="H72" s="67"/>
      <c r="I72" s="67"/>
      <c r="J72" s="80"/>
      <c r="K72" s="80"/>
      <c r="L72" s="41"/>
      <c r="M72" s="41"/>
      <c r="N72" s="80"/>
      <c r="O72" s="80"/>
      <c r="P72" s="41"/>
      <c r="Q72" s="41"/>
      <c r="R72" s="80"/>
      <c r="S72" s="67"/>
      <c r="T72" s="80"/>
    </row>
    <row r="73" spans="2:20" x14ac:dyDescent="0.35">
      <c r="B73" s="39"/>
      <c r="C73" s="78"/>
      <c r="D73" s="79"/>
      <c r="E73" s="79"/>
      <c r="F73" s="79"/>
      <c r="G73" s="80"/>
      <c r="H73" s="67"/>
      <c r="I73" s="67"/>
      <c r="J73" s="80"/>
      <c r="K73" s="80"/>
      <c r="L73" s="41"/>
      <c r="M73" s="41"/>
      <c r="N73" s="80"/>
      <c r="O73" s="80"/>
      <c r="P73" s="41"/>
      <c r="Q73" s="41"/>
      <c r="R73" s="80"/>
      <c r="S73" s="67"/>
      <c r="T73" s="80"/>
    </row>
    <row r="74" spans="2:20" x14ac:dyDescent="0.35">
      <c r="B74" s="39"/>
      <c r="C74" s="78"/>
      <c r="D74" s="79"/>
      <c r="E74" s="79"/>
      <c r="F74" s="79"/>
      <c r="G74" s="80"/>
      <c r="H74" s="67"/>
      <c r="I74" s="67"/>
      <c r="J74" s="80"/>
      <c r="K74" s="80"/>
      <c r="L74" s="41"/>
      <c r="M74" s="41"/>
      <c r="N74" s="80"/>
      <c r="O74" s="80"/>
      <c r="P74" s="41"/>
      <c r="Q74" s="41"/>
      <c r="R74" s="80"/>
      <c r="S74" s="67"/>
      <c r="T74" s="80"/>
    </row>
    <row r="75" spans="2:20" x14ac:dyDescent="0.35">
      <c r="B75" s="39"/>
      <c r="C75" s="78"/>
      <c r="D75" s="79"/>
      <c r="E75" s="79"/>
      <c r="F75" s="79"/>
      <c r="G75" s="80"/>
      <c r="H75" s="67"/>
      <c r="I75" s="67"/>
      <c r="J75" s="80"/>
      <c r="K75" s="80"/>
      <c r="L75" s="41"/>
      <c r="M75" s="41"/>
      <c r="N75" s="80"/>
      <c r="O75" s="80"/>
      <c r="P75" s="41"/>
      <c r="Q75" s="41"/>
      <c r="R75" s="80"/>
      <c r="S75" s="67"/>
      <c r="T75" s="80"/>
    </row>
    <row r="76" spans="2:20" x14ac:dyDescent="0.35">
      <c r="B76" s="39"/>
      <c r="C76" s="78"/>
      <c r="D76" s="79"/>
      <c r="E76" s="79"/>
      <c r="F76" s="79"/>
      <c r="G76" s="80"/>
      <c r="H76" s="67"/>
      <c r="I76" s="67"/>
      <c r="J76" s="80"/>
      <c r="K76" s="80"/>
      <c r="L76" s="41"/>
      <c r="M76" s="41"/>
      <c r="N76" s="80"/>
      <c r="O76" s="80"/>
      <c r="P76" s="41"/>
      <c r="Q76" s="41"/>
      <c r="R76" s="80"/>
      <c r="S76" s="67"/>
      <c r="T76" s="80"/>
    </row>
    <row r="77" spans="2:20" x14ac:dyDescent="0.35">
      <c r="B77" s="39"/>
      <c r="C77" s="78"/>
      <c r="D77" s="79"/>
      <c r="E77" s="79"/>
      <c r="F77" s="79"/>
      <c r="G77" s="80"/>
      <c r="H77" s="67"/>
      <c r="I77" s="67"/>
      <c r="J77" s="80"/>
      <c r="K77" s="80"/>
      <c r="L77" s="41"/>
      <c r="M77" s="41"/>
      <c r="N77" s="80"/>
      <c r="O77" s="80"/>
      <c r="P77" s="41"/>
      <c r="Q77" s="41"/>
      <c r="R77" s="80"/>
      <c r="S77" s="67"/>
      <c r="T77" s="80"/>
    </row>
    <row r="78" spans="2:20" x14ac:dyDescent="0.35">
      <c r="B78" s="39"/>
      <c r="C78" s="78"/>
      <c r="D78" s="79"/>
      <c r="E78" s="79"/>
      <c r="F78" s="79"/>
      <c r="G78" s="80"/>
      <c r="H78" s="67"/>
      <c r="I78" s="67"/>
      <c r="J78" s="80"/>
      <c r="K78" s="80"/>
      <c r="L78" s="41"/>
      <c r="M78" s="41"/>
      <c r="N78" s="80"/>
      <c r="O78" s="80"/>
      <c r="P78" s="41"/>
      <c r="Q78" s="41"/>
      <c r="R78" s="80"/>
      <c r="S78" s="67"/>
      <c r="T78" s="80"/>
    </row>
    <row r="79" spans="2:20" x14ac:dyDescent="0.35">
      <c r="B79" s="39"/>
      <c r="C79" s="78"/>
      <c r="D79" s="79"/>
      <c r="E79" s="79"/>
      <c r="F79" s="79"/>
      <c r="G79" s="80"/>
      <c r="H79" s="67"/>
      <c r="I79" s="67"/>
      <c r="J79" s="80"/>
      <c r="K79" s="80"/>
      <c r="L79" s="41"/>
      <c r="M79" s="41"/>
      <c r="N79" s="80"/>
      <c r="O79" s="80"/>
      <c r="P79" s="41"/>
      <c r="Q79" s="41"/>
      <c r="R79" s="80"/>
      <c r="S79" s="67"/>
      <c r="T79" s="80"/>
    </row>
    <row r="80" spans="2:20" x14ac:dyDescent="0.35">
      <c r="B80" s="39"/>
      <c r="C80" s="78"/>
      <c r="D80" s="79"/>
      <c r="E80" s="79"/>
      <c r="F80" s="79"/>
      <c r="G80" s="80"/>
      <c r="H80" s="67"/>
      <c r="I80" s="67"/>
      <c r="J80" s="80"/>
      <c r="K80" s="80"/>
      <c r="L80" s="41"/>
      <c r="M80" s="41"/>
      <c r="N80" s="80"/>
      <c r="O80" s="80"/>
      <c r="P80" s="41"/>
      <c r="Q80" s="41"/>
      <c r="R80" s="80"/>
      <c r="S80" s="67"/>
      <c r="T80" s="80"/>
    </row>
    <row r="81" spans="2:20" x14ac:dyDescent="0.35">
      <c r="B81" s="39"/>
      <c r="C81" s="78"/>
      <c r="D81" s="79"/>
      <c r="E81" s="79"/>
      <c r="F81" s="79"/>
      <c r="G81" s="80"/>
      <c r="H81" s="67"/>
      <c r="I81" s="67"/>
      <c r="J81" s="80"/>
      <c r="K81" s="80"/>
      <c r="L81" s="41"/>
      <c r="M81" s="41"/>
      <c r="N81" s="80"/>
      <c r="O81" s="80"/>
      <c r="P81" s="41"/>
      <c r="Q81" s="41"/>
      <c r="R81" s="80"/>
      <c r="S81" s="67"/>
      <c r="T81" s="80"/>
    </row>
    <row r="82" spans="2:20" x14ac:dyDescent="0.35">
      <c r="B82" s="39"/>
      <c r="C82" s="78"/>
      <c r="D82" s="79"/>
      <c r="E82" s="79"/>
      <c r="F82" s="79"/>
      <c r="G82" s="80"/>
      <c r="H82" s="67"/>
      <c r="I82" s="67"/>
      <c r="J82" s="80"/>
      <c r="K82" s="80"/>
      <c r="L82" s="41"/>
      <c r="M82" s="41"/>
      <c r="N82" s="80"/>
      <c r="O82" s="80"/>
      <c r="P82" s="41"/>
      <c r="Q82" s="41"/>
      <c r="R82" s="80"/>
      <c r="S82" s="67"/>
      <c r="T82" s="80"/>
    </row>
    <row r="83" spans="2:20" x14ac:dyDescent="0.35">
      <c r="B83" s="39"/>
      <c r="C83" s="78"/>
      <c r="D83" s="79"/>
      <c r="E83" s="79"/>
      <c r="F83" s="79"/>
      <c r="G83" s="80"/>
      <c r="H83" s="67"/>
      <c r="I83" s="67"/>
      <c r="J83" s="80"/>
      <c r="K83" s="80"/>
      <c r="L83" s="41"/>
      <c r="M83" s="41"/>
      <c r="N83" s="80"/>
      <c r="O83" s="80"/>
      <c r="P83" s="41"/>
      <c r="Q83" s="41"/>
      <c r="R83" s="80"/>
      <c r="S83" s="67"/>
      <c r="T83" s="80"/>
    </row>
    <row r="84" spans="2:20" x14ac:dyDescent="0.35">
      <c r="B84" s="39"/>
      <c r="C84" s="78"/>
      <c r="D84" s="79"/>
      <c r="E84" s="79"/>
      <c r="F84" s="79"/>
      <c r="G84" s="80"/>
      <c r="H84" s="67"/>
      <c r="I84" s="67"/>
      <c r="J84" s="80"/>
      <c r="K84" s="80"/>
      <c r="L84" s="41"/>
      <c r="M84" s="41"/>
      <c r="N84" s="80"/>
      <c r="O84" s="80"/>
      <c r="P84" s="41"/>
      <c r="Q84" s="41"/>
      <c r="R84" s="80"/>
      <c r="S84" s="67"/>
      <c r="T84" s="80"/>
    </row>
    <row r="85" spans="2:20" x14ac:dyDescent="0.35">
      <c r="B85" s="39"/>
      <c r="C85" s="78"/>
      <c r="D85" s="79"/>
      <c r="E85" s="79"/>
      <c r="F85" s="79"/>
      <c r="G85" s="80"/>
      <c r="H85" s="67"/>
      <c r="I85" s="67"/>
      <c r="J85" s="80"/>
      <c r="K85" s="80"/>
      <c r="L85" s="41"/>
      <c r="M85" s="41"/>
      <c r="N85" s="80"/>
      <c r="O85" s="80"/>
      <c r="P85" s="41"/>
      <c r="Q85" s="41"/>
      <c r="R85" s="80"/>
      <c r="S85" s="67"/>
      <c r="T85" s="80"/>
    </row>
    <row r="86" spans="2:20" x14ac:dyDescent="0.35">
      <c r="B86" s="39"/>
      <c r="C86" s="78"/>
      <c r="D86" s="79"/>
      <c r="E86" s="79"/>
      <c r="F86" s="79"/>
      <c r="G86" s="80"/>
      <c r="H86" s="67"/>
      <c r="I86" s="67"/>
      <c r="J86" s="80"/>
      <c r="K86" s="80"/>
      <c r="L86" s="41"/>
      <c r="M86" s="41"/>
      <c r="N86" s="80"/>
      <c r="O86" s="80"/>
      <c r="P86" s="41"/>
      <c r="Q86" s="41"/>
      <c r="R86" s="80"/>
      <c r="S86" s="67"/>
      <c r="T86" s="80"/>
    </row>
    <row r="87" spans="2:20" x14ac:dyDescent="0.35">
      <c r="B87" s="39"/>
      <c r="C87" s="78"/>
      <c r="D87" s="79"/>
      <c r="E87" s="79"/>
      <c r="F87" s="79"/>
      <c r="G87" s="80"/>
      <c r="H87" s="67"/>
      <c r="I87" s="67"/>
      <c r="J87" s="80"/>
      <c r="K87" s="80"/>
      <c r="L87" s="41"/>
      <c r="M87" s="41"/>
      <c r="N87" s="80"/>
      <c r="O87" s="80"/>
      <c r="P87" s="41"/>
      <c r="Q87" s="41"/>
      <c r="R87" s="80"/>
      <c r="S87" s="67"/>
      <c r="T87" s="80"/>
    </row>
    <row r="88" spans="2:20" x14ac:dyDescent="0.35">
      <c r="B88" s="39"/>
      <c r="C88" s="78"/>
      <c r="D88" s="79"/>
      <c r="E88" s="79"/>
      <c r="F88" s="79"/>
      <c r="G88" s="80"/>
      <c r="H88" s="67"/>
      <c r="I88" s="67"/>
      <c r="J88" s="80"/>
      <c r="K88" s="80"/>
      <c r="L88" s="41"/>
      <c r="M88" s="41"/>
      <c r="N88" s="80"/>
      <c r="O88" s="80"/>
      <c r="P88" s="41"/>
      <c r="Q88" s="41"/>
      <c r="R88" s="80"/>
      <c r="S88" s="67"/>
      <c r="T88" s="80"/>
    </row>
    <row r="89" spans="2:20" x14ac:dyDescent="0.35">
      <c r="B89" s="39"/>
      <c r="C89" s="78"/>
      <c r="D89" s="79"/>
      <c r="E89" s="79"/>
      <c r="F89" s="79"/>
      <c r="G89" s="80"/>
      <c r="H89" s="67"/>
      <c r="I89" s="67"/>
      <c r="J89" s="80"/>
      <c r="K89" s="80"/>
      <c r="L89" s="41"/>
      <c r="M89" s="41"/>
      <c r="N89" s="80"/>
      <c r="O89" s="80"/>
      <c r="P89" s="41"/>
      <c r="Q89" s="41"/>
      <c r="R89" s="80"/>
      <c r="S89" s="67"/>
      <c r="T89" s="80"/>
    </row>
    <row r="90" spans="2:20" x14ac:dyDescent="0.35">
      <c r="B90" s="39"/>
      <c r="C90" s="78"/>
      <c r="D90" s="79"/>
      <c r="E90" s="79"/>
      <c r="F90" s="79"/>
      <c r="G90" s="80"/>
      <c r="H90" s="67"/>
      <c r="I90" s="67"/>
      <c r="J90" s="80"/>
      <c r="K90" s="80"/>
      <c r="L90" s="41"/>
      <c r="M90" s="41"/>
      <c r="N90" s="80"/>
      <c r="O90" s="80"/>
      <c r="P90" s="41"/>
      <c r="Q90" s="41"/>
      <c r="R90" s="80"/>
      <c r="S90" s="67"/>
      <c r="T90" s="80"/>
    </row>
    <row r="91" spans="2:20" x14ac:dyDescent="0.35">
      <c r="B91" s="39"/>
      <c r="C91" s="78"/>
      <c r="D91" s="79"/>
      <c r="E91" s="79"/>
      <c r="F91" s="79"/>
      <c r="G91" s="80"/>
      <c r="H91" s="67"/>
      <c r="I91" s="67"/>
      <c r="J91" s="80"/>
      <c r="K91" s="80"/>
      <c r="L91" s="41"/>
      <c r="M91" s="41"/>
      <c r="N91" s="80"/>
      <c r="O91" s="80"/>
      <c r="P91" s="41"/>
      <c r="Q91" s="41"/>
      <c r="R91" s="80"/>
      <c r="S91" s="67"/>
      <c r="T91" s="80"/>
    </row>
    <row r="92" spans="2:20" x14ac:dyDescent="0.35">
      <c r="B92" s="39"/>
      <c r="C92" s="78"/>
      <c r="D92" s="79"/>
      <c r="E92" s="79"/>
      <c r="F92" s="79"/>
      <c r="G92" s="80"/>
      <c r="H92" s="67"/>
      <c r="I92" s="67"/>
      <c r="J92" s="80"/>
      <c r="K92" s="80"/>
      <c r="L92" s="41"/>
      <c r="M92" s="41"/>
      <c r="N92" s="80"/>
      <c r="O92" s="80"/>
      <c r="P92" s="41"/>
      <c r="Q92" s="41"/>
      <c r="R92" s="80"/>
      <c r="S92" s="67"/>
      <c r="T92" s="80"/>
    </row>
    <row r="93" spans="2:20" x14ac:dyDescent="0.35">
      <c r="B93" s="39"/>
      <c r="C93" s="78"/>
      <c r="D93" s="79"/>
      <c r="E93" s="79"/>
      <c r="F93" s="79"/>
      <c r="G93" s="80"/>
      <c r="H93" s="67"/>
      <c r="I93" s="67"/>
      <c r="J93" s="80"/>
      <c r="K93" s="80"/>
      <c r="L93" s="41"/>
      <c r="M93" s="41"/>
      <c r="N93" s="80"/>
      <c r="O93" s="80"/>
      <c r="P93" s="41"/>
      <c r="Q93" s="41"/>
      <c r="R93" s="80"/>
      <c r="S93" s="67"/>
      <c r="T93" s="80"/>
    </row>
    <row r="94" spans="2:20" x14ac:dyDescent="0.35">
      <c r="B94" s="39"/>
      <c r="C94" s="78"/>
      <c r="D94" s="79"/>
      <c r="E94" s="79"/>
      <c r="F94" s="79"/>
      <c r="G94" s="80"/>
      <c r="H94" s="67"/>
      <c r="I94" s="67"/>
      <c r="J94" s="80"/>
      <c r="K94" s="80"/>
      <c r="L94" s="41"/>
      <c r="M94" s="41"/>
      <c r="N94" s="80"/>
      <c r="O94" s="80"/>
      <c r="P94" s="41"/>
      <c r="Q94" s="41"/>
      <c r="R94" s="80"/>
      <c r="S94" s="67"/>
      <c r="T94" s="80"/>
    </row>
    <row r="95" spans="2:20" x14ac:dyDescent="0.35">
      <c r="B95" s="39"/>
      <c r="C95" s="78"/>
      <c r="D95" s="79"/>
      <c r="E95" s="79"/>
      <c r="F95" s="79"/>
      <c r="G95" s="80"/>
      <c r="H95" s="67"/>
      <c r="I95" s="67"/>
      <c r="J95" s="80"/>
      <c r="K95" s="80"/>
      <c r="L95" s="41"/>
      <c r="M95" s="41"/>
      <c r="N95" s="80"/>
      <c r="O95" s="80"/>
      <c r="P95" s="41"/>
      <c r="Q95" s="41"/>
      <c r="R95" s="80"/>
      <c r="S95" s="67"/>
      <c r="T95" s="80"/>
    </row>
    <row r="96" spans="2:20" x14ac:dyDescent="0.35">
      <c r="B96" s="39"/>
      <c r="C96" s="78"/>
      <c r="D96" s="79"/>
      <c r="E96" s="79"/>
      <c r="F96" s="79"/>
      <c r="G96" s="80"/>
      <c r="H96" s="67"/>
      <c r="I96" s="67"/>
      <c r="J96" s="80"/>
      <c r="K96" s="80"/>
      <c r="L96" s="41"/>
      <c r="M96" s="41"/>
      <c r="N96" s="80"/>
      <c r="O96" s="80"/>
      <c r="P96" s="41"/>
      <c r="Q96" s="41"/>
      <c r="R96" s="80"/>
      <c r="S96" s="67"/>
      <c r="T96" s="80"/>
    </row>
    <row r="97" spans="2:20" x14ac:dyDescent="0.35">
      <c r="B97" s="39"/>
      <c r="C97" s="78"/>
      <c r="D97" s="79"/>
      <c r="E97" s="79"/>
      <c r="F97" s="79"/>
      <c r="G97" s="80"/>
      <c r="H97" s="67"/>
      <c r="I97" s="67"/>
      <c r="J97" s="80"/>
      <c r="K97" s="80"/>
      <c r="L97" s="41"/>
      <c r="M97" s="41"/>
      <c r="N97" s="80"/>
      <c r="O97" s="80"/>
      <c r="P97" s="41"/>
      <c r="Q97" s="41"/>
      <c r="R97" s="80"/>
      <c r="S97" s="67"/>
      <c r="T97" s="80"/>
    </row>
    <row r="98" spans="2:20" x14ac:dyDescent="0.35">
      <c r="B98" s="39"/>
      <c r="C98" s="78"/>
      <c r="D98" s="79"/>
      <c r="E98" s="79"/>
      <c r="F98" s="79"/>
      <c r="G98" s="80"/>
      <c r="H98" s="67"/>
      <c r="I98" s="67"/>
      <c r="J98" s="80"/>
      <c r="K98" s="80"/>
      <c r="L98" s="41"/>
      <c r="M98" s="41"/>
      <c r="N98" s="80"/>
      <c r="O98" s="80"/>
      <c r="P98" s="41"/>
      <c r="Q98" s="41"/>
      <c r="R98" s="80"/>
      <c r="S98" s="67"/>
      <c r="T98" s="80"/>
    </row>
    <row r="99" spans="2:20" x14ac:dyDescent="0.35">
      <c r="B99" s="39"/>
      <c r="C99" s="78"/>
      <c r="D99" s="79"/>
      <c r="E99" s="79"/>
      <c r="F99" s="79"/>
      <c r="G99" s="80"/>
      <c r="H99" s="67"/>
      <c r="I99" s="67"/>
      <c r="J99" s="80"/>
      <c r="K99" s="80"/>
      <c r="L99" s="41"/>
      <c r="M99" s="41"/>
      <c r="N99" s="80"/>
      <c r="O99" s="80"/>
      <c r="P99" s="41"/>
      <c r="Q99" s="41"/>
      <c r="R99" s="80"/>
      <c r="S99" s="67"/>
      <c r="T99" s="80"/>
    </row>
    <row r="100" spans="2:20" x14ac:dyDescent="0.35">
      <c r="B100" s="39"/>
      <c r="C100" s="78"/>
      <c r="D100" s="79"/>
      <c r="E100" s="79"/>
      <c r="F100" s="79"/>
      <c r="G100" s="80"/>
      <c r="H100" s="67"/>
      <c r="I100" s="67"/>
      <c r="J100" s="80"/>
      <c r="K100" s="80"/>
      <c r="L100" s="41"/>
      <c r="M100" s="41"/>
      <c r="N100" s="80"/>
      <c r="O100" s="80"/>
      <c r="P100" s="41"/>
      <c r="Q100" s="41"/>
      <c r="R100" s="80"/>
      <c r="S100" s="67"/>
      <c r="T100" s="80"/>
    </row>
    <row r="101" spans="2:20" x14ac:dyDescent="0.35">
      <c r="B101" s="39"/>
      <c r="C101" s="78"/>
      <c r="D101" s="79"/>
      <c r="E101" s="79"/>
      <c r="F101" s="79"/>
      <c r="G101" s="80"/>
      <c r="H101" s="67"/>
      <c r="I101" s="67"/>
      <c r="J101" s="80"/>
      <c r="K101" s="80"/>
      <c r="L101" s="41"/>
      <c r="M101" s="41"/>
      <c r="N101" s="80"/>
      <c r="O101" s="80"/>
      <c r="P101" s="41"/>
      <c r="Q101" s="41"/>
      <c r="R101" s="80"/>
      <c r="S101" s="67"/>
      <c r="T101" s="80"/>
    </row>
    <row r="102" spans="2:20" x14ac:dyDescent="0.35">
      <c r="B102" s="39"/>
      <c r="C102" s="78"/>
      <c r="D102" s="79"/>
      <c r="E102" s="79"/>
      <c r="F102" s="79"/>
      <c r="G102" s="80"/>
      <c r="H102" s="67"/>
      <c r="I102" s="67"/>
      <c r="J102" s="80"/>
      <c r="K102" s="80"/>
      <c r="L102" s="41"/>
      <c r="M102" s="41"/>
      <c r="N102" s="80"/>
      <c r="O102" s="80"/>
      <c r="P102" s="41"/>
      <c r="Q102" s="41"/>
      <c r="R102" s="80"/>
      <c r="S102" s="67"/>
      <c r="T102" s="80"/>
    </row>
    <row r="103" spans="2:20" x14ac:dyDescent="0.35">
      <c r="B103" s="39"/>
      <c r="C103" s="78"/>
      <c r="D103" s="79"/>
      <c r="E103" s="79"/>
      <c r="F103" s="79"/>
      <c r="G103" s="80"/>
      <c r="H103" s="67"/>
      <c r="I103" s="67"/>
      <c r="J103" s="80"/>
      <c r="K103" s="80"/>
      <c r="L103" s="41"/>
      <c r="M103" s="41"/>
      <c r="N103" s="80"/>
      <c r="O103" s="80"/>
      <c r="P103" s="41"/>
      <c r="Q103" s="41"/>
      <c r="R103" s="80"/>
      <c r="S103" s="67"/>
      <c r="T103" s="80"/>
    </row>
    <row r="104" spans="2:20" x14ac:dyDescent="0.35">
      <c r="B104" s="39"/>
      <c r="C104" s="78"/>
      <c r="D104" s="79"/>
      <c r="E104" s="79"/>
      <c r="F104" s="79"/>
      <c r="G104" s="80"/>
      <c r="H104" s="67"/>
      <c r="I104" s="67"/>
      <c r="J104" s="80"/>
      <c r="K104" s="80"/>
      <c r="L104" s="41"/>
      <c r="M104" s="41"/>
      <c r="N104" s="80"/>
      <c r="O104" s="80"/>
      <c r="P104" s="41"/>
      <c r="Q104" s="41"/>
      <c r="R104" s="80"/>
      <c r="S104" s="67"/>
      <c r="T104" s="80"/>
    </row>
    <row r="105" spans="2:20" x14ac:dyDescent="0.35">
      <c r="B105" s="39"/>
      <c r="C105" s="78"/>
      <c r="D105" s="79"/>
      <c r="E105" s="79"/>
      <c r="F105" s="79"/>
      <c r="G105" s="80"/>
      <c r="H105" s="67"/>
      <c r="I105" s="67"/>
      <c r="J105" s="80"/>
      <c r="K105" s="80"/>
      <c r="L105" s="41"/>
      <c r="M105" s="41"/>
      <c r="N105" s="80"/>
      <c r="O105" s="80"/>
      <c r="P105" s="41"/>
      <c r="Q105" s="41"/>
      <c r="R105" s="80"/>
      <c r="S105" s="67"/>
      <c r="T105" s="80"/>
    </row>
    <row r="106" spans="2:20" x14ac:dyDescent="0.35">
      <c r="B106" s="39"/>
      <c r="C106" s="78"/>
      <c r="D106" s="79"/>
      <c r="E106" s="79"/>
      <c r="F106" s="79"/>
      <c r="G106" s="80"/>
      <c r="H106" s="67"/>
      <c r="I106" s="67"/>
      <c r="J106" s="80"/>
      <c r="K106" s="80"/>
      <c r="L106" s="41"/>
      <c r="M106" s="41"/>
      <c r="N106" s="80"/>
      <c r="O106" s="80"/>
      <c r="P106" s="41"/>
      <c r="Q106" s="41"/>
      <c r="R106" s="80"/>
      <c r="S106" s="67"/>
      <c r="T106" s="80"/>
    </row>
    <row r="107" spans="2:20" x14ac:dyDescent="0.35">
      <c r="B107" s="39"/>
      <c r="C107" s="78"/>
      <c r="D107" s="79"/>
      <c r="E107" s="79"/>
      <c r="F107" s="79"/>
      <c r="G107" s="80"/>
      <c r="H107" s="67"/>
      <c r="I107" s="67"/>
      <c r="J107" s="80"/>
      <c r="K107" s="80"/>
      <c r="L107" s="41"/>
      <c r="M107" s="41"/>
      <c r="N107" s="80"/>
      <c r="O107" s="80"/>
      <c r="P107" s="41"/>
      <c r="Q107" s="41"/>
      <c r="R107" s="80"/>
      <c r="S107" s="67"/>
      <c r="T107" s="80"/>
    </row>
    <row r="108" spans="2:20" x14ac:dyDescent="0.35">
      <c r="B108" s="39"/>
      <c r="C108" s="78"/>
      <c r="D108" s="79"/>
      <c r="E108" s="79"/>
      <c r="F108" s="79"/>
      <c r="G108" s="80"/>
      <c r="H108" s="67"/>
      <c r="I108" s="67"/>
      <c r="J108" s="80"/>
      <c r="K108" s="80"/>
      <c r="L108" s="41"/>
      <c r="M108" s="41"/>
      <c r="N108" s="80"/>
      <c r="O108" s="80"/>
      <c r="P108" s="41"/>
      <c r="Q108" s="41"/>
      <c r="R108" s="80"/>
      <c r="S108" s="67"/>
      <c r="T108" s="80"/>
    </row>
    <row r="109" spans="2:20" x14ac:dyDescent="0.35">
      <c r="B109" s="39"/>
      <c r="C109" s="78"/>
      <c r="D109" s="79"/>
      <c r="E109" s="79"/>
      <c r="F109" s="79"/>
      <c r="G109" s="80"/>
      <c r="H109" s="67"/>
      <c r="I109" s="67"/>
      <c r="J109" s="80"/>
      <c r="K109" s="80"/>
      <c r="L109" s="41"/>
      <c r="M109" s="41"/>
      <c r="N109" s="80"/>
      <c r="O109" s="80"/>
      <c r="P109" s="41"/>
      <c r="Q109" s="41"/>
      <c r="R109" s="80"/>
      <c r="S109" s="67"/>
      <c r="T109" s="80"/>
    </row>
    <row r="110" spans="2:20" x14ac:dyDescent="0.35">
      <c r="B110" s="39"/>
      <c r="C110" s="78"/>
      <c r="D110" s="79"/>
      <c r="E110" s="79"/>
      <c r="F110" s="79"/>
      <c r="G110" s="80"/>
      <c r="H110" s="67"/>
      <c r="I110" s="67"/>
      <c r="J110" s="80"/>
      <c r="K110" s="80"/>
      <c r="L110" s="41"/>
      <c r="M110" s="41"/>
      <c r="N110" s="80"/>
      <c r="O110" s="80"/>
      <c r="P110" s="41"/>
      <c r="Q110" s="41"/>
      <c r="R110" s="80"/>
      <c r="S110" s="67"/>
      <c r="T110" s="80"/>
    </row>
    <row r="111" spans="2:20" x14ac:dyDescent="0.35">
      <c r="B111" s="39"/>
      <c r="C111" s="78"/>
      <c r="D111" s="79"/>
      <c r="E111" s="79"/>
      <c r="F111" s="79"/>
      <c r="G111" s="80"/>
      <c r="H111" s="67"/>
      <c r="I111" s="67"/>
      <c r="J111" s="80"/>
      <c r="K111" s="80"/>
      <c r="L111" s="41"/>
      <c r="M111" s="41"/>
      <c r="N111" s="80"/>
      <c r="O111" s="80"/>
      <c r="P111" s="41"/>
      <c r="Q111" s="41"/>
      <c r="R111" s="80"/>
      <c r="S111" s="67"/>
      <c r="T111" s="80"/>
    </row>
    <row r="112" spans="2:20" x14ac:dyDescent="0.35">
      <c r="B112" s="39"/>
      <c r="C112" s="78"/>
      <c r="D112" s="79"/>
      <c r="E112" s="79"/>
      <c r="F112" s="79"/>
      <c r="G112" s="80"/>
      <c r="H112" s="67"/>
      <c r="I112" s="67"/>
      <c r="J112" s="80"/>
      <c r="K112" s="80"/>
      <c r="L112" s="41"/>
      <c r="M112" s="41"/>
      <c r="N112" s="80"/>
      <c r="O112" s="80"/>
      <c r="P112" s="41"/>
      <c r="Q112" s="41"/>
      <c r="R112" s="80"/>
      <c r="S112" s="67"/>
      <c r="T112" s="80"/>
    </row>
    <row r="113" spans="2:20" x14ac:dyDescent="0.35">
      <c r="B113" s="39"/>
      <c r="C113" s="78"/>
      <c r="D113" s="79"/>
      <c r="E113" s="79"/>
      <c r="F113" s="79"/>
      <c r="G113" s="80"/>
      <c r="H113" s="67"/>
      <c r="I113" s="67"/>
      <c r="J113" s="80"/>
      <c r="K113" s="80"/>
      <c r="L113" s="41"/>
      <c r="M113" s="41"/>
      <c r="N113" s="80"/>
      <c r="O113" s="80"/>
      <c r="P113" s="41"/>
      <c r="Q113" s="41"/>
      <c r="R113" s="80"/>
      <c r="S113" s="67"/>
      <c r="T113" s="80"/>
    </row>
    <row r="114" spans="2:20" x14ac:dyDescent="0.35">
      <c r="B114" s="39"/>
      <c r="C114" s="78"/>
      <c r="D114" s="79"/>
      <c r="E114" s="79"/>
      <c r="F114" s="79"/>
      <c r="G114" s="80"/>
      <c r="H114" s="67"/>
      <c r="I114" s="67"/>
      <c r="J114" s="80"/>
      <c r="K114" s="80"/>
      <c r="L114" s="41"/>
      <c r="M114" s="41"/>
      <c r="N114" s="80"/>
      <c r="O114" s="80"/>
      <c r="P114" s="41"/>
      <c r="Q114" s="41"/>
      <c r="R114" s="80"/>
      <c r="S114" s="67"/>
      <c r="T114" s="80"/>
    </row>
    <row r="115" spans="2:20" x14ac:dyDescent="0.35">
      <c r="B115" s="39"/>
      <c r="C115" s="78"/>
      <c r="D115" s="79"/>
      <c r="E115" s="79"/>
      <c r="F115" s="79"/>
      <c r="G115" s="80"/>
      <c r="H115" s="67"/>
      <c r="I115" s="67"/>
      <c r="J115" s="80"/>
      <c r="K115" s="80"/>
      <c r="L115" s="41"/>
      <c r="M115" s="41"/>
      <c r="N115" s="80"/>
      <c r="O115" s="80"/>
      <c r="P115" s="41"/>
      <c r="Q115" s="41"/>
      <c r="R115" s="80"/>
      <c r="S115" s="67"/>
      <c r="T115" s="80"/>
    </row>
    <row r="116" spans="2:20" x14ac:dyDescent="0.35">
      <c r="B116" s="39"/>
      <c r="C116" s="78"/>
      <c r="D116" s="79"/>
      <c r="E116" s="79"/>
      <c r="F116" s="79"/>
      <c r="G116" s="80"/>
      <c r="H116" s="67"/>
      <c r="I116" s="67"/>
      <c r="J116" s="80"/>
      <c r="K116" s="80"/>
      <c r="L116" s="41"/>
      <c r="M116" s="41"/>
      <c r="N116" s="80"/>
      <c r="O116" s="80"/>
      <c r="P116" s="41"/>
      <c r="Q116" s="41"/>
      <c r="R116" s="80"/>
      <c r="S116" s="67"/>
      <c r="T116" s="80"/>
    </row>
    <row r="117" spans="2:20" x14ac:dyDescent="0.35">
      <c r="B117" s="39"/>
      <c r="C117" s="78"/>
      <c r="D117" s="79"/>
      <c r="E117" s="79"/>
      <c r="F117" s="79"/>
      <c r="G117" s="80"/>
      <c r="H117" s="67"/>
      <c r="I117" s="67"/>
      <c r="J117" s="80"/>
      <c r="K117" s="80"/>
      <c r="L117" s="41"/>
      <c r="M117" s="41"/>
      <c r="N117" s="80"/>
      <c r="O117" s="80"/>
      <c r="P117" s="41"/>
      <c r="Q117" s="41"/>
      <c r="R117" s="80"/>
      <c r="S117" s="67"/>
      <c r="T117" s="80"/>
    </row>
    <row r="118" spans="2:20" x14ac:dyDescent="0.35">
      <c r="B118" s="39"/>
      <c r="C118" s="78"/>
      <c r="D118" s="79"/>
      <c r="E118" s="79"/>
      <c r="F118" s="79"/>
      <c r="G118" s="80"/>
      <c r="H118" s="67"/>
      <c r="I118" s="67"/>
      <c r="J118" s="80"/>
      <c r="K118" s="80"/>
      <c r="L118" s="41"/>
      <c r="M118" s="41"/>
      <c r="N118" s="80"/>
      <c r="O118" s="80"/>
      <c r="P118" s="41"/>
      <c r="Q118" s="41"/>
      <c r="R118" s="80"/>
      <c r="S118" s="67"/>
      <c r="T118" s="80"/>
    </row>
    <row r="119" spans="2:20" x14ac:dyDescent="0.35">
      <c r="B119" s="39"/>
      <c r="C119" s="78"/>
      <c r="D119" s="79"/>
      <c r="E119" s="79"/>
      <c r="F119" s="79"/>
      <c r="G119" s="80"/>
      <c r="H119" s="67"/>
      <c r="I119" s="67"/>
      <c r="J119" s="80"/>
      <c r="K119" s="80"/>
      <c r="L119" s="41"/>
      <c r="M119" s="41"/>
      <c r="N119" s="80"/>
      <c r="O119" s="80"/>
      <c r="P119" s="41"/>
      <c r="Q119" s="41"/>
      <c r="R119" s="80"/>
      <c r="S119" s="67"/>
      <c r="T119" s="80"/>
    </row>
    <row r="120" spans="2:20" x14ac:dyDescent="0.35">
      <c r="B120" s="39"/>
      <c r="C120" s="78"/>
      <c r="D120" s="79"/>
      <c r="E120" s="79"/>
      <c r="F120" s="79"/>
      <c r="G120" s="80"/>
      <c r="H120" s="67"/>
      <c r="I120" s="67"/>
      <c r="J120" s="80"/>
      <c r="K120" s="80"/>
      <c r="L120" s="41"/>
      <c r="M120" s="41"/>
      <c r="N120" s="80"/>
      <c r="O120" s="80"/>
      <c r="P120" s="41"/>
      <c r="Q120" s="41"/>
      <c r="R120" s="80"/>
      <c r="S120" s="67"/>
      <c r="T120" s="80"/>
    </row>
    <row r="121" spans="2:20" x14ac:dyDescent="0.35">
      <c r="B121" s="39"/>
      <c r="C121" s="78"/>
      <c r="D121" s="79"/>
      <c r="E121" s="79"/>
      <c r="F121" s="79"/>
      <c r="G121" s="80"/>
      <c r="H121" s="67"/>
      <c r="I121" s="67"/>
      <c r="J121" s="80"/>
      <c r="K121" s="80"/>
      <c r="L121" s="41"/>
      <c r="M121" s="41"/>
      <c r="N121" s="80"/>
      <c r="O121" s="80"/>
      <c r="P121" s="41"/>
      <c r="Q121" s="41"/>
      <c r="R121" s="80"/>
      <c r="S121" s="67"/>
      <c r="T121" s="80"/>
    </row>
    <row r="122" spans="2:20" x14ac:dyDescent="0.35">
      <c r="B122" s="39"/>
      <c r="C122" s="78"/>
      <c r="D122" s="79"/>
      <c r="E122" s="79"/>
      <c r="F122" s="79"/>
      <c r="G122" s="80"/>
      <c r="H122" s="67"/>
      <c r="I122" s="67"/>
      <c r="J122" s="80"/>
      <c r="K122" s="80"/>
      <c r="L122" s="41"/>
      <c r="M122" s="41"/>
      <c r="N122" s="80"/>
      <c r="O122" s="80"/>
      <c r="P122" s="41"/>
      <c r="Q122" s="41"/>
      <c r="R122" s="80"/>
      <c r="S122" s="67"/>
      <c r="T122" s="80"/>
    </row>
    <row r="123" spans="2:20" x14ac:dyDescent="0.35">
      <c r="B123" s="39"/>
      <c r="C123" s="78"/>
      <c r="D123" s="79"/>
      <c r="E123" s="79"/>
      <c r="F123" s="79"/>
      <c r="G123" s="80"/>
      <c r="H123" s="67"/>
      <c r="I123" s="67"/>
      <c r="J123" s="80"/>
      <c r="K123" s="80"/>
      <c r="L123" s="41"/>
      <c r="M123" s="41"/>
      <c r="N123" s="80"/>
      <c r="O123" s="80"/>
      <c r="P123" s="41"/>
      <c r="Q123" s="41"/>
      <c r="R123" s="80"/>
      <c r="S123" s="67"/>
      <c r="T123" s="80"/>
    </row>
    <row r="124" spans="2:20" x14ac:dyDescent="0.35">
      <c r="B124" s="39"/>
      <c r="C124" s="78"/>
      <c r="D124" s="79"/>
      <c r="E124" s="79"/>
      <c r="F124" s="79"/>
      <c r="G124" s="80"/>
      <c r="H124" s="67"/>
      <c r="I124" s="67"/>
      <c r="J124" s="80"/>
      <c r="K124" s="80"/>
      <c r="L124" s="41"/>
      <c r="M124" s="41"/>
      <c r="N124" s="80"/>
      <c r="O124" s="80"/>
      <c r="P124" s="41"/>
      <c r="Q124" s="41"/>
      <c r="R124" s="80"/>
      <c r="S124" s="67"/>
      <c r="T124" s="80"/>
    </row>
    <row r="125" spans="2:20" x14ac:dyDescent="0.35">
      <c r="B125" s="39"/>
      <c r="C125" s="78"/>
      <c r="D125" s="79"/>
      <c r="E125" s="79"/>
      <c r="F125" s="79"/>
      <c r="G125" s="80"/>
      <c r="H125" s="67"/>
      <c r="I125" s="67"/>
      <c r="J125" s="80"/>
      <c r="K125" s="80"/>
      <c r="L125" s="41"/>
      <c r="M125" s="41"/>
      <c r="N125" s="80"/>
      <c r="O125" s="80"/>
      <c r="P125" s="41"/>
      <c r="Q125" s="41"/>
      <c r="R125" s="80"/>
      <c r="S125" s="67"/>
      <c r="T125" s="80"/>
    </row>
    <row r="126" spans="2:20" x14ac:dyDescent="0.35">
      <c r="B126" s="39"/>
      <c r="C126" s="78"/>
      <c r="D126" s="79"/>
      <c r="E126" s="79"/>
      <c r="F126" s="79"/>
      <c r="G126" s="80"/>
      <c r="H126" s="67"/>
      <c r="I126" s="67"/>
      <c r="J126" s="80"/>
      <c r="K126" s="80"/>
      <c r="L126" s="41"/>
      <c r="M126" s="41"/>
      <c r="N126" s="80"/>
      <c r="O126" s="80"/>
      <c r="P126" s="41"/>
      <c r="Q126" s="41"/>
      <c r="R126" s="80"/>
      <c r="S126" s="67"/>
      <c r="T126" s="80"/>
    </row>
    <row r="127" spans="2:20" x14ac:dyDescent="0.35">
      <c r="B127" s="39"/>
      <c r="C127" s="78"/>
      <c r="D127" s="79"/>
      <c r="E127" s="79"/>
      <c r="F127" s="79"/>
      <c r="G127" s="80"/>
      <c r="H127" s="67"/>
      <c r="I127" s="67"/>
      <c r="J127" s="80"/>
      <c r="K127" s="80"/>
      <c r="L127" s="41"/>
      <c r="M127" s="41"/>
      <c r="N127" s="80"/>
      <c r="O127" s="80"/>
      <c r="P127" s="41"/>
      <c r="Q127" s="41"/>
      <c r="R127" s="80"/>
      <c r="S127" s="67"/>
      <c r="T127" s="80"/>
    </row>
    <row r="128" spans="2:20" x14ac:dyDescent="0.35">
      <c r="B128" s="39"/>
      <c r="C128" s="78"/>
      <c r="D128" s="79"/>
      <c r="E128" s="79"/>
      <c r="F128" s="79"/>
      <c r="G128" s="80"/>
      <c r="H128" s="67"/>
      <c r="I128" s="67"/>
      <c r="J128" s="80"/>
      <c r="K128" s="80"/>
      <c r="L128" s="41"/>
      <c r="M128" s="41"/>
      <c r="N128" s="80"/>
      <c r="O128" s="80"/>
      <c r="P128" s="41"/>
      <c r="Q128" s="41"/>
      <c r="R128" s="80"/>
      <c r="S128" s="67"/>
      <c r="T128" s="80"/>
    </row>
    <row r="129" spans="2:20" x14ac:dyDescent="0.35">
      <c r="B129" s="39"/>
      <c r="C129" s="78"/>
      <c r="D129" s="79"/>
      <c r="E129" s="79"/>
      <c r="F129" s="79"/>
      <c r="G129" s="80"/>
      <c r="H129" s="67"/>
      <c r="I129" s="67"/>
      <c r="J129" s="80"/>
      <c r="K129" s="80"/>
      <c r="L129" s="41"/>
      <c r="M129" s="41"/>
      <c r="N129" s="80"/>
      <c r="O129" s="80"/>
      <c r="P129" s="41"/>
      <c r="Q129" s="41"/>
      <c r="R129" s="80"/>
      <c r="S129" s="67"/>
      <c r="T129" s="80"/>
    </row>
    <row r="130" spans="2:20" x14ac:dyDescent="0.35">
      <c r="B130" s="39"/>
      <c r="C130" s="78"/>
      <c r="D130" s="79"/>
      <c r="E130" s="79"/>
      <c r="F130" s="79"/>
      <c r="G130" s="80"/>
      <c r="H130" s="67"/>
      <c r="I130" s="67"/>
      <c r="J130" s="80"/>
      <c r="K130" s="80"/>
      <c r="L130" s="41"/>
      <c r="M130" s="41"/>
      <c r="N130" s="80"/>
      <c r="O130" s="80"/>
      <c r="P130" s="41"/>
      <c r="Q130" s="41"/>
      <c r="R130" s="80"/>
      <c r="S130" s="67"/>
      <c r="T130" s="80"/>
    </row>
    <row r="131" spans="2:20" x14ac:dyDescent="0.35">
      <c r="B131" s="39"/>
      <c r="C131" s="78"/>
      <c r="D131" s="79"/>
      <c r="E131" s="79"/>
      <c r="F131" s="79"/>
      <c r="G131" s="80"/>
      <c r="H131" s="67"/>
      <c r="I131" s="67"/>
      <c r="J131" s="80"/>
      <c r="K131" s="80"/>
      <c r="L131" s="41"/>
      <c r="M131" s="41"/>
      <c r="N131" s="80"/>
      <c r="O131" s="80"/>
      <c r="P131" s="41"/>
      <c r="Q131" s="41"/>
      <c r="R131" s="80"/>
      <c r="S131" s="67"/>
      <c r="T131" s="80"/>
    </row>
    <row r="132" spans="2:20" x14ac:dyDescent="0.35">
      <c r="B132" s="39"/>
      <c r="C132" s="78"/>
      <c r="D132" s="79"/>
      <c r="E132" s="79"/>
      <c r="F132" s="79"/>
      <c r="G132" s="80"/>
      <c r="H132" s="67"/>
      <c r="I132" s="67"/>
      <c r="J132" s="80"/>
      <c r="K132" s="80"/>
      <c r="L132" s="41"/>
      <c r="M132" s="41"/>
      <c r="N132" s="80"/>
      <c r="O132" s="80"/>
      <c r="P132" s="41"/>
      <c r="Q132" s="41"/>
      <c r="R132" s="80"/>
      <c r="S132" s="67"/>
      <c r="T132" s="80"/>
    </row>
    <row r="133" spans="2:20" x14ac:dyDescent="0.35">
      <c r="B133" s="39"/>
      <c r="C133" s="78"/>
      <c r="D133" s="79"/>
      <c r="E133" s="79"/>
      <c r="F133" s="79"/>
      <c r="G133" s="80"/>
      <c r="H133" s="67"/>
      <c r="I133" s="67"/>
      <c r="J133" s="80"/>
      <c r="K133" s="80"/>
      <c r="L133" s="41"/>
      <c r="M133" s="41"/>
      <c r="N133" s="80"/>
      <c r="O133" s="80"/>
      <c r="P133" s="41"/>
      <c r="Q133" s="41"/>
      <c r="R133" s="80"/>
      <c r="S133" s="67"/>
      <c r="T133" s="80"/>
    </row>
    <row r="134" spans="2:20" x14ac:dyDescent="0.35">
      <c r="B134" s="39"/>
      <c r="C134" s="78"/>
      <c r="D134" s="79"/>
      <c r="E134" s="79"/>
      <c r="F134" s="79"/>
      <c r="G134" s="80"/>
      <c r="H134" s="67"/>
      <c r="I134" s="67"/>
      <c r="J134" s="80"/>
      <c r="K134" s="80"/>
      <c r="L134" s="41"/>
      <c r="M134" s="41"/>
      <c r="N134" s="80"/>
      <c r="O134" s="80"/>
      <c r="P134" s="41"/>
      <c r="Q134" s="41"/>
      <c r="R134" s="80"/>
      <c r="S134" s="67"/>
      <c r="T134" s="80"/>
    </row>
    <row r="135" spans="2:20" x14ac:dyDescent="0.35">
      <c r="B135" s="39"/>
      <c r="C135" s="78"/>
      <c r="D135" s="79"/>
      <c r="E135" s="79"/>
      <c r="F135" s="79"/>
      <c r="G135" s="80"/>
      <c r="H135" s="67"/>
      <c r="I135" s="67"/>
      <c r="J135" s="80"/>
      <c r="K135" s="80"/>
      <c r="L135" s="41"/>
      <c r="M135" s="41"/>
      <c r="N135" s="80"/>
      <c r="O135" s="80"/>
      <c r="P135" s="41"/>
      <c r="Q135" s="41"/>
      <c r="R135" s="80"/>
      <c r="S135" s="67"/>
      <c r="T135" s="80"/>
    </row>
    <row r="136" spans="2:20" x14ac:dyDescent="0.35">
      <c r="B136" s="39"/>
      <c r="C136" s="78"/>
      <c r="D136" s="79"/>
      <c r="E136" s="79"/>
      <c r="F136" s="79"/>
      <c r="G136" s="80"/>
      <c r="H136" s="67"/>
      <c r="I136" s="67"/>
      <c r="J136" s="80"/>
      <c r="K136" s="80"/>
      <c r="L136" s="41"/>
      <c r="M136" s="41"/>
      <c r="N136" s="80"/>
      <c r="O136" s="80"/>
      <c r="P136" s="41"/>
      <c r="Q136" s="41"/>
      <c r="R136" s="80"/>
      <c r="S136" s="67"/>
      <c r="T136" s="80"/>
    </row>
    <row r="137" spans="2:20" x14ac:dyDescent="0.35">
      <c r="B137" s="39"/>
      <c r="C137" s="78"/>
      <c r="D137" s="79"/>
      <c r="E137" s="79"/>
      <c r="F137" s="79"/>
      <c r="G137" s="80"/>
      <c r="H137" s="67"/>
      <c r="I137" s="67"/>
      <c r="J137" s="80"/>
      <c r="K137" s="80"/>
      <c r="L137" s="41"/>
      <c r="M137" s="41"/>
      <c r="N137" s="80"/>
      <c r="O137" s="80"/>
      <c r="P137" s="41"/>
      <c r="Q137" s="41"/>
      <c r="R137" s="80"/>
      <c r="S137" s="67"/>
      <c r="T137" s="80"/>
    </row>
    <row r="138" spans="2:20" x14ac:dyDescent="0.35">
      <c r="B138" s="39"/>
      <c r="C138" s="78"/>
      <c r="D138" s="79"/>
      <c r="E138" s="79"/>
      <c r="F138" s="79"/>
      <c r="G138" s="80"/>
      <c r="H138" s="67"/>
      <c r="I138" s="67"/>
      <c r="J138" s="80"/>
      <c r="K138" s="80"/>
      <c r="L138" s="41"/>
      <c r="M138" s="41"/>
      <c r="N138" s="80"/>
      <c r="O138" s="80"/>
      <c r="P138" s="41"/>
      <c r="Q138" s="41"/>
      <c r="R138" s="80"/>
      <c r="S138" s="67"/>
      <c r="T138" s="80"/>
    </row>
    <row r="139" spans="2:20" x14ac:dyDescent="0.35">
      <c r="B139" s="39"/>
      <c r="C139" s="78"/>
      <c r="D139" s="79"/>
      <c r="E139" s="79"/>
      <c r="F139" s="79"/>
      <c r="G139" s="80"/>
      <c r="H139" s="67"/>
      <c r="I139" s="67"/>
      <c r="J139" s="80"/>
      <c r="K139" s="80"/>
      <c r="L139" s="41"/>
      <c r="M139" s="41"/>
      <c r="N139" s="80"/>
      <c r="O139" s="80"/>
      <c r="P139" s="41"/>
      <c r="Q139" s="41"/>
      <c r="R139" s="80"/>
      <c r="S139" s="67"/>
      <c r="T139" s="80"/>
    </row>
    <row r="140" spans="2:20" x14ac:dyDescent="0.35">
      <c r="B140" s="39"/>
      <c r="C140" s="78"/>
      <c r="D140" s="79"/>
      <c r="E140" s="79"/>
      <c r="F140" s="79"/>
      <c r="G140" s="80"/>
      <c r="H140" s="67"/>
      <c r="I140" s="67"/>
      <c r="J140" s="80"/>
      <c r="K140" s="80"/>
      <c r="L140" s="41"/>
      <c r="M140" s="41"/>
      <c r="N140" s="80"/>
      <c r="O140" s="80"/>
      <c r="P140" s="41"/>
      <c r="Q140" s="41"/>
      <c r="R140" s="80"/>
      <c r="S140" s="67"/>
      <c r="T140" s="80"/>
    </row>
    <row r="141" spans="2:20" x14ac:dyDescent="0.35">
      <c r="B141" s="39"/>
      <c r="C141" s="78"/>
      <c r="D141" s="79"/>
      <c r="E141" s="79"/>
      <c r="F141" s="79"/>
      <c r="G141" s="80"/>
      <c r="H141" s="67"/>
      <c r="I141" s="67"/>
      <c r="J141" s="80"/>
      <c r="K141" s="80"/>
      <c r="L141" s="41"/>
      <c r="M141" s="41"/>
      <c r="N141" s="80"/>
      <c r="O141" s="80"/>
      <c r="P141" s="41"/>
      <c r="Q141" s="41"/>
      <c r="R141" s="80"/>
      <c r="S141" s="67"/>
      <c r="T141" s="80"/>
    </row>
    <row r="142" spans="2:20" x14ac:dyDescent="0.35">
      <c r="B142" s="39"/>
      <c r="C142" s="78"/>
      <c r="D142" s="79"/>
      <c r="E142" s="79"/>
      <c r="F142" s="79"/>
      <c r="G142" s="80"/>
      <c r="H142" s="67"/>
      <c r="I142" s="67"/>
      <c r="J142" s="80"/>
      <c r="K142" s="80"/>
      <c r="L142" s="41"/>
      <c r="M142" s="41"/>
      <c r="N142" s="80"/>
      <c r="O142" s="80"/>
      <c r="P142" s="41"/>
      <c r="Q142" s="41"/>
      <c r="R142" s="80"/>
      <c r="S142" s="67"/>
      <c r="T142" s="80"/>
    </row>
    <row r="143" spans="2:20" x14ac:dyDescent="0.35">
      <c r="B143" s="39"/>
      <c r="C143" s="78"/>
      <c r="D143" s="79"/>
      <c r="E143" s="79"/>
      <c r="F143" s="79"/>
      <c r="G143" s="80"/>
      <c r="H143" s="67"/>
      <c r="I143" s="67"/>
      <c r="J143" s="80"/>
      <c r="K143" s="80"/>
      <c r="L143" s="41"/>
      <c r="M143" s="41"/>
      <c r="N143" s="80"/>
      <c r="O143" s="80"/>
      <c r="P143" s="41"/>
      <c r="Q143" s="41"/>
      <c r="R143" s="80"/>
      <c r="S143" s="67"/>
      <c r="T143" s="80"/>
    </row>
    <row r="144" spans="2:20" x14ac:dyDescent="0.35">
      <c r="B144" s="39"/>
      <c r="C144" s="78"/>
      <c r="D144" s="79"/>
      <c r="E144" s="79"/>
      <c r="F144" s="79"/>
      <c r="G144" s="80"/>
      <c r="H144" s="67"/>
      <c r="I144" s="67"/>
      <c r="J144" s="80"/>
      <c r="K144" s="80"/>
      <c r="L144" s="41"/>
      <c r="M144" s="41"/>
      <c r="N144" s="80"/>
      <c r="O144" s="80"/>
      <c r="P144" s="41"/>
      <c r="Q144" s="41"/>
      <c r="R144" s="80"/>
      <c r="S144" s="67"/>
      <c r="T144" s="80"/>
    </row>
    <row r="145" spans="2:20" x14ac:dyDescent="0.35">
      <c r="B145" s="39"/>
      <c r="C145" s="78"/>
      <c r="D145" s="79"/>
      <c r="E145" s="79"/>
      <c r="F145" s="79"/>
      <c r="G145" s="80"/>
      <c r="H145" s="67"/>
      <c r="I145" s="67"/>
      <c r="J145" s="80"/>
      <c r="K145" s="80"/>
      <c r="L145" s="41"/>
      <c r="M145" s="41"/>
      <c r="N145" s="80"/>
      <c r="O145" s="80"/>
      <c r="P145" s="41"/>
      <c r="Q145" s="41"/>
      <c r="R145" s="80"/>
      <c r="S145" s="67"/>
      <c r="T145" s="80"/>
    </row>
    <row r="146" spans="2:20" x14ac:dyDescent="0.35">
      <c r="B146" s="39"/>
      <c r="C146" s="78"/>
      <c r="D146" s="79"/>
      <c r="E146" s="79"/>
      <c r="F146" s="79"/>
      <c r="G146" s="80"/>
      <c r="H146" s="67"/>
      <c r="I146" s="67"/>
      <c r="J146" s="80"/>
      <c r="K146" s="80"/>
      <c r="L146" s="41"/>
      <c r="M146" s="41"/>
      <c r="N146" s="80"/>
      <c r="O146" s="80"/>
      <c r="P146" s="41"/>
      <c r="Q146" s="41"/>
      <c r="R146" s="80"/>
      <c r="S146" s="67"/>
      <c r="T146" s="80"/>
    </row>
    <row r="147" spans="2:20" x14ac:dyDescent="0.35">
      <c r="B147" s="39"/>
      <c r="C147" s="78"/>
      <c r="D147" s="79"/>
      <c r="E147" s="79"/>
      <c r="F147" s="79"/>
      <c r="G147" s="80"/>
      <c r="H147" s="67"/>
      <c r="I147" s="67"/>
      <c r="J147" s="80"/>
      <c r="K147" s="80"/>
      <c r="L147" s="41"/>
      <c r="M147" s="41"/>
      <c r="N147" s="80"/>
      <c r="O147" s="80"/>
      <c r="P147" s="41"/>
      <c r="Q147" s="41"/>
      <c r="R147" s="80"/>
      <c r="S147" s="67"/>
      <c r="T147" s="80"/>
    </row>
    <row r="148" spans="2:20" x14ac:dyDescent="0.35">
      <c r="B148" s="39"/>
      <c r="C148" s="78"/>
      <c r="D148" s="79"/>
      <c r="E148" s="79"/>
      <c r="F148" s="79"/>
      <c r="G148" s="80"/>
      <c r="H148" s="67"/>
      <c r="I148" s="67"/>
      <c r="J148" s="80"/>
      <c r="K148" s="80"/>
      <c r="L148" s="41"/>
      <c r="M148" s="41"/>
      <c r="N148" s="80"/>
      <c r="O148" s="80"/>
      <c r="P148" s="41"/>
      <c r="Q148" s="41"/>
      <c r="R148" s="80"/>
      <c r="S148" s="67"/>
      <c r="T148" s="80"/>
    </row>
    <row r="149" spans="2:20" x14ac:dyDescent="0.35">
      <c r="B149" s="39"/>
      <c r="C149" s="78"/>
      <c r="D149" s="79"/>
      <c r="E149" s="79"/>
      <c r="F149" s="79"/>
      <c r="G149" s="80"/>
      <c r="H149" s="67"/>
      <c r="I149" s="67"/>
      <c r="J149" s="80"/>
      <c r="K149" s="80"/>
      <c r="L149" s="41"/>
      <c r="M149" s="41"/>
      <c r="N149" s="80"/>
      <c r="O149" s="80"/>
      <c r="P149" s="41"/>
      <c r="Q149" s="41"/>
      <c r="R149" s="80"/>
      <c r="S149" s="67"/>
      <c r="T149" s="80"/>
    </row>
    <row r="150" spans="2:20" x14ac:dyDescent="0.35">
      <c r="B150" s="39"/>
      <c r="C150" s="78"/>
      <c r="D150" s="79"/>
      <c r="E150" s="79"/>
      <c r="F150" s="79"/>
      <c r="G150" s="80"/>
      <c r="H150" s="67"/>
      <c r="I150" s="67"/>
      <c r="J150" s="80"/>
      <c r="K150" s="80"/>
      <c r="L150" s="41"/>
      <c r="M150" s="41"/>
      <c r="N150" s="80"/>
      <c r="O150" s="80"/>
      <c r="P150" s="41"/>
      <c r="Q150" s="41"/>
      <c r="R150" s="80"/>
      <c r="S150" s="67"/>
      <c r="T150" s="80"/>
    </row>
    <row r="151" spans="2:20" x14ac:dyDescent="0.35">
      <c r="B151" s="39"/>
      <c r="C151" s="78"/>
      <c r="D151" s="79"/>
      <c r="E151" s="79"/>
      <c r="F151" s="79"/>
      <c r="G151" s="80"/>
      <c r="H151" s="67"/>
      <c r="I151" s="67"/>
      <c r="J151" s="80"/>
      <c r="K151" s="80"/>
      <c r="L151" s="41"/>
      <c r="M151" s="41"/>
      <c r="N151" s="80"/>
      <c r="O151" s="80"/>
      <c r="P151" s="41"/>
      <c r="Q151" s="41"/>
      <c r="R151" s="80"/>
      <c r="S151" s="67"/>
      <c r="T151" s="80"/>
    </row>
    <row r="152" spans="2:20" x14ac:dyDescent="0.35">
      <c r="B152" s="39"/>
      <c r="C152" s="78"/>
      <c r="D152" s="79"/>
      <c r="E152" s="79"/>
      <c r="F152" s="79"/>
      <c r="G152" s="80"/>
      <c r="H152" s="67"/>
      <c r="I152" s="67"/>
      <c r="J152" s="80"/>
      <c r="K152" s="80"/>
      <c r="L152" s="41"/>
      <c r="M152" s="41"/>
      <c r="N152" s="80"/>
      <c r="O152" s="80"/>
      <c r="P152" s="41"/>
      <c r="Q152" s="41"/>
      <c r="R152" s="80"/>
      <c r="S152" s="67"/>
      <c r="T152" s="80"/>
    </row>
    <row r="153" spans="2:20" x14ac:dyDescent="0.35">
      <c r="B153" s="39"/>
      <c r="C153" s="78"/>
      <c r="D153" s="79"/>
      <c r="E153" s="79"/>
      <c r="F153" s="79"/>
      <c r="G153" s="80"/>
      <c r="H153" s="67"/>
      <c r="I153" s="67"/>
      <c r="J153" s="80"/>
      <c r="K153" s="80"/>
      <c r="L153" s="41"/>
      <c r="M153" s="41"/>
      <c r="N153" s="80"/>
      <c r="O153" s="80"/>
      <c r="P153" s="41"/>
      <c r="Q153" s="41"/>
      <c r="R153" s="80"/>
      <c r="S153" s="67"/>
      <c r="T153" s="80"/>
    </row>
    <row r="154" spans="2:20" x14ac:dyDescent="0.35">
      <c r="B154" s="39"/>
      <c r="C154" s="78"/>
      <c r="D154" s="79"/>
      <c r="E154" s="79"/>
      <c r="F154" s="79"/>
      <c r="G154" s="80"/>
      <c r="H154" s="67"/>
      <c r="I154" s="67"/>
      <c r="J154" s="80"/>
      <c r="K154" s="80"/>
      <c r="L154" s="41"/>
      <c r="M154" s="41"/>
      <c r="N154" s="80"/>
      <c r="O154" s="80"/>
      <c r="P154" s="41"/>
      <c r="Q154" s="41"/>
      <c r="R154" s="80"/>
      <c r="S154" s="67"/>
      <c r="T154" s="80"/>
    </row>
    <row r="155" spans="2:20" x14ac:dyDescent="0.35">
      <c r="B155" s="39"/>
      <c r="C155" s="78"/>
      <c r="D155" s="79"/>
      <c r="E155" s="79"/>
      <c r="F155" s="79"/>
      <c r="G155" s="80"/>
      <c r="H155" s="67"/>
      <c r="I155" s="67"/>
      <c r="J155" s="80"/>
      <c r="K155" s="80"/>
      <c r="L155" s="41"/>
      <c r="M155" s="41"/>
      <c r="N155" s="80"/>
      <c r="O155" s="80"/>
      <c r="P155" s="41"/>
      <c r="Q155" s="41"/>
      <c r="R155" s="80"/>
      <c r="S155" s="67"/>
      <c r="T155" s="80"/>
    </row>
    <row r="156" spans="2:20" x14ac:dyDescent="0.35">
      <c r="B156" s="39"/>
      <c r="C156" s="78"/>
      <c r="D156" s="79"/>
      <c r="E156" s="79"/>
      <c r="F156" s="79"/>
      <c r="G156" s="80"/>
      <c r="H156" s="67"/>
      <c r="I156" s="67"/>
      <c r="J156" s="80"/>
      <c r="K156" s="80"/>
      <c r="L156" s="41"/>
      <c r="M156" s="41"/>
      <c r="N156" s="80"/>
      <c r="O156" s="80"/>
      <c r="P156" s="41"/>
      <c r="Q156" s="41"/>
      <c r="R156" s="80"/>
      <c r="S156" s="67"/>
      <c r="T156" s="80"/>
    </row>
    <row r="157" spans="2:20" x14ac:dyDescent="0.35">
      <c r="B157" s="39"/>
      <c r="C157" s="78"/>
      <c r="D157" s="79"/>
      <c r="E157" s="79"/>
      <c r="F157" s="79"/>
      <c r="G157" s="80"/>
      <c r="H157" s="67"/>
      <c r="I157" s="67"/>
      <c r="J157" s="80"/>
      <c r="K157" s="80"/>
      <c r="L157" s="41"/>
      <c r="M157" s="41"/>
      <c r="N157" s="80"/>
      <c r="O157" s="80"/>
      <c r="P157" s="41"/>
      <c r="Q157" s="41"/>
      <c r="R157" s="80"/>
      <c r="S157" s="67"/>
      <c r="T157" s="80"/>
    </row>
    <row r="158" spans="2:20" x14ac:dyDescent="0.35">
      <c r="B158" s="39"/>
      <c r="C158" s="78"/>
      <c r="D158" s="79"/>
      <c r="E158" s="79"/>
      <c r="F158" s="79"/>
      <c r="G158" s="80"/>
      <c r="H158" s="67"/>
      <c r="I158" s="67"/>
      <c r="J158" s="80"/>
      <c r="K158" s="80"/>
      <c r="L158" s="41"/>
      <c r="M158" s="41"/>
      <c r="N158" s="80"/>
      <c r="O158" s="80"/>
      <c r="P158" s="41"/>
      <c r="Q158" s="41"/>
      <c r="R158" s="80"/>
      <c r="S158" s="67"/>
      <c r="T158" s="80"/>
    </row>
    <row r="159" spans="2:20" x14ac:dyDescent="0.35">
      <c r="B159" s="39"/>
      <c r="C159" s="78"/>
      <c r="D159" s="79"/>
      <c r="E159" s="79"/>
      <c r="F159" s="79"/>
      <c r="G159" s="80"/>
      <c r="H159" s="67"/>
      <c r="I159" s="67"/>
      <c r="J159" s="80"/>
      <c r="K159" s="80"/>
      <c r="L159" s="41"/>
      <c r="M159" s="41"/>
      <c r="N159" s="80"/>
      <c r="O159" s="80"/>
      <c r="P159" s="41"/>
      <c r="Q159" s="41"/>
      <c r="R159" s="80"/>
      <c r="S159" s="67"/>
      <c r="T159" s="80"/>
    </row>
    <row r="160" spans="2:20" x14ac:dyDescent="0.35">
      <c r="B160" s="39"/>
      <c r="C160" s="78"/>
      <c r="D160" s="79"/>
      <c r="E160" s="79"/>
      <c r="F160" s="79"/>
      <c r="G160" s="80"/>
      <c r="H160" s="67"/>
      <c r="I160" s="67"/>
      <c r="J160" s="80"/>
      <c r="K160" s="80"/>
      <c r="L160" s="41"/>
      <c r="M160" s="41"/>
      <c r="N160" s="80"/>
      <c r="O160" s="80"/>
      <c r="P160" s="41"/>
      <c r="Q160" s="41"/>
      <c r="R160" s="80"/>
      <c r="S160" s="67"/>
      <c r="T160" s="80"/>
    </row>
    <row r="161" spans="2:20" x14ac:dyDescent="0.35">
      <c r="B161" s="39"/>
      <c r="C161" s="78"/>
      <c r="D161" s="79"/>
      <c r="E161" s="79"/>
      <c r="F161" s="79"/>
      <c r="G161" s="80"/>
      <c r="H161" s="67"/>
      <c r="I161" s="67"/>
      <c r="J161" s="80"/>
      <c r="K161" s="80"/>
      <c r="L161" s="41"/>
      <c r="M161" s="41"/>
      <c r="N161" s="80"/>
      <c r="O161" s="80"/>
      <c r="P161" s="41"/>
      <c r="Q161" s="41"/>
      <c r="R161" s="80"/>
      <c r="S161" s="67"/>
      <c r="T161" s="80"/>
    </row>
    <row r="162" spans="2:20" x14ac:dyDescent="0.35">
      <c r="B162" s="39"/>
      <c r="C162" s="78"/>
      <c r="D162" s="79"/>
      <c r="E162" s="79"/>
      <c r="F162" s="79"/>
      <c r="G162" s="80"/>
      <c r="H162" s="67"/>
      <c r="I162" s="67"/>
      <c r="J162" s="80"/>
      <c r="K162" s="80"/>
      <c r="L162" s="41"/>
      <c r="M162" s="41"/>
      <c r="N162" s="80"/>
      <c r="O162" s="80"/>
      <c r="P162" s="41"/>
      <c r="Q162" s="41"/>
      <c r="R162" s="80"/>
      <c r="S162" s="67"/>
      <c r="T162" s="80"/>
    </row>
    <row r="163" spans="2:20" x14ac:dyDescent="0.35">
      <c r="B163" s="39"/>
      <c r="C163" s="78"/>
      <c r="D163" s="79"/>
      <c r="E163" s="79"/>
      <c r="F163" s="79"/>
      <c r="G163" s="80"/>
      <c r="H163" s="67"/>
      <c r="I163" s="67"/>
      <c r="J163" s="80"/>
      <c r="K163" s="80"/>
      <c r="L163" s="41"/>
      <c r="M163" s="41"/>
      <c r="N163" s="80"/>
      <c r="O163" s="80"/>
      <c r="P163" s="41"/>
      <c r="Q163" s="41"/>
      <c r="R163" s="80"/>
      <c r="S163" s="67"/>
      <c r="T163" s="80"/>
    </row>
    <row r="164" spans="2:20" x14ac:dyDescent="0.35">
      <c r="B164" s="39"/>
      <c r="C164" s="78"/>
      <c r="D164" s="79"/>
      <c r="E164" s="79"/>
      <c r="F164" s="79"/>
      <c r="G164" s="80"/>
      <c r="H164" s="67"/>
      <c r="I164" s="67"/>
      <c r="J164" s="80"/>
      <c r="K164" s="80"/>
      <c r="L164" s="41"/>
      <c r="M164" s="41"/>
      <c r="N164" s="80"/>
      <c r="O164" s="80"/>
      <c r="P164" s="41"/>
      <c r="Q164" s="41"/>
      <c r="R164" s="80"/>
      <c r="S164" s="67"/>
      <c r="T164" s="80"/>
    </row>
    <row r="165" spans="2:20" x14ac:dyDescent="0.35">
      <c r="B165" s="39"/>
      <c r="C165" s="78"/>
      <c r="D165" s="79"/>
      <c r="E165" s="79"/>
      <c r="F165" s="79"/>
      <c r="G165" s="80"/>
      <c r="H165" s="67"/>
      <c r="I165" s="67"/>
      <c r="J165" s="80"/>
      <c r="K165" s="80"/>
      <c r="L165" s="41"/>
      <c r="M165" s="41"/>
      <c r="N165" s="80"/>
      <c r="O165" s="80"/>
      <c r="P165" s="41"/>
      <c r="Q165" s="41"/>
      <c r="R165" s="80"/>
      <c r="S165" s="67"/>
      <c r="T165" s="80"/>
    </row>
    <row r="166" spans="2:20" x14ac:dyDescent="0.35">
      <c r="B166" s="39"/>
      <c r="C166" s="78"/>
      <c r="D166" s="79"/>
      <c r="E166" s="79"/>
      <c r="F166" s="79"/>
      <c r="G166" s="80"/>
      <c r="H166" s="67"/>
      <c r="I166" s="67"/>
      <c r="J166" s="80"/>
      <c r="K166" s="80"/>
      <c r="L166" s="41"/>
      <c r="M166" s="41"/>
      <c r="N166" s="80"/>
      <c r="O166" s="80"/>
      <c r="P166" s="41"/>
      <c r="Q166" s="41"/>
      <c r="R166" s="80"/>
      <c r="S166" s="67"/>
      <c r="T166" s="80"/>
    </row>
    <row r="167" spans="2:20" x14ac:dyDescent="0.35">
      <c r="B167" s="39"/>
      <c r="C167" s="78"/>
      <c r="D167" s="79"/>
      <c r="E167" s="79"/>
      <c r="F167" s="79"/>
      <c r="G167" s="80"/>
      <c r="H167" s="67"/>
      <c r="I167" s="67"/>
      <c r="J167" s="80"/>
      <c r="K167" s="80"/>
      <c r="L167" s="41"/>
      <c r="M167" s="41"/>
      <c r="N167" s="80"/>
      <c r="O167" s="80"/>
      <c r="P167" s="41"/>
      <c r="Q167" s="41"/>
      <c r="R167" s="80"/>
      <c r="S167" s="67"/>
      <c r="T167" s="80"/>
    </row>
    <row r="168" spans="2:20" x14ac:dyDescent="0.35">
      <c r="B168" s="39"/>
      <c r="C168" s="78"/>
      <c r="D168" s="79"/>
      <c r="E168" s="79"/>
      <c r="F168" s="79"/>
      <c r="G168" s="80"/>
      <c r="H168" s="67"/>
      <c r="I168" s="67"/>
      <c r="J168" s="80"/>
      <c r="K168" s="80"/>
      <c r="L168" s="41"/>
      <c r="M168" s="41"/>
      <c r="N168" s="80"/>
      <c r="O168" s="80"/>
      <c r="P168" s="41"/>
      <c r="Q168" s="41"/>
      <c r="R168" s="80"/>
      <c r="S168" s="67"/>
      <c r="T168" s="80"/>
    </row>
    <row r="169" spans="2:20" x14ac:dyDescent="0.35">
      <c r="B169" s="39"/>
      <c r="C169" s="78"/>
      <c r="D169" s="79"/>
      <c r="E169" s="79"/>
      <c r="F169" s="79"/>
      <c r="G169" s="80"/>
      <c r="H169" s="67"/>
      <c r="I169" s="67"/>
      <c r="J169" s="80"/>
      <c r="K169" s="80"/>
      <c r="L169" s="41"/>
      <c r="M169" s="41"/>
      <c r="N169" s="80"/>
      <c r="O169" s="80"/>
      <c r="P169" s="41"/>
      <c r="Q169" s="41"/>
      <c r="R169" s="80"/>
      <c r="S169" s="67"/>
      <c r="T169" s="80"/>
    </row>
    <row r="170" spans="2:20" x14ac:dyDescent="0.35">
      <c r="B170" s="39"/>
      <c r="C170" s="78"/>
      <c r="D170" s="79"/>
      <c r="E170" s="79"/>
      <c r="F170" s="79"/>
      <c r="G170" s="80"/>
      <c r="H170" s="67"/>
      <c r="I170" s="67"/>
      <c r="J170" s="80"/>
      <c r="K170" s="80"/>
      <c r="L170" s="41"/>
      <c r="M170" s="41"/>
      <c r="N170" s="80"/>
      <c r="O170" s="80"/>
      <c r="P170" s="41"/>
      <c r="Q170" s="41"/>
      <c r="R170" s="80"/>
      <c r="S170" s="67"/>
      <c r="T170" s="80"/>
    </row>
    <row r="171" spans="2:20" x14ac:dyDescent="0.35">
      <c r="B171" s="39"/>
      <c r="C171" s="78"/>
      <c r="D171" s="79"/>
      <c r="E171" s="79"/>
      <c r="F171" s="79"/>
      <c r="G171" s="80"/>
      <c r="H171" s="67"/>
      <c r="I171" s="67"/>
      <c r="J171" s="80"/>
      <c r="K171" s="80"/>
      <c r="L171" s="41"/>
      <c r="M171" s="41"/>
      <c r="N171" s="80"/>
      <c r="O171" s="80"/>
      <c r="P171" s="41"/>
      <c r="Q171" s="41"/>
      <c r="R171" s="80"/>
      <c r="S171" s="67"/>
      <c r="T171" s="80"/>
    </row>
    <row r="172" spans="2:20" x14ac:dyDescent="0.35">
      <c r="B172" s="39"/>
      <c r="C172" s="78"/>
      <c r="D172" s="79"/>
      <c r="E172" s="79"/>
      <c r="F172" s="79"/>
      <c r="G172" s="80"/>
      <c r="H172" s="67"/>
      <c r="I172" s="67"/>
      <c r="J172" s="80"/>
      <c r="K172" s="80"/>
      <c r="L172" s="41"/>
      <c r="M172" s="41"/>
      <c r="N172" s="80"/>
      <c r="O172" s="80"/>
      <c r="P172" s="41"/>
      <c r="Q172" s="41"/>
      <c r="R172" s="80"/>
      <c r="S172" s="67"/>
      <c r="T172" s="80"/>
    </row>
    <row r="173" spans="2:20" x14ac:dyDescent="0.35">
      <c r="B173" s="39"/>
      <c r="C173" s="78"/>
      <c r="D173" s="79"/>
      <c r="E173" s="79"/>
      <c r="F173" s="79"/>
      <c r="G173" s="80"/>
      <c r="H173" s="67"/>
      <c r="I173" s="67"/>
      <c r="J173" s="80"/>
      <c r="K173" s="80"/>
      <c r="L173" s="41"/>
      <c r="M173" s="41"/>
      <c r="N173" s="80"/>
      <c r="O173" s="80"/>
      <c r="P173" s="41"/>
      <c r="Q173" s="41"/>
      <c r="R173" s="80"/>
      <c r="S173" s="67"/>
      <c r="T173" s="80"/>
    </row>
    <row r="174" spans="2:20" x14ac:dyDescent="0.35">
      <c r="B174" s="39"/>
      <c r="C174" s="78"/>
      <c r="D174" s="79"/>
      <c r="E174" s="79"/>
      <c r="F174" s="79"/>
      <c r="G174" s="80"/>
      <c r="H174" s="67"/>
      <c r="I174" s="67"/>
      <c r="J174" s="80"/>
      <c r="K174" s="80"/>
      <c r="L174" s="41"/>
      <c r="M174" s="41"/>
      <c r="N174" s="80"/>
      <c r="O174" s="80"/>
      <c r="P174" s="41"/>
      <c r="Q174" s="41"/>
      <c r="R174" s="80"/>
      <c r="S174" s="67"/>
      <c r="T174" s="80"/>
    </row>
    <row r="175" spans="2:20" x14ac:dyDescent="0.35">
      <c r="B175" s="39"/>
      <c r="C175" s="78"/>
      <c r="D175" s="79"/>
      <c r="E175" s="79"/>
      <c r="F175" s="79"/>
      <c r="G175" s="80"/>
      <c r="H175" s="67"/>
      <c r="I175" s="67"/>
      <c r="J175" s="80"/>
      <c r="K175" s="80"/>
      <c r="L175" s="41"/>
      <c r="M175" s="41"/>
      <c r="N175" s="80"/>
      <c r="O175" s="80"/>
      <c r="P175" s="41"/>
      <c r="Q175" s="41"/>
      <c r="R175" s="80"/>
      <c r="S175" s="67"/>
      <c r="T175" s="80"/>
    </row>
    <row r="176" spans="2:20" x14ac:dyDescent="0.35">
      <c r="B176" s="39"/>
      <c r="C176" s="78"/>
      <c r="D176" s="79"/>
      <c r="E176" s="79"/>
      <c r="F176" s="79"/>
      <c r="G176" s="80"/>
      <c r="H176" s="67"/>
      <c r="I176" s="67"/>
      <c r="J176" s="80"/>
      <c r="K176" s="80"/>
      <c r="L176" s="41"/>
      <c r="M176" s="41"/>
      <c r="N176" s="80"/>
      <c r="O176" s="80"/>
      <c r="P176" s="41"/>
      <c r="Q176" s="41"/>
      <c r="R176" s="80"/>
      <c r="S176" s="67"/>
      <c r="T176" s="80"/>
    </row>
    <row r="177" spans="2:20" x14ac:dyDescent="0.35">
      <c r="B177" s="39"/>
      <c r="C177" s="78"/>
      <c r="D177" s="79"/>
      <c r="E177" s="79"/>
      <c r="F177" s="79"/>
      <c r="G177" s="80"/>
      <c r="H177" s="67"/>
      <c r="I177" s="67"/>
      <c r="J177" s="80"/>
      <c r="K177" s="80"/>
      <c r="L177" s="41"/>
      <c r="M177" s="41"/>
      <c r="N177" s="80"/>
      <c r="O177" s="80"/>
      <c r="P177" s="41"/>
      <c r="Q177" s="41"/>
      <c r="R177" s="80"/>
      <c r="S177" s="67"/>
      <c r="T177" s="80"/>
    </row>
    <row r="178" spans="2:20" x14ac:dyDescent="0.35">
      <c r="B178" s="39"/>
      <c r="C178" s="78"/>
      <c r="D178" s="79"/>
      <c r="E178" s="79"/>
      <c r="F178" s="79"/>
      <c r="G178" s="80"/>
      <c r="H178" s="67"/>
      <c r="I178" s="67"/>
      <c r="J178" s="80"/>
      <c r="K178" s="80"/>
      <c r="L178" s="41"/>
      <c r="M178" s="41"/>
      <c r="N178" s="80"/>
      <c r="O178" s="80"/>
      <c r="P178" s="41"/>
      <c r="Q178" s="41"/>
      <c r="R178" s="80"/>
      <c r="S178" s="67"/>
      <c r="T178" s="80"/>
    </row>
    <row r="179" spans="2:20" x14ac:dyDescent="0.35">
      <c r="B179" s="39"/>
      <c r="C179" s="78"/>
      <c r="D179" s="79"/>
      <c r="E179" s="79"/>
      <c r="F179" s="79"/>
      <c r="G179" s="80"/>
      <c r="H179" s="67"/>
      <c r="I179" s="67"/>
      <c r="J179" s="80"/>
      <c r="K179" s="80"/>
      <c r="L179" s="41"/>
      <c r="M179" s="41"/>
      <c r="N179" s="80"/>
      <c r="O179" s="80"/>
      <c r="P179" s="41"/>
      <c r="Q179" s="41"/>
      <c r="R179" s="80"/>
      <c r="S179" s="67"/>
      <c r="T179" s="80"/>
    </row>
    <row r="180" spans="2:20" x14ac:dyDescent="0.35">
      <c r="B180" s="39"/>
      <c r="C180" s="78"/>
      <c r="D180" s="79"/>
      <c r="E180" s="79"/>
      <c r="F180" s="79"/>
      <c r="G180" s="80"/>
      <c r="H180" s="67"/>
      <c r="I180" s="67"/>
      <c r="J180" s="80"/>
      <c r="K180" s="80"/>
      <c r="L180" s="41"/>
      <c r="M180" s="41"/>
      <c r="N180" s="80"/>
      <c r="O180" s="80"/>
      <c r="P180" s="41"/>
      <c r="Q180" s="41"/>
      <c r="R180" s="80"/>
      <c r="S180" s="67"/>
      <c r="T180" s="80"/>
    </row>
    <row r="181" spans="2:20" x14ac:dyDescent="0.35">
      <c r="B181" s="39"/>
      <c r="C181" s="78"/>
      <c r="D181" s="79"/>
      <c r="E181" s="79"/>
      <c r="F181" s="79"/>
      <c r="G181" s="80"/>
      <c r="H181" s="67"/>
      <c r="I181" s="67"/>
      <c r="J181" s="80"/>
      <c r="K181" s="80"/>
      <c r="L181" s="41"/>
      <c r="M181" s="41"/>
      <c r="N181" s="80"/>
      <c r="O181" s="80"/>
      <c r="P181" s="41"/>
      <c r="Q181" s="41"/>
      <c r="R181" s="80"/>
      <c r="S181" s="67"/>
      <c r="T181" s="80"/>
    </row>
    <row r="182" spans="2:20" x14ac:dyDescent="0.35">
      <c r="B182" s="39"/>
      <c r="C182" s="78"/>
      <c r="D182" s="79"/>
      <c r="E182" s="79"/>
      <c r="F182" s="79"/>
      <c r="G182" s="80"/>
      <c r="H182" s="67"/>
      <c r="I182" s="67"/>
      <c r="J182" s="80"/>
      <c r="K182" s="80"/>
      <c r="L182" s="41"/>
      <c r="M182" s="41"/>
      <c r="N182" s="80"/>
      <c r="O182" s="80"/>
      <c r="P182" s="41"/>
      <c r="Q182" s="41"/>
      <c r="R182" s="80"/>
      <c r="S182" s="67"/>
      <c r="T182" s="80"/>
    </row>
    <row r="183" spans="2:20" x14ac:dyDescent="0.35">
      <c r="B183" s="39"/>
      <c r="C183" s="78"/>
      <c r="D183" s="79"/>
      <c r="E183" s="79"/>
      <c r="F183" s="79"/>
      <c r="G183" s="80"/>
      <c r="H183" s="67"/>
      <c r="I183" s="67"/>
      <c r="J183" s="80"/>
      <c r="K183" s="80"/>
      <c r="L183" s="41"/>
      <c r="M183" s="41"/>
      <c r="N183" s="80"/>
      <c r="O183" s="80"/>
      <c r="P183" s="41"/>
      <c r="Q183" s="41"/>
      <c r="R183" s="80"/>
      <c r="S183" s="67"/>
      <c r="T183" s="80"/>
    </row>
    <row r="184" spans="2:20" x14ac:dyDescent="0.35">
      <c r="B184" s="39"/>
      <c r="C184" s="78"/>
      <c r="D184" s="79"/>
      <c r="E184" s="79"/>
      <c r="F184" s="79"/>
      <c r="G184" s="80"/>
      <c r="H184" s="67"/>
      <c r="I184" s="67"/>
      <c r="J184" s="80"/>
      <c r="K184" s="80"/>
      <c r="L184" s="41"/>
      <c r="M184" s="41"/>
      <c r="N184" s="80"/>
      <c r="O184" s="80"/>
      <c r="P184" s="41"/>
      <c r="Q184" s="41"/>
      <c r="R184" s="80"/>
      <c r="S184" s="67"/>
      <c r="T184" s="80"/>
    </row>
    <row r="185" spans="2:20" x14ac:dyDescent="0.35">
      <c r="B185" s="39"/>
      <c r="C185" s="78"/>
      <c r="D185" s="79"/>
      <c r="E185" s="79"/>
      <c r="F185" s="79"/>
      <c r="G185" s="80"/>
      <c r="H185" s="67"/>
      <c r="I185" s="67"/>
      <c r="J185" s="80"/>
      <c r="K185" s="80"/>
      <c r="L185" s="41"/>
      <c r="M185" s="41"/>
      <c r="N185" s="80"/>
      <c r="O185" s="80"/>
      <c r="P185" s="41"/>
      <c r="Q185" s="41"/>
      <c r="R185" s="80"/>
      <c r="S185" s="67"/>
      <c r="T185" s="80"/>
    </row>
    <row r="186" spans="2:20" x14ac:dyDescent="0.35">
      <c r="B186" s="39"/>
      <c r="C186" s="78"/>
      <c r="D186" s="79"/>
      <c r="E186" s="79"/>
      <c r="F186" s="79"/>
      <c r="G186" s="80"/>
      <c r="H186" s="67"/>
      <c r="I186" s="67"/>
      <c r="J186" s="80"/>
      <c r="K186" s="80"/>
      <c r="L186" s="41"/>
      <c r="M186" s="41"/>
      <c r="N186" s="80"/>
      <c r="O186" s="80"/>
      <c r="P186" s="41"/>
      <c r="Q186" s="41"/>
      <c r="R186" s="80"/>
      <c r="S186" s="67"/>
      <c r="T186" s="80"/>
    </row>
    <row r="187" spans="2:20" x14ac:dyDescent="0.35">
      <c r="B187" s="39"/>
      <c r="C187" s="78"/>
      <c r="D187" s="79"/>
      <c r="E187" s="79"/>
      <c r="F187" s="79"/>
      <c r="G187" s="80"/>
      <c r="H187" s="67"/>
      <c r="I187" s="67"/>
      <c r="J187" s="80"/>
      <c r="K187" s="80"/>
      <c r="L187" s="41"/>
      <c r="M187" s="41"/>
      <c r="N187" s="80"/>
      <c r="O187" s="80"/>
      <c r="P187" s="41"/>
      <c r="Q187" s="41"/>
      <c r="R187" s="80"/>
      <c r="S187" s="67"/>
      <c r="T187" s="80"/>
    </row>
    <row r="188" spans="2:20" x14ac:dyDescent="0.35">
      <c r="B188" s="39"/>
      <c r="C188" s="78"/>
      <c r="D188" s="79"/>
      <c r="E188" s="79"/>
      <c r="F188" s="79"/>
      <c r="G188" s="80"/>
      <c r="H188" s="67"/>
      <c r="I188" s="67"/>
      <c r="J188" s="80"/>
      <c r="K188" s="80"/>
      <c r="L188" s="41"/>
      <c r="M188" s="41"/>
      <c r="N188" s="80"/>
      <c r="O188" s="80"/>
      <c r="P188" s="41"/>
      <c r="Q188" s="41"/>
      <c r="R188" s="80"/>
      <c r="S188" s="67"/>
      <c r="T188" s="80"/>
    </row>
    <row r="189" spans="2:20" x14ac:dyDescent="0.35">
      <c r="B189" s="39"/>
      <c r="C189" s="78"/>
      <c r="D189" s="79"/>
      <c r="E189" s="79"/>
      <c r="F189" s="79"/>
      <c r="G189" s="80"/>
      <c r="H189" s="67"/>
      <c r="I189" s="67"/>
      <c r="J189" s="80"/>
      <c r="K189" s="80"/>
      <c r="L189" s="41"/>
      <c r="M189" s="41"/>
      <c r="N189" s="80"/>
      <c r="O189" s="80"/>
      <c r="P189" s="41"/>
      <c r="Q189" s="41"/>
      <c r="R189" s="80"/>
      <c r="S189" s="67"/>
      <c r="T189" s="80"/>
    </row>
    <row r="190" spans="2:20" x14ac:dyDescent="0.35">
      <c r="B190" s="39"/>
      <c r="C190" s="78"/>
      <c r="D190" s="79"/>
      <c r="E190" s="79"/>
      <c r="F190" s="79"/>
      <c r="G190" s="80"/>
      <c r="H190" s="67"/>
      <c r="I190" s="67"/>
      <c r="J190" s="80"/>
      <c r="K190" s="80"/>
      <c r="L190" s="41"/>
      <c r="M190" s="41"/>
      <c r="N190" s="80"/>
      <c r="O190" s="80"/>
      <c r="P190" s="41"/>
      <c r="Q190" s="41"/>
      <c r="R190" s="80"/>
      <c r="S190" s="67"/>
      <c r="T190" s="80"/>
    </row>
    <row r="191" spans="2:20" x14ac:dyDescent="0.35">
      <c r="B191" s="39"/>
      <c r="C191" s="78"/>
      <c r="D191" s="79"/>
      <c r="E191" s="79"/>
      <c r="F191" s="79"/>
      <c r="G191" s="80"/>
      <c r="H191" s="67"/>
      <c r="I191" s="67"/>
      <c r="J191" s="80"/>
      <c r="K191" s="80"/>
      <c r="L191" s="41"/>
      <c r="M191" s="41"/>
      <c r="N191" s="80"/>
      <c r="O191" s="80"/>
      <c r="P191" s="41"/>
      <c r="Q191" s="41"/>
      <c r="R191" s="80"/>
      <c r="S191" s="67"/>
      <c r="T191" s="80"/>
    </row>
    <row r="192" spans="2:20" x14ac:dyDescent="0.35">
      <c r="B192" s="39"/>
      <c r="C192" s="78"/>
      <c r="D192" s="79"/>
      <c r="E192" s="79"/>
      <c r="F192" s="79"/>
      <c r="G192" s="80"/>
      <c r="H192" s="67"/>
      <c r="I192" s="67"/>
      <c r="J192" s="80"/>
      <c r="K192" s="80"/>
      <c r="L192" s="41"/>
      <c r="M192" s="41"/>
      <c r="N192" s="80"/>
      <c r="O192" s="80"/>
      <c r="P192" s="41"/>
      <c r="Q192" s="41"/>
      <c r="R192" s="80"/>
      <c r="S192" s="67"/>
      <c r="T192" s="80"/>
    </row>
    <row r="193" spans="2:20" x14ac:dyDescent="0.35">
      <c r="B193" s="39"/>
      <c r="C193" s="78"/>
      <c r="D193" s="79"/>
      <c r="E193" s="79"/>
      <c r="F193" s="79"/>
      <c r="G193" s="80"/>
      <c r="H193" s="67"/>
      <c r="I193" s="67"/>
      <c r="J193" s="80"/>
      <c r="K193" s="80"/>
      <c r="L193" s="41"/>
      <c r="M193" s="41"/>
      <c r="N193" s="80"/>
      <c r="O193" s="80"/>
      <c r="P193" s="41"/>
      <c r="Q193" s="41"/>
      <c r="R193" s="80"/>
      <c r="S193" s="67"/>
      <c r="T193" s="80"/>
    </row>
    <row r="194" spans="2:20" x14ac:dyDescent="0.35">
      <c r="B194" s="39"/>
      <c r="C194" s="78"/>
      <c r="D194" s="79"/>
      <c r="E194" s="79"/>
      <c r="F194" s="79"/>
      <c r="G194" s="80"/>
      <c r="H194" s="67"/>
      <c r="I194" s="67"/>
      <c r="J194" s="80"/>
      <c r="K194" s="80"/>
      <c r="L194" s="41"/>
      <c r="M194" s="41"/>
      <c r="N194" s="80"/>
      <c r="O194" s="80"/>
      <c r="P194" s="41"/>
      <c r="Q194" s="41"/>
      <c r="R194" s="80"/>
      <c r="S194" s="67"/>
      <c r="T194" s="80"/>
    </row>
    <row r="195" spans="2:20" x14ac:dyDescent="0.35">
      <c r="B195" s="39"/>
      <c r="C195" s="78"/>
      <c r="D195" s="79"/>
      <c r="E195" s="79"/>
      <c r="F195" s="79"/>
      <c r="G195" s="80"/>
      <c r="H195" s="67"/>
      <c r="I195" s="67"/>
      <c r="J195" s="80"/>
      <c r="K195" s="80"/>
      <c r="L195" s="41"/>
      <c r="M195" s="41"/>
      <c r="N195" s="80"/>
      <c r="O195" s="80"/>
      <c r="P195" s="41"/>
      <c r="Q195" s="41"/>
      <c r="R195" s="80"/>
      <c r="S195" s="67"/>
      <c r="T195" s="80"/>
    </row>
    <row r="196" spans="2:20" x14ac:dyDescent="0.35">
      <c r="B196" s="39"/>
      <c r="C196" s="78"/>
      <c r="D196" s="79"/>
      <c r="E196" s="79"/>
      <c r="F196" s="79"/>
      <c r="G196" s="80"/>
      <c r="H196" s="67"/>
      <c r="I196" s="67"/>
      <c r="J196" s="80"/>
      <c r="K196" s="80"/>
      <c r="L196" s="41"/>
      <c r="M196" s="41"/>
      <c r="N196" s="80"/>
      <c r="O196" s="80"/>
      <c r="P196" s="41"/>
      <c r="Q196" s="41"/>
      <c r="R196" s="80"/>
      <c r="S196" s="67"/>
      <c r="T196" s="80"/>
    </row>
    <row r="197" spans="2:20" x14ac:dyDescent="0.35">
      <c r="B197" s="39"/>
      <c r="C197" s="78"/>
      <c r="D197" s="79"/>
      <c r="E197" s="79"/>
      <c r="F197" s="79"/>
      <c r="G197" s="80"/>
      <c r="H197" s="67"/>
      <c r="I197" s="67"/>
      <c r="J197" s="80"/>
      <c r="K197" s="80"/>
      <c r="L197" s="41"/>
      <c r="M197" s="41"/>
      <c r="N197" s="80"/>
      <c r="O197" s="80"/>
      <c r="P197" s="41"/>
      <c r="Q197" s="41"/>
      <c r="R197" s="80"/>
      <c r="S197" s="67"/>
      <c r="T197" s="80"/>
    </row>
    <row r="198" spans="2:20" x14ac:dyDescent="0.35">
      <c r="B198" s="39"/>
      <c r="C198" s="78"/>
      <c r="D198" s="79"/>
      <c r="E198" s="79"/>
      <c r="F198" s="79"/>
      <c r="G198" s="80"/>
      <c r="H198" s="67"/>
      <c r="I198" s="67"/>
      <c r="J198" s="80"/>
      <c r="K198" s="80"/>
      <c r="L198" s="41"/>
      <c r="M198" s="41"/>
      <c r="N198" s="80"/>
      <c r="O198" s="80"/>
      <c r="P198" s="41"/>
      <c r="Q198" s="41"/>
      <c r="R198" s="80"/>
      <c r="S198" s="67"/>
      <c r="T198" s="80"/>
    </row>
    <row r="199" spans="2:20" x14ac:dyDescent="0.35">
      <c r="B199" s="39"/>
      <c r="C199" s="78"/>
      <c r="D199" s="79"/>
      <c r="E199" s="79"/>
      <c r="F199" s="79"/>
      <c r="G199" s="80"/>
      <c r="H199" s="67"/>
      <c r="I199" s="67"/>
      <c r="J199" s="80"/>
      <c r="K199" s="80"/>
      <c r="L199" s="41"/>
      <c r="M199" s="41"/>
      <c r="N199" s="80"/>
      <c r="O199" s="80"/>
      <c r="P199" s="41"/>
      <c r="Q199" s="41"/>
      <c r="R199" s="80"/>
      <c r="S199" s="67"/>
      <c r="T199" s="80"/>
    </row>
    <row r="200" spans="2:20" x14ac:dyDescent="0.35">
      <c r="B200" s="39"/>
      <c r="C200" s="78"/>
      <c r="D200" s="79"/>
      <c r="E200" s="79"/>
      <c r="F200" s="79"/>
      <c r="G200" s="80"/>
      <c r="H200" s="67"/>
      <c r="I200" s="67"/>
      <c r="J200" s="80"/>
      <c r="K200" s="80"/>
      <c r="L200" s="41"/>
      <c r="M200" s="41"/>
      <c r="N200" s="80"/>
      <c r="O200" s="80"/>
      <c r="P200" s="41"/>
      <c r="Q200" s="41"/>
      <c r="R200" s="80"/>
      <c r="S200" s="67"/>
      <c r="T200" s="80"/>
    </row>
    <row r="201" spans="2:20" x14ac:dyDescent="0.35">
      <c r="B201" s="39"/>
      <c r="C201" s="78"/>
      <c r="D201" s="79"/>
      <c r="E201" s="79"/>
      <c r="F201" s="79"/>
      <c r="G201" s="80"/>
      <c r="H201" s="67"/>
      <c r="I201" s="67"/>
      <c r="J201" s="80"/>
      <c r="K201" s="80"/>
      <c r="L201" s="41"/>
      <c r="M201" s="41"/>
      <c r="N201" s="80"/>
      <c r="O201" s="80"/>
      <c r="P201" s="41"/>
      <c r="Q201" s="41"/>
      <c r="R201" s="80"/>
      <c r="S201" s="67"/>
      <c r="T201" s="80"/>
    </row>
    <row r="202" spans="2:20" x14ac:dyDescent="0.35">
      <c r="B202" s="39"/>
      <c r="C202" s="78"/>
      <c r="D202" s="79"/>
      <c r="E202" s="79"/>
      <c r="F202" s="79"/>
      <c r="G202" s="80"/>
      <c r="H202" s="67"/>
      <c r="I202" s="67"/>
      <c r="J202" s="80"/>
      <c r="K202" s="80"/>
      <c r="L202" s="41"/>
      <c r="M202" s="41"/>
      <c r="N202" s="80"/>
      <c r="O202" s="80"/>
      <c r="P202" s="41"/>
      <c r="Q202" s="41"/>
      <c r="R202" s="80"/>
      <c r="S202" s="67"/>
      <c r="T202" s="80"/>
    </row>
    <row r="203" spans="2:20" x14ac:dyDescent="0.35">
      <c r="B203" s="39"/>
      <c r="C203" s="78"/>
      <c r="D203" s="79"/>
      <c r="E203" s="79"/>
      <c r="F203" s="79"/>
      <c r="G203" s="80"/>
      <c r="H203" s="67"/>
      <c r="I203" s="67"/>
      <c r="J203" s="80"/>
      <c r="K203" s="80"/>
      <c r="L203" s="41"/>
      <c r="M203" s="41"/>
      <c r="N203" s="80"/>
      <c r="O203" s="80"/>
      <c r="P203" s="41"/>
      <c r="Q203" s="41"/>
      <c r="R203" s="80"/>
      <c r="S203" s="67"/>
      <c r="T203" s="80"/>
    </row>
    <row r="204" spans="2:20" x14ac:dyDescent="0.35">
      <c r="B204" s="39"/>
      <c r="C204" s="78"/>
      <c r="D204" s="79"/>
      <c r="E204" s="79"/>
      <c r="F204" s="79"/>
      <c r="G204" s="80"/>
      <c r="H204" s="67"/>
      <c r="I204" s="67"/>
      <c r="J204" s="80"/>
      <c r="K204" s="80"/>
      <c r="L204" s="41"/>
      <c r="M204" s="41"/>
      <c r="N204" s="80"/>
      <c r="O204" s="80"/>
      <c r="P204" s="41"/>
      <c r="Q204" s="41"/>
      <c r="R204" s="80"/>
      <c r="S204" s="67"/>
      <c r="T204" s="80"/>
    </row>
    <row r="205" spans="2:20" x14ac:dyDescent="0.35">
      <c r="B205" s="39"/>
      <c r="C205" s="78"/>
      <c r="D205" s="79"/>
      <c r="E205" s="79"/>
      <c r="F205" s="79"/>
      <c r="G205" s="80"/>
      <c r="H205" s="67"/>
      <c r="I205" s="67"/>
      <c r="J205" s="80"/>
      <c r="K205" s="80"/>
      <c r="L205" s="41"/>
      <c r="M205" s="41"/>
      <c r="N205" s="80"/>
      <c r="O205" s="80"/>
      <c r="P205" s="41"/>
      <c r="Q205" s="41"/>
      <c r="R205" s="80"/>
      <c r="S205" s="67"/>
      <c r="T205" s="80"/>
    </row>
    <row r="206" spans="2:20" x14ac:dyDescent="0.35">
      <c r="B206" s="39"/>
      <c r="C206" s="78"/>
      <c r="D206" s="79"/>
      <c r="E206" s="79"/>
      <c r="F206" s="79"/>
      <c r="G206" s="80"/>
      <c r="H206" s="67"/>
      <c r="I206" s="67"/>
      <c r="J206" s="80"/>
      <c r="K206" s="80"/>
      <c r="L206" s="41"/>
      <c r="M206" s="41"/>
      <c r="N206" s="80"/>
      <c r="O206" s="80"/>
      <c r="P206" s="41"/>
      <c r="Q206" s="41"/>
      <c r="R206" s="80"/>
      <c r="S206" s="67"/>
      <c r="T206" s="80"/>
    </row>
    <row r="207" spans="2:20" x14ac:dyDescent="0.35">
      <c r="B207" s="39"/>
      <c r="C207" s="78"/>
      <c r="D207" s="79"/>
      <c r="E207" s="79"/>
      <c r="F207" s="79"/>
      <c r="G207" s="80"/>
      <c r="H207" s="67"/>
      <c r="I207" s="67"/>
      <c r="J207" s="80"/>
      <c r="K207" s="80"/>
      <c r="L207" s="41"/>
      <c r="M207" s="41"/>
      <c r="N207" s="80"/>
      <c r="O207" s="80"/>
      <c r="P207" s="41"/>
      <c r="Q207" s="41"/>
      <c r="R207" s="80"/>
      <c r="S207" s="67"/>
      <c r="T207" s="80"/>
    </row>
    <row r="208" spans="2:20" x14ac:dyDescent="0.35">
      <c r="B208" s="39"/>
      <c r="C208" s="78"/>
      <c r="D208" s="79"/>
      <c r="E208" s="79"/>
      <c r="F208" s="79"/>
      <c r="G208" s="80"/>
      <c r="H208" s="67"/>
      <c r="I208" s="67"/>
      <c r="J208" s="80"/>
      <c r="K208" s="80"/>
      <c r="L208" s="41"/>
      <c r="M208" s="41"/>
      <c r="N208" s="80"/>
      <c r="O208" s="80"/>
      <c r="P208" s="41"/>
      <c r="Q208" s="41"/>
      <c r="R208" s="80"/>
      <c r="S208" s="67"/>
      <c r="T208" s="80"/>
    </row>
    <row r="209" spans="2:20" x14ac:dyDescent="0.35">
      <c r="B209" s="39"/>
      <c r="C209" s="78"/>
      <c r="D209" s="79"/>
      <c r="E209" s="79"/>
      <c r="F209" s="79"/>
      <c r="G209" s="80"/>
      <c r="H209" s="67"/>
      <c r="I209" s="67"/>
      <c r="J209" s="80"/>
      <c r="K209" s="80"/>
      <c r="L209" s="41"/>
      <c r="M209" s="41"/>
      <c r="N209" s="80"/>
      <c r="O209" s="80"/>
      <c r="P209" s="41"/>
      <c r="Q209" s="41"/>
      <c r="R209" s="80"/>
      <c r="S209" s="67"/>
      <c r="T209" s="80"/>
    </row>
    <row r="210" spans="2:20" x14ac:dyDescent="0.35">
      <c r="B210" s="39"/>
      <c r="C210" s="78"/>
      <c r="D210" s="79"/>
      <c r="E210" s="79"/>
      <c r="F210" s="79"/>
      <c r="G210" s="80"/>
      <c r="H210" s="67"/>
      <c r="I210" s="67"/>
      <c r="J210" s="80"/>
      <c r="K210" s="80"/>
      <c r="L210" s="41"/>
      <c r="M210" s="41"/>
      <c r="N210" s="80"/>
      <c r="O210" s="80"/>
      <c r="P210" s="41"/>
      <c r="Q210" s="41"/>
      <c r="R210" s="80"/>
      <c r="S210" s="67"/>
      <c r="T210" s="80"/>
    </row>
    <row r="211" spans="2:20" x14ac:dyDescent="0.35">
      <c r="B211" s="39"/>
      <c r="C211" s="78"/>
      <c r="D211" s="79"/>
      <c r="E211" s="79"/>
      <c r="F211" s="79"/>
      <c r="G211" s="80"/>
      <c r="H211" s="67"/>
      <c r="I211" s="67"/>
      <c r="J211" s="80"/>
      <c r="K211" s="80"/>
      <c r="L211" s="41"/>
      <c r="M211" s="41"/>
      <c r="N211" s="80"/>
      <c r="O211" s="80"/>
      <c r="P211" s="41"/>
      <c r="Q211" s="41"/>
      <c r="R211" s="80"/>
      <c r="S211" s="67"/>
      <c r="T211" s="80"/>
    </row>
    <row r="212" spans="2:20" x14ac:dyDescent="0.35">
      <c r="B212" s="39"/>
      <c r="C212" s="78"/>
      <c r="D212" s="79"/>
      <c r="E212" s="79"/>
      <c r="F212" s="79"/>
      <c r="G212" s="80"/>
      <c r="H212" s="67"/>
      <c r="I212" s="67"/>
      <c r="J212" s="80"/>
      <c r="K212" s="80"/>
      <c r="L212" s="41"/>
      <c r="M212" s="41"/>
      <c r="N212" s="80"/>
      <c r="O212" s="80"/>
      <c r="P212" s="41"/>
      <c r="Q212" s="41"/>
      <c r="R212" s="80"/>
      <c r="S212" s="67"/>
      <c r="T212" s="80"/>
    </row>
    <row r="213" spans="2:20" x14ac:dyDescent="0.35">
      <c r="B213" s="39"/>
      <c r="C213" s="78"/>
      <c r="D213" s="79"/>
      <c r="E213" s="79"/>
      <c r="F213" s="79"/>
      <c r="G213" s="80"/>
      <c r="H213" s="67"/>
      <c r="I213" s="67"/>
      <c r="J213" s="80"/>
      <c r="K213" s="80"/>
      <c r="L213" s="41"/>
      <c r="M213" s="41"/>
      <c r="N213" s="80"/>
      <c r="O213" s="80"/>
      <c r="P213" s="41"/>
      <c r="Q213" s="41"/>
      <c r="R213" s="80"/>
      <c r="S213" s="67"/>
      <c r="T213" s="80"/>
    </row>
    <row r="214" spans="2:20" x14ac:dyDescent="0.35">
      <c r="B214" s="39"/>
      <c r="C214" s="78"/>
      <c r="D214" s="79"/>
      <c r="E214" s="79"/>
      <c r="F214" s="79"/>
      <c r="G214" s="80"/>
      <c r="H214" s="67"/>
      <c r="I214" s="67"/>
      <c r="J214" s="80"/>
      <c r="K214" s="80"/>
      <c r="L214" s="41"/>
      <c r="M214" s="41"/>
      <c r="N214" s="80"/>
      <c r="O214" s="80"/>
      <c r="P214" s="41"/>
      <c r="Q214" s="41"/>
      <c r="R214" s="80"/>
      <c r="S214" s="67"/>
      <c r="T214" s="80"/>
    </row>
    <row r="215" spans="2:20" x14ac:dyDescent="0.35">
      <c r="B215" s="39"/>
      <c r="C215" s="78"/>
      <c r="D215" s="79"/>
      <c r="E215" s="79"/>
      <c r="F215" s="79"/>
      <c r="G215" s="80"/>
      <c r="H215" s="67"/>
      <c r="I215" s="67"/>
      <c r="J215" s="80"/>
      <c r="K215" s="80"/>
      <c r="L215" s="41"/>
      <c r="M215" s="41"/>
      <c r="N215" s="80"/>
      <c r="O215" s="80"/>
      <c r="P215" s="41"/>
      <c r="Q215" s="41"/>
      <c r="R215" s="80"/>
      <c r="S215" s="67"/>
      <c r="T215" s="80"/>
    </row>
    <row r="216" spans="2:20" x14ac:dyDescent="0.35">
      <c r="B216" s="39"/>
      <c r="C216" s="78"/>
      <c r="D216" s="79"/>
      <c r="E216" s="79"/>
      <c r="F216" s="79"/>
      <c r="G216" s="80"/>
      <c r="H216" s="67"/>
      <c r="I216" s="67"/>
      <c r="J216" s="80"/>
      <c r="K216" s="80"/>
      <c r="L216" s="41"/>
      <c r="M216" s="41"/>
      <c r="N216" s="80"/>
      <c r="O216" s="80"/>
      <c r="P216" s="41"/>
      <c r="Q216" s="41"/>
      <c r="R216" s="80"/>
      <c r="S216" s="67"/>
      <c r="T216" s="80"/>
    </row>
    <row r="217" spans="2:20" x14ac:dyDescent="0.35">
      <c r="B217" s="39"/>
      <c r="C217" s="78"/>
      <c r="D217" s="79"/>
      <c r="E217" s="79"/>
      <c r="F217" s="79"/>
      <c r="G217" s="80"/>
      <c r="H217" s="67"/>
      <c r="I217" s="67"/>
      <c r="J217" s="80"/>
      <c r="K217" s="80"/>
      <c r="L217" s="41"/>
      <c r="M217" s="41"/>
      <c r="N217" s="80"/>
      <c r="O217" s="80"/>
      <c r="P217" s="41"/>
      <c r="Q217" s="41"/>
      <c r="R217" s="80"/>
      <c r="S217" s="67"/>
      <c r="T217" s="80"/>
    </row>
    <row r="218" spans="2:20" x14ac:dyDescent="0.35">
      <c r="B218" s="39"/>
      <c r="C218" s="78"/>
      <c r="D218" s="79"/>
      <c r="E218" s="79"/>
      <c r="F218" s="79"/>
      <c r="G218" s="80"/>
      <c r="H218" s="67"/>
      <c r="I218" s="67"/>
      <c r="J218" s="80"/>
      <c r="K218" s="80"/>
      <c r="L218" s="41"/>
      <c r="M218" s="41"/>
      <c r="N218" s="80"/>
      <c r="O218" s="80"/>
      <c r="P218" s="41"/>
      <c r="Q218" s="41"/>
      <c r="R218" s="80"/>
      <c r="S218" s="67"/>
      <c r="T218" s="80"/>
    </row>
    <row r="219" spans="2:20" x14ac:dyDescent="0.35">
      <c r="B219" s="39"/>
      <c r="C219" s="78"/>
      <c r="D219" s="79"/>
      <c r="E219" s="79"/>
      <c r="F219" s="79"/>
      <c r="G219" s="80"/>
      <c r="H219" s="67"/>
      <c r="I219" s="67"/>
      <c r="J219" s="80"/>
      <c r="K219" s="80"/>
      <c r="L219" s="41"/>
      <c r="M219" s="41"/>
      <c r="N219" s="80"/>
      <c r="O219" s="80"/>
      <c r="P219" s="41"/>
      <c r="Q219" s="41"/>
      <c r="R219" s="80"/>
      <c r="S219" s="67"/>
      <c r="T219" s="80"/>
    </row>
    <row r="220" spans="2:20" x14ac:dyDescent="0.35">
      <c r="B220" s="39"/>
      <c r="C220" s="78"/>
      <c r="D220" s="79"/>
      <c r="E220" s="79"/>
      <c r="F220" s="79"/>
      <c r="G220" s="80"/>
      <c r="H220" s="67"/>
      <c r="I220" s="67"/>
      <c r="J220" s="80"/>
      <c r="K220" s="80"/>
      <c r="L220" s="41"/>
      <c r="M220" s="41"/>
      <c r="N220" s="80"/>
      <c r="O220" s="80"/>
      <c r="P220" s="41"/>
      <c r="Q220" s="41"/>
      <c r="R220" s="80"/>
      <c r="S220" s="67"/>
      <c r="T220" s="80"/>
    </row>
    <row r="221" spans="2:20" x14ac:dyDescent="0.35">
      <c r="B221" s="39"/>
      <c r="C221" s="78"/>
      <c r="D221" s="79"/>
      <c r="E221" s="79"/>
      <c r="F221" s="79"/>
      <c r="G221" s="80"/>
      <c r="H221" s="67"/>
      <c r="I221" s="67"/>
      <c r="J221" s="80"/>
      <c r="K221" s="80"/>
      <c r="L221" s="41"/>
      <c r="M221" s="41"/>
      <c r="N221" s="80"/>
      <c r="O221" s="80"/>
      <c r="P221" s="41"/>
      <c r="Q221" s="41"/>
      <c r="R221" s="80"/>
      <c r="S221" s="67"/>
      <c r="T221" s="80"/>
    </row>
    <row r="222" spans="2:20" x14ac:dyDescent="0.35">
      <c r="B222" s="39"/>
      <c r="C222" s="78"/>
      <c r="D222" s="79"/>
      <c r="E222" s="79"/>
      <c r="F222" s="79"/>
      <c r="G222" s="80"/>
      <c r="H222" s="67"/>
      <c r="I222" s="67"/>
      <c r="J222" s="80"/>
      <c r="K222" s="80"/>
      <c r="L222" s="41"/>
      <c r="M222" s="41"/>
      <c r="N222" s="80"/>
      <c r="O222" s="80"/>
      <c r="P222" s="41"/>
      <c r="Q222" s="41"/>
      <c r="R222" s="80"/>
      <c r="S222" s="67"/>
      <c r="T222" s="80"/>
    </row>
    <row r="223" spans="2:20" x14ac:dyDescent="0.35">
      <c r="B223" s="39"/>
      <c r="C223" s="78"/>
      <c r="D223" s="79"/>
      <c r="E223" s="79"/>
      <c r="F223" s="79"/>
      <c r="G223" s="80"/>
      <c r="H223" s="67"/>
      <c r="I223" s="67"/>
      <c r="J223" s="80"/>
      <c r="K223" s="80"/>
      <c r="L223" s="41"/>
      <c r="M223" s="41"/>
      <c r="N223" s="80"/>
      <c r="O223" s="80"/>
      <c r="P223" s="41"/>
      <c r="Q223" s="41"/>
      <c r="R223" s="80"/>
      <c r="S223" s="67"/>
      <c r="T223" s="80"/>
    </row>
    <row r="224" spans="2:20" x14ac:dyDescent="0.35">
      <c r="B224" s="39"/>
      <c r="C224" s="78"/>
      <c r="D224" s="79"/>
      <c r="E224" s="79"/>
      <c r="F224" s="79"/>
      <c r="G224" s="80"/>
      <c r="H224" s="67"/>
      <c r="I224" s="67"/>
      <c r="J224" s="80"/>
      <c r="K224" s="80"/>
      <c r="L224" s="41"/>
      <c r="M224" s="41"/>
      <c r="N224" s="80"/>
      <c r="O224" s="80"/>
      <c r="P224" s="41"/>
      <c r="Q224" s="41"/>
      <c r="R224" s="80"/>
      <c r="S224" s="67"/>
      <c r="T224" s="80"/>
    </row>
    <row r="225" spans="2:20" x14ac:dyDescent="0.35">
      <c r="B225" s="39"/>
      <c r="C225" s="78"/>
      <c r="D225" s="79"/>
      <c r="E225" s="79"/>
      <c r="F225" s="79"/>
      <c r="G225" s="80"/>
      <c r="H225" s="67"/>
      <c r="I225" s="67"/>
      <c r="J225" s="80"/>
      <c r="K225" s="80"/>
      <c r="L225" s="41"/>
      <c r="M225" s="41"/>
      <c r="N225" s="80"/>
      <c r="O225" s="80"/>
      <c r="P225" s="41"/>
      <c r="Q225" s="41"/>
      <c r="R225" s="80"/>
      <c r="S225" s="67"/>
      <c r="T225" s="80"/>
    </row>
    <row r="226" spans="2:20" x14ac:dyDescent="0.35">
      <c r="B226" s="39"/>
      <c r="C226" s="78"/>
      <c r="D226" s="79"/>
      <c r="E226" s="79"/>
      <c r="F226" s="79"/>
      <c r="G226" s="80"/>
      <c r="H226" s="67"/>
      <c r="I226" s="67"/>
      <c r="J226" s="80"/>
      <c r="K226" s="80"/>
      <c r="L226" s="41"/>
      <c r="M226" s="41"/>
      <c r="N226" s="80"/>
      <c r="O226" s="80"/>
      <c r="P226" s="41"/>
      <c r="Q226" s="41"/>
      <c r="R226" s="80"/>
      <c r="S226" s="67"/>
      <c r="T226" s="80"/>
    </row>
    <row r="227" spans="2:20" x14ac:dyDescent="0.35">
      <c r="B227" s="39"/>
      <c r="C227" s="78"/>
      <c r="D227" s="79"/>
      <c r="E227" s="79"/>
      <c r="F227" s="79"/>
      <c r="G227" s="80"/>
      <c r="H227" s="67"/>
      <c r="I227" s="67"/>
      <c r="J227" s="80"/>
      <c r="K227" s="80"/>
      <c r="L227" s="41"/>
      <c r="M227" s="41"/>
      <c r="N227" s="80"/>
      <c r="O227" s="80"/>
      <c r="P227" s="41"/>
      <c r="Q227" s="41"/>
      <c r="R227" s="80"/>
      <c r="S227" s="67"/>
      <c r="T227" s="80"/>
    </row>
    <row r="228" spans="2:20" x14ac:dyDescent="0.35">
      <c r="B228" s="39"/>
      <c r="C228" s="78"/>
      <c r="D228" s="79"/>
      <c r="E228" s="79"/>
      <c r="F228" s="79"/>
      <c r="G228" s="80"/>
      <c r="H228" s="67"/>
      <c r="I228" s="67"/>
      <c r="J228" s="80"/>
      <c r="K228" s="80"/>
      <c r="L228" s="41"/>
      <c r="M228" s="41"/>
      <c r="N228" s="80"/>
      <c r="O228" s="80"/>
      <c r="P228" s="41"/>
      <c r="Q228" s="41"/>
      <c r="R228" s="80"/>
      <c r="S228" s="67"/>
      <c r="T228" s="80"/>
    </row>
    <row r="229" spans="2:20" x14ac:dyDescent="0.35">
      <c r="B229" s="39"/>
      <c r="C229" s="78"/>
      <c r="D229" s="79"/>
      <c r="E229" s="79"/>
      <c r="F229" s="79"/>
      <c r="G229" s="80"/>
      <c r="H229" s="67"/>
      <c r="I229" s="67"/>
      <c r="J229" s="80"/>
      <c r="K229" s="80"/>
      <c r="L229" s="41"/>
      <c r="M229" s="41"/>
      <c r="N229" s="80"/>
      <c r="O229" s="80"/>
      <c r="P229" s="41"/>
      <c r="Q229" s="41"/>
      <c r="R229" s="80"/>
      <c r="S229" s="67"/>
      <c r="T229" s="80"/>
    </row>
    <row r="230" spans="2:20" x14ac:dyDescent="0.35">
      <c r="B230" s="39"/>
      <c r="C230" s="78"/>
      <c r="D230" s="79"/>
      <c r="E230" s="79"/>
      <c r="F230" s="79"/>
      <c r="G230" s="80"/>
      <c r="H230" s="67"/>
      <c r="I230" s="67"/>
      <c r="J230" s="80"/>
      <c r="K230" s="80"/>
      <c r="L230" s="41"/>
      <c r="M230" s="41"/>
      <c r="N230" s="80"/>
      <c r="O230" s="80"/>
      <c r="P230" s="41"/>
      <c r="Q230" s="41"/>
      <c r="R230" s="80"/>
      <c r="S230" s="67"/>
      <c r="T230" s="80"/>
    </row>
    <row r="231" spans="2:20" x14ac:dyDescent="0.35">
      <c r="B231" s="39"/>
      <c r="C231" s="78"/>
      <c r="D231" s="79"/>
      <c r="E231" s="79"/>
      <c r="F231" s="79"/>
      <c r="G231" s="80"/>
      <c r="H231" s="67"/>
      <c r="I231" s="67"/>
      <c r="J231" s="80"/>
      <c r="K231" s="80"/>
      <c r="L231" s="41"/>
      <c r="M231" s="41"/>
      <c r="N231" s="80"/>
      <c r="O231" s="80"/>
      <c r="P231" s="41"/>
      <c r="Q231" s="41"/>
      <c r="R231" s="80"/>
      <c r="S231" s="67"/>
      <c r="T231" s="80"/>
    </row>
    <row r="232" spans="2:20" x14ac:dyDescent="0.35">
      <c r="B232" s="39"/>
      <c r="C232" s="78"/>
      <c r="D232" s="79"/>
      <c r="E232" s="79"/>
      <c r="F232" s="79"/>
      <c r="G232" s="80"/>
      <c r="H232" s="67"/>
      <c r="I232" s="67"/>
      <c r="J232" s="80"/>
      <c r="K232" s="80"/>
      <c r="L232" s="41"/>
      <c r="M232" s="41"/>
      <c r="N232" s="80"/>
      <c r="O232" s="80"/>
      <c r="P232" s="41"/>
      <c r="Q232" s="41"/>
      <c r="R232" s="80"/>
      <c r="S232" s="67"/>
      <c r="T232" s="80"/>
    </row>
    <row r="233" spans="2:20" x14ac:dyDescent="0.35">
      <c r="B233" s="39"/>
      <c r="C233" s="78"/>
      <c r="D233" s="79"/>
      <c r="E233" s="79"/>
      <c r="F233" s="79"/>
      <c r="G233" s="80"/>
      <c r="H233" s="67"/>
      <c r="I233" s="67"/>
      <c r="J233" s="80"/>
      <c r="K233" s="80"/>
      <c r="L233" s="41"/>
      <c r="M233" s="41"/>
      <c r="N233" s="80"/>
      <c r="O233" s="80"/>
      <c r="P233" s="41"/>
      <c r="Q233" s="41"/>
      <c r="R233" s="80"/>
      <c r="S233" s="67"/>
      <c r="T233" s="80"/>
    </row>
    <row r="234" spans="2:20" x14ac:dyDescent="0.35">
      <c r="B234" s="39"/>
      <c r="C234" s="78"/>
      <c r="D234" s="79"/>
      <c r="E234" s="79"/>
      <c r="F234" s="79"/>
      <c r="G234" s="80"/>
      <c r="H234" s="67"/>
      <c r="I234" s="67"/>
      <c r="J234" s="80"/>
      <c r="K234" s="80"/>
      <c r="L234" s="41"/>
      <c r="M234" s="41"/>
      <c r="N234" s="80"/>
      <c r="O234" s="80"/>
      <c r="P234" s="41"/>
      <c r="Q234" s="41"/>
      <c r="R234" s="80"/>
      <c r="S234" s="67"/>
      <c r="T234" s="80"/>
    </row>
    <row r="235" spans="2:20" x14ac:dyDescent="0.35">
      <c r="B235" s="39"/>
      <c r="C235" s="78"/>
      <c r="D235" s="79"/>
      <c r="E235" s="79"/>
      <c r="F235" s="79"/>
      <c r="G235" s="80"/>
      <c r="H235" s="67"/>
      <c r="I235" s="67"/>
      <c r="J235" s="80"/>
      <c r="K235" s="80"/>
      <c r="L235" s="41"/>
      <c r="M235" s="41"/>
      <c r="N235" s="80"/>
      <c r="O235" s="80"/>
      <c r="P235" s="41"/>
      <c r="Q235" s="41"/>
      <c r="R235" s="80"/>
      <c r="S235" s="67"/>
      <c r="T235" s="80"/>
    </row>
    <row r="236" spans="2:20" x14ac:dyDescent="0.35">
      <c r="B236" s="39"/>
      <c r="C236" s="78"/>
      <c r="D236" s="79"/>
      <c r="E236" s="79"/>
      <c r="F236" s="79"/>
      <c r="G236" s="80"/>
      <c r="H236" s="67"/>
      <c r="I236" s="67"/>
      <c r="J236" s="80"/>
      <c r="K236" s="80"/>
      <c r="L236" s="41"/>
      <c r="M236" s="41"/>
      <c r="N236" s="80"/>
      <c r="O236" s="80"/>
      <c r="P236" s="41"/>
      <c r="Q236" s="41"/>
      <c r="R236" s="80"/>
      <c r="S236" s="67"/>
      <c r="T236" s="80"/>
    </row>
    <row r="237" spans="2:20" x14ac:dyDescent="0.35">
      <c r="B237" s="39"/>
      <c r="C237" s="78"/>
      <c r="D237" s="79"/>
      <c r="E237" s="79"/>
      <c r="F237" s="79"/>
      <c r="G237" s="80"/>
      <c r="H237" s="67"/>
      <c r="I237" s="67"/>
      <c r="J237" s="80"/>
      <c r="K237" s="80"/>
      <c r="L237" s="41"/>
      <c r="M237" s="41"/>
      <c r="N237" s="80"/>
      <c r="O237" s="80"/>
      <c r="P237" s="41"/>
      <c r="Q237" s="41"/>
      <c r="R237" s="80"/>
      <c r="S237" s="67"/>
      <c r="T237" s="80"/>
    </row>
    <row r="238" spans="2:20" x14ac:dyDescent="0.35">
      <c r="B238" s="39"/>
      <c r="C238" s="78"/>
      <c r="D238" s="79"/>
      <c r="E238" s="79"/>
      <c r="F238" s="79"/>
      <c r="G238" s="80"/>
      <c r="H238" s="67"/>
      <c r="I238" s="67"/>
      <c r="J238" s="80"/>
      <c r="K238" s="80"/>
      <c r="L238" s="41"/>
      <c r="M238" s="41"/>
      <c r="N238" s="80"/>
      <c r="O238" s="80"/>
      <c r="P238" s="41"/>
      <c r="Q238" s="41"/>
      <c r="R238" s="80"/>
      <c r="S238" s="67"/>
      <c r="T238" s="80"/>
    </row>
    <row r="239" spans="2:20" x14ac:dyDescent="0.35">
      <c r="B239" s="39"/>
      <c r="C239" s="78"/>
      <c r="D239" s="79"/>
      <c r="E239" s="79"/>
      <c r="F239" s="79"/>
      <c r="G239" s="80"/>
      <c r="H239" s="67"/>
      <c r="I239" s="67"/>
      <c r="J239" s="80"/>
      <c r="K239" s="80"/>
      <c r="L239" s="41"/>
      <c r="M239" s="41"/>
      <c r="N239" s="80"/>
      <c r="O239" s="80"/>
      <c r="P239" s="41"/>
      <c r="Q239" s="41"/>
      <c r="R239" s="80"/>
      <c r="S239" s="67"/>
      <c r="T239" s="80"/>
    </row>
    <row r="240" spans="2:20" x14ac:dyDescent="0.35">
      <c r="B240" s="39"/>
      <c r="C240" s="78"/>
      <c r="D240" s="79"/>
      <c r="E240" s="79"/>
      <c r="F240" s="79"/>
      <c r="G240" s="80"/>
      <c r="H240" s="67"/>
      <c r="I240" s="67"/>
      <c r="J240" s="80"/>
      <c r="K240" s="80"/>
      <c r="L240" s="41"/>
      <c r="M240" s="41"/>
      <c r="N240" s="80"/>
      <c r="O240" s="80"/>
      <c r="P240" s="41"/>
      <c r="Q240" s="41"/>
      <c r="R240" s="80"/>
      <c r="S240" s="67"/>
      <c r="T240" s="80"/>
    </row>
    <row r="241" spans="2:20" x14ac:dyDescent="0.35">
      <c r="B241" s="39"/>
      <c r="C241" s="78"/>
      <c r="D241" s="79"/>
      <c r="E241" s="79"/>
      <c r="F241" s="79"/>
      <c r="G241" s="80"/>
      <c r="H241" s="67"/>
      <c r="I241" s="67"/>
      <c r="J241" s="80"/>
      <c r="K241" s="80"/>
      <c r="L241" s="41"/>
      <c r="M241" s="41"/>
      <c r="N241" s="80"/>
      <c r="O241" s="80"/>
      <c r="P241" s="41"/>
      <c r="Q241" s="41"/>
      <c r="R241" s="80"/>
      <c r="S241" s="67"/>
      <c r="T241" s="80"/>
    </row>
    <row r="242" spans="2:20" x14ac:dyDescent="0.35">
      <c r="B242" s="39"/>
      <c r="C242" s="78"/>
      <c r="D242" s="79"/>
      <c r="E242" s="79"/>
      <c r="F242" s="79"/>
      <c r="G242" s="80"/>
      <c r="H242" s="67"/>
      <c r="I242" s="67"/>
      <c r="J242" s="80"/>
      <c r="K242" s="80"/>
      <c r="L242" s="41"/>
      <c r="M242" s="41"/>
      <c r="N242" s="80"/>
      <c r="O242" s="80"/>
      <c r="P242" s="41"/>
      <c r="Q242" s="41"/>
      <c r="R242" s="80"/>
      <c r="S242" s="67"/>
      <c r="T242" s="80"/>
    </row>
    <row r="243" spans="2:20" x14ac:dyDescent="0.35">
      <c r="B243" s="39"/>
      <c r="C243" s="78"/>
      <c r="D243" s="79"/>
      <c r="E243" s="79"/>
      <c r="F243" s="79"/>
      <c r="G243" s="80"/>
      <c r="H243" s="67"/>
      <c r="I243" s="67"/>
      <c r="J243" s="80"/>
      <c r="K243" s="80"/>
      <c r="L243" s="41"/>
      <c r="M243" s="41"/>
      <c r="N243" s="80"/>
      <c r="O243" s="80"/>
      <c r="P243" s="41"/>
      <c r="Q243" s="41"/>
      <c r="R243" s="80"/>
      <c r="S243" s="67"/>
      <c r="T243" s="80"/>
    </row>
    <row r="244" spans="2:20" x14ac:dyDescent="0.35">
      <c r="B244" s="39"/>
      <c r="C244" s="78"/>
      <c r="D244" s="79"/>
      <c r="E244" s="79"/>
      <c r="F244" s="79"/>
      <c r="G244" s="80"/>
      <c r="H244" s="67"/>
      <c r="I244" s="67"/>
      <c r="J244" s="80"/>
      <c r="K244" s="80"/>
      <c r="L244" s="41"/>
      <c r="M244" s="41"/>
      <c r="N244" s="80"/>
      <c r="O244" s="80"/>
      <c r="P244" s="41"/>
      <c r="Q244" s="41"/>
      <c r="R244" s="80"/>
      <c r="S244" s="67"/>
      <c r="T244" s="80"/>
    </row>
    <row r="245" spans="2:20" x14ac:dyDescent="0.35">
      <c r="B245" s="39"/>
      <c r="C245" s="78"/>
      <c r="D245" s="79"/>
      <c r="E245" s="79"/>
      <c r="F245" s="79"/>
      <c r="G245" s="80"/>
      <c r="H245" s="67"/>
      <c r="I245" s="67"/>
      <c r="J245" s="80"/>
      <c r="K245" s="80"/>
      <c r="L245" s="41"/>
      <c r="M245" s="41"/>
      <c r="N245" s="80"/>
      <c r="O245" s="80"/>
      <c r="P245" s="41"/>
      <c r="Q245" s="41"/>
      <c r="R245" s="80"/>
      <c r="S245" s="67"/>
      <c r="T245" s="80"/>
    </row>
    <row r="246" spans="2:20" x14ac:dyDescent="0.35">
      <c r="B246" s="39"/>
      <c r="C246" s="78"/>
      <c r="D246" s="79"/>
      <c r="E246" s="79"/>
      <c r="F246" s="79"/>
      <c r="G246" s="80"/>
      <c r="H246" s="67"/>
      <c r="I246" s="67"/>
      <c r="J246" s="80"/>
      <c r="K246" s="80"/>
      <c r="L246" s="41"/>
      <c r="M246" s="41"/>
      <c r="N246" s="80"/>
      <c r="O246" s="80"/>
      <c r="P246" s="41"/>
      <c r="Q246" s="41"/>
      <c r="R246" s="80"/>
      <c r="S246" s="67"/>
      <c r="T246" s="80"/>
    </row>
    <row r="247" spans="2:20" x14ac:dyDescent="0.35">
      <c r="B247" s="39"/>
      <c r="C247" s="78"/>
      <c r="D247" s="79"/>
      <c r="E247" s="79"/>
      <c r="F247" s="79"/>
      <c r="G247" s="80"/>
      <c r="H247" s="67"/>
      <c r="I247" s="67"/>
      <c r="J247" s="80"/>
      <c r="K247" s="80"/>
      <c r="L247" s="41"/>
      <c r="M247" s="41"/>
      <c r="N247" s="80"/>
      <c r="O247" s="80"/>
      <c r="P247" s="41"/>
      <c r="Q247" s="41"/>
      <c r="R247" s="80"/>
      <c r="S247" s="67"/>
      <c r="T247" s="80"/>
    </row>
    <row r="248" spans="2:20" x14ac:dyDescent="0.35">
      <c r="B248" s="39"/>
      <c r="C248" s="78"/>
      <c r="D248" s="79"/>
      <c r="E248" s="79"/>
      <c r="F248" s="79"/>
      <c r="G248" s="80"/>
      <c r="H248" s="67"/>
      <c r="I248" s="67"/>
      <c r="J248" s="80"/>
      <c r="K248" s="80"/>
      <c r="L248" s="41"/>
      <c r="M248" s="41"/>
      <c r="N248" s="80"/>
      <c r="O248" s="80"/>
      <c r="P248" s="41"/>
      <c r="Q248" s="41"/>
      <c r="R248" s="80"/>
      <c r="S248" s="67"/>
      <c r="T248" s="80"/>
    </row>
    <row r="249" spans="2:20" x14ac:dyDescent="0.35">
      <c r="B249" s="39"/>
      <c r="C249" s="78"/>
      <c r="D249" s="79"/>
      <c r="E249" s="79"/>
      <c r="F249" s="79"/>
      <c r="G249" s="80"/>
      <c r="H249" s="67"/>
      <c r="I249" s="67"/>
      <c r="J249" s="80"/>
      <c r="K249" s="80"/>
      <c r="L249" s="41"/>
      <c r="M249" s="41"/>
      <c r="N249" s="80"/>
      <c r="O249" s="80"/>
      <c r="P249" s="41"/>
      <c r="Q249" s="41"/>
      <c r="R249" s="80"/>
      <c r="S249" s="67"/>
      <c r="T249" s="80"/>
    </row>
    <row r="250" spans="2:20" x14ac:dyDescent="0.35">
      <c r="B250" s="39"/>
      <c r="C250" s="78"/>
      <c r="D250" s="79"/>
      <c r="E250" s="79"/>
      <c r="F250" s="79"/>
      <c r="G250" s="80"/>
      <c r="H250" s="67"/>
      <c r="I250" s="67"/>
      <c r="J250" s="80"/>
      <c r="K250" s="80"/>
      <c r="L250" s="41"/>
      <c r="M250" s="41"/>
      <c r="N250" s="80"/>
      <c r="O250" s="80"/>
      <c r="P250" s="41"/>
      <c r="Q250" s="41"/>
      <c r="R250" s="80"/>
      <c r="S250" s="67"/>
      <c r="T250" s="80"/>
    </row>
    <row r="251" spans="2:20" x14ac:dyDescent="0.35">
      <c r="B251" s="39"/>
      <c r="C251" s="78"/>
      <c r="D251" s="79"/>
      <c r="E251" s="79"/>
      <c r="F251" s="79"/>
      <c r="G251" s="80"/>
      <c r="H251" s="67"/>
      <c r="I251" s="67"/>
      <c r="J251" s="80"/>
      <c r="K251" s="80"/>
      <c r="L251" s="41"/>
      <c r="M251" s="41"/>
      <c r="N251" s="80"/>
      <c r="O251" s="80"/>
      <c r="P251" s="41"/>
      <c r="Q251" s="41"/>
      <c r="R251" s="80"/>
      <c r="S251" s="67"/>
      <c r="T251" s="80"/>
    </row>
    <row r="252" spans="2:20" x14ac:dyDescent="0.35">
      <c r="B252" s="39"/>
      <c r="C252" s="78"/>
      <c r="D252" s="79"/>
      <c r="E252" s="79"/>
      <c r="F252" s="79"/>
      <c r="G252" s="80"/>
      <c r="H252" s="67"/>
      <c r="I252" s="67"/>
      <c r="J252" s="80"/>
      <c r="K252" s="80"/>
      <c r="L252" s="41"/>
      <c r="M252" s="41"/>
      <c r="N252" s="80"/>
      <c r="O252" s="80"/>
      <c r="P252" s="41"/>
      <c r="Q252" s="41"/>
      <c r="R252" s="80"/>
      <c r="S252" s="67"/>
      <c r="T252" s="80"/>
    </row>
    <row r="253" spans="2:20" x14ac:dyDescent="0.35">
      <c r="B253" s="39"/>
      <c r="C253" s="78"/>
      <c r="D253" s="79"/>
      <c r="E253" s="79"/>
      <c r="F253" s="79"/>
      <c r="G253" s="80"/>
      <c r="H253" s="67"/>
      <c r="I253" s="67"/>
      <c r="J253" s="80"/>
      <c r="K253" s="80"/>
      <c r="L253" s="41"/>
      <c r="M253" s="41"/>
      <c r="N253" s="80"/>
      <c r="O253" s="80"/>
      <c r="P253" s="41"/>
      <c r="Q253" s="41"/>
      <c r="R253" s="80"/>
      <c r="S253" s="67"/>
      <c r="T253" s="80"/>
    </row>
    <row r="254" spans="2:20" x14ac:dyDescent="0.35">
      <c r="B254" s="39"/>
      <c r="C254" s="78"/>
      <c r="D254" s="79"/>
      <c r="E254" s="79"/>
      <c r="F254" s="79"/>
      <c r="G254" s="80"/>
      <c r="H254" s="67"/>
      <c r="I254" s="67"/>
      <c r="J254" s="80"/>
      <c r="K254" s="80"/>
      <c r="L254" s="41"/>
      <c r="M254" s="41"/>
      <c r="N254" s="80"/>
      <c r="O254" s="80"/>
      <c r="P254" s="41"/>
      <c r="Q254" s="41"/>
      <c r="R254" s="80"/>
      <c r="S254" s="67"/>
      <c r="T254" s="80"/>
    </row>
    <row r="255" spans="2:20" x14ac:dyDescent="0.35">
      <c r="B255" s="39"/>
      <c r="C255" s="78"/>
      <c r="D255" s="79"/>
      <c r="E255" s="79"/>
      <c r="F255" s="79"/>
      <c r="G255" s="80"/>
      <c r="H255" s="67"/>
      <c r="I255" s="67"/>
      <c r="J255" s="80"/>
      <c r="K255" s="80"/>
      <c r="L255" s="41"/>
      <c r="M255" s="41"/>
      <c r="N255" s="80"/>
      <c r="O255" s="80"/>
      <c r="P255" s="41"/>
      <c r="Q255" s="41"/>
      <c r="R255" s="80"/>
      <c r="S255" s="67"/>
      <c r="T255" s="80"/>
    </row>
    <row r="256" spans="2:20" x14ac:dyDescent="0.35">
      <c r="B256" s="39"/>
      <c r="C256" s="78"/>
      <c r="D256" s="79"/>
      <c r="E256" s="79"/>
      <c r="F256" s="79"/>
      <c r="G256" s="80"/>
      <c r="H256" s="67"/>
      <c r="I256" s="67"/>
      <c r="J256" s="80"/>
      <c r="K256" s="80"/>
      <c r="L256" s="41"/>
      <c r="M256" s="41"/>
      <c r="N256" s="80"/>
      <c r="O256" s="80"/>
      <c r="P256" s="41"/>
      <c r="Q256" s="41"/>
      <c r="R256" s="80"/>
      <c r="S256" s="67"/>
      <c r="T256" s="80"/>
    </row>
    <row r="257" spans="2:20" x14ac:dyDescent="0.35">
      <c r="B257" s="39"/>
      <c r="C257" s="78"/>
      <c r="D257" s="79"/>
      <c r="E257" s="79"/>
      <c r="F257" s="79"/>
      <c r="G257" s="80"/>
      <c r="H257" s="67"/>
      <c r="I257" s="67"/>
      <c r="J257" s="80"/>
      <c r="K257" s="80"/>
      <c r="L257" s="41"/>
      <c r="M257" s="41"/>
      <c r="N257" s="80"/>
      <c r="O257" s="80"/>
      <c r="P257" s="41"/>
      <c r="Q257" s="41"/>
      <c r="R257" s="80"/>
      <c r="S257" s="67"/>
      <c r="T257" s="80"/>
    </row>
    <row r="258" spans="2:20" x14ac:dyDescent="0.35">
      <c r="B258" s="39"/>
      <c r="C258" s="78"/>
      <c r="D258" s="79"/>
      <c r="E258" s="79"/>
      <c r="F258" s="79"/>
      <c r="G258" s="80"/>
      <c r="H258" s="67"/>
      <c r="I258" s="67"/>
      <c r="J258" s="80"/>
      <c r="K258" s="80"/>
      <c r="L258" s="41"/>
      <c r="M258" s="41"/>
      <c r="N258" s="80"/>
      <c r="O258" s="80"/>
      <c r="P258" s="41"/>
      <c r="Q258" s="41"/>
      <c r="R258" s="80"/>
      <c r="S258" s="67"/>
      <c r="T258" s="80"/>
    </row>
    <row r="259" spans="2:20" x14ac:dyDescent="0.35">
      <c r="B259" s="39"/>
      <c r="C259" s="78"/>
      <c r="D259" s="79"/>
      <c r="E259" s="79"/>
      <c r="F259" s="79"/>
      <c r="G259" s="80"/>
      <c r="H259" s="67"/>
      <c r="I259" s="67"/>
      <c r="J259" s="80"/>
      <c r="K259" s="80"/>
      <c r="L259" s="41"/>
      <c r="M259" s="41"/>
      <c r="N259" s="80"/>
      <c r="O259" s="80"/>
      <c r="P259" s="41"/>
      <c r="Q259" s="41"/>
      <c r="R259" s="80"/>
      <c r="S259" s="67"/>
      <c r="T259" s="80"/>
    </row>
    <row r="260" spans="2:20" x14ac:dyDescent="0.35">
      <c r="B260" s="39"/>
      <c r="C260" s="78"/>
      <c r="D260" s="79"/>
      <c r="E260" s="79"/>
      <c r="F260" s="79"/>
      <c r="G260" s="80"/>
      <c r="H260" s="67"/>
      <c r="I260" s="67"/>
      <c r="J260" s="80"/>
      <c r="K260" s="80"/>
      <c r="L260" s="41"/>
      <c r="M260" s="41"/>
      <c r="N260" s="80"/>
      <c r="O260" s="80"/>
      <c r="P260" s="41"/>
      <c r="Q260" s="41"/>
      <c r="R260" s="80"/>
      <c r="S260" s="67"/>
      <c r="T260" s="80"/>
    </row>
    <row r="261" spans="2:20" x14ac:dyDescent="0.35">
      <c r="B261" s="39"/>
      <c r="C261" s="78"/>
      <c r="D261" s="79"/>
      <c r="E261" s="79"/>
      <c r="F261" s="79"/>
      <c r="G261" s="80"/>
      <c r="H261" s="67"/>
      <c r="I261" s="67"/>
      <c r="J261" s="80"/>
      <c r="K261" s="80"/>
      <c r="L261" s="41"/>
      <c r="M261" s="41"/>
      <c r="N261" s="80"/>
      <c r="O261" s="80"/>
      <c r="P261" s="41"/>
      <c r="Q261" s="41"/>
      <c r="R261" s="80"/>
      <c r="S261" s="67"/>
      <c r="T261" s="80"/>
    </row>
    <row r="262" spans="2:20" x14ac:dyDescent="0.35">
      <c r="B262" s="39"/>
      <c r="C262" s="78"/>
      <c r="D262" s="79"/>
      <c r="E262" s="79"/>
      <c r="F262" s="79"/>
      <c r="G262" s="80"/>
      <c r="H262" s="67"/>
      <c r="I262" s="67"/>
      <c r="J262" s="80"/>
      <c r="K262" s="80"/>
      <c r="L262" s="41"/>
      <c r="M262" s="41"/>
      <c r="N262" s="80"/>
      <c r="O262" s="80"/>
      <c r="P262" s="41"/>
      <c r="Q262" s="41"/>
      <c r="R262" s="80"/>
      <c r="S262" s="67"/>
      <c r="T262" s="80"/>
    </row>
    <row r="263" spans="2:20" x14ac:dyDescent="0.35">
      <c r="B263" s="39"/>
      <c r="C263" s="78"/>
      <c r="D263" s="79"/>
      <c r="E263" s="79"/>
      <c r="F263" s="79"/>
      <c r="G263" s="80"/>
      <c r="H263" s="67"/>
      <c r="I263" s="67"/>
      <c r="J263" s="80"/>
      <c r="K263" s="80"/>
      <c r="L263" s="41"/>
      <c r="M263" s="41"/>
      <c r="N263" s="80"/>
      <c r="O263" s="80"/>
      <c r="P263" s="41"/>
      <c r="Q263" s="41"/>
      <c r="R263" s="80"/>
      <c r="S263" s="67"/>
      <c r="T263" s="80"/>
    </row>
    <row r="264" spans="2:20" x14ac:dyDescent="0.35">
      <c r="B264" s="39"/>
      <c r="C264" s="78"/>
      <c r="D264" s="79"/>
      <c r="E264" s="79"/>
      <c r="F264" s="79"/>
      <c r="G264" s="80"/>
      <c r="H264" s="67"/>
      <c r="I264" s="67"/>
      <c r="J264" s="80"/>
      <c r="K264" s="80"/>
      <c r="L264" s="41"/>
      <c r="M264" s="41"/>
      <c r="N264" s="80"/>
      <c r="O264" s="80"/>
      <c r="P264" s="41"/>
      <c r="Q264" s="41"/>
      <c r="R264" s="80"/>
      <c r="S264" s="67"/>
      <c r="T264" s="80"/>
    </row>
    <row r="265" spans="2:20" x14ac:dyDescent="0.35">
      <c r="B265" s="39"/>
      <c r="C265" s="78"/>
      <c r="D265" s="79"/>
      <c r="E265" s="79"/>
      <c r="F265" s="79"/>
      <c r="G265" s="80"/>
      <c r="H265" s="67"/>
      <c r="I265" s="67"/>
      <c r="J265" s="80"/>
      <c r="K265" s="80"/>
      <c r="L265" s="41"/>
      <c r="M265" s="41"/>
      <c r="N265" s="80"/>
      <c r="O265" s="80"/>
      <c r="P265" s="41"/>
      <c r="Q265" s="41"/>
      <c r="R265" s="80"/>
      <c r="S265" s="67"/>
      <c r="T265" s="80"/>
    </row>
    <row r="266" spans="2:20" x14ac:dyDescent="0.35">
      <c r="B266" s="39"/>
      <c r="C266" s="78"/>
      <c r="D266" s="79"/>
      <c r="E266" s="79"/>
      <c r="F266" s="79"/>
      <c r="G266" s="80"/>
      <c r="H266" s="67"/>
      <c r="I266" s="67"/>
      <c r="J266" s="80"/>
      <c r="K266" s="80"/>
      <c r="L266" s="41"/>
      <c r="M266" s="41"/>
      <c r="N266" s="80"/>
      <c r="O266" s="80"/>
      <c r="P266" s="41"/>
      <c r="Q266" s="41"/>
      <c r="R266" s="80"/>
      <c r="S266" s="67"/>
      <c r="T266" s="80"/>
    </row>
    <row r="267" spans="2:20" x14ac:dyDescent="0.35">
      <c r="B267" s="39"/>
      <c r="C267" s="78"/>
      <c r="D267" s="79"/>
      <c r="E267" s="79"/>
      <c r="F267" s="79"/>
      <c r="G267" s="80"/>
      <c r="H267" s="67"/>
      <c r="I267" s="67"/>
      <c r="J267" s="80"/>
      <c r="K267" s="80"/>
      <c r="L267" s="41"/>
      <c r="M267" s="41"/>
      <c r="N267" s="80"/>
      <c r="O267" s="80"/>
      <c r="P267" s="41"/>
      <c r="Q267" s="41"/>
      <c r="R267" s="80"/>
      <c r="S267" s="67"/>
      <c r="T267" s="80"/>
    </row>
    <row r="268" spans="2:20" x14ac:dyDescent="0.35">
      <c r="B268" s="39"/>
      <c r="C268" s="78"/>
      <c r="D268" s="79"/>
      <c r="E268" s="79"/>
      <c r="F268" s="79"/>
      <c r="G268" s="80"/>
      <c r="H268" s="67"/>
      <c r="I268" s="67"/>
      <c r="J268" s="80"/>
      <c r="K268" s="80"/>
      <c r="L268" s="41"/>
      <c r="M268" s="41"/>
      <c r="N268" s="80"/>
      <c r="O268" s="80"/>
      <c r="P268" s="41"/>
      <c r="Q268" s="41"/>
      <c r="R268" s="80"/>
      <c r="S268" s="67"/>
      <c r="T268" s="80"/>
    </row>
    <row r="269" spans="2:20" x14ac:dyDescent="0.35">
      <c r="B269" s="39"/>
      <c r="C269" s="78"/>
      <c r="D269" s="79"/>
      <c r="E269" s="79"/>
      <c r="F269" s="79"/>
      <c r="G269" s="80"/>
      <c r="H269" s="67"/>
      <c r="I269" s="67"/>
      <c r="J269" s="80"/>
      <c r="K269" s="80"/>
      <c r="L269" s="41"/>
      <c r="M269" s="41"/>
      <c r="N269" s="80"/>
      <c r="O269" s="80"/>
      <c r="P269" s="41"/>
      <c r="Q269" s="41"/>
      <c r="R269" s="80"/>
      <c r="S269" s="67"/>
      <c r="T269" s="80"/>
    </row>
    <row r="270" spans="2:20" x14ac:dyDescent="0.35">
      <c r="B270" s="39"/>
      <c r="C270" s="78"/>
      <c r="D270" s="79"/>
      <c r="E270" s="79"/>
      <c r="F270" s="79"/>
      <c r="G270" s="80"/>
      <c r="H270" s="67"/>
      <c r="I270" s="67"/>
      <c r="J270" s="80"/>
      <c r="K270" s="80"/>
      <c r="L270" s="41"/>
      <c r="M270" s="41"/>
      <c r="N270" s="80"/>
      <c r="O270" s="80"/>
      <c r="P270" s="41"/>
      <c r="Q270" s="41"/>
      <c r="R270" s="80"/>
      <c r="S270" s="67"/>
      <c r="T270" s="80"/>
    </row>
    <row r="271" spans="2:20" x14ac:dyDescent="0.35">
      <c r="B271" s="39"/>
      <c r="C271" s="78"/>
      <c r="D271" s="79"/>
      <c r="E271" s="79"/>
      <c r="F271" s="79"/>
      <c r="G271" s="80"/>
      <c r="H271" s="67"/>
      <c r="I271" s="67"/>
      <c r="J271" s="80"/>
      <c r="K271" s="80"/>
      <c r="L271" s="41"/>
      <c r="M271" s="41"/>
      <c r="N271" s="80"/>
      <c r="O271" s="80"/>
      <c r="P271" s="41"/>
      <c r="Q271" s="41"/>
      <c r="R271" s="80"/>
      <c r="S271" s="67"/>
      <c r="T271" s="80"/>
    </row>
    <row r="272" spans="2:20" x14ac:dyDescent="0.35">
      <c r="B272" s="39"/>
      <c r="C272" s="78"/>
      <c r="D272" s="79"/>
      <c r="E272" s="79"/>
      <c r="F272" s="79"/>
      <c r="G272" s="80"/>
      <c r="H272" s="67"/>
      <c r="I272" s="67"/>
      <c r="J272" s="80"/>
      <c r="K272" s="80"/>
      <c r="L272" s="41"/>
      <c r="M272" s="41"/>
      <c r="N272" s="80"/>
      <c r="O272" s="80"/>
      <c r="P272" s="41"/>
      <c r="Q272" s="41"/>
      <c r="R272" s="80"/>
      <c r="S272" s="67"/>
      <c r="T272" s="80"/>
    </row>
    <row r="273" spans="2:20" x14ac:dyDescent="0.35">
      <c r="B273" s="39"/>
      <c r="C273" s="78"/>
      <c r="D273" s="79"/>
      <c r="E273" s="79"/>
      <c r="F273" s="79"/>
      <c r="G273" s="80"/>
      <c r="H273" s="67"/>
      <c r="I273" s="67"/>
      <c r="J273" s="80"/>
      <c r="K273" s="80"/>
      <c r="L273" s="41"/>
      <c r="M273" s="41"/>
      <c r="N273" s="80"/>
      <c r="O273" s="80"/>
      <c r="P273" s="41"/>
      <c r="Q273" s="41"/>
      <c r="R273" s="80"/>
      <c r="S273" s="67"/>
      <c r="T273" s="80"/>
    </row>
    <row r="274" spans="2:20" x14ac:dyDescent="0.35">
      <c r="B274" s="39"/>
      <c r="C274" s="78"/>
      <c r="D274" s="79"/>
      <c r="E274" s="79"/>
      <c r="F274" s="79"/>
      <c r="G274" s="80"/>
      <c r="H274" s="67"/>
      <c r="I274" s="67"/>
      <c r="J274" s="80"/>
      <c r="K274" s="80"/>
      <c r="L274" s="41"/>
      <c r="M274" s="41"/>
      <c r="N274" s="80"/>
      <c r="O274" s="80"/>
      <c r="P274" s="41"/>
      <c r="Q274" s="41"/>
      <c r="R274" s="80"/>
      <c r="S274" s="67"/>
      <c r="T274" s="80"/>
    </row>
    <row r="275" spans="2:20" x14ac:dyDescent="0.35">
      <c r="B275" s="39"/>
      <c r="C275" s="78"/>
      <c r="D275" s="79"/>
      <c r="E275" s="79"/>
      <c r="F275" s="79"/>
      <c r="G275" s="80"/>
      <c r="H275" s="67"/>
      <c r="I275" s="67"/>
      <c r="J275" s="80"/>
      <c r="K275" s="80"/>
      <c r="L275" s="41"/>
      <c r="M275" s="41"/>
      <c r="N275" s="80"/>
      <c r="O275" s="80"/>
      <c r="P275" s="41"/>
      <c r="Q275" s="41"/>
      <c r="R275" s="80"/>
      <c r="S275" s="67"/>
      <c r="T275" s="80"/>
    </row>
    <row r="276" spans="2:20" x14ac:dyDescent="0.35">
      <c r="B276" s="39"/>
      <c r="C276" s="78"/>
      <c r="D276" s="79"/>
      <c r="E276" s="79"/>
      <c r="F276" s="79"/>
      <c r="G276" s="80"/>
      <c r="H276" s="67"/>
      <c r="I276" s="67"/>
      <c r="J276" s="80"/>
      <c r="K276" s="80"/>
      <c r="L276" s="41"/>
      <c r="M276" s="41"/>
      <c r="N276" s="80"/>
      <c r="O276" s="80"/>
      <c r="P276" s="41"/>
      <c r="Q276" s="41"/>
      <c r="R276" s="80"/>
      <c r="S276" s="67"/>
      <c r="T276" s="80"/>
    </row>
    <row r="277" spans="2:20" x14ac:dyDescent="0.35">
      <c r="B277" s="39"/>
      <c r="C277" s="78"/>
      <c r="D277" s="79"/>
      <c r="E277" s="79"/>
      <c r="F277" s="79"/>
      <c r="G277" s="80"/>
      <c r="H277" s="67"/>
      <c r="I277" s="67"/>
      <c r="J277" s="80"/>
      <c r="K277" s="80"/>
      <c r="L277" s="41"/>
      <c r="M277" s="41"/>
      <c r="N277" s="80"/>
      <c r="O277" s="80"/>
      <c r="P277" s="41"/>
      <c r="Q277" s="41"/>
      <c r="R277" s="80"/>
      <c r="S277" s="67"/>
      <c r="T277" s="80"/>
    </row>
    <row r="278" spans="2:20" x14ac:dyDescent="0.35">
      <c r="B278" s="39"/>
      <c r="C278" s="78"/>
      <c r="D278" s="79"/>
      <c r="E278" s="79"/>
      <c r="F278" s="79"/>
      <c r="G278" s="80"/>
      <c r="H278" s="67"/>
      <c r="I278" s="67"/>
      <c r="J278" s="80"/>
      <c r="K278" s="80"/>
      <c r="L278" s="41"/>
      <c r="M278" s="41"/>
      <c r="N278" s="80"/>
      <c r="O278" s="80"/>
      <c r="P278" s="41"/>
      <c r="Q278" s="41"/>
      <c r="R278" s="80"/>
      <c r="S278" s="67"/>
      <c r="T278" s="80"/>
    </row>
    <row r="279" spans="2:20" x14ac:dyDescent="0.35">
      <c r="B279" s="39"/>
      <c r="C279" s="78"/>
      <c r="D279" s="79"/>
      <c r="E279" s="79"/>
      <c r="F279" s="79"/>
      <c r="G279" s="80"/>
      <c r="H279" s="67"/>
      <c r="I279" s="67"/>
      <c r="J279" s="80"/>
      <c r="K279" s="80"/>
      <c r="L279" s="41"/>
      <c r="M279" s="41"/>
      <c r="N279" s="80"/>
      <c r="O279" s="80"/>
      <c r="P279" s="41"/>
      <c r="Q279" s="41"/>
      <c r="R279" s="80"/>
      <c r="S279" s="67"/>
      <c r="T279" s="80"/>
    </row>
    <row r="280" spans="2:20" x14ac:dyDescent="0.35">
      <c r="B280" s="39"/>
      <c r="C280" s="78"/>
      <c r="D280" s="79"/>
      <c r="E280" s="79"/>
      <c r="F280" s="79"/>
      <c r="G280" s="80"/>
      <c r="H280" s="67"/>
      <c r="I280" s="67"/>
      <c r="J280" s="80"/>
      <c r="K280" s="80"/>
      <c r="L280" s="41"/>
      <c r="M280" s="41"/>
      <c r="N280" s="80"/>
      <c r="O280" s="80"/>
      <c r="P280" s="41"/>
      <c r="Q280" s="41"/>
      <c r="R280" s="80"/>
      <c r="S280" s="67"/>
      <c r="T280" s="80"/>
    </row>
    <row r="281" spans="2:20" x14ac:dyDescent="0.35">
      <c r="B281" s="39"/>
      <c r="C281" s="78"/>
      <c r="D281" s="79"/>
      <c r="E281" s="79"/>
      <c r="F281" s="79"/>
      <c r="G281" s="80"/>
      <c r="H281" s="67"/>
      <c r="I281" s="67"/>
      <c r="J281" s="80"/>
      <c r="K281" s="80"/>
      <c r="L281" s="41"/>
      <c r="M281" s="41"/>
      <c r="N281" s="80"/>
      <c r="O281" s="80"/>
      <c r="P281" s="41"/>
      <c r="Q281" s="41"/>
      <c r="R281" s="80"/>
      <c r="S281" s="67"/>
      <c r="T281" s="80"/>
    </row>
    <row r="282" spans="2:20" x14ac:dyDescent="0.35">
      <c r="B282" s="39"/>
      <c r="C282" s="78"/>
      <c r="D282" s="79"/>
      <c r="E282" s="79"/>
      <c r="F282" s="79"/>
      <c r="G282" s="80"/>
      <c r="H282" s="67"/>
      <c r="I282" s="67"/>
      <c r="J282" s="80"/>
      <c r="K282" s="80"/>
      <c r="L282" s="41"/>
      <c r="M282" s="41"/>
      <c r="N282" s="80"/>
      <c r="O282" s="80"/>
      <c r="P282" s="41"/>
      <c r="Q282" s="41"/>
      <c r="R282" s="80"/>
      <c r="S282" s="67"/>
      <c r="T282" s="80"/>
    </row>
    <row r="283" spans="2:20" x14ac:dyDescent="0.35">
      <c r="B283" s="39"/>
      <c r="C283" s="78"/>
      <c r="D283" s="79"/>
      <c r="E283" s="79"/>
      <c r="F283" s="79"/>
      <c r="G283" s="80"/>
      <c r="H283" s="67"/>
      <c r="I283" s="67"/>
      <c r="J283" s="80"/>
      <c r="K283" s="80"/>
      <c r="L283" s="41"/>
      <c r="M283" s="41"/>
      <c r="N283" s="80"/>
      <c r="O283" s="80"/>
      <c r="P283" s="41"/>
      <c r="Q283" s="41"/>
      <c r="R283" s="80"/>
      <c r="S283" s="67"/>
      <c r="T283" s="80"/>
    </row>
    <row r="284" spans="2:20" x14ac:dyDescent="0.35">
      <c r="B284" s="39"/>
      <c r="C284" s="78"/>
      <c r="D284" s="79"/>
      <c r="E284" s="79"/>
      <c r="F284" s="79"/>
      <c r="G284" s="80"/>
      <c r="H284" s="67"/>
      <c r="I284" s="67"/>
      <c r="J284" s="80"/>
      <c r="K284" s="80"/>
      <c r="L284" s="41"/>
      <c r="M284" s="41"/>
      <c r="N284" s="80"/>
      <c r="O284" s="80"/>
      <c r="P284" s="41"/>
      <c r="Q284" s="41"/>
      <c r="R284" s="80"/>
      <c r="S284" s="67"/>
      <c r="T284" s="80"/>
    </row>
    <row r="285" spans="2:20" x14ac:dyDescent="0.35">
      <c r="B285" s="39"/>
      <c r="C285" s="78"/>
      <c r="D285" s="79"/>
      <c r="E285" s="79"/>
      <c r="F285" s="79"/>
      <c r="G285" s="80"/>
      <c r="H285" s="67"/>
      <c r="I285" s="67"/>
      <c r="J285" s="80"/>
      <c r="K285" s="80"/>
      <c r="L285" s="41"/>
      <c r="M285" s="41"/>
      <c r="N285" s="80"/>
      <c r="O285" s="80"/>
      <c r="P285" s="41"/>
      <c r="Q285" s="41"/>
      <c r="R285" s="80"/>
      <c r="S285" s="67"/>
      <c r="T285" s="80"/>
    </row>
    <row r="286" spans="2:20" x14ac:dyDescent="0.35">
      <c r="B286" s="39"/>
      <c r="C286" s="78"/>
      <c r="D286" s="79"/>
      <c r="E286" s="79"/>
      <c r="F286" s="79"/>
      <c r="G286" s="80"/>
      <c r="H286" s="67"/>
      <c r="I286" s="67"/>
      <c r="J286" s="80"/>
      <c r="K286" s="80"/>
      <c r="L286" s="41"/>
      <c r="M286" s="41"/>
      <c r="N286" s="80"/>
      <c r="O286" s="80"/>
      <c r="P286" s="41"/>
      <c r="Q286" s="41"/>
      <c r="R286" s="80"/>
      <c r="S286" s="67"/>
      <c r="T286" s="80"/>
    </row>
    <row r="287" spans="2:20" x14ac:dyDescent="0.35">
      <c r="B287" s="39"/>
      <c r="C287" s="78"/>
      <c r="D287" s="79"/>
      <c r="E287" s="79"/>
      <c r="F287" s="79"/>
      <c r="G287" s="80"/>
      <c r="H287" s="67"/>
      <c r="I287" s="67"/>
      <c r="J287" s="80"/>
      <c r="K287" s="80"/>
      <c r="L287" s="41"/>
      <c r="M287" s="41"/>
      <c r="N287" s="80"/>
      <c r="O287" s="80"/>
      <c r="P287" s="41"/>
      <c r="Q287" s="41"/>
      <c r="R287" s="80"/>
      <c r="S287" s="67"/>
      <c r="T287" s="80"/>
    </row>
    <row r="288" spans="2:20" x14ac:dyDescent="0.35">
      <c r="B288" s="39"/>
      <c r="C288" s="78"/>
      <c r="D288" s="79"/>
      <c r="E288" s="79"/>
      <c r="F288" s="79"/>
      <c r="G288" s="80"/>
      <c r="H288" s="67"/>
      <c r="I288" s="67"/>
      <c r="J288" s="80"/>
      <c r="K288" s="80"/>
      <c r="L288" s="41"/>
      <c r="M288" s="41"/>
      <c r="N288" s="80"/>
      <c r="O288" s="80"/>
      <c r="P288" s="41"/>
      <c r="Q288" s="41"/>
      <c r="R288" s="80"/>
      <c r="S288" s="67"/>
      <c r="T288" s="80"/>
    </row>
    <row r="289" spans="2:20" x14ac:dyDescent="0.35">
      <c r="B289" s="39"/>
      <c r="C289" s="78"/>
      <c r="D289" s="79"/>
      <c r="E289" s="79"/>
      <c r="F289" s="79"/>
      <c r="G289" s="80"/>
      <c r="H289" s="67"/>
      <c r="I289" s="67"/>
      <c r="J289" s="80"/>
      <c r="K289" s="80"/>
      <c r="L289" s="41"/>
      <c r="M289" s="41"/>
      <c r="N289" s="80"/>
      <c r="O289" s="80"/>
      <c r="P289" s="41"/>
      <c r="Q289" s="41"/>
      <c r="R289" s="80"/>
      <c r="S289" s="67"/>
      <c r="T289" s="80"/>
    </row>
    <row r="290" spans="2:20" x14ac:dyDescent="0.35">
      <c r="B290" s="39"/>
      <c r="C290" s="78"/>
      <c r="D290" s="79"/>
      <c r="E290" s="79"/>
      <c r="F290" s="79"/>
      <c r="G290" s="80"/>
      <c r="H290" s="67"/>
      <c r="I290" s="67"/>
      <c r="J290" s="80"/>
      <c r="K290" s="80"/>
      <c r="L290" s="41"/>
      <c r="M290" s="41"/>
      <c r="N290" s="80"/>
      <c r="O290" s="80"/>
      <c r="P290" s="41"/>
      <c r="Q290" s="41"/>
      <c r="R290" s="80"/>
      <c r="S290" s="67"/>
      <c r="T290" s="80"/>
    </row>
    <row r="291" spans="2:20" x14ac:dyDescent="0.35">
      <c r="B291" s="39"/>
      <c r="C291" s="78"/>
      <c r="D291" s="79"/>
      <c r="E291" s="79"/>
      <c r="F291" s="79"/>
      <c r="G291" s="80"/>
      <c r="H291" s="67"/>
      <c r="I291" s="67"/>
      <c r="J291" s="80"/>
      <c r="K291" s="80"/>
      <c r="L291" s="41"/>
      <c r="M291" s="41"/>
      <c r="N291" s="80"/>
      <c r="O291" s="80"/>
      <c r="P291" s="41"/>
      <c r="Q291" s="41"/>
      <c r="R291" s="80"/>
      <c r="S291" s="67"/>
      <c r="T291" s="80"/>
    </row>
    <row r="292" spans="2:20" x14ac:dyDescent="0.35">
      <c r="B292" s="39"/>
      <c r="C292" s="78"/>
      <c r="D292" s="79"/>
      <c r="E292" s="79"/>
      <c r="F292" s="79"/>
      <c r="G292" s="80"/>
      <c r="H292" s="67"/>
      <c r="I292" s="67"/>
      <c r="J292" s="80"/>
      <c r="K292" s="80"/>
      <c r="L292" s="41"/>
      <c r="M292" s="41"/>
      <c r="N292" s="80"/>
      <c r="O292" s="80"/>
      <c r="P292" s="41"/>
      <c r="Q292" s="41"/>
      <c r="R292" s="80"/>
      <c r="S292" s="67"/>
      <c r="T292" s="80"/>
    </row>
    <row r="293" spans="2:20" x14ac:dyDescent="0.35">
      <c r="B293" s="39"/>
      <c r="C293" s="78"/>
      <c r="D293" s="79"/>
      <c r="E293" s="79"/>
      <c r="F293" s="79"/>
      <c r="G293" s="80"/>
      <c r="H293" s="67"/>
      <c r="I293" s="67"/>
      <c r="J293" s="80"/>
      <c r="K293" s="80"/>
      <c r="L293" s="41"/>
      <c r="M293" s="41"/>
      <c r="N293" s="80"/>
      <c r="O293" s="80"/>
      <c r="P293" s="41"/>
      <c r="Q293" s="41"/>
      <c r="R293" s="80"/>
      <c r="S293" s="67"/>
      <c r="T293" s="80"/>
    </row>
    <row r="294" spans="2:20" x14ac:dyDescent="0.35">
      <c r="B294" s="39"/>
      <c r="C294" s="78"/>
      <c r="D294" s="79"/>
      <c r="E294" s="79"/>
      <c r="F294" s="79"/>
      <c r="G294" s="80"/>
      <c r="H294" s="67"/>
      <c r="I294" s="67"/>
      <c r="J294" s="80"/>
      <c r="K294" s="80"/>
      <c r="L294" s="41"/>
      <c r="M294" s="41"/>
      <c r="N294" s="80"/>
      <c r="O294" s="80"/>
      <c r="P294" s="41"/>
      <c r="Q294" s="41"/>
      <c r="R294" s="80"/>
      <c r="S294" s="67"/>
      <c r="T294" s="80"/>
    </row>
    <row r="295" spans="2:20" x14ac:dyDescent="0.35">
      <c r="B295" s="39"/>
      <c r="C295" s="78"/>
      <c r="D295" s="79"/>
      <c r="E295" s="79"/>
      <c r="F295" s="79"/>
      <c r="G295" s="80"/>
      <c r="H295" s="67"/>
      <c r="I295" s="67"/>
      <c r="J295" s="80"/>
      <c r="K295" s="80"/>
      <c r="L295" s="41"/>
      <c r="M295" s="41"/>
      <c r="N295" s="80"/>
      <c r="O295" s="80"/>
      <c r="P295" s="41"/>
      <c r="Q295" s="41"/>
      <c r="R295" s="80"/>
      <c r="S295" s="67"/>
      <c r="T295" s="80"/>
    </row>
    <row r="296" spans="2:20" x14ac:dyDescent="0.35">
      <c r="B296" s="39"/>
      <c r="C296" s="78"/>
      <c r="D296" s="79"/>
      <c r="E296" s="79"/>
      <c r="F296" s="79"/>
      <c r="G296" s="80"/>
      <c r="H296" s="67"/>
      <c r="I296" s="67"/>
      <c r="J296" s="80"/>
      <c r="K296" s="80"/>
      <c r="L296" s="41"/>
      <c r="M296" s="41"/>
      <c r="N296" s="80"/>
      <c r="O296" s="80"/>
      <c r="P296" s="41"/>
      <c r="Q296" s="41"/>
      <c r="R296" s="80"/>
      <c r="S296" s="67"/>
      <c r="T296" s="80"/>
    </row>
    <row r="297" spans="2:20" x14ac:dyDescent="0.35">
      <c r="B297" s="39"/>
      <c r="C297" s="78"/>
      <c r="D297" s="79"/>
      <c r="E297" s="79"/>
      <c r="F297" s="79"/>
      <c r="G297" s="80"/>
      <c r="H297" s="67"/>
      <c r="I297" s="67"/>
      <c r="J297" s="80"/>
      <c r="K297" s="80"/>
      <c r="L297" s="41"/>
      <c r="M297" s="41"/>
      <c r="N297" s="80"/>
      <c r="O297" s="80"/>
      <c r="P297" s="41"/>
      <c r="Q297" s="41"/>
      <c r="R297" s="80"/>
      <c r="S297" s="67"/>
      <c r="T297" s="80"/>
    </row>
    <row r="298" spans="2:20" x14ac:dyDescent="0.35">
      <c r="B298" s="39"/>
      <c r="C298" s="78"/>
      <c r="D298" s="79"/>
      <c r="E298" s="79"/>
      <c r="F298" s="79"/>
      <c r="G298" s="80"/>
      <c r="H298" s="67"/>
      <c r="I298" s="67"/>
      <c r="J298" s="80"/>
      <c r="K298" s="80"/>
      <c r="L298" s="41"/>
      <c r="M298" s="41"/>
      <c r="N298" s="80"/>
      <c r="O298" s="80"/>
      <c r="P298" s="41"/>
      <c r="Q298" s="41"/>
      <c r="R298" s="80"/>
      <c r="S298" s="67"/>
      <c r="T298" s="80"/>
    </row>
    <row r="299" spans="2:20" x14ac:dyDescent="0.35">
      <c r="B299" s="39"/>
      <c r="C299" s="78"/>
      <c r="D299" s="79"/>
      <c r="E299" s="79"/>
      <c r="F299" s="79"/>
      <c r="G299" s="80"/>
      <c r="H299" s="67"/>
      <c r="I299" s="67"/>
      <c r="J299" s="80"/>
      <c r="K299" s="80"/>
      <c r="L299" s="41"/>
      <c r="M299" s="41"/>
      <c r="N299" s="80"/>
      <c r="O299" s="80"/>
      <c r="P299" s="41"/>
      <c r="Q299" s="41"/>
      <c r="R299" s="80"/>
      <c r="S299" s="67"/>
      <c r="T299" s="80"/>
    </row>
    <row r="300" spans="2:20" x14ac:dyDescent="0.35">
      <c r="B300" s="39"/>
      <c r="C300" s="78"/>
      <c r="D300" s="79"/>
      <c r="E300" s="79"/>
      <c r="F300" s="79"/>
      <c r="G300" s="80"/>
      <c r="H300" s="67"/>
      <c r="I300" s="67"/>
      <c r="J300" s="80"/>
      <c r="K300" s="80"/>
      <c r="L300" s="41"/>
      <c r="M300" s="41"/>
      <c r="N300" s="80"/>
      <c r="O300" s="80"/>
      <c r="P300" s="41"/>
      <c r="Q300" s="41"/>
      <c r="R300" s="80"/>
      <c r="S300" s="67"/>
      <c r="T300" s="80"/>
    </row>
    <row r="301" spans="2:20" x14ac:dyDescent="0.35">
      <c r="B301" s="39"/>
      <c r="C301" s="78"/>
      <c r="D301" s="79"/>
      <c r="E301" s="79"/>
      <c r="F301" s="79"/>
      <c r="G301" s="80"/>
      <c r="H301" s="67"/>
      <c r="I301" s="67"/>
      <c r="J301" s="80"/>
      <c r="K301" s="80"/>
      <c r="L301" s="41"/>
      <c r="M301" s="41"/>
      <c r="N301" s="80"/>
      <c r="O301" s="80"/>
      <c r="P301" s="41"/>
      <c r="Q301" s="41"/>
      <c r="R301" s="80"/>
      <c r="S301" s="67"/>
      <c r="T301" s="80"/>
    </row>
    <row r="302" spans="2:20" x14ac:dyDescent="0.35">
      <c r="B302" s="39"/>
      <c r="C302" s="78"/>
      <c r="D302" s="79"/>
      <c r="E302" s="79"/>
      <c r="F302" s="79"/>
      <c r="G302" s="80"/>
      <c r="H302" s="67"/>
      <c r="I302" s="67"/>
      <c r="J302" s="80"/>
      <c r="K302" s="80"/>
      <c r="L302" s="41"/>
      <c r="M302" s="41"/>
      <c r="N302" s="80"/>
      <c r="O302" s="80"/>
      <c r="P302" s="41"/>
      <c r="Q302" s="41"/>
      <c r="R302" s="80"/>
      <c r="S302" s="67"/>
      <c r="T302" s="80"/>
    </row>
    <row r="303" spans="2:20" x14ac:dyDescent="0.35">
      <c r="B303" s="39"/>
      <c r="C303" s="78"/>
      <c r="D303" s="79"/>
      <c r="E303" s="79"/>
      <c r="F303" s="79"/>
      <c r="G303" s="80"/>
      <c r="H303" s="67"/>
      <c r="I303" s="67"/>
      <c r="J303" s="80"/>
      <c r="K303" s="80"/>
      <c r="L303" s="41"/>
      <c r="M303" s="41"/>
      <c r="N303" s="80"/>
      <c r="O303" s="80"/>
      <c r="P303" s="41"/>
      <c r="Q303" s="41"/>
      <c r="R303" s="80"/>
      <c r="S303" s="67"/>
      <c r="T303" s="80"/>
    </row>
    <row r="304" spans="2:20" x14ac:dyDescent="0.35">
      <c r="B304" s="39"/>
      <c r="C304" s="78"/>
      <c r="D304" s="79"/>
      <c r="E304" s="79"/>
      <c r="F304" s="79"/>
      <c r="G304" s="80"/>
      <c r="H304" s="67"/>
      <c r="I304" s="67"/>
      <c r="J304" s="80"/>
      <c r="K304" s="80"/>
      <c r="L304" s="41"/>
      <c r="M304" s="41"/>
      <c r="N304" s="80"/>
      <c r="O304" s="80"/>
      <c r="P304" s="41"/>
      <c r="Q304" s="41"/>
      <c r="R304" s="80"/>
      <c r="S304" s="67"/>
      <c r="T304" s="80"/>
    </row>
    <row r="305" spans="2:20" x14ac:dyDescent="0.35">
      <c r="B305" s="39"/>
      <c r="C305" s="78"/>
      <c r="D305" s="79"/>
      <c r="E305" s="79"/>
      <c r="F305" s="79"/>
      <c r="G305" s="80"/>
      <c r="H305" s="67"/>
      <c r="I305" s="67"/>
      <c r="J305" s="80"/>
      <c r="K305" s="80"/>
      <c r="L305" s="41"/>
      <c r="M305" s="41"/>
      <c r="N305" s="80"/>
      <c r="O305" s="80"/>
      <c r="P305" s="41"/>
      <c r="Q305" s="41"/>
      <c r="R305" s="80"/>
      <c r="S305" s="67"/>
      <c r="T305" s="80"/>
    </row>
    <row r="306" spans="2:20" x14ac:dyDescent="0.35">
      <c r="B306" s="39"/>
      <c r="C306" s="78"/>
      <c r="D306" s="79"/>
      <c r="E306" s="79"/>
      <c r="F306" s="79"/>
      <c r="G306" s="80"/>
      <c r="H306" s="67"/>
      <c r="I306" s="67"/>
      <c r="J306" s="80"/>
      <c r="K306" s="80"/>
      <c r="L306" s="41"/>
      <c r="M306" s="41"/>
      <c r="N306" s="80"/>
      <c r="O306" s="80"/>
      <c r="P306" s="41"/>
      <c r="Q306" s="41"/>
      <c r="R306" s="80"/>
      <c r="S306" s="67"/>
      <c r="T306" s="80"/>
    </row>
    <row r="307" spans="2:20" x14ac:dyDescent="0.35">
      <c r="B307" s="39"/>
      <c r="C307" s="78"/>
      <c r="D307" s="79"/>
      <c r="E307" s="79"/>
      <c r="F307" s="79"/>
      <c r="G307" s="80"/>
      <c r="H307" s="67"/>
      <c r="I307" s="67"/>
      <c r="J307" s="80"/>
      <c r="K307" s="80"/>
      <c r="L307" s="41"/>
      <c r="M307" s="41"/>
      <c r="N307" s="80"/>
      <c r="O307" s="80"/>
      <c r="P307" s="41"/>
      <c r="Q307" s="41"/>
      <c r="R307" s="80"/>
      <c r="S307" s="67"/>
      <c r="T307" s="80"/>
    </row>
    <row r="308" spans="2:20" x14ac:dyDescent="0.35">
      <c r="B308" s="39"/>
      <c r="C308" s="78"/>
      <c r="D308" s="79"/>
      <c r="E308" s="79"/>
      <c r="F308" s="79"/>
      <c r="G308" s="80"/>
      <c r="H308" s="67"/>
      <c r="I308" s="67"/>
      <c r="J308" s="80"/>
      <c r="K308" s="80"/>
      <c r="L308" s="41"/>
      <c r="M308" s="41"/>
      <c r="N308" s="80"/>
      <c r="O308" s="80"/>
      <c r="P308" s="41"/>
      <c r="Q308" s="41"/>
      <c r="R308" s="80"/>
      <c r="S308" s="67"/>
      <c r="T308" s="80"/>
    </row>
    <row r="309" spans="2:20" x14ac:dyDescent="0.35">
      <c r="B309" s="39"/>
      <c r="C309" s="78"/>
      <c r="D309" s="79"/>
      <c r="E309" s="79"/>
      <c r="F309" s="79"/>
      <c r="G309" s="80"/>
      <c r="H309" s="67"/>
      <c r="I309" s="67"/>
      <c r="J309" s="80"/>
      <c r="K309" s="80"/>
      <c r="L309" s="41"/>
      <c r="M309" s="41"/>
      <c r="N309" s="80"/>
      <c r="O309" s="80"/>
      <c r="P309" s="41"/>
      <c r="Q309" s="41"/>
      <c r="R309" s="80"/>
      <c r="S309" s="67"/>
      <c r="T309" s="80"/>
    </row>
    <row r="310" spans="2:20" x14ac:dyDescent="0.35">
      <c r="B310" s="39"/>
      <c r="C310" s="78"/>
      <c r="D310" s="79"/>
      <c r="E310" s="79"/>
      <c r="F310" s="79"/>
      <c r="G310" s="80"/>
      <c r="H310" s="67"/>
      <c r="I310" s="67"/>
      <c r="J310" s="80"/>
      <c r="K310" s="80"/>
      <c r="L310" s="41"/>
      <c r="M310" s="41"/>
      <c r="N310" s="80"/>
      <c r="O310" s="80"/>
      <c r="P310" s="41"/>
      <c r="Q310" s="41"/>
      <c r="R310" s="80"/>
      <c r="S310" s="67"/>
      <c r="T310" s="80"/>
    </row>
    <row r="311" spans="2:20" x14ac:dyDescent="0.35">
      <c r="B311" s="39"/>
      <c r="C311" s="78"/>
      <c r="D311" s="79"/>
      <c r="E311" s="79"/>
      <c r="F311" s="79"/>
      <c r="G311" s="80"/>
      <c r="H311" s="67"/>
      <c r="I311" s="67"/>
      <c r="J311" s="80"/>
      <c r="K311" s="80"/>
      <c r="L311" s="41"/>
      <c r="M311" s="41"/>
      <c r="N311" s="80"/>
      <c r="O311" s="80"/>
      <c r="P311" s="41"/>
      <c r="Q311" s="41"/>
      <c r="R311" s="80"/>
      <c r="S311" s="67"/>
      <c r="T311" s="80"/>
    </row>
    <row r="312" spans="2:20" x14ac:dyDescent="0.35">
      <c r="B312" s="39"/>
      <c r="C312" s="78"/>
      <c r="D312" s="79"/>
      <c r="E312" s="79"/>
      <c r="F312" s="79"/>
      <c r="G312" s="80"/>
      <c r="H312" s="67"/>
      <c r="I312" s="67"/>
      <c r="J312" s="80"/>
      <c r="K312" s="80"/>
      <c r="L312" s="41"/>
      <c r="M312" s="41"/>
      <c r="N312" s="80"/>
      <c r="O312" s="80"/>
      <c r="P312" s="41"/>
      <c r="Q312" s="41"/>
      <c r="R312" s="80"/>
      <c r="S312" s="67"/>
      <c r="T312" s="80"/>
    </row>
    <row r="313" spans="2:20" x14ac:dyDescent="0.35">
      <c r="B313" s="39"/>
      <c r="C313" s="78"/>
      <c r="D313" s="79"/>
      <c r="E313" s="79"/>
      <c r="F313" s="79"/>
      <c r="G313" s="80"/>
      <c r="H313" s="67"/>
      <c r="I313" s="67"/>
      <c r="J313" s="80"/>
      <c r="K313" s="80"/>
      <c r="L313" s="41"/>
      <c r="M313" s="41"/>
      <c r="N313" s="80"/>
      <c r="O313" s="80"/>
      <c r="P313" s="41"/>
      <c r="Q313" s="41"/>
      <c r="R313" s="80"/>
      <c r="S313" s="67"/>
      <c r="T313" s="80"/>
    </row>
    <row r="314" spans="2:20" x14ac:dyDescent="0.35">
      <c r="B314" s="39"/>
      <c r="C314" s="78"/>
      <c r="D314" s="79"/>
      <c r="E314" s="79"/>
      <c r="F314" s="79"/>
      <c r="G314" s="80"/>
      <c r="H314" s="67"/>
      <c r="I314" s="67"/>
      <c r="J314" s="80"/>
      <c r="K314" s="80"/>
      <c r="L314" s="41"/>
      <c r="M314" s="41"/>
      <c r="N314" s="80"/>
      <c r="O314" s="80"/>
      <c r="P314" s="41"/>
      <c r="Q314" s="41"/>
      <c r="R314" s="80"/>
      <c r="S314" s="67"/>
      <c r="T314" s="80"/>
    </row>
    <row r="315" spans="2:20" x14ac:dyDescent="0.35">
      <c r="B315" s="39"/>
      <c r="C315" s="78"/>
      <c r="D315" s="79"/>
      <c r="E315" s="79"/>
      <c r="F315" s="79"/>
      <c r="G315" s="80"/>
      <c r="H315" s="67"/>
      <c r="I315" s="67"/>
      <c r="J315" s="80"/>
      <c r="K315" s="80"/>
      <c r="L315" s="41"/>
      <c r="M315" s="41"/>
      <c r="N315" s="80"/>
      <c r="O315" s="80"/>
      <c r="P315" s="41"/>
      <c r="Q315" s="41"/>
      <c r="R315" s="80"/>
      <c r="S315" s="67"/>
      <c r="T315" s="80"/>
    </row>
    <row r="316" spans="2:20" x14ac:dyDescent="0.35">
      <c r="B316" s="39"/>
      <c r="C316" s="78"/>
      <c r="D316" s="79"/>
      <c r="E316" s="79"/>
      <c r="F316" s="79"/>
      <c r="G316" s="80"/>
      <c r="H316" s="67"/>
      <c r="I316" s="67"/>
      <c r="J316" s="80"/>
      <c r="K316" s="80"/>
      <c r="L316" s="41"/>
      <c r="M316" s="41"/>
      <c r="N316" s="80"/>
      <c r="O316" s="80"/>
      <c r="P316" s="41"/>
      <c r="Q316" s="41"/>
      <c r="R316" s="80"/>
      <c r="S316" s="67"/>
      <c r="T316" s="80"/>
    </row>
    <row r="317" spans="2:20" x14ac:dyDescent="0.35">
      <c r="B317" s="39"/>
      <c r="C317" s="78"/>
      <c r="D317" s="79"/>
      <c r="E317" s="79"/>
      <c r="F317" s="79"/>
      <c r="G317" s="80"/>
      <c r="H317" s="67"/>
      <c r="I317" s="67"/>
      <c r="J317" s="80"/>
      <c r="K317" s="80"/>
      <c r="L317" s="41"/>
      <c r="M317" s="41"/>
      <c r="N317" s="80"/>
      <c r="O317" s="80"/>
      <c r="P317" s="41"/>
      <c r="Q317" s="41"/>
      <c r="R317" s="80"/>
      <c r="S317" s="67"/>
      <c r="T317" s="80"/>
    </row>
    <row r="318" spans="2:20" x14ac:dyDescent="0.35">
      <c r="B318" s="39"/>
      <c r="C318" s="78"/>
      <c r="D318" s="79"/>
      <c r="E318" s="79"/>
      <c r="F318" s="79"/>
      <c r="G318" s="80"/>
      <c r="H318" s="67"/>
      <c r="I318" s="67"/>
      <c r="J318" s="80"/>
      <c r="K318" s="80"/>
      <c r="L318" s="41"/>
      <c r="M318" s="41"/>
      <c r="N318" s="80"/>
      <c r="O318" s="80"/>
      <c r="P318" s="41"/>
      <c r="Q318" s="41"/>
      <c r="R318" s="80"/>
      <c r="S318" s="67"/>
      <c r="T318" s="80"/>
    </row>
    <row r="319" spans="2:20" x14ac:dyDescent="0.35">
      <c r="B319" s="39"/>
      <c r="C319" s="78"/>
      <c r="D319" s="79"/>
      <c r="E319" s="79"/>
      <c r="F319" s="79"/>
      <c r="G319" s="80"/>
      <c r="H319" s="67"/>
      <c r="I319" s="67"/>
      <c r="J319" s="80"/>
      <c r="K319" s="80"/>
      <c r="L319" s="41"/>
      <c r="M319" s="41"/>
      <c r="N319" s="80"/>
      <c r="O319" s="80"/>
      <c r="P319" s="41"/>
      <c r="Q319" s="41"/>
      <c r="R319" s="80"/>
      <c r="S319" s="67"/>
      <c r="T319" s="80"/>
    </row>
    <row r="320" spans="2:20" x14ac:dyDescent="0.35">
      <c r="B320" s="39"/>
      <c r="C320" s="78"/>
      <c r="D320" s="79"/>
      <c r="E320" s="79"/>
      <c r="F320" s="79"/>
      <c r="G320" s="80"/>
      <c r="H320" s="67"/>
      <c r="I320" s="67"/>
      <c r="J320" s="80"/>
      <c r="K320" s="80"/>
      <c r="L320" s="41"/>
      <c r="M320" s="41"/>
      <c r="N320" s="80"/>
      <c r="O320" s="80"/>
      <c r="P320" s="41"/>
      <c r="Q320" s="41"/>
      <c r="R320" s="80"/>
      <c r="S320" s="67"/>
      <c r="T320" s="80"/>
    </row>
    <row r="321" spans="2:20" x14ac:dyDescent="0.35">
      <c r="B321" s="39"/>
      <c r="C321" s="78"/>
      <c r="D321" s="79"/>
      <c r="E321" s="79"/>
      <c r="F321" s="79"/>
      <c r="G321" s="80"/>
      <c r="H321" s="67"/>
      <c r="I321" s="67"/>
      <c r="J321" s="80"/>
      <c r="K321" s="80"/>
      <c r="L321" s="41"/>
      <c r="M321" s="41"/>
      <c r="N321" s="80"/>
      <c r="O321" s="80"/>
      <c r="P321" s="41"/>
      <c r="Q321" s="41"/>
      <c r="R321" s="80"/>
      <c r="S321" s="67"/>
      <c r="T321" s="80"/>
    </row>
    <row r="322" spans="2:20" x14ac:dyDescent="0.35">
      <c r="B322" s="39"/>
      <c r="C322" s="78"/>
      <c r="D322" s="79"/>
      <c r="E322" s="79"/>
      <c r="F322" s="79"/>
      <c r="G322" s="80"/>
      <c r="H322" s="67"/>
      <c r="I322" s="67"/>
      <c r="J322" s="80"/>
      <c r="K322" s="80"/>
      <c r="L322" s="41"/>
      <c r="M322" s="41"/>
      <c r="N322" s="80"/>
      <c r="O322" s="80"/>
      <c r="P322" s="41"/>
      <c r="Q322" s="41"/>
      <c r="R322" s="80"/>
      <c r="S322" s="67"/>
      <c r="T322" s="80"/>
    </row>
    <row r="323" spans="2:20" x14ac:dyDescent="0.35">
      <c r="B323" s="39"/>
      <c r="C323" s="78"/>
      <c r="D323" s="79"/>
      <c r="E323" s="79"/>
      <c r="F323" s="79"/>
      <c r="G323" s="80"/>
      <c r="H323" s="67"/>
      <c r="I323" s="67"/>
      <c r="J323" s="80"/>
      <c r="K323" s="80"/>
      <c r="L323" s="41"/>
      <c r="M323" s="41"/>
      <c r="N323" s="80"/>
      <c r="O323" s="80"/>
      <c r="P323" s="41"/>
      <c r="Q323" s="41"/>
      <c r="R323" s="80"/>
      <c r="S323" s="67"/>
      <c r="T323" s="80"/>
    </row>
    <row r="324" spans="2:20" x14ac:dyDescent="0.35">
      <c r="B324" s="39"/>
      <c r="C324" s="78"/>
      <c r="D324" s="79"/>
      <c r="E324" s="79"/>
      <c r="F324" s="79"/>
      <c r="G324" s="80"/>
      <c r="H324" s="67"/>
      <c r="I324" s="67"/>
      <c r="J324" s="80"/>
      <c r="K324" s="80"/>
      <c r="L324" s="41"/>
      <c r="M324" s="41"/>
      <c r="N324" s="80"/>
      <c r="O324" s="80"/>
      <c r="P324" s="41"/>
      <c r="Q324" s="41"/>
      <c r="R324" s="80"/>
      <c r="S324" s="67"/>
      <c r="T324" s="80"/>
    </row>
    <row r="325" spans="2:20" x14ac:dyDescent="0.35">
      <c r="B325" s="39"/>
      <c r="C325" s="78"/>
      <c r="D325" s="79"/>
      <c r="E325" s="79"/>
      <c r="F325" s="79"/>
      <c r="G325" s="80"/>
      <c r="H325" s="67"/>
      <c r="I325" s="67"/>
      <c r="J325" s="80"/>
      <c r="K325" s="80"/>
      <c r="L325" s="41"/>
      <c r="M325" s="41"/>
      <c r="N325" s="80"/>
      <c r="O325" s="80"/>
      <c r="P325" s="41"/>
      <c r="Q325" s="41"/>
      <c r="R325" s="80"/>
      <c r="S325" s="67"/>
      <c r="T325" s="80"/>
    </row>
    <row r="326" spans="2:20" x14ac:dyDescent="0.35">
      <c r="B326" s="39"/>
      <c r="C326" s="78"/>
      <c r="D326" s="79"/>
      <c r="E326" s="79"/>
      <c r="F326" s="79"/>
      <c r="G326" s="80"/>
      <c r="H326" s="67"/>
      <c r="I326" s="67"/>
      <c r="J326" s="80"/>
      <c r="K326" s="80"/>
      <c r="L326" s="41"/>
      <c r="M326" s="41"/>
      <c r="N326" s="80"/>
      <c r="O326" s="80"/>
      <c r="P326" s="41"/>
      <c r="Q326" s="41"/>
      <c r="R326" s="80"/>
      <c r="S326" s="67"/>
      <c r="T326" s="80"/>
    </row>
    <row r="327" spans="2:20" x14ac:dyDescent="0.35">
      <c r="B327" s="39"/>
      <c r="C327" s="78"/>
      <c r="D327" s="79"/>
      <c r="E327" s="79"/>
      <c r="F327" s="79"/>
      <c r="G327" s="80"/>
      <c r="H327" s="67"/>
      <c r="I327" s="67"/>
      <c r="J327" s="80"/>
      <c r="K327" s="80"/>
      <c r="L327" s="41"/>
      <c r="M327" s="41"/>
      <c r="N327" s="80"/>
      <c r="O327" s="80"/>
      <c r="P327" s="41"/>
      <c r="Q327" s="41"/>
      <c r="R327" s="80"/>
      <c r="S327" s="67"/>
      <c r="T327" s="80"/>
    </row>
    <row r="328" spans="2:20" x14ac:dyDescent="0.35">
      <c r="B328" s="39"/>
      <c r="C328" s="78"/>
      <c r="D328" s="79"/>
      <c r="E328" s="79"/>
      <c r="F328" s="79"/>
      <c r="G328" s="80"/>
      <c r="H328" s="67"/>
      <c r="I328" s="67"/>
      <c r="J328" s="80"/>
      <c r="K328" s="80"/>
      <c r="L328" s="41"/>
      <c r="M328" s="41"/>
      <c r="N328" s="80"/>
      <c r="O328" s="80"/>
      <c r="P328" s="41"/>
      <c r="Q328" s="41"/>
      <c r="R328" s="80"/>
      <c r="S328" s="67"/>
      <c r="T328" s="80"/>
    </row>
    <row r="329" spans="2:20" x14ac:dyDescent="0.35">
      <c r="B329" s="39"/>
      <c r="C329" s="78"/>
      <c r="D329" s="79"/>
      <c r="E329" s="79"/>
      <c r="F329" s="79"/>
      <c r="G329" s="80"/>
      <c r="H329" s="67"/>
      <c r="I329" s="67"/>
      <c r="J329" s="80"/>
      <c r="K329" s="80"/>
      <c r="L329" s="41"/>
      <c r="M329" s="41"/>
      <c r="N329" s="80"/>
      <c r="O329" s="80"/>
      <c r="P329" s="41"/>
      <c r="Q329" s="41"/>
      <c r="R329" s="80"/>
      <c r="S329" s="67"/>
      <c r="T329" s="80"/>
    </row>
    <row r="330" spans="2:20" x14ac:dyDescent="0.35">
      <c r="B330" s="39"/>
      <c r="C330" s="78"/>
      <c r="D330" s="79"/>
      <c r="E330" s="79"/>
      <c r="F330" s="79"/>
      <c r="G330" s="80"/>
      <c r="H330" s="67"/>
      <c r="I330" s="67"/>
      <c r="J330" s="80"/>
      <c r="K330" s="80"/>
      <c r="L330" s="41"/>
      <c r="M330" s="41"/>
      <c r="N330" s="80"/>
      <c r="O330" s="80"/>
      <c r="P330" s="41"/>
      <c r="Q330" s="41"/>
      <c r="R330" s="80"/>
      <c r="S330" s="67"/>
      <c r="T330" s="80"/>
    </row>
    <row r="331" spans="2:20" x14ac:dyDescent="0.35">
      <c r="B331" s="39"/>
      <c r="C331" s="78"/>
      <c r="D331" s="79"/>
      <c r="E331" s="79"/>
      <c r="F331" s="79"/>
      <c r="G331" s="80"/>
      <c r="H331" s="67"/>
      <c r="I331" s="67"/>
      <c r="J331" s="80"/>
      <c r="K331" s="80"/>
      <c r="L331" s="41"/>
      <c r="M331" s="41"/>
      <c r="N331" s="80"/>
      <c r="O331" s="80"/>
      <c r="P331" s="41"/>
      <c r="Q331" s="41"/>
      <c r="R331" s="80"/>
      <c r="S331" s="67"/>
      <c r="T331" s="80"/>
    </row>
    <row r="332" spans="2:20" x14ac:dyDescent="0.35">
      <c r="B332" s="39"/>
      <c r="C332" s="78"/>
      <c r="D332" s="79"/>
      <c r="E332" s="79"/>
      <c r="F332" s="79"/>
      <c r="G332" s="80"/>
      <c r="H332" s="67"/>
      <c r="I332" s="67"/>
      <c r="J332" s="80"/>
      <c r="K332" s="80"/>
      <c r="L332" s="41"/>
      <c r="M332" s="41"/>
      <c r="N332" s="80"/>
      <c r="O332" s="80"/>
      <c r="P332" s="41"/>
      <c r="Q332" s="41"/>
      <c r="R332" s="80"/>
      <c r="S332" s="67"/>
      <c r="T332" s="80"/>
    </row>
    <row r="333" spans="2:20" x14ac:dyDescent="0.35">
      <c r="B333" s="39"/>
      <c r="C333" s="78"/>
      <c r="D333" s="79"/>
      <c r="E333" s="79"/>
      <c r="F333" s="79"/>
      <c r="G333" s="80"/>
      <c r="H333" s="67"/>
      <c r="I333" s="67"/>
      <c r="J333" s="80"/>
      <c r="K333" s="80"/>
      <c r="L333" s="41"/>
      <c r="M333" s="41"/>
      <c r="N333" s="80"/>
      <c r="O333" s="80"/>
      <c r="P333" s="41"/>
      <c r="Q333" s="41"/>
      <c r="R333" s="80"/>
      <c r="S333" s="67"/>
      <c r="T333" s="80"/>
    </row>
    <row r="334" spans="2:20" x14ac:dyDescent="0.35">
      <c r="B334" s="39"/>
      <c r="C334" s="78"/>
      <c r="D334" s="79"/>
      <c r="E334" s="79"/>
      <c r="F334" s="79"/>
      <c r="G334" s="80"/>
      <c r="H334" s="67"/>
      <c r="I334" s="67"/>
      <c r="J334" s="80"/>
      <c r="K334" s="80"/>
      <c r="L334" s="41"/>
      <c r="M334" s="41"/>
      <c r="N334" s="80"/>
      <c r="O334" s="80"/>
      <c r="P334" s="41"/>
      <c r="Q334" s="41"/>
      <c r="R334" s="80"/>
      <c r="S334" s="67"/>
      <c r="T334" s="80"/>
    </row>
    <row r="335" spans="2:20" x14ac:dyDescent="0.35">
      <c r="B335" s="39"/>
      <c r="C335" s="78"/>
      <c r="D335" s="79"/>
      <c r="E335" s="79"/>
      <c r="F335" s="79"/>
      <c r="G335" s="80"/>
      <c r="H335" s="67"/>
      <c r="I335" s="67"/>
      <c r="J335" s="80"/>
      <c r="K335" s="80"/>
      <c r="L335" s="41"/>
      <c r="M335" s="41"/>
      <c r="N335" s="80"/>
      <c r="O335" s="80"/>
      <c r="P335" s="41"/>
      <c r="Q335" s="41"/>
      <c r="R335" s="80"/>
      <c r="S335" s="67"/>
      <c r="T335" s="80"/>
    </row>
    <row r="336" spans="2:20" x14ac:dyDescent="0.35">
      <c r="B336" s="39"/>
      <c r="C336" s="78"/>
      <c r="D336" s="79"/>
      <c r="E336" s="79"/>
      <c r="F336" s="79"/>
      <c r="G336" s="80"/>
      <c r="H336" s="67"/>
      <c r="I336" s="67"/>
      <c r="J336" s="80"/>
      <c r="K336" s="80"/>
      <c r="L336" s="41"/>
      <c r="M336" s="41"/>
      <c r="N336" s="80"/>
      <c r="O336" s="80"/>
      <c r="P336" s="41"/>
      <c r="Q336" s="41"/>
      <c r="R336" s="80"/>
      <c r="S336" s="67"/>
      <c r="T336" s="80"/>
    </row>
    <row r="337" spans="2:20" x14ac:dyDescent="0.35">
      <c r="B337" s="39"/>
      <c r="C337" s="78"/>
      <c r="D337" s="79"/>
      <c r="E337" s="79"/>
      <c r="F337" s="79"/>
      <c r="G337" s="80"/>
      <c r="H337" s="67"/>
      <c r="I337" s="67"/>
      <c r="J337" s="80"/>
      <c r="K337" s="80"/>
      <c r="L337" s="41"/>
      <c r="M337" s="41"/>
      <c r="N337" s="80"/>
      <c r="O337" s="80"/>
      <c r="P337" s="41"/>
      <c r="Q337" s="41"/>
      <c r="R337" s="80"/>
      <c r="S337" s="67"/>
      <c r="T337" s="80"/>
    </row>
    <row r="338" spans="2:20" x14ac:dyDescent="0.35">
      <c r="B338" s="39"/>
      <c r="C338" s="78"/>
      <c r="D338" s="79"/>
      <c r="E338" s="79"/>
      <c r="F338" s="79"/>
      <c r="G338" s="80"/>
      <c r="H338" s="67"/>
      <c r="I338" s="67"/>
      <c r="J338" s="80"/>
      <c r="K338" s="80"/>
      <c r="L338" s="41"/>
      <c r="M338" s="41"/>
      <c r="N338" s="80"/>
      <c r="O338" s="80"/>
      <c r="P338" s="41"/>
      <c r="Q338" s="41"/>
      <c r="R338" s="80"/>
      <c r="S338" s="67"/>
      <c r="T338" s="80"/>
    </row>
    <row r="339" spans="2:20" x14ac:dyDescent="0.35">
      <c r="B339" s="39"/>
      <c r="C339" s="78"/>
      <c r="D339" s="79"/>
      <c r="E339" s="79"/>
      <c r="F339" s="79"/>
      <c r="G339" s="80"/>
      <c r="H339" s="67"/>
      <c r="I339" s="67"/>
      <c r="J339" s="80"/>
      <c r="K339" s="80"/>
      <c r="L339" s="41"/>
      <c r="M339" s="41"/>
      <c r="N339" s="80"/>
      <c r="O339" s="80"/>
      <c r="P339" s="41"/>
      <c r="Q339" s="41"/>
      <c r="R339" s="80"/>
      <c r="S339" s="67"/>
      <c r="T339" s="80"/>
    </row>
    <row r="340" spans="2:20" x14ac:dyDescent="0.35">
      <c r="B340" s="39"/>
      <c r="C340" s="78"/>
      <c r="D340" s="79"/>
      <c r="E340" s="79"/>
      <c r="F340" s="79"/>
      <c r="G340" s="80"/>
      <c r="H340" s="67"/>
      <c r="I340" s="67"/>
      <c r="J340" s="80"/>
      <c r="K340" s="80"/>
      <c r="L340" s="41"/>
      <c r="M340" s="41"/>
      <c r="N340" s="80"/>
      <c r="O340" s="80"/>
      <c r="P340" s="41"/>
      <c r="Q340" s="41"/>
      <c r="R340" s="80"/>
      <c r="S340" s="67"/>
      <c r="T340" s="80"/>
    </row>
    <row r="341" spans="2:20" x14ac:dyDescent="0.35">
      <c r="B341" s="39"/>
      <c r="C341" s="78"/>
      <c r="D341" s="79"/>
      <c r="E341" s="79"/>
      <c r="F341" s="79"/>
      <c r="G341" s="80"/>
      <c r="H341" s="67"/>
      <c r="I341" s="67"/>
      <c r="J341" s="80"/>
      <c r="K341" s="80"/>
      <c r="L341" s="41"/>
      <c r="M341" s="41"/>
      <c r="N341" s="80"/>
      <c r="O341" s="80"/>
      <c r="P341" s="41"/>
      <c r="Q341" s="41"/>
      <c r="R341" s="80"/>
      <c r="S341" s="67"/>
      <c r="T341" s="80"/>
    </row>
    <row r="342" spans="2:20" x14ac:dyDescent="0.35">
      <c r="B342" s="39"/>
      <c r="C342" s="78"/>
      <c r="D342" s="79"/>
      <c r="E342" s="79"/>
      <c r="F342" s="79"/>
      <c r="G342" s="80"/>
      <c r="H342" s="67"/>
      <c r="I342" s="67"/>
      <c r="J342" s="80"/>
      <c r="K342" s="80"/>
      <c r="L342" s="41"/>
      <c r="M342" s="41"/>
      <c r="N342" s="80"/>
      <c r="O342" s="80"/>
      <c r="P342" s="41"/>
      <c r="Q342" s="41"/>
      <c r="R342" s="80"/>
      <c r="S342" s="67"/>
      <c r="T342" s="80"/>
    </row>
    <row r="343" spans="2:20" x14ac:dyDescent="0.35">
      <c r="B343" s="39"/>
      <c r="C343" s="78"/>
      <c r="D343" s="79"/>
      <c r="E343" s="79"/>
      <c r="F343" s="79"/>
      <c r="G343" s="80"/>
      <c r="H343" s="67"/>
      <c r="I343" s="67"/>
      <c r="J343" s="80"/>
      <c r="K343" s="80"/>
      <c r="L343" s="41"/>
      <c r="M343" s="41"/>
      <c r="N343" s="80"/>
      <c r="O343" s="80"/>
      <c r="P343" s="41"/>
      <c r="Q343" s="41"/>
      <c r="R343" s="80"/>
      <c r="S343" s="67"/>
      <c r="T343" s="80"/>
    </row>
    <row r="344" spans="2:20" x14ac:dyDescent="0.35">
      <c r="B344" s="39"/>
      <c r="C344" s="78"/>
      <c r="D344" s="79"/>
      <c r="E344" s="79"/>
      <c r="F344" s="79"/>
      <c r="G344" s="80"/>
      <c r="H344" s="67"/>
      <c r="I344" s="67"/>
      <c r="J344" s="80"/>
      <c r="K344" s="80"/>
      <c r="L344" s="41"/>
      <c r="M344" s="41"/>
      <c r="N344" s="80"/>
      <c r="O344" s="80"/>
      <c r="P344" s="41"/>
      <c r="Q344" s="41"/>
      <c r="R344" s="80"/>
      <c r="S344" s="67"/>
      <c r="T344" s="80"/>
    </row>
    <row r="345" spans="2:20" x14ac:dyDescent="0.35">
      <c r="B345" s="39"/>
      <c r="C345" s="78"/>
      <c r="D345" s="79"/>
      <c r="E345" s="79"/>
      <c r="F345" s="79"/>
      <c r="G345" s="80"/>
      <c r="H345" s="67"/>
      <c r="I345" s="67"/>
      <c r="J345" s="80"/>
      <c r="K345" s="80"/>
      <c r="L345" s="41"/>
      <c r="M345" s="41"/>
      <c r="N345" s="80"/>
      <c r="O345" s="80"/>
      <c r="P345" s="41"/>
      <c r="Q345" s="41"/>
      <c r="R345" s="80"/>
      <c r="S345" s="67"/>
      <c r="T345" s="80"/>
    </row>
    <row r="346" spans="2:20" x14ac:dyDescent="0.35">
      <c r="B346" s="39"/>
      <c r="C346" s="78"/>
      <c r="D346" s="79"/>
      <c r="E346" s="79"/>
      <c r="F346" s="79"/>
      <c r="G346" s="80"/>
      <c r="H346" s="67"/>
      <c r="I346" s="67"/>
      <c r="J346" s="80"/>
      <c r="K346" s="80"/>
      <c r="L346" s="41"/>
      <c r="M346" s="41"/>
      <c r="N346" s="80"/>
      <c r="O346" s="80"/>
      <c r="P346" s="41"/>
      <c r="Q346" s="41"/>
      <c r="R346" s="80"/>
      <c r="S346" s="67"/>
      <c r="T346" s="80"/>
    </row>
    <row r="347" spans="2:20" x14ac:dyDescent="0.35">
      <c r="B347" s="39"/>
      <c r="C347" s="78"/>
      <c r="D347" s="79"/>
      <c r="E347" s="79"/>
      <c r="F347" s="79"/>
      <c r="G347" s="80"/>
      <c r="H347" s="67"/>
      <c r="I347" s="67"/>
      <c r="J347" s="80"/>
      <c r="K347" s="80"/>
      <c r="L347" s="41"/>
      <c r="M347" s="41"/>
      <c r="N347" s="80"/>
      <c r="O347" s="80"/>
      <c r="P347" s="41"/>
      <c r="Q347" s="41"/>
      <c r="R347" s="80"/>
      <c r="S347" s="67"/>
      <c r="T347" s="80"/>
    </row>
    <row r="348" spans="2:20" x14ac:dyDescent="0.35">
      <c r="B348" s="39"/>
      <c r="C348" s="78"/>
      <c r="D348" s="79"/>
      <c r="E348" s="79"/>
      <c r="F348" s="79"/>
      <c r="G348" s="80"/>
      <c r="H348" s="67"/>
      <c r="I348" s="67"/>
      <c r="J348" s="80"/>
      <c r="K348" s="80"/>
      <c r="L348" s="41"/>
      <c r="M348" s="41"/>
      <c r="N348" s="80"/>
      <c r="O348" s="80"/>
      <c r="P348" s="41"/>
      <c r="Q348" s="41"/>
      <c r="R348" s="80"/>
      <c r="S348" s="67"/>
      <c r="T348" s="80"/>
    </row>
    <row r="349" spans="2:20" x14ac:dyDescent="0.35">
      <c r="B349" s="39"/>
      <c r="C349" s="78"/>
      <c r="D349" s="79"/>
      <c r="E349" s="79"/>
      <c r="F349" s="79"/>
      <c r="G349" s="80"/>
      <c r="H349" s="67"/>
      <c r="I349" s="67"/>
      <c r="J349" s="80"/>
      <c r="K349" s="80"/>
      <c r="L349" s="41"/>
      <c r="M349" s="41"/>
      <c r="N349" s="80"/>
      <c r="O349" s="80"/>
      <c r="P349" s="41"/>
      <c r="Q349" s="41"/>
      <c r="R349" s="80"/>
      <c r="S349" s="67"/>
      <c r="T349" s="80"/>
    </row>
    <row r="350" spans="2:20" x14ac:dyDescent="0.35">
      <c r="B350" s="39"/>
      <c r="C350" s="78"/>
      <c r="D350" s="79"/>
      <c r="E350" s="79"/>
      <c r="F350" s="79"/>
      <c r="G350" s="80"/>
      <c r="H350" s="67"/>
      <c r="I350" s="67"/>
      <c r="J350" s="80"/>
      <c r="K350" s="80"/>
      <c r="L350" s="41"/>
      <c r="M350" s="41"/>
      <c r="N350" s="80"/>
      <c r="O350" s="80"/>
      <c r="P350" s="41"/>
      <c r="Q350" s="41"/>
      <c r="R350" s="80"/>
      <c r="S350" s="67"/>
      <c r="T350" s="80"/>
    </row>
    <row r="351" spans="2:20" x14ac:dyDescent="0.35">
      <c r="B351" s="39"/>
      <c r="C351" s="78"/>
      <c r="D351" s="79"/>
      <c r="E351" s="79"/>
      <c r="F351" s="79"/>
      <c r="G351" s="80"/>
      <c r="H351" s="67"/>
      <c r="I351" s="67"/>
      <c r="J351" s="80"/>
      <c r="K351" s="80"/>
      <c r="L351" s="41"/>
      <c r="M351" s="41"/>
      <c r="N351" s="80"/>
      <c r="O351" s="80"/>
      <c r="P351" s="41"/>
      <c r="Q351" s="41"/>
      <c r="R351" s="80"/>
      <c r="S351" s="67"/>
      <c r="T351" s="80"/>
    </row>
    <row r="352" spans="2:20" x14ac:dyDescent="0.35">
      <c r="B352" s="39"/>
      <c r="C352" s="78"/>
      <c r="D352" s="79"/>
      <c r="E352" s="79"/>
      <c r="F352" s="79"/>
      <c r="G352" s="80"/>
      <c r="H352" s="67"/>
      <c r="I352" s="67"/>
      <c r="J352" s="80"/>
      <c r="K352" s="80"/>
      <c r="L352" s="41"/>
      <c r="M352" s="41"/>
      <c r="N352" s="80"/>
      <c r="O352" s="80"/>
      <c r="P352" s="41"/>
      <c r="Q352" s="41"/>
      <c r="R352" s="80"/>
      <c r="S352" s="67"/>
      <c r="T352" s="80"/>
    </row>
    <row r="353" spans="2:20" x14ac:dyDescent="0.35">
      <c r="B353" s="39"/>
      <c r="C353" s="78"/>
      <c r="D353" s="79"/>
      <c r="E353" s="79"/>
      <c r="F353" s="79"/>
      <c r="G353" s="80"/>
      <c r="H353" s="67"/>
      <c r="I353" s="67"/>
      <c r="J353" s="80"/>
      <c r="K353" s="80"/>
      <c r="L353" s="41"/>
      <c r="M353" s="41"/>
      <c r="N353" s="80"/>
      <c r="O353" s="80"/>
      <c r="P353" s="41"/>
      <c r="Q353" s="41"/>
      <c r="R353" s="80"/>
      <c r="S353" s="67"/>
      <c r="T353" s="80"/>
    </row>
    <row r="354" spans="2:20" x14ac:dyDescent="0.35">
      <c r="B354" s="39"/>
      <c r="C354" s="78"/>
      <c r="D354" s="79"/>
      <c r="E354" s="79"/>
      <c r="F354" s="79"/>
      <c r="G354" s="80"/>
      <c r="H354" s="67"/>
      <c r="I354" s="67"/>
      <c r="J354" s="80"/>
      <c r="K354" s="80"/>
      <c r="L354" s="41"/>
      <c r="M354" s="41"/>
      <c r="N354" s="80"/>
      <c r="O354" s="80"/>
      <c r="P354" s="41"/>
      <c r="Q354" s="41"/>
      <c r="R354" s="80"/>
      <c r="S354" s="67"/>
      <c r="T354" s="80"/>
    </row>
    <row r="355" spans="2:20" x14ac:dyDescent="0.35">
      <c r="B355" s="39"/>
      <c r="C355" s="78"/>
      <c r="D355" s="79"/>
      <c r="E355" s="79"/>
      <c r="F355" s="79"/>
      <c r="G355" s="80"/>
      <c r="H355" s="67"/>
      <c r="I355" s="67"/>
      <c r="J355" s="80"/>
      <c r="K355" s="80"/>
      <c r="L355" s="41"/>
      <c r="M355" s="41"/>
      <c r="N355" s="80"/>
      <c r="O355" s="80"/>
      <c r="P355" s="41"/>
      <c r="Q355" s="41"/>
      <c r="R355" s="80"/>
      <c r="S355" s="67"/>
      <c r="T355" s="80"/>
    </row>
    <row r="356" spans="2:20" x14ac:dyDescent="0.35">
      <c r="B356" s="39"/>
      <c r="C356" s="78"/>
      <c r="D356" s="79"/>
      <c r="E356" s="79"/>
      <c r="F356" s="79"/>
      <c r="G356" s="80"/>
      <c r="H356" s="67"/>
      <c r="I356" s="67"/>
      <c r="J356" s="80"/>
      <c r="K356" s="80"/>
      <c r="L356" s="41"/>
      <c r="M356" s="41"/>
      <c r="N356" s="80"/>
      <c r="O356" s="80"/>
      <c r="P356" s="41"/>
      <c r="Q356" s="41"/>
      <c r="R356" s="80"/>
      <c r="S356" s="67"/>
      <c r="T356" s="80"/>
    </row>
    <row r="357" spans="2:20" x14ac:dyDescent="0.35">
      <c r="B357" s="39"/>
      <c r="C357" s="78"/>
      <c r="D357" s="79"/>
      <c r="E357" s="79"/>
      <c r="F357" s="79"/>
      <c r="G357" s="80"/>
      <c r="H357" s="67"/>
      <c r="I357" s="67"/>
      <c r="J357" s="80"/>
      <c r="K357" s="80"/>
      <c r="L357" s="41"/>
      <c r="M357" s="41"/>
      <c r="N357" s="80"/>
      <c r="O357" s="80"/>
      <c r="P357" s="41"/>
      <c r="Q357" s="41"/>
      <c r="R357" s="80"/>
      <c r="S357" s="67"/>
      <c r="T357" s="80"/>
    </row>
    <row r="358" spans="2:20" x14ac:dyDescent="0.35">
      <c r="B358" s="39"/>
      <c r="C358" s="78"/>
      <c r="D358" s="79"/>
      <c r="E358" s="79"/>
      <c r="F358" s="79"/>
      <c r="G358" s="80"/>
      <c r="H358" s="67"/>
      <c r="I358" s="67"/>
      <c r="J358" s="80"/>
      <c r="K358" s="80"/>
      <c r="L358" s="41"/>
      <c r="M358" s="41"/>
      <c r="N358" s="80"/>
      <c r="O358" s="80"/>
      <c r="P358" s="41"/>
      <c r="Q358" s="41"/>
      <c r="R358" s="80"/>
      <c r="S358" s="67"/>
      <c r="T358" s="80"/>
    </row>
    <row r="359" spans="2:20" x14ac:dyDescent="0.35">
      <c r="B359" s="39"/>
      <c r="C359" s="78"/>
      <c r="D359" s="79"/>
      <c r="E359" s="79"/>
      <c r="F359" s="79"/>
      <c r="G359" s="80"/>
      <c r="H359" s="67"/>
      <c r="I359" s="67"/>
      <c r="J359" s="80"/>
      <c r="K359" s="80"/>
      <c r="L359" s="41"/>
      <c r="M359" s="41"/>
      <c r="N359" s="80"/>
      <c r="O359" s="80"/>
      <c r="P359" s="41"/>
      <c r="Q359" s="41"/>
      <c r="R359" s="80"/>
      <c r="S359" s="67"/>
      <c r="T359" s="80"/>
    </row>
    <row r="360" spans="2:20" x14ac:dyDescent="0.35">
      <c r="B360" s="39"/>
      <c r="C360" s="78"/>
      <c r="D360" s="79"/>
      <c r="E360" s="79"/>
      <c r="F360" s="79"/>
      <c r="G360" s="80"/>
      <c r="H360" s="67"/>
      <c r="I360" s="67"/>
      <c r="J360" s="80"/>
      <c r="K360" s="80"/>
      <c r="L360" s="41"/>
      <c r="M360" s="41"/>
      <c r="N360" s="80"/>
      <c r="O360" s="80"/>
      <c r="P360" s="41"/>
      <c r="Q360" s="41"/>
      <c r="R360" s="80"/>
      <c r="S360" s="67"/>
      <c r="T360" s="80"/>
    </row>
    <row r="361" spans="2:20" x14ac:dyDescent="0.35">
      <c r="B361" s="39"/>
      <c r="C361" s="78"/>
      <c r="D361" s="79"/>
      <c r="E361" s="79"/>
      <c r="F361" s="79"/>
      <c r="G361" s="80"/>
      <c r="H361" s="67"/>
      <c r="I361" s="67"/>
      <c r="J361" s="80"/>
      <c r="K361" s="80"/>
      <c r="L361" s="41"/>
      <c r="M361" s="41"/>
      <c r="N361" s="80"/>
      <c r="O361" s="80"/>
      <c r="P361" s="41"/>
      <c r="Q361" s="41"/>
      <c r="R361" s="80"/>
      <c r="S361" s="67"/>
      <c r="T361" s="80"/>
    </row>
    <row r="362" spans="2:20" x14ac:dyDescent="0.35">
      <c r="B362" s="39"/>
      <c r="C362" s="78"/>
      <c r="D362" s="79"/>
      <c r="E362" s="79"/>
      <c r="F362" s="79"/>
      <c r="G362" s="80"/>
      <c r="H362" s="67"/>
      <c r="I362" s="67"/>
      <c r="J362" s="80"/>
      <c r="K362" s="80"/>
      <c r="L362" s="41"/>
      <c r="M362" s="41"/>
      <c r="N362" s="80"/>
      <c r="O362" s="80"/>
      <c r="P362" s="41"/>
      <c r="Q362" s="41"/>
      <c r="R362" s="80"/>
      <c r="S362" s="67"/>
      <c r="T362" s="80"/>
    </row>
    <row r="363" spans="2:20" x14ac:dyDescent="0.35">
      <c r="B363" s="39"/>
      <c r="C363" s="78"/>
      <c r="D363" s="79"/>
      <c r="E363" s="79"/>
      <c r="F363" s="79"/>
      <c r="G363" s="80"/>
      <c r="H363" s="67"/>
      <c r="I363" s="67"/>
      <c r="J363" s="80"/>
      <c r="K363" s="80"/>
      <c r="L363" s="41"/>
      <c r="M363" s="41"/>
      <c r="N363" s="80"/>
      <c r="O363" s="80"/>
      <c r="P363" s="41"/>
      <c r="Q363" s="41"/>
      <c r="R363" s="80"/>
      <c r="S363" s="67"/>
      <c r="T363" s="80"/>
    </row>
    <row r="364" spans="2:20" x14ac:dyDescent="0.35">
      <c r="B364" s="39"/>
      <c r="C364" s="78"/>
      <c r="D364" s="79"/>
      <c r="E364" s="79"/>
      <c r="F364" s="79"/>
      <c r="G364" s="80"/>
      <c r="H364" s="67"/>
      <c r="I364" s="67"/>
      <c r="J364" s="80"/>
      <c r="K364" s="80"/>
      <c r="L364" s="41"/>
      <c r="M364" s="41"/>
      <c r="N364" s="80"/>
      <c r="O364" s="80"/>
      <c r="P364" s="41"/>
      <c r="Q364" s="41"/>
      <c r="R364" s="80"/>
      <c r="S364" s="67"/>
      <c r="T364" s="80"/>
    </row>
    <row r="365" spans="2:20" x14ac:dyDescent="0.35">
      <c r="B365" s="39"/>
      <c r="C365" s="78"/>
      <c r="D365" s="79"/>
      <c r="E365" s="79"/>
      <c r="F365" s="79"/>
      <c r="G365" s="80"/>
      <c r="H365" s="67"/>
      <c r="I365" s="67"/>
      <c r="J365" s="80"/>
      <c r="K365" s="80"/>
      <c r="L365" s="41"/>
      <c r="M365" s="41"/>
      <c r="N365" s="80"/>
      <c r="O365" s="80"/>
      <c r="P365" s="41"/>
      <c r="Q365" s="41"/>
      <c r="R365" s="80"/>
      <c r="S365" s="67"/>
      <c r="T365" s="80"/>
    </row>
    <row r="366" spans="2:20" x14ac:dyDescent="0.35">
      <c r="B366" s="39"/>
      <c r="C366" s="78"/>
      <c r="D366" s="79"/>
      <c r="E366" s="79"/>
      <c r="F366" s="79"/>
      <c r="G366" s="80"/>
      <c r="H366" s="67"/>
      <c r="I366" s="67"/>
      <c r="J366" s="80"/>
      <c r="K366" s="80"/>
      <c r="L366" s="41"/>
      <c r="M366" s="41"/>
      <c r="N366" s="80"/>
      <c r="O366" s="80"/>
      <c r="P366" s="41"/>
      <c r="Q366" s="41"/>
      <c r="R366" s="80"/>
      <c r="S366" s="67"/>
      <c r="T366" s="80"/>
    </row>
    <row r="367" spans="2:20" x14ac:dyDescent="0.35">
      <c r="B367" s="39"/>
      <c r="C367" s="78"/>
      <c r="D367" s="79"/>
      <c r="E367" s="79"/>
      <c r="F367" s="79"/>
      <c r="G367" s="80"/>
      <c r="H367" s="67"/>
      <c r="I367" s="67"/>
      <c r="J367" s="80"/>
      <c r="K367" s="80"/>
      <c r="L367" s="41"/>
      <c r="M367" s="41"/>
      <c r="N367" s="80"/>
      <c r="O367" s="80"/>
      <c r="P367" s="41"/>
      <c r="Q367" s="41"/>
      <c r="R367" s="80"/>
      <c r="S367" s="67"/>
      <c r="T367" s="80"/>
    </row>
    <row r="368" spans="2:20" x14ac:dyDescent="0.35">
      <c r="B368" s="39"/>
      <c r="C368" s="78"/>
      <c r="D368" s="79"/>
      <c r="E368" s="79"/>
      <c r="F368" s="79"/>
      <c r="G368" s="80"/>
      <c r="H368" s="67"/>
      <c r="I368" s="67"/>
      <c r="J368" s="80"/>
      <c r="K368" s="80"/>
      <c r="L368" s="41"/>
      <c r="M368" s="41"/>
      <c r="N368" s="80"/>
      <c r="O368" s="80"/>
      <c r="P368" s="41"/>
      <c r="Q368" s="41"/>
      <c r="R368" s="80"/>
      <c r="S368" s="67"/>
      <c r="T368" s="80"/>
    </row>
    <row r="369" spans="2:20" x14ac:dyDescent="0.35">
      <c r="B369" s="39"/>
      <c r="C369" s="78"/>
      <c r="D369" s="79"/>
      <c r="E369" s="79"/>
      <c r="F369" s="79"/>
      <c r="G369" s="80"/>
      <c r="H369" s="67"/>
      <c r="I369" s="67"/>
      <c r="J369" s="80"/>
      <c r="K369" s="80"/>
      <c r="L369" s="41"/>
      <c r="M369" s="41"/>
      <c r="N369" s="80"/>
      <c r="O369" s="80"/>
      <c r="P369" s="41"/>
      <c r="Q369" s="41"/>
      <c r="R369" s="80"/>
      <c r="S369" s="67"/>
      <c r="T369" s="80"/>
    </row>
    <row r="370" spans="2:20" x14ac:dyDescent="0.35">
      <c r="B370" s="39"/>
      <c r="C370" s="78"/>
      <c r="D370" s="79"/>
      <c r="E370" s="79"/>
      <c r="F370" s="79"/>
      <c r="G370" s="80"/>
      <c r="H370" s="67"/>
      <c r="I370" s="67"/>
      <c r="J370" s="80"/>
      <c r="K370" s="80"/>
      <c r="L370" s="41"/>
      <c r="M370" s="41"/>
      <c r="N370" s="80"/>
      <c r="O370" s="80"/>
      <c r="P370" s="41"/>
      <c r="Q370" s="41"/>
      <c r="R370" s="80"/>
      <c r="S370" s="67"/>
      <c r="T370" s="80"/>
    </row>
    <row r="371" spans="2:20" x14ac:dyDescent="0.35">
      <c r="B371" s="39"/>
      <c r="C371" s="78"/>
      <c r="D371" s="79"/>
      <c r="E371" s="79"/>
      <c r="F371" s="79"/>
      <c r="G371" s="80"/>
      <c r="H371" s="67"/>
      <c r="I371" s="67"/>
      <c r="J371" s="80"/>
      <c r="K371" s="80"/>
      <c r="L371" s="41"/>
      <c r="M371" s="41"/>
      <c r="N371" s="80"/>
      <c r="O371" s="80"/>
      <c r="P371" s="41"/>
      <c r="Q371" s="41"/>
      <c r="R371" s="80"/>
      <c r="S371" s="67"/>
      <c r="T371" s="80"/>
    </row>
    <row r="372" spans="2:20" x14ac:dyDescent="0.35">
      <c r="B372" s="39"/>
      <c r="C372" s="78"/>
      <c r="D372" s="79"/>
      <c r="E372" s="79"/>
      <c r="F372" s="79"/>
      <c r="G372" s="80"/>
      <c r="H372" s="67"/>
      <c r="I372" s="67"/>
      <c r="J372" s="80"/>
      <c r="K372" s="80"/>
      <c r="L372" s="41"/>
      <c r="M372" s="41"/>
      <c r="N372" s="80"/>
      <c r="O372" s="80"/>
      <c r="P372" s="41"/>
      <c r="Q372" s="41"/>
      <c r="R372" s="80"/>
      <c r="S372" s="67"/>
      <c r="T372" s="80"/>
    </row>
    <row r="373" spans="2:20" x14ac:dyDescent="0.35">
      <c r="B373" s="39"/>
      <c r="C373" s="78"/>
      <c r="D373" s="79"/>
      <c r="E373" s="79"/>
      <c r="F373" s="79"/>
      <c r="G373" s="80"/>
      <c r="H373" s="67"/>
      <c r="I373" s="67"/>
      <c r="J373" s="80"/>
      <c r="K373" s="80"/>
      <c r="L373" s="41"/>
      <c r="M373" s="41"/>
      <c r="N373" s="80"/>
      <c r="O373" s="80"/>
      <c r="P373" s="41"/>
      <c r="Q373" s="41"/>
      <c r="R373" s="80"/>
      <c r="S373" s="67"/>
      <c r="T373" s="80"/>
    </row>
    <row r="374" spans="2:20" x14ac:dyDescent="0.35">
      <c r="B374" s="39"/>
      <c r="C374" s="78"/>
      <c r="D374" s="79"/>
      <c r="E374" s="79"/>
      <c r="F374" s="79"/>
      <c r="G374" s="80"/>
      <c r="H374" s="67"/>
      <c r="I374" s="67"/>
      <c r="J374" s="80"/>
      <c r="K374" s="80"/>
      <c r="L374" s="41"/>
      <c r="M374" s="41"/>
      <c r="N374" s="80"/>
      <c r="O374" s="80"/>
      <c r="P374" s="41"/>
      <c r="Q374" s="41"/>
      <c r="R374" s="80"/>
      <c r="S374" s="67"/>
      <c r="T374" s="80"/>
    </row>
    <row r="375" spans="2:20" x14ac:dyDescent="0.35">
      <c r="B375" s="39"/>
      <c r="C375" s="78"/>
      <c r="D375" s="79"/>
      <c r="E375" s="79"/>
      <c r="F375" s="79"/>
      <c r="G375" s="80"/>
      <c r="H375" s="67"/>
      <c r="I375" s="67"/>
      <c r="J375" s="80"/>
      <c r="K375" s="80"/>
      <c r="L375" s="41"/>
      <c r="M375" s="41"/>
      <c r="N375" s="80"/>
      <c r="O375" s="80"/>
      <c r="P375" s="41"/>
      <c r="Q375" s="41"/>
      <c r="R375" s="80"/>
      <c r="S375" s="67"/>
      <c r="T375" s="80"/>
    </row>
    <row r="376" spans="2:20" x14ac:dyDescent="0.35">
      <c r="B376" s="39"/>
      <c r="C376" s="78"/>
      <c r="D376" s="79"/>
      <c r="E376" s="79"/>
      <c r="F376" s="79"/>
      <c r="G376" s="80"/>
      <c r="H376" s="67"/>
      <c r="I376" s="67"/>
      <c r="J376" s="80"/>
      <c r="K376" s="80"/>
      <c r="L376" s="41"/>
      <c r="M376" s="41"/>
      <c r="N376" s="80"/>
      <c r="O376" s="80"/>
      <c r="P376" s="41"/>
      <c r="Q376" s="41"/>
      <c r="R376" s="80"/>
      <c r="S376" s="67"/>
      <c r="T376" s="80"/>
    </row>
    <row r="377" spans="2:20" x14ac:dyDescent="0.35">
      <c r="B377" s="39"/>
      <c r="C377" s="78"/>
      <c r="D377" s="79"/>
      <c r="E377" s="79"/>
      <c r="F377" s="79"/>
      <c r="G377" s="80"/>
      <c r="H377" s="67"/>
      <c r="I377" s="67"/>
      <c r="J377" s="80"/>
      <c r="K377" s="80"/>
      <c r="L377" s="41"/>
      <c r="M377" s="41"/>
      <c r="N377" s="80"/>
      <c r="O377" s="80"/>
      <c r="P377" s="41"/>
      <c r="Q377" s="41"/>
      <c r="R377" s="80"/>
      <c r="S377" s="67"/>
      <c r="T377" s="80"/>
    </row>
    <row r="378" spans="2:20" x14ac:dyDescent="0.35">
      <c r="B378" s="39"/>
      <c r="C378" s="78"/>
      <c r="D378" s="79"/>
      <c r="E378" s="79"/>
      <c r="F378" s="79"/>
      <c r="G378" s="80"/>
      <c r="H378" s="67"/>
      <c r="I378" s="67"/>
      <c r="J378" s="80"/>
      <c r="K378" s="80"/>
      <c r="L378" s="41"/>
      <c r="M378" s="41"/>
      <c r="N378" s="80"/>
      <c r="O378" s="80"/>
      <c r="P378" s="41"/>
      <c r="Q378" s="41"/>
      <c r="R378" s="80"/>
      <c r="S378" s="67"/>
      <c r="T378" s="80"/>
    </row>
    <row r="379" spans="2:20" x14ac:dyDescent="0.35">
      <c r="B379" s="39"/>
      <c r="C379" s="78"/>
      <c r="D379" s="79"/>
      <c r="E379" s="79"/>
      <c r="F379" s="79"/>
      <c r="G379" s="80"/>
      <c r="H379" s="67"/>
      <c r="I379" s="67"/>
      <c r="J379" s="80"/>
      <c r="K379" s="80"/>
      <c r="L379" s="41"/>
      <c r="M379" s="41"/>
      <c r="N379" s="80"/>
      <c r="O379" s="80"/>
      <c r="P379" s="41"/>
      <c r="Q379" s="41"/>
      <c r="R379" s="80"/>
      <c r="S379" s="67"/>
      <c r="T379" s="80"/>
    </row>
    <row r="380" spans="2:20" x14ac:dyDescent="0.35">
      <c r="B380" s="39"/>
      <c r="C380" s="78"/>
      <c r="D380" s="79"/>
      <c r="E380" s="79"/>
      <c r="F380" s="79"/>
      <c r="G380" s="80"/>
      <c r="H380" s="67"/>
      <c r="I380" s="67"/>
      <c r="J380" s="80"/>
      <c r="K380" s="80"/>
      <c r="L380" s="41"/>
      <c r="M380" s="41"/>
      <c r="N380" s="80"/>
      <c r="O380" s="80"/>
      <c r="P380" s="41"/>
      <c r="Q380" s="41"/>
      <c r="R380" s="80"/>
      <c r="S380" s="67"/>
      <c r="T380" s="80"/>
    </row>
    <row r="381" spans="2:20" x14ac:dyDescent="0.35">
      <c r="B381" s="39"/>
      <c r="C381" s="78"/>
      <c r="D381" s="79"/>
      <c r="E381" s="79"/>
      <c r="F381" s="79"/>
      <c r="G381" s="80"/>
      <c r="H381" s="67"/>
      <c r="I381" s="67"/>
      <c r="J381" s="80"/>
      <c r="K381" s="80"/>
      <c r="L381" s="41"/>
      <c r="M381" s="41"/>
      <c r="N381" s="80"/>
      <c r="O381" s="80"/>
      <c r="P381" s="41"/>
      <c r="Q381" s="41"/>
      <c r="R381" s="80"/>
      <c r="S381" s="67"/>
      <c r="T381" s="80"/>
    </row>
    <row r="382" spans="2:20" x14ac:dyDescent="0.35">
      <c r="B382" s="39"/>
      <c r="C382" s="78"/>
      <c r="D382" s="79"/>
      <c r="E382" s="79"/>
      <c r="F382" s="79"/>
      <c r="G382" s="80"/>
      <c r="H382" s="67"/>
      <c r="I382" s="67"/>
      <c r="J382" s="80"/>
      <c r="K382" s="80"/>
      <c r="L382" s="41"/>
      <c r="M382" s="41"/>
      <c r="N382" s="80"/>
      <c r="O382" s="80"/>
      <c r="P382" s="41"/>
      <c r="Q382" s="41"/>
      <c r="R382" s="80"/>
      <c r="S382" s="67"/>
      <c r="T382" s="80"/>
    </row>
    <row r="383" spans="2:20" x14ac:dyDescent="0.35">
      <c r="B383" s="39"/>
      <c r="C383" s="78"/>
      <c r="D383" s="79"/>
      <c r="E383" s="79"/>
      <c r="F383" s="79"/>
      <c r="G383" s="80"/>
      <c r="H383" s="67"/>
      <c r="I383" s="67"/>
      <c r="J383" s="80"/>
      <c r="K383" s="80"/>
      <c r="L383" s="41"/>
      <c r="M383" s="41"/>
      <c r="N383" s="80"/>
      <c r="O383" s="80"/>
      <c r="P383" s="41"/>
      <c r="Q383" s="41"/>
      <c r="R383" s="80"/>
      <c r="S383" s="67"/>
      <c r="T383" s="80"/>
    </row>
    <row r="384" spans="2:20" x14ac:dyDescent="0.35">
      <c r="B384" s="39"/>
      <c r="C384" s="78"/>
      <c r="D384" s="79"/>
      <c r="E384" s="79"/>
      <c r="F384" s="79"/>
      <c r="G384" s="80"/>
      <c r="H384" s="67"/>
      <c r="I384" s="67"/>
      <c r="J384" s="80"/>
      <c r="K384" s="80"/>
      <c r="L384" s="41"/>
      <c r="M384" s="41"/>
      <c r="N384" s="80"/>
      <c r="O384" s="80"/>
      <c r="P384" s="41"/>
      <c r="Q384" s="41"/>
      <c r="R384" s="80"/>
      <c r="S384" s="67"/>
      <c r="T384" s="80"/>
    </row>
    <row r="385" spans="2:20" x14ac:dyDescent="0.35">
      <c r="B385" s="39"/>
      <c r="C385" s="78"/>
      <c r="D385" s="79"/>
      <c r="E385" s="79"/>
      <c r="F385" s="79"/>
      <c r="G385" s="80"/>
      <c r="H385" s="67"/>
      <c r="I385" s="67"/>
      <c r="J385" s="80"/>
      <c r="K385" s="80"/>
      <c r="L385" s="41"/>
      <c r="M385" s="41"/>
      <c r="N385" s="80"/>
      <c r="O385" s="80"/>
      <c r="P385" s="41"/>
      <c r="Q385" s="41"/>
      <c r="R385" s="80"/>
      <c r="S385" s="67"/>
      <c r="T385" s="80"/>
    </row>
    <row r="386" spans="2:20" x14ac:dyDescent="0.35">
      <c r="B386" s="39"/>
      <c r="C386" s="78"/>
      <c r="D386" s="79"/>
      <c r="E386" s="79"/>
      <c r="F386" s="79"/>
      <c r="G386" s="80"/>
      <c r="H386" s="67"/>
      <c r="I386" s="67"/>
      <c r="J386" s="80"/>
      <c r="K386" s="80"/>
      <c r="L386" s="41"/>
      <c r="M386" s="41"/>
      <c r="N386" s="80"/>
      <c r="O386" s="80"/>
      <c r="P386" s="41"/>
      <c r="Q386" s="41"/>
      <c r="R386" s="80"/>
      <c r="S386" s="67"/>
      <c r="T386" s="80"/>
    </row>
    <row r="387" spans="2:20" x14ac:dyDescent="0.35">
      <c r="B387" s="39"/>
      <c r="C387" s="78"/>
      <c r="D387" s="79"/>
      <c r="E387" s="79"/>
      <c r="F387" s="79"/>
      <c r="G387" s="80"/>
      <c r="H387" s="67"/>
      <c r="I387" s="67"/>
      <c r="J387" s="80"/>
      <c r="K387" s="80"/>
      <c r="L387" s="41"/>
      <c r="M387" s="41"/>
      <c r="N387" s="80"/>
      <c r="O387" s="80"/>
      <c r="P387" s="41"/>
      <c r="Q387" s="41"/>
      <c r="R387" s="80"/>
      <c r="S387" s="67"/>
      <c r="T387" s="80"/>
    </row>
    <row r="388" spans="2:20" x14ac:dyDescent="0.35">
      <c r="B388" s="39"/>
      <c r="C388" s="78"/>
      <c r="D388" s="79"/>
      <c r="E388" s="79"/>
      <c r="F388" s="79"/>
      <c r="G388" s="80"/>
      <c r="H388" s="67"/>
      <c r="I388" s="67"/>
      <c r="J388" s="80"/>
      <c r="K388" s="80"/>
      <c r="L388" s="41"/>
      <c r="M388" s="41"/>
      <c r="N388" s="80"/>
      <c r="O388" s="80"/>
      <c r="P388" s="41"/>
      <c r="Q388" s="41"/>
      <c r="R388" s="80"/>
      <c r="S388" s="67"/>
      <c r="T388" s="80"/>
    </row>
    <row r="389" spans="2:20" x14ac:dyDescent="0.35">
      <c r="B389" s="39"/>
      <c r="C389" s="78"/>
      <c r="D389" s="79"/>
      <c r="E389" s="79"/>
      <c r="F389" s="79"/>
      <c r="G389" s="80"/>
      <c r="H389" s="67"/>
      <c r="I389" s="67"/>
      <c r="J389" s="80"/>
      <c r="K389" s="80"/>
      <c r="L389" s="41"/>
      <c r="M389" s="41"/>
      <c r="N389" s="80"/>
      <c r="O389" s="80"/>
      <c r="P389" s="41"/>
      <c r="Q389" s="41"/>
      <c r="R389" s="80"/>
      <c r="S389" s="67"/>
      <c r="T389" s="80"/>
    </row>
    <row r="390" spans="2:20" x14ac:dyDescent="0.35">
      <c r="B390" s="39"/>
      <c r="C390" s="78"/>
      <c r="D390" s="79"/>
      <c r="E390" s="79"/>
      <c r="F390" s="79"/>
      <c r="G390" s="80"/>
      <c r="H390" s="67"/>
      <c r="I390" s="67"/>
      <c r="J390" s="80"/>
      <c r="K390" s="80"/>
      <c r="L390" s="41"/>
      <c r="M390" s="41"/>
      <c r="N390" s="80"/>
      <c r="O390" s="80"/>
      <c r="P390" s="41"/>
      <c r="Q390" s="41"/>
      <c r="R390" s="80"/>
      <c r="S390" s="67"/>
      <c r="T390" s="80"/>
    </row>
    <row r="391" spans="2:20" x14ac:dyDescent="0.35">
      <c r="B391" s="39"/>
      <c r="C391" s="78"/>
      <c r="D391" s="79"/>
      <c r="E391" s="79"/>
      <c r="F391" s="79"/>
      <c r="G391" s="80"/>
      <c r="H391" s="67"/>
      <c r="I391" s="67"/>
      <c r="J391" s="80"/>
      <c r="K391" s="80"/>
      <c r="L391" s="41"/>
      <c r="M391" s="41"/>
      <c r="N391" s="80"/>
      <c r="O391" s="80"/>
      <c r="P391" s="41"/>
      <c r="Q391" s="41"/>
      <c r="R391" s="80"/>
      <c r="S391" s="67"/>
      <c r="T391" s="80"/>
    </row>
    <row r="392" spans="2:20" x14ac:dyDescent="0.35">
      <c r="B392" s="39"/>
      <c r="C392" s="78"/>
      <c r="D392" s="79"/>
      <c r="E392" s="79"/>
      <c r="F392" s="79"/>
      <c r="G392" s="80"/>
      <c r="H392" s="67"/>
      <c r="I392" s="67"/>
      <c r="J392" s="80"/>
      <c r="K392" s="80"/>
      <c r="L392" s="41"/>
      <c r="M392" s="41"/>
      <c r="N392" s="80"/>
      <c r="O392" s="80"/>
      <c r="P392" s="41"/>
      <c r="Q392" s="41"/>
      <c r="R392" s="80"/>
      <c r="S392" s="67"/>
      <c r="T392" s="80"/>
    </row>
    <row r="393" spans="2:20" x14ac:dyDescent="0.35">
      <c r="B393" s="39"/>
      <c r="C393" s="78"/>
      <c r="D393" s="79"/>
      <c r="E393" s="79"/>
      <c r="F393" s="79"/>
      <c r="G393" s="80"/>
      <c r="H393" s="67"/>
      <c r="I393" s="67"/>
      <c r="J393" s="80"/>
      <c r="K393" s="80"/>
      <c r="L393" s="41"/>
      <c r="M393" s="41"/>
      <c r="N393" s="80"/>
      <c r="O393" s="80"/>
      <c r="P393" s="41"/>
      <c r="Q393" s="41"/>
      <c r="R393" s="80"/>
      <c r="S393" s="67"/>
      <c r="T393" s="80"/>
    </row>
    <row r="394" spans="2:20" x14ac:dyDescent="0.35">
      <c r="B394" s="39"/>
      <c r="C394" s="78"/>
      <c r="D394" s="79"/>
      <c r="E394" s="79"/>
      <c r="F394" s="79"/>
      <c r="G394" s="80"/>
      <c r="H394" s="67"/>
      <c r="I394" s="67"/>
      <c r="J394" s="80"/>
      <c r="K394" s="80"/>
      <c r="L394" s="41"/>
      <c r="M394" s="41"/>
      <c r="N394" s="80"/>
      <c r="O394" s="80"/>
      <c r="P394" s="41"/>
      <c r="Q394" s="41"/>
      <c r="R394" s="80"/>
      <c r="S394" s="67"/>
      <c r="T394" s="80"/>
    </row>
    <row r="395" spans="2:20" x14ac:dyDescent="0.35">
      <c r="B395" s="39"/>
      <c r="C395" s="78"/>
      <c r="D395" s="79"/>
      <c r="E395" s="79"/>
      <c r="F395" s="79"/>
      <c r="G395" s="80"/>
      <c r="H395" s="67"/>
      <c r="I395" s="67"/>
      <c r="J395" s="80"/>
      <c r="K395" s="80"/>
      <c r="L395" s="41"/>
      <c r="M395" s="41"/>
      <c r="N395" s="80"/>
      <c r="O395" s="80"/>
      <c r="P395" s="41"/>
      <c r="Q395" s="41"/>
      <c r="R395" s="80"/>
      <c r="S395" s="67"/>
      <c r="T395" s="80"/>
    </row>
    <row r="396" spans="2:20" x14ac:dyDescent="0.35">
      <c r="B396" s="39"/>
      <c r="C396" s="78"/>
      <c r="D396" s="79"/>
      <c r="E396" s="79"/>
      <c r="F396" s="79"/>
      <c r="G396" s="80"/>
      <c r="H396" s="67"/>
      <c r="I396" s="67"/>
      <c r="J396" s="80"/>
      <c r="K396" s="80"/>
      <c r="L396" s="41"/>
      <c r="M396" s="41"/>
      <c r="N396" s="80"/>
      <c r="O396" s="80"/>
      <c r="P396" s="41"/>
      <c r="Q396" s="41"/>
      <c r="R396" s="80"/>
      <c r="S396" s="67"/>
      <c r="T396" s="80"/>
    </row>
    <row r="397" spans="2:20" x14ac:dyDescent="0.35">
      <c r="B397" s="39"/>
      <c r="C397" s="78"/>
      <c r="D397" s="79"/>
      <c r="E397" s="79"/>
      <c r="F397" s="79"/>
      <c r="G397" s="80"/>
      <c r="H397" s="67"/>
      <c r="I397" s="67"/>
      <c r="J397" s="80"/>
      <c r="K397" s="80"/>
      <c r="L397" s="41"/>
      <c r="M397" s="41"/>
      <c r="N397" s="80"/>
      <c r="O397" s="80"/>
      <c r="P397" s="41"/>
      <c r="Q397" s="41"/>
      <c r="R397" s="80"/>
      <c r="S397" s="67"/>
      <c r="T397" s="80"/>
    </row>
    <row r="398" spans="2:20" x14ac:dyDescent="0.35">
      <c r="B398" s="39"/>
      <c r="C398" s="78"/>
      <c r="D398" s="79"/>
      <c r="E398" s="79"/>
      <c r="F398" s="79"/>
      <c r="G398" s="80"/>
      <c r="H398" s="67"/>
      <c r="I398" s="67"/>
      <c r="J398" s="80"/>
      <c r="K398" s="80"/>
      <c r="L398" s="41"/>
      <c r="M398" s="41"/>
      <c r="N398" s="80"/>
      <c r="O398" s="80"/>
      <c r="P398" s="41"/>
      <c r="Q398" s="41"/>
      <c r="R398" s="80"/>
      <c r="S398" s="67"/>
      <c r="T398" s="80"/>
    </row>
    <row r="399" spans="2:20" x14ac:dyDescent="0.35">
      <c r="B399" s="39"/>
      <c r="C399" s="78"/>
      <c r="D399" s="79"/>
      <c r="E399" s="79"/>
      <c r="F399" s="79"/>
      <c r="G399" s="80"/>
      <c r="H399" s="67"/>
      <c r="I399" s="67"/>
      <c r="J399" s="80"/>
      <c r="K399" s="80"/>
      <c r="L399" s="41"/>
      <c r="M399" s="41"/>
      <c r="N399" s="80"/>
      <c r="O399" s="80"/>
      <c r="P399" s="41"/>
      <c r="Q399" s="41"/>
      <c r="R399" s="80"/>
      <c r="S399" s="67"/>
      <c r="T399" s="80"/>
    </row>
    <row r="400" spans="2:20" x14ac:dyDescent="0.35">
      <c r="B400" s="39"/>
      <c r="C400" s="78"/>
      <c r="D400" s="79"/>
      <c r="E400" s="79"/>
      <c r="F400" s="79"/>
      <c r="G400" s="80"/>
      <c r="H400" s="67"/>
      <c r="I400" s="67"/>
      <c r="J400" s="80"/>
      <c r="K400" s="80"/>
      <c r="L400" s="41"/>
      <c r="M400" s="41"/>
      <c r="N400" s="80"/>
      <c r="O400" s="80"/>
      <c r="P400" s="41"/>
      <c r="Q400" s="41"/>
      <c r="R400" s="80"/>
      <c r="S400" s="67"/>
      <c r="T400" s="80"/>
    </row>
    <row r="401" spans="2:20" x14ac:dyDescent="0.35">
      <c r="B401" s="39"/>
      <c r="C401" s="78"/>
      <c r="D401" s="79"/>
      <c r="E401" s="79"/>
      <c r="F401" s="79"/>
      <c r="G401" s="80"/>
      <c r="H401" s="67"/>
      <c r="I401" s="67"/>
      <c r="J401" s="80"/>
      <c r="K401" s="80"/>
      <c r="L401" s="41"/>
      <c r="M401" s="41"/>
      <c r="N401" s="80"/>
      <c r="O401" s="80"/>
      <c r="P401" s="41"/>
      <c r="Q401" s="41"/>
      <c r="R401" s="80"/>
      <c r="S401" s="67"/>
      <c r="T401" s="80"/>
    </row>
    <row r="402" spans="2:20" x14ac:dyDescent="0.35">
      <c r="B402" s="39"/>
      <c r="C402" s="78"/>
      <c r="D402" s="79"/>
      <c r="E402" s="79"/>
      <c r="F402" s="79"/>
      <c r="G402" s="80"/>
      <c r="H402" s="67"/>
      <c r="I402" s="67"/>
      <c r="J402" s="80"/>
      <c r="K402" s="80"/>
      <c r="L402" s="41"/>
      <c r="M402" s="41"/>
      <c r="N402" s="80"/>
      <c r="O402" s="80"/>
      <c r="P402" s="41"/>
      <c r="Q402" s="41"/>
      <c r="R402" s="80"/>
      <c r="S402" s="67"/>
      <c r="T402" s="80"/>
    </row>
    <row r="403" spans="2:20" x14ac:dyDescent="0.35">
      <c r="B403" s="39"/>
      <c r="C403" s="78"/>
      <c r="D403" s="79"/>
      <c r="E403" s="79"/>
      <c r="F403" s="79"/>
      <c r="G403" s="80"/>
      <c r="H403" s="67"/>
      <c r="I403" s="67"/>
      <c r="J403" s="80"/>
      <c r="K403" s="80"/>
      <c r="L403" s="41"/>
      <c r="M403" s="41"/>
      <c r="N403" s="80"/>
      <c r="O403" s="80"/>
      <c r="P403" s="41"/>
      <c r="Q403" s="41"/>
      <c r="R403" s="80"/>
      <c r="S403" s="67"/>
      <c r="T403" s="80"/>
    </row>
    <row r="404" spans="2:20" x14ac:dyDescent="0.35">
      <c r="B404" s="39"/>
      <c r="C404" s="78"/>
      <c r="D404" s="79"/>
      <c r="E404" s="79"/>
      <c r="F404" s="79"/>
      <c r="G404" s="80"/>
      <c r="H404" s="67"/>
      <c r="I404" s="67"/>
      <c r="J404" s="80"/>
      <c r="K404" s="80"/>
      <c r="L404" s="41"/>
      <c r="M404" s="41"/>
      <c r="N404" s="80"/>
      <c r="O404" s="80"/>
      <c r="P404" s="41"/>
      <c r="Q404" s="41"/>
      <c r="R404" s="80"/>
      <c r="S404" s="67"/>
      <c r="T404" s="80"/>
    </row>
    <row r="405" spans="2:20" x14ac:dyDescent="0.35">
      <c r="B405" s="39"/>
      <c r="C405" s="78"/>
      <c r="D405" s="79"/>
      <c r="E405" s="79"/>
      <c r="F405" s="79"/>
      <c r="G405" s="80"/>
      <c r="H405" s="67"/>
      <c r="I405" s="67"/>
      <c r="J405" s="80"/>
      <c r="K405" s="80"/>
      <c r="L405" s="41"/>
      <c r="M405" s="41"/>
      <c r="N405" s="80"/>
      <c r="O405" s="80"/>
      <c r="P405" s="41"/>
      <c r="Q405" s="41"/>
      <c r="R405" s="80"/>
      <c r="S405" s="67"/>
      <c r="T405" s="80"/>
    </row>
    <row r="406" spans="2:20" x14ac:dyDescent="0.35">
      <c r="B406" s="39"/>
      <c r="C406" s="78"/>
      <c r="D406" s="79"/>
      <c r="E406" s="79"/>
      <c r="F406" s="79"/>
      <c r="G406" s="80"/>
      <c r="H406" s="67"/>
      <c r="I406" s="67"/>
      <c r="J406" s="80"/>
      <c r="K406" s="80"/>
      <c r="L406" s="41"/>
      <c r="M406" s="41"/>
      <c r="N406" s="80"/>
      <c r="O406" s="80"/>
      <c r="P406" s="41"/>
      <c r="Q406" s="41"/>
      <c r="R406" s="80"/>
      <c r="S406" s="67"/>
      <c r="T406" s="80"/>
    </row>
    <row r="407" spans="2:20" x14ac:dyDescent="0.35">
      <c r="B407" s="39"/>
      <c r="C407" s="78"/>
      <c r="D407" s="79"/>
      <c r="E407" s="79"/>
      <c r="F407" s="79"/>
      <c r="G407" s="80"/>
      <c r="H407" s="67"/>
      <c r="I407" s="67"/>
      <c r="J407" s="80"/>
      <c r="K407" s="80"/>
      <c r="L407" s="41"/>
      <c r="M407" s="41"/>
      <c r="N407" s="80"/>
      <c r="O407" s="80"/>
      <c r="P407" s="41"/>
      <c r="Q407" s="41"/>
      <c r="R407" s="80"/>
      <c r="S407" s="67"/>
      <c r="T407" s="80"/>
    </row>
    <row r="408" spans="2:20" x14ac:dyDescent="0.35">
      <c r="B408" s="39"/>
      <c r="C408" s="78"/>
      <c r="D408" s="79"/>
      <c r="E408" s="79"/>
      <c r="F408" s="79"/>
      <c r="G408" s="80"/>
      <c r="H408" s="67"/>
      <c r="I408" s="67"/>
      <c r="J408" s="80"/>
      <c r="K408" s="80"/>
      <c r="L408" s="41"/>
      <c r="M408" s="41"/>
      <c r="N408" s="80"/>
      <c r="O408" s="80"/>
      <c r="P408" s="41"/>
      <c r="Q408" s="41"/>
      <c r="R408" s="80"/>
      <c r="S408" s="67"/>
      <c r="T408" s="80"/>
    </row>
    <row r="409" spans="2:20" x14ac:dyDescent="0.35">
      <c r="B409" s="39"/>
      <c r="C409" s="78"/>
      <c r="D409" s="79"/>
      <c r="E409" s="79"/>
      <c r="F409" s="79"/>
      <c r="G409" s="80"/>
      <c r="H409" s="67"/>
      <c r="I409" s="67"/>
      <c r="J409" s="80"/>
      <c r="K409" s="80"/>
      <c r="L409" s="41"/>
      <c r="M409" s="41"/>
      <c r="N409" s="80"/>
      <c r="O409" s="80"/>
      <c r="P409" s="41"/>
      <c r="Q409" s="41"/>
      <c r="R409" s="80"/>
      <c r="S409" s="67"/>
      <c r="T409" s="80"/>
    </row>
    <row r="410" spans="2:20" x14ac:dyDescent="0.35">
      <c r="B410" s="39"/>
      <c r="C410" s="78"/>
      <c r="D410" s="79"/>
      <c r="E410" s="79"/>
      <c r="F410" s="79"/>
      <c r="G410" s="80"/>
      <c r="H410" s="67"/>
      <c r="I410" s="67"/>
      <c r="J410" s="80"/>
      <c r="K410" s="80"/>
      <c r="L410" s="41"/>
      <c r="M410" s="41"/>
      <c r="N410" s="80"/>
      <c r="O410" s="80"/>
      <c r="P410" s="41"/>
      <c r="Q410" s="41"/>
      <c r="R410" s="80"/>
      <c r="S410" s="67"/>
      <c r="T410" s="80"/>
    </row>
    <row r="411" spans="2:20" x14ac:dyDescent="0.35">
      <c r="B411" s="39"/>
      <c r="C411" s="78"/>
      <c r="D411" s="79"/>
      <c r="E411" s="79"/>
      <c r="F411" s="79"/>
      <c r="G411" s="80"/>
      <c r="H411" s="67"/>
      <c r="I411" s="67"/>
      <c r="J411" s="80"/>
      <c r="K411" s="80"/>
      <c r="L411" s="41"/>
      <c r="M411" s="41"/>
      <c r="N411" s="80"/>
      <c r="O411" s="80"/>
      <c r="P411" s="41"/>
      <c r="Q411" s="41"/>
      <c r="R411" s="80"/>
      <c r="S411" s="67"/>
      <c r="T411" s="80"/>
    </row>
    <row r="412" spans="2:20" x14ac:dyDescent="0.35">
      <c r="B412" s="39"/>
      <c r="C412" s="78"/>
      <c r="D412" s="79"/>
      <c r="E412" s="79"/>
      <c r="F412" s="79"/>
      <c r="G412" s="80"/>
      <c r="H412" s="67"/>
      <c r="I412" s="67"/>
      <c r="J412" s="80"/>
      <c r="K412" s="80"/>
      <c r="L412" s="41"/>
      <c r="M412" s="41"/>
      <c r="N412" s="80"/>
      <c r="O412" s="80"/>
      <c r="P412" s="41"/>
      <c r="Q412" s="41"/>
      <c r="R412" s="80"/>
      <c r="S412" s="67"/>
      <c r="T412" s="80"/>
    </row>
    <row r="413" spans="2:20" x14ac:dyDescent="0.35">
      <c r="B413" s="39"/>
      <c r="C413" s="78"/>
      <c r="D413" s="79"/>
      <c r="E413" s="79"/>
      <c r="F413" s="79"/>
      <c r="G413" s="80"/>
      <c r="H413" s="67"/>
      <c r="I413" s="67"/>
      <c r="J413" s="80"/>
      <c r="K413" s="80"/>
      <c r="L413" s="41"/>
      <c r="M413" s="41"/>
      <c r="N413" s="80"/>
      <c r="O413" s="80"/>
      <c r="P413" s="41"/>
      <c r="Q413" s="41"/>
      <c r="R413" s="80"/>
      <c r="S413" s="67"/>
      <c r="T413" s="80"/>
    </row>
    <row r="414" spans="2:20" x14ac:dyDescent="0.35">
      <c r="B414" s="39"/>
      <c r="C414" s="78"/>
      <c r="D414" s="79"/>
      <c r="E414" s="79"/>
      <c r="F414" s="79"/>
      <c r="G414" s="80"/>
      <c r="H414" s="67"/>
      <c r="I414" s="67"/>
      <c r="J414" s="80"/>
      <c r="K414" s="80"/>
      <c r="L414" s="41"/>
      <c r="M414" s="41"/>
      <c r="N414" s="80"/>
      <c r="O414" s="80"/>
      <c r="P414" s="41"/>
      <c r="Q414" s="41"/>
      <c r="R414" s="80"/>
      <c r="S414" s="67"/>
      <c r="T414" s="80"/>
    </row>
    <row r="415" spans="2:20" x14ac:dyDescent="0.35">
      <c r="B415" s="39"/>
      <c r="C415" s="78"/>
      <c r="D415" s="79"/>
      <c r="E415" s="79"/>
      <c r="F415" s="79"/>
      <c r="G415" s="80"/>
      <c r="H415" s="67"/>
      <c r="I415" s="67"/>
      <c r="J415" s="80"/>
      <c r="K415" s="80"/>
      <c r="L415" s="41"/>
      <c r="M415" s="41"/>
      <c r="N415" s="80"/>
      <c r="O415" s="80"/>
      <c r="P415" s="41"/>
      <c r="Q415" s="41"/>
      <c r="R415" s="80"/>
      <c r="S415" s="67"/>
      <c r="T415" s="80"/>
    </row>
    <row r="416" spans="2:20" x14ac:dyDescent="0.35">
      <c r="B416" s="39"/>
      <c r="C416" s="78"/>
      <c r="D416" s="79"/>
      <c r="E416" s="79"/>
      <c r="F416" s="79"/>
      <c r="G416" s="80"/>
      <c r="H416" s="67"/>
      <c r="I416" s="67"/>
      <c r="J416" s="80"/>
      <c r="K416" s="80"/>
      <c r="L416" s="41"/>
      <c r="M416" s="41"/>
      <c r="N416" s="80"/>
      <c r="O416" s="80"/>
      <c r="P416" s="41"/>
      <c r="Q416" s="41"/>
      <c r="R416" s="80"/>
      <c r="S416" s="67"/>
      <c r="T416" s="80"/>
    </row>
    <row r="417" spans="2:20" x14ac:dyDescent="0.35">
      <c r="B417" s="39"/>
      <c r="C417" s="78"/>
      <c r="D417" s="79"/>
      <c r="E417" s="79"/>
      <c r="F417" s="79"/>
      <c r="G417" s="80"/>
      <c r="H417" s="67"/>
      <c r="I417" s="67"/>
      <c r="J417" s="80"/>
      <c r="K417" s="80"/>
      <c r="L417" s="41"/>
      <c r="M417" s="41"/>
      <c r="N417" s="80"/>
      <c r="O417" s="80"/>
      <c r="P417" s="41"/>
      <c r="Q417" s="41"/>
      <c r="R417" s="80"/>
      <c r="S417" s="67"/>
      <c r="T417" s="80"/>
    </row>
    <row r="418" spans="2:20" x14ac:dyDescent="0.35">
      <c r="B418" s="39"/>
      <c r="C418" s="78"/>
      <c r="D418" s="79"/>
      <c r="E418" s="79"/>
      <c r="F418" s="79"/>
      <c r="G418" s="80"/>
      <c r="H418" s="67"/>
      <c r="I418" s="67"/>
      <c r="J418" s="80"/>
      <c r="K418" s="80"/>
      <c r="L418" s="41"/>
      <c r="M418" s="41"/>
      <c r="N418" s="80"/>
      <c r="O418" s="80"/>
      <c r="P418" s="41"/>
      <c r="Q418" s="41"/>
      <c r="R418" s="80"/>
      <c r="S418" s="67"/>
      <c r="T418" s="80"/>
    </row>
    <row r="419" spans="2:20" x14ac:dyDescent="0.35">
      <c r="B419" s="39"/>
      <c r="C419" s="78"/>
      <c r="D419" s="79"/>
      <c r="E419" s="79"/>
      <c r="F419" s="79"/>
      <c r="G419" s="80"/>
      <c r="H419" s="67"/>
      <c r="I419" s="67"/>
      <c r="J419" s="80"/>
      <c r="K419" s="80"/>
      <c r="L419" s="41"/>
      <c r="M419" s="41"/>
      <c r="N419" s="80"/>
      <c r="O419" s="80"/>
      <c r="P419" s="41"/>
      <c r="Q419" s="41"/>
      <c r="R419" s="80"/>
      <c r="S419" s="67"/>
      <c r="T419" s="80"/>
    </row>
    <row r="420" spans="2:20" x14ac:dyDescent="0.35">
      <c r="B420" s="39"/>
      <c r="C420" s="78"/>
      <c r="D420" s="79"/>
      <c r="E420" s="79"/>
      <c r="F420" s="79"/>
      <c r="G420" s="80"/>
      <c r="H420" s="67"/>
      <c r="I420" s="67"/>
      <c r="J420" s="80"/>
      <c r="K420" s="80"/>
      <c r="L420" s="41"/>
      <c r="M420" s="41"/>
      <c r="N420" s="80"/>
      <c r="O420" s="80"/>
      <c r="P420" s="41"/>
      <c r="Q420" s="41"/>
      <c r="R420" s="80"/>
      <c r="S420" s="67"/>
      <c r="T420" s="80"/>
    </row>
    <row r="421" spans="2:20" x14ac:dyDescent="0.35">
      <c r="B421" s="39"/>
      <c r="C421" s="78"/>
      <c r="D421" s="79"/>
      <c r="E421" s="79"/>
      <c r="F421" s="79"/>
      <c r="G421" s="80"/>
      <c r="H421" s="67"/>
      <c r="I421" s="67"/>
      <c r="J421" s="80"/>
      <c r="K421" s="80"/>
      <c r="L421" s="41"/>
      <c r="M421" s="41"/>
      <c r="N421" s="80"/>
      <c r="O421" s="80"/>
      <c r="P421" s="41"/>
      <c r="Q421" s="41"/>
      <c r="R421" s="80"/>
      <c r="S421" s="67"/>
      <c r="T421" s="80"/>
    </row>
    <row r="422" spans="2:20" x14ac:dyDescent="0.35">
      <c r="B422" s="39"/>
      <c r="C422" s="78"/>
      <c r="D422" s="79"/>
      <c r="E422" s="79"/>
      <c r="F422" s="79"/>
      <c r="G422" s="80"/>
      <c r="H422" s="67"/>
      <c r="I422" s="67"/>
      <c r="J422" s="80"/>
      <c r="K422" s="80"/>
      <c r="L422" s="41"/>
      <c r="M422" s="41"/>
      <c r="N422" s="80"/>
      <c r="O422" s="80"/>
      <c r="P422" s="41"/>
      <c r="Q422" s="41"/>
      <c r="R422" s="80"/>
      <c r="S422" s="67"/>
      <c r="T422" s="80"/>
    </row>
    <row r="423" spans="2:20" x14ac:dyDescent="0.35">
      <c r="B423" s="39"/>
      <c r="C423" s="78"/>
      <c r="D423" s="79"/>
      <c r="E423" s="79"/>
      <c r="F423" s="79"/>
      <c r="G423" s="80"/>
      <c r="H423" s="67"/>
      <c r="I423" s="67"/>
      <c r="J423" s="80"/>
      <c r="K423" s="80"/>
      <c r="L423" s="41"/>
      <c r="M423" s="41"/>
      <c r="N423" s="80"/>
      <c r="O423" s="80"/>
      <c r="P423" s="41"/>
      <c r="Q423" s="41"/>
      <c r="R423" s="80"/>
      <c r="S423" s="67"/>
      <c r="T423" s="80"/>
    </row>
    <row r="424" spans="2:20" x14ac:dyDescent="0.35">
      <c r="B424" s="39"/>
      <c r="C424" s="78"/>
      <c r="D424" s="79"/>
      <c r="E424" s="79"/>
      <c r="F424" s="79"/>
      <c r="G424" s="80"/>
      <c r="H424" s="67"/>
      <c r="I424" s="67"/>
      <c r="J424" s="80"/>
      <c r="K424" s="80"/>
      <c r="L424" s="41"/>
      <c r="M424" s="41"/>
      <c r="N424" s="80"/>
      <c r="O424" s="80"/>
      <c r="P424" s="41"/>
      <c r="Q424" s="41"/>
      <c r="R424" s="80"/>
      <c r="S424" s="67"/>
      <c r="T424" s="80"/>
    </row>
    <row r="425" spans="2:20" x14ac:dyDescent="0.35">
      <c r="B425" s="39"/>
      <c r="C425" s="78"/>
      <c r="D425" s="79"/>
      <c r="E425" s="79"/>
      <c r="F425" s="79"/>
      <c r="G425" s="80"/>
      <c r="H425" s="67"/>
      <c r="I425" s="67"/>
      <c r="J425" s="80"/>
      <c r="K425" s="80"/>
      <c r="L425" s="41"/>
      <c r="M425" s="41"/>
      <c r="N425" s="80"/>
      <c r="O425" s="80"/>
      <c r="P425" s="41"/>
      <c r="Q425" s="41"/>
      <c r="R425" s="80"/>
      <c r="S425" s="67"/>
      <c r="T425" s="80"/>
    </row>
    <row r="426" spans="2:20" x14ac:dyDescent="0.35">
      <c r="B426" s="39"/>
      <c r="C426" s="78"/>
      <c r="D426" s="79"/>
      <c r="E426" s="79"/>
      <c r="F426" s="79"/>
      <c r="G426" s="80"/>
      <c r="H426" s="67"/>
      <c r="I426" s="67"/>
      <c r="J426" s="80"/>
      <c r="K426" s="80"/>
      <c r="L426" s="41"/>
      <c r="M426" s="41"/>
      <c r="N426" s="80"/>
      <c r="O426" s="80"/>
      <c r="P426" s="41"/>
      <c r="Q426" s="41"/>
      <c r="R426" s="80"/>
      <c r="S426" s="67"/>
      <c r="T426" s="80"/>
    </row>
    <row r="427" spans="2:20" x14ac:dyDescent="0.35">
      <c r="B427" s="39"/>
      <c r="C427" s="78"/>
      <c r="D427" s="79"/>
      <c r="E427" s="79"/>
      <c r="F427" s="79"/>
      <c r="G427" s="80"/>
      <c r="H427" s="67"/>
      <c r="I427" s="67"/>
      <c r="J427" s="80"/>
      <c r="K427" s="80"/>
      <c r="L427" s="41"/>
      <c r="M427" s="41"/>
      <c r="N427" s="80"/>
      <c r="O427" s="80"/>
      <c r="P427" s="41"/>
      <c r="Q427" s="41"/>
      <c r="R427" s="80"/>
      <c r="S427" s="67"/>
      <c r="T427" s="80"/>
    </row>
    <row r="428" spans="2:20" x14ac:dyDescent="0.35">
      <c r="B428" s="39"/>
      <c r="C428" s="78"/>
      <c r="D428" s="79"/>
      <c r="E428" s="79"/>
      <c r="F428" s="79"/>
      <c r="G428" s="80"/>
      <c r="H428" s="67"/>
      <c r="I428" s="67"/>
      <c r="J428" s="80"/>
      <c r="K428" s="80"/>
      <c r="L428" s="41"/>
      <c r="M428" s="41"/>
      <c r="N428" s="80"/>
      <c r="O428" s="80"/>
      <c r="P428" s="41"/>
      <c r="Q428" s="41"/>
      <c r="R428" s="80"/>
      <c r="S428" s="67"/>
      <c r="T428" s="80"/>
    </row>
    <row r="429" spans="2:20" x14ac:dyDescent="0.35">
      <c r="B429" s="39"/>
      <c r="C429" s="78"/>
      <c r="D429" s="79"/>
      <c r="E429" s="79"/>
      <c r="F429" s="79"/>
      <c r="G429" s="80"/>
      <c r="H429" s="67"/>
      <c r="I429" s="67"/>
      <c r="J429" s="80"/>
      <c r="K429" s="80"/>
      <c r="L429" s="41"/>
      <c r="M429" s="41"/>
      <c r="N429" s="80"/>
      <c r="O429" s="80"/>
      <c r="P429" s="41"/>
      <c r="Q429" s="41"/>
      <c r="R429" s="80"/>
      <c r="S429" s="67"/>
      <c r="T429" s="80"/>
    </row>
    <row r="430" spans="2:20" x14ac:dyDescent="0.35">
      <c r="B430" s="39"/>
      <c r="C430" s="78"/>
      <c r="D430" s="79"/>
      <c r="E430" s="79"/>
      <c r="F430" s="79"/>
      <c r="G430" s="80"/>
      <c r="H430" s="67"/>
      <c r="I430" s="67"/>
      <c r="J430" s="80"/>
      <c r="K430" s="80"/>
      <c r="L430" s="41"/>
      <c r="M430" s="41"/>
      <c r="N430" s="80"/>
      <c r="O430" s="80"/>
      <c r="P430" s="41"/>
      <c r="Q430" s="41"/>
      <c r="R430" s="80"/>
      <c r="S430" s="67"/>
      <c r="T430" s="80"/>
    </row>
    <row r="431" spans="2:20" x14ac:dyDescent="0.35">
      <c r="B431" s="39"/>
      <c r="C431" s="78"/>
      <c r="D431" s="79"/>
      <c r="E431" s="79"/>
      <c r="F431" s="79"/>
      <c r="G431" s="80"/>
      <c r="H431" s="67"/>
      <c r="I431" s="67"/>
      <c r="J431" s="80"/>
      <c r="K431" s="80"/>
      <c r="L431" s="41"/>
      <c r="M431" s="41"/>
      <c r="N431" s="80"/>
      <c r="O431" s="80"/>
      <c r="P431" s="41"/>
      <c r="Q431" s="41"/>
      <c r="R431" s="80"/>
      <c r="S431" s="67"/>
      <c r="T431" s="80"/>
    </row>
    <row r="432" spans="2:20" x14ac:dyDescent="0.35">
      <c r="B432" s="39"/>
      <c r="C432" s="78"/>
      <c r="D432" s="79"/>
      <c r="E432" s="79"/>
      <c r="F432" s="79"/>
      <c r="G432" s="80"/>
      <c r="H432" s="67"/>
      <c r="I432" s="67"/>
      <c r="J432" s="80"/>
      <c r="K432" s="80"/>
      <c r="L432" s="41"/>
      <c r="M432" s="41"/>
      <c r="N432" s="80"/>
      <c r="O432" s="80"/>
      <c r="P432" s="41"/>
      <c r="Q432" s="41"/>
      <c r="R432" s="80"/>
      <c r="S432" s="67"/>
      <c r="T432" s="80"/>
    </row>
    <row r="433" spans="2:20" x14ac:dyDescent="0.35">
      <c r="B433" s="39"/>
      <c r="C433" s="78"/>
      <c r="D433" s="79"/>
      <c r="E433" s="79"/>
      <c r="F433" s="79"/>
      <c r="G433" s="80"/>
      <c r="H433" s="67"/>
      <c r="I433" s="67"/>
      <c r="J433" s="80"/>
      <c r="K433" s="80"/>
      <c r="L433" s="41"/>
      <c r="M433" s="41"/>
      <c r="N433" s="80"/>
      <c r="O433" s="80"/>
      <c r="P433" s="41"/>
      <c r="Q433" s="41"/>
      <c r="R433" s="80"/>
      <c r="S433" s="67"/>
      <c r="T433" s="80"/>
    </row>
    <row r="434" spans="2:20" x14ac:dyDescent="0.35">
      <c r="B434" s="39"/>
      <c r="C434" s="78"/>
      <c r="D434" s="79"/>
      <c r="E434" s="79"/>
      <c r="F434" s="79"/>
      <c r="G434" s="80"/>
      <c r="H434" s="67"/>
      <c r="I434" s="67"/>
      <c r="J434" s="80"/>
      <c r="K434" s="80"/>
      <c r="L434" s="41"/>
      <c r="M434" s="41"/>
      <c r="N434" s="80"/>
      <c r="O434" s="80"/>
      <c r="P434" s="41"/>
      <c r="Q434" s="41"/>
      <c r="R434" s="80"/>
      <c r="S434" s="67"/>
      <c r="T434" s="80"/>
    </row>
    <row r="435" spans="2:20" x14ac:dyDescent="0.35">
      <c r="B435" s="39"/>
      <c r="C435" s="78"/>
      <c r="D435" s="79"/>
      <c r="E435" s="79"/>
      <c r="F435" s="79"/>
      <c r="G435" s="80"/>
      <c r="H435" s="67"/>
      <c r="I435" s="67"/>
      <c r="J435" s="80"/>
      <c r="K435" s="80"/>
      <c r="L435" s="41"/>
      <c r="M435" s="41"/>
      <c r="N435" s="80"/>
      <c r="O435" s="80"/>
      <c r="P435" s="41"/>
      <c r="Q435" s="41"/>
      <c r="R435" s="80"/>
      <c r="S435" s="67"/>
      <c r="T435" s="80"/>
    </row>
    <row r="436" spans="2:20" x14ac:dyDescent="0.35">
      <c r="B436" s="39"/>
      <c r="C436" s="78"/>
      <c r="D436" s="79"/>
      <c r="E436" s="79"/>
      <c r="F436" s="79"/>
      <c r="G436" s="80"/>
      <c r="H436" s="67"/>
      <c r="I436" s="67"/>
      <c r="J436" s="80"/>
      <c r="K436" s="80"/>
      <c r="L436" s="41"/>
      <c r="M436" s="41"/>
      <c r="N436" s="80"/>
      <c r="O436" s="80"/>
      <c r="P436" s="41"/>
      <c r="Q436" s="41"/>
      <c r="R436" s="80"/>
      <c r="S436" s="67"/>
      <c r="T436" s="80"/>
    </row>
    <row r="437" spans="2:20" x14ac:dyDescent="0.35">
      <c r="B437" s="39"/>
      <c r="C437" s="78"/>
      <c r="D437" s="79"/>
      <c r="E437" s="79"/>
      <c r="F437" s="79"/>
      <c r="G437" s="80"/>
      <c r="H437" s="67"/>
      <c r="I437" s="67"/>
      <c r="J437" s="80"/>
      <c r="K437" s="80"/>
      <c r="L437" s="41"/>
      <c r="M437" s="41"/>
      <c r="N437" s="80"/>
      <c r="O437" s="80"/>
      <c r="P437" s="41"/>
      <c r="Q437" s="41"/>
      <c r="R437" s="80"/>
      <c r="S437" s="67"/>
      <c r="T437" s="80"/>
    </row>
    <row r="438" spans="2:20" x14ac:dyDescent="0.35">
      <c r="B438" s="39"/>
      <c r="C438" s="78"/>
      <c r="D438" s="79"/>
      <c r="E438" s="79"/>
      <c r="F438" s="79"/>
      <c r="G438" s="80"/>
      <c r="H438" s="67"/>
      <c r="I438" s="67"/>
      <c r="J438" s="80"/>
      <c r="K438" s="80"/>
      <c r="L438" s="41"/>
      <c r="M438" s="41"/>
      <c r="N438" s="80"/>
      <c r="O438" s="80"/>
      <c r="P438" s="41"/>
      <c r="Q438" s="41"/>
      <c r="R438" s="80"/>
      <c r="S438" s="67"/>
      <c r="T438" s="80"/>
    </row>
    <row r="439" spans="2:20" x14ac:dyDescent="0.35">
      <c r="B439" s="39"/>
      <c r="C439" s="78"/>
      <c r="D439" s="79"/>
      <c r="E439" s="79"/>
      <c r="F439" s="79"/>
      <c r="G439" s="80"/>
      <c r="H439" s="67"/>
      <c r="I439" s="67"/>
      <c r="J439" s="80"/>
      <c r="K439" s="80"/>
      <c r="L439" s="41"/>
      <c r="M439" s="41"/>
      <c r="N439" s="80"/>
      <c r="O439" s="80"/>
      <c r="P439" s="41"/>
      <c r="Q439" s="41"/>
      <c r="R439" s="80"/>
      <c r="S439" s="67"/>
      <c r="T439" s="80"/>
    </row>
    <row r="440" spans="2:20" x14ac:dyDescent="0.35">
      <c r="B440" s="39"/>
      <c r="C440" s="78"/>
      <c r="D440" s="79"/>
      <c r="E440" s="79"/>
      <c r="F440" s="79"/>
      <c r="G440" s="80"/>
      <c r="H440" s="67"/>
      <c r="I440" s="67"/>
      <c r="J440" s="80"/>
      <c r="K440" s="80"/>
      <c r="L440" s="41"/>
      <c r="M440" s="41"/>
      <c r="N440" s="80"/>
      <c r="O440" s="80"/>
      <c r="P440" s="41"/>
      <c r="Q440" s="41"/>
      <c r="R440" s="80"/>
      <c r="S440" s="67"/>
      <c r="T440" s="80"/>
    </row>
    <row r="441" spans="2:20" x14ac:dyDescent="0.35">
      <c r="B441" s="39"/>
      <c r="C441" s="78"/>
      <c r="D441" s="79"/>
      <c r="E441" s="79"/>
      <c r="F441" s="79"/>
      <c r="G441" s="80"/>
      <c r="H441" s="67"/>
      <c r="I441" s="67"/>
      <c r="J441" s="80"/>
      <c r="K441" s="80"/>
      <c r="L441" s="41"/>
      <c r="M441" s="41"/>
      <c r="N441" s="80"/>
      <c r="O441" s="80"/>
      <c r="P441" s="41"/>
      <c r="Q441" s="41"/>
      <c r="R441" s="80"/>
      <c r="S441" s="67"/>
      <c r="T441" s="80"/>
    </row>
    <row r="442" spans="2:20" x14ac:dyDescent="0.35">
      <c r="B442" s="39"/>
      <c r="C442" s="78"/>
      <c r="D442" s="79"/>
      <c r="E442" s="79"/>
      <c r="F442" s="79"/>
      <c r="G442" s="80"/>
      <c r="H442" s="67"/>
      <c r="I442" s="67"/>
      <c r="J442" s="80"/>
      <c r="K442" s="80"/>
      <c r="L442" s="41"/>
      <c r="M442" s="41"/>
      <c r="N442" s="80"/>
      <c r="O442" s="80"/>
      <c r="P442" s="41"/>
      <c r="Q442" s="41"/>
      <c r="R442" s="80"/>
      <c r="S442" s="67"/>
      <c r="T442" s="80"/>
    </row>
    <row r="443" spans="2:20" x14ac:dyDescent="0.35">
      <c r="B443" s="39"/>
      <c r="C443" s="78"/>
      <c r="D443" s="79"/>
      <c r="E443" s="79"/>
      <c r="F443" s="79"/>
      <c r="G443" s="80"/>
      <c r="H443" s="67"/>
      <c r="I443" s="67"/>
      <c r="J443" s="80"/>
      <c r="K443" s="80"/>
      <c r="L443" s="41"/>
      <c r="M443" s="41"/>
      <c r="N443" s="80"/>
      <c r="O443" s="80"/>
      <c r="P443" s="41"/>
      <c r="Q443" s="41"/>
      <c r="R443" s="80"/>
      <c r="S443" s="67"/>
      <c r="T443" s="80"/>
    </row>
    <row r="444" spans="2:20" x14ac:dyDescent="0.35">
      <c r="B444" s="39"/>
      <c r="C444" s="78"/>
      <c r="D444" s="79"/>
      <c r="E444" s="79"/>
      <c r="F444" s="79"/>
      <c r="G444" s="80"/>
      <c r="H444" s="67"/>
      <c r="I444" s="67"/>
      <c r="J444" s="80"/>
      <c r="K444" s="80"/>
      <c r="L444" s="41"/>
      <c r="M444" s="41"/>
      <c r="N444" s="80"/>
      <c r="O444" s="80"/>
      <c r="P444" s="41"/>
      <c r="Q444" s="41"/>
      <c r="R444" s="80"/>
      <c r="S444" s="67"/>
      <c r="T444" s="80"/>
    </row>
    <row r="445" spans="2:20" x14ac:dyDescent="0.35">
      <c r="B445" s="39"/>
      <c r="C445" s="78"/>
      <c r="D445" s="79"/>
      <c r="E445" s="79"/>
      <c r="F445" s="79"/>
      <c r="G445" s="80"/>
      <c r="H445" s="67"/>
      <c r="I445" s="67"/>
      <c r="J445" s="80"/>
      <c r="K445" s="80"/>
      <c r="L445" s="41"/>
      <c r="M445" s="41"/>
      <c r="N445" s="80"/>
      <c r="O445" s="80"/>
      <c r="P445" s="41"/>
      <c r="Q445" s="41"/>
      <c r="R445" s="80"/>
      <c r="S445" s="67"/>
      <c r="T445" s="80"/>
    </row>
    <row r="446" spans="2:20" x14ac:dyDescent="0.35">
      <c r="B446" s="39"/>
      <c r="C446" s="78"/>
      <c r="D446" s="79"/>
      <c r="E446" s="79"/>
      <c r="F446" s="79"/>
      <c r="G446" s="80"/>
      <c r="H446" s="67"/>
      <c r="I446" s="67"/>
      <c r="J446" s="80"/>
      <c r="K446" s="80"/>
      <c r="L446" s="41"/>
      <c r="M446" s="41"/>
      <c r="N446" s="80"/>
      <c r="O446" s="80"/>
      <c r="P446" s="41"/>
      <c r="Q446" s="41"/>
      <c r="R446" s="80"/>
      <c r="S446" s="67"/>
      <c r="T446" s="80"/>
    </row>
    <row r="447" spans="2:20" x14ac:dyDescent="0.35">
      <c r="B447" s="39"/>
      <c r="C447" s="78"/>
      <c r="D447" s="79"/>
      <c r="E447" s="79"/>
      <c r="F447" s="79"/>
      <c r="G447" s="80"/>
      <c r="H447" s="67"/>
      <c r="I447" s="67"/>
      <c r="J447" s="80"/>
      <c r="K447" s="80"/>
      <c r="L447" s="41"/>
      <c r="M447" s="41"/>
      <c r="N447" s="80"/>
      <c r="O447" s="80"/>
      <c r="P447" s="41"/>
      <c r="Q447" s="41"/>
      <c r="R447" s="80"/>
      <c r="S447" s="67"/>
      <c r="T447" s="80"/>
    </row>
    <row r="448" spans="2:20" x14ac:dyDescent="0.35">
      <c r="B448" s="39"/>
      <c r="C448" s="78"/>
      <c r="D448" s="79"/>
      <c r="E448" s="79"/>
      <c r="F448" s="79"/>
      <c r="G448" s="80"/>
      <c r="H448" s="67"/>
      <c r="I448" s="67"/>
      <c r="J448" s="80"/>
      <c r="K448" s="80"/>
      <c r="L448" s="41"/>
      <c r="M448" s="41"/>
      <c r="N448" s="80"/>
      <c r="O448" s="80"/>
      <c r="P448" s="41"/>
      <c r="Q448" s="41"/>
      <c r="R448" s="80"/>
      <c r="S448" s="67"/>
      <c r="T448" s="80"/>
    </row>
    <row r="449" spans="2:20" x14ac:dyDescent="0.35">
      <c r="B449" s="39"/>
      <c r="C449" s="78"/>
      <c r="D449" s="79"/>
      <c r="E449" s="79"/>
      <c r="F449" s="79"/>
      <c r="G449" s="80"/>
      <c r="H449" s="67"/>
      <c r="I449" s="67"/>
      <c r="J449" s="80"/>
      <c r="K449" s="80"/>
      <c r="L449" s="41"/>
      <c r="M449" s="41"/>
      <c r="N449" s="80"/>
      <c r="O449" s="80"/>
      <c r="P449" s="41"/>
      <c r="Q449" s="41"/>
      <c r="R449" s="80"/>
      <c r="S449" s="67"/>
      <c r="T449" s="80"/>
    </row>
    <row r="450" spans="2:20" x14ac:dyDescent="0.35">
      <c r="B450" s="39"/>
      <c r="C450" s="78"/>
      <c r="D450" s="79"/>
      <c r="E450" s="79"/>
      <c r="F450" s="79"/>
      <c r="G450" s="80"/>
      <c r="H450" s="67"/>
      <c r="I450" s="67"/>
      <c r="J450" s="80"/>
      <c r="K450" s="80"/>
      <c r="L450" s="41"/>
      <c r="M450" s="41"/>
      <c r="N450" s="80"/>
      <c r="O450" s="80"/>
      <c r="P450" s="41"/>
      <c r="Q450" s="41"/>
      <c r="R450" s="80"/>
      <c r="S450" s="67"/>
      <c r="T450" s="80"/>
    </row>
    <row r="451" spans="2:20" x14ac:dyDescent="0.35">
      <c r="B451" s="39"/>
      <c r="C451" s="78"/>
      <c r="D451" s="79"/>
      <c r="E451" s="79"/>
      <c r="F451" s="79"/>
      <c r="G451" s="80"/>
      <c r="H451" s="67"/>
      <c r="I451" s="67"/>
      <c r="J451" s="80"/>
      <c r="K451" s="80"/>
      <c r="L451" s="41"/>
      <c r="M451" s="41"/>
      <c r="N451" s="80"/>
      <c r="O451" s="80"/>
      <c r="P451" s="41"/>
      <c r="Q451" s="41"/>
      <c r="R451" s="80"/>
      <c r="S451" s="67"/>
      <c r="T451" s="80"/>
    </row>
    <row r="452" spans="2:20" x14ac:dyDescent="0.35">
      <c r="B452" s="39"/>
      <c r="C452" s="78"/>
      <c r="D452" s="79"/>
      <c r="E452" s="79"/>
      <c r="F452" s="79"/>
      <c r="G452" s="80"/>
      <c r="H452" s="67"/>
      <c r="I452" s="67"/>
      <c r="J452" s="80"/>
      <c r="K452" s="80"/>
      <c r="L452" s="41"/>
      <c r="M452" s="41"/>
      <c r="N452" s="80"/>
      <c r="O452" s="80"/>
      <c r="P452" s="41"/>
      <c r="Q452" s="41"/>
      <c r="R452" s="80"/>
      <c r="S452" s="67"/>
      <c r="T452" s="80"/>
    </row>
    <row r="453" spans="2:20" x14ac:dyDescent="0.35">
      <c r="B453" s="39"/>
      <c r="C453" s="78"/>
      <c r="D453" s="79"/>
      <c r="E453" s="79"/>
      <c r="F453" s="79"/>
      <c r="G453" s="80"/>
      <c r="H453" s="67"/>
      <c r="I453" s="67"/>
      <c r="J453" s="80"/>
      <c r="K453" s="80"/>
      <c r="L453" s="41"/>
      <c r="M453" s="41"/>
      <c r="N453" s="80"/>
      <c r="O453" s="80"/>
      <c r="P453" s="41"/>
      <c r="Q453" s="41"/>
      <c r="R453" s="80"/>
      <c r="S453" s="67"/>
      <c r="T453" s="80"/>
    </row>
    <row r="454" spans="2:20" x14ac:dyDescent="0.35">
      <c r="B454" s="39"/>
      <c r="C454" s="78"/>
      <c r="D454" s="79"/>
      <c r="E454" s="79"/>
      <c r="F454" s="79"/>
      <c r="G454" s="80"/>
      <c r="H454" s="67"/>
      <c r="I454" s="67"/>
      <c r="J454" s="80"/>
      <c r="K454" s="80"/>
      <c r="L454" s="41"/>
      <c r="M454" s="41"/>
      <c r="N454" s="80"/>
      <c r="O454" s="80"/>
      <c r="P454" s="41"/>
      <c r="Q454" s="41"/>
      <c r="R454" s="80"/>
      <c r="S454" s="67"/>
      <c r="T454" s="80"/>
    </row>
    <row r="455" spans="2:20" x14ac:dyDescent="0.35">
      <c r="B455" s="39"/>
      <c r="C455" s="78"/>
      <c r="D455" s="79"/>
      <c r="E455" s="79"/>
      <c r="F455" s="79"/>
      <c r="G455" s="80"/>
      <c r="H455" s="67"/>
      <c r="I455" s="67"/>
      <c r="J455" s="80"/>
      <c r="K455" s="80"/>
      <c r="L455" s="41"/>
      <c r="M455" s="41"/>
      <c r="N455" s="80"/>
      <c r="O455" s="80"/>
      <c r="P455" s="41"/>
      <c r="Q455" s="41"/>
      <c r="R455" s="80"/>
      <c r="S455" s="67"/>
      <c r="T455" s="80"/>
    </row>
    <row r="456" spans="2:20" x14ac:dyDescent="0.35">
      <c r="B456" s="39"/>
      <c r="C456" s="78"/>
      <c r="D456" s="79"/>
      <c r="E456" s="79"/>
      <c r="F456" s="79"/>
      <c r="G456" s="80"/>
      <c r="H456" s="67"/>
      <c r="I456" s="67"/>
      <c r="J456" s="80"/>
      <c r="K456" s="80"/>
      <c r="L456" s="41"/>
      <c r="M456" s="41"/>
      <c r="N456" s="80"/>
      <c r="O456" s="80"/>
      <c r="P456" s="41"/>
      <c r="Q456" s="41"/>
      <c r="R456" s="80"/>
      <c r="S456" s="67"/>
      <c r="T456" s="80"/>
    </row>
    <row r="457" spans="2:20" x14ac:dyDescent="0.35">
      <c r="B457" s="39"/>
      <c r="C457" s="78"/>
      <c r="D457" s="79"/>
      <c r="E457" s="79"/>
      <c r="F457" s="79"/>
      <c r="G457" s="80"/>
      <c r="H457" s="67"/>
      <c r="I457" s="67"/>
      <c r="J457" s="80"/>
      <c r="K457" s="80"/>
      <c r="L457" s="41"/>
      <c r="M457" s="41"/>
      <c r="N457" s="80"/>
      <c r="O457" s="80"/>
      <c r="P457" s="41"/>
      <c r="Q457" s="41"/>
      <c r="R457" s="80"/>
      <c r="S457" s="67"/>
      <c r="T457" s="80"/>
    </row>
    <row r="458" spans="2:20" x14ac:dyDescent="0.35">
      <c r="B458" s="39"/>
      <c r="C458" s="78"/>
      <c r="D458" s="79"/>
      <c r="E458" s="79"/>
      <c r="F458" s="79"/>
      <c r="G458" s="80"/>
      <c r="H458" s="67"/>
      <c r="I458" s="67"/>
      <c r="J458" s="80"/>
      <c r="K458" s="80"/>
      <c r="L458" s="41"/>
      <c r="M458" s="41"/>
      <c r="N458" s="80"/>
      <c r="O458" s="80"/>
      <c r="P458" s="41"/>
      <c r="Q458" s="41"/>
      <c r="R458" s="80"/>
      <c r="S458" s="67"/>
      <c r="T458" s="80"/>
    </row>
    <row r="459" spans="2:20" x14ac:dyDescent="0.35">
      <c r="B459" s="39"/>
      <c r="C459" s="78"/>
      <c r="D459" s="79"/>
      <c r="E459" s="79"/>
      <c r="F459" s="79"/>
      <c r="G459" s="80"/>
      <c r="H459" s="67"/>
      <c r="I459" s="67"/>
      <c r="J459" s="80"/>
      <c r="K459" s="80"/>
      <c r="L459" s="41"/>
      <c r="M459" s="41"/>
      <c r="N459" s="80"/>
      <c r="O459" s="80"/>
      <c r="P459" s="41"/>
      <c r="Q459" s="41"/>
      <c r="R459" s="80"/>
      <c r="S459" s="67"/>
      <c r="T459" s="80"/>
    </row>
    <row r="460" spans="2:20" x14ac:dyDescent="0.35">
      <c r="B460" s="39"/>
      <c r="C460" s="78"/>
      <c r="D460" s="79"/>
      <c r="E460" s="79"/>
      <c r="F460" s="79"/>
      <c r="G460" s="80"/>
      <c r="H460" s="67"/>
      <c r="I460" s="67"/>
      <c r="J460" s="80"/>
      <c r="K460" s="80"/>
      <c r="L460" s="41"/>
      <c r="M460" s="41"/>
      <c r="N460" s="80"/>
      <c r="O460" s="80"/>
      <c r="P460" s="41"/>
      <c r="Q460" s="41"/>
      <c r="R460" s="80"/>
      <c r="S460" s="67"/>
      <c r="T460" s="80"/>
    </row>
    <row r="461" spans="2:20" x14ac:dyDescent="0.35">
      <c r="B461" s="39"/>
      <c r="C461" s="78"/>
      <c r="D461" s="79"/>
      <c r="E461" s="79"/>
      <c r="F461" s="79"/>
      <c r="G461" s="80"/>
      <c r="H461" s="67"/>
      <c r="I461" s="67"/>
      <c r="J461" s="80"/>
      <c r="K461" s="80"/>
      <c r="L461" s="41"/>
      <c r="M461" s="41"/>
      <c r="N461" s="80"/>
      <c r="O461" s="80"/>
      <c r="P461" s="41"/>
      <c r="Q461" s="41"/>
      <c r="R461" s="80"/>
      <c r="S461" s="67"/>
      <c r="T461" s="80"/>
    </row>
    <row r="462" spans="2:20" x14ac:dyDescent="0.35">
      <c r="B462" s="39"/>
      <c r="C462" s="78"/>
      <c r="D462" s="79"/>
      <c r="E462" s="79"/>
      <c r="F462" s="79"/>
      <c r="G462" s="80"/>
      <c r="H462" s="67"/>
      <c r="I462" s="67"/>
      <c r="J462" s="80"/>
      <c r="K462" s="80"/>
      <c r="L462" s="41"/>
      <c r="M462" s="41"/>
      <c r="N462" s="80"/>
      <c r="O462" s="80"/>
      <c r="P462" s="41"/>
      <c r="Q462" s="41"/>
      <c r="R462" s="80"/>
      <c r="S462" s="67"/>
      <c r="T462" s="80"/>
    </row>
    <row r="463" spans="2:20" x14ac:dyDescent="0.35">
      <c r="B463" s="39"/>
      <c r="C463" s="78"/>
      <c r="D463" s="79"/>
      <c r="E463" s="79"/>
      <c r="F463" s="79"/>
      <c r="G463" s="80"/>
      <c r="H463" s="67"/>
      <c r="I463" s="67"/>
      <c r="J463" s="80"/>
      <c r="K463" s="80"/>
      <c r="L463" s="41"/>
      <c r="M463" s="41"/>
      <c r="N463" s="80"/>
      <c r="O463" s="80"/>
      <c r="P463" s="41"/>
      <c r="Q463" s="41"/>
      <c r="R463" s="80"/>
      <c r="S463" s="67"/>
      <c r="T463" s="80"/>
    </row>
    <row r="464" spans="2:20" x14ac:dyDescent="0.35">
      <c r="B464" s="39"/>
      <c r="C464" s="78"/>
      <c r="D464" s="79"/>
      <c r="E464" s="79"/>
      <c r="F464" s="79"/>
      <c r="G464" s="80"/>
      <c r="H464" s="67"/>
      <c r="I464" s="67"/>
      <c r="J464" s="80"/>
      <c r="K464" s="80"/>
      <c r="L464" s="41"/>
      <c r="M464" s="41"/>
      <c r="N464" s="80"/>
      <c r="O464" s="80"/>
      <c r="P464" s="41"/>
      <c r="Q464" s="41"/>
      <c r="R464" s="80"/>
      <c r="S464" s="67"/>
      <c r="T464" s="80"/>
    </row>
    <row r="465" spans="2:20" x14ac:dyDescent="0.35">
      <c r="B465" s="39"/>
      <c r="C465" s="78"/>
      <c r="D465" s="79"/>
      <c r="E465" s="79"/>
      <c r="F465" s="79"/>
      <c r="G465" s="80"/>
      <c r="H465" s="67"/>
      <c r="I465" s="67"/>
      <c r="J465" s="80"/>
      <c r="K465" s="80"/>
      <c r="L465" s="41"/>
      <c r="M465" s="41"/>
      <c r="N465" s="80"/>
      <c r="O465" s="80"/>
      <c r="P465" s="41"/>
      <c r="Q465" s="41"/>
      <c r="R465" s="80"/>
      <c r="S465" s="67"/>
      <c r="T465" s="80"/>
    </row>
    <row r="466" spans="2:20" x14ac:dyDescent="0.35">
      <c r="B466" s="39"/>
      <c r="C466" s="78"/>
      <c r="D466" s="79"/>
      <c r="E466" s="79"/>
      <c r="F466" s="79"/>
      <c r="G466" s="80"/>
      <c r="H466" s="67"/>
      <c r="I466" s="67"/>
      <c r="J466" s="80"/>
      <c r="K466" s="80"/>
      <c r="L466" s="41"/>
      <c r="M466" s="41"/>
      <c r="N466" s="80"/>
      <c r="O466" s="80"/>
      <c r="P466" s="41"/>
      <c r="Q466" s="41"/>
      <c r="R466" s="80"/>
      <c r="S466" s="67"/>
      <c r="T466" s="80"/>
    </row>
    <row r="467" spans="2:20" x14ac:dyDescent="0.35">
      <c r="B467" s="39"/>
      <c r="C467" s="78"/>
      <c r="D467" s="79"/>
      <c r="E467" s="79"/>
      <c r="F467" s="79"/>
      <c r="G467" s="80"/>
      <c r="H467" s="67"/>
      <c r="I467" s="67"/>
      <c r="J467" s="80"/>
      <c r="K467" s="80"/>
      <c r="L467" s="41"/>
      <c r="M467" s="41"/>
      <c r="N467" s="80"/>
      <c r="O467" s="80"/>
      <c r="P467" s="41"/>
      <c r="Q467" s="41"/>
      <c r="R467" s="80"/>
      <c r="S467" s="67"/>
      <c r="T467" s="80"/>
    </row>
    <row r="468" spans="2:20" x14ac:dyDescent="0.35">
      <c r="B468" s="39"/>
      <c r="C468" s="78"/>
      <c r="D468" s="79"/>
      <c r="E468" s="79"/>
      <c r="F468" s="79"/>
      <c r="G468" s="80"/>
      <c r="H468" s="67"/>
      <c r="I468" s="67"/>
      <c r="J468" s="80"/>
      <c r="K468" s="80"/>
      <c r="L468" s="41"/>
      <c r="M468" s="41"/>
      <c r="N468" s="80"/>
      <c r="O468" s="80"/>
      <c r="P468" s="41"/>
      <c r="Q468" s="41"/>
      <c r="R468" s="80"/>
      <c r="S468" s="67"/>
      <c r="T468" s="80"/>
    </row>
    <row r="469" spans="2:20" x14ac:dyDescent="0.35">
      <c r="B469" s="39"/>
      <c r="C469" s="78"/>
      <c r="D469" s="79"/>
      <c r="E469" s="79"/>
      <c r="F469" s="79"/>
      <c r="G469" s="80"/>
      <c r="H469" s="67"/>
      <c r="I469" s="67"/>
      <c r="J469" s="80"/>
      <c r="K469" s="80"/>
      <c r="L469" s="41"/>
      <c r="M469" s="41"/>
      <c r="N469" s="80"/>
      <c r="O469" s="80"/>
      <c r="P469" s="41"/>
      <c r="Q469" s="41"/>
      <c r="R469" s="80"/>
      <c r="S469" s="67"/>
      <c r="T469" s="80"/>
    </row>
    <row r="470" spans="2:20" x14ac:dyDescent="0.35">
      <c r="B470" s="39"/>
      <c r="C470" s="78"/>
      <c r="D470" s="79"/>
      <c r="E470" s="79"/>
      <c r="F470" s="79"/>
      <c r="G470" s="80"/>
      <c r="H470" s="67"/>
      <c r="I470" s="67"/>
      <c r="J470" s="80"/>
      <c r="K470" s="80"/>
      <c r="L470" s="41"/>
      <c r="M470" s="41"/>
      <c r="N470" s="80"/>
      <c r="O470" s="80"/>
      <c r="P470" s="41"/>
      <c r="Q470" s="41"/>
      <c r="R470" s="80"/>
      <c r="S470" s="67"/>
      <c r="T470" s="80"/>
    </row>
    <row r="471" spans="2:20" x14ac:dyDescent="0.35">
      <c r="B471" s="39"/>
      <c r="C471" s="78"/>
      <c r="D471" s="79"/>
      <c r="E471" s="79"/>
      <c r="F471" s="79"/>
      <c r="G471" s="80"/>
      <c r="H471" s="67"/>
      <c r="I471" s="67"/>
      <c r="J471" s="80"/>
      <c r="K471" s="80"/>
      <c r="L471" s="41"/>
      <c r="M471" s="41"/>
      <c r="N471" s="80"/>
      <c r="O471" s="80"/>
      <c r="P471" s="41"/>
      <c r="Q471" s="41"/>
      <c r="R471" s="80"/>
      <c r="S471" s="67"/>
      <c r="T471" s="80"/>
    </row>
    <row r="472" spans="2:20" x14ac:dyDescent="0.35">
      <c r="B472" s="39"/>
      <c r="C472" s="78"/>
      <c r="D472" s="79"/>
      <c r="E472" s="79"/>
      <c r="F472" s="79"/>
      <c r="G472" s="80"/>
      <c r="H472" s="67"/>
      <c r="I472" s="67"/>
      <c r="J472" s="80"/>
      <c r="K472" s="80"/>
      <c r="L472" s="41"/>
      <c r="M472" s="41"/>
      <c r="N472" s="80"/>
      <c r="O472" s="80"/>
      <c r="P472" s="41"/>
      <c r="Q472" s="41"/>
      <c r="R472" s="80"/>
      <c r="S472" s="67"/>
      <c r="T472" s="80"/>
    </row>
    <row r="473" spans="2:20" x14ac:dyDescent="0.35">
      <c r="B473" s="39"/>
      <c r="C473" s="78"/>
      <c r="D473" s="79"/>
      <c r="E473" s="79"/>
      <c r="F473" s="79"/>
      <c r="G473" s="80"/>
      <c r="H473" s="67"/>
      <c r="I473" s="67"/>
      <c r="J473" s="80"/>
      <c r="K473" s="80"/>
      <c r="L473" s="41"/>
      <c r="M473" s="41"/>
      <c r="N473" s="80"/>
      <c r="O473" s="80"/>
      <c r="P473" s="41"/>
      <c r="Q473" s="41"/>
      <c r="R473" s="80"/>
      <c r="S473" s="67"/>
      <c r="T473" s="80"/>
    </row>
    <row r="474" spans="2:20" x14ac:dyDescent="0.35">
      <c r="B474" s="39"/>
      <c r="C474" s="78"/>
      <c r="D474" s="79"/>
      <c r="E474" s="79"/>
      <c r="F474" s="79"/>
      <c r="G474" s="80"/>
      <c r="H474" s="67"/>
      <c r="I474" s="67"/>
      <c r="J474" s="80"/>
      <c r="K474" s="80"/>
      <c r="L474" s="41"/>
      <c r="M474" s="41"/>
      <c r="N474" s="80"/>
      <c r="O474" s="80"/>
      <c r="P474" s="41"/>
      <c r="Q474" s="41"/>
      <c r="R474" s="80"/>
      <c r="S474" s="67"/>
      <c r="T474" s="80"/>
    </row>
    <row r="475" spans="2:20" x14ac:dyDescent="0.35">
      <c r="B475" s="39"/>
      <c r="C475" s="78"/>
      <c r="D475" s="79"/>
      <c r="E475" s="79"/>
      <c r="F475" s="79"/>
      <c r="G475" s="80"/>
      <c r="H475" s="67"/>
      <c r="I475" s="67"/>
      <c r="J475" s="80"/>
      <c r="K475" s="80"/>
      <c r="L475" s="41"/>
      <c r="M475" s="41"/>
      <c r="N475" s="80"/>
      <c r="O475" s="80"/>
      <c r="P475" s="41"/>
      <c r="Q475" s="41"/>
      <c r="R475" s="80"/>
      <c r="S475" s="67"/>
      <c r="T475" s="80"/>
    </row>
    <row r="476" spans="2:20" x14ac:dyDescent="0.35">
      <c r="B476" s="39"/>
      <c r="C476" s="78"/>
      <c r="D476" s="79"/>
      <c r="E476" s="79"/>
      <c r="F476" s="79"/>
      <c r="G476" s="80"/>
      <c r="H476" s="67"/>
      <c r="I476" s="67"/>
      <c r="J476" s="80"/>
      <c r="K476" s="80"/>
      <c r="L476" s="41"/>
      <c r="M476" s="41"/>
      <c r="N476" s="80"/>
      <c r="O476" s="80"/>
      <c r="P476" s="41"/>
      <c r="Q476" s="41"/>
      <c r="R476" s="80"/>
      <c r="S476" s="67"/>
      <c r="T476" s="80"/>
    </row>
    <row r="477" spans="2:20" x14ac:dyDescent="0.35">
      <c r="B477" s="39"/>
      <c r="C477" s="78"/>
      <c r="D477" s="79"/>
      <c r="E477" s="79"/>
      <c r="F477" s="79"/>
      <c r="G477" s="80"/>
      <c r="H477" s="67"/>
      <c r="I477" s="67"/>
      <c r="J477" s="80"/>
      <c r="K477" s="80"/>
      <c r="L477" s="41"/>
      <c r="M477" s="41"/>
      <c r="N477" s="80"/>
      <c r="O477" s="80"/>
      <c r="P477" s="41"/>
      <c r="Q477" s="41"/>
      <c r="R477" s="80"/>
      <c r="S477" s="67"/>
      <c r="T477" s="80"/>
    </row>
    <row r="478" spans="2:20" x14ac:dyDescent="0.35">
      <c r="B478" s="39"/>
      <c r="C478" s="78"/>
      <c r="D478" s="79"/>
      <c r="E478" s="79"/>
      <c r="F478" s="79"/>
      <c r="G478" s="80"/>
      <c r="H478" s="67"/>
      <c r="I478" s="67"/>
      <c r="J478" s="80"/>
      <c r="K478" s="80"/>
      <c r="L478" s="41"/>
      <c r="M478" s="41"/>
      <c r="N478" s="80"/>
      <c r="O478" s="80"/>
      <c r="P478" s="41"/>
      <c r="Q478" s="41"/>
      <c r="R478" s="80"/>
      <c r="S478" s="67"/>
      <c r="T478" s="80"/>
    </row>
    <row r="479" spans="2:20" x14ac:dyDescent="0.35">
      <c r="B479" s="39"/>
      <c r="C479" s="78"/>
      <c r="D479" s="79"/>
      <c r="E479" s="79"/>
      <c r="F479" s="79"/>
      <c r="G479" s="80"/>
      <c r="H479" s="67"/>
      <c r="I479" s="67"/>
      <c r="J479" s="80"/>
      <c r="K479" s="80"/>
      <c r="L479" s="41"/>
      <c r="M479" s="41"/>
      <c r="N479" s="80"/>
      <c r="O479" s="80"/>
      <c r="P479" s="41"/>
      <c r="Q479" s="41"/>
      <c r="R479" s="80"/>
      <c r="S479" s="67"/>
      <c r="T479" s="80"/>
    </row>
    <row r="480" spans="2:20" x14ac:dyDescent="0.35">
      <c r="B480" s="39"/>
      <c r="C480" s="78"/>
      <c r="D480" s="79"/>
      <c r="E480" s="79"/>
      <c r="F480" s="79"/>
      <c r="G480" s="80"/>
      <c r="H480" s="67"/>
      <c r="I480" s="67"/>
      <c r="J480" s="80"/>
      <c r="K480" s="80"/>
      <c r="L480" s="41"/>
      <c r="M480" s="41"/>
      <c r="N480" s="80"/>
      <c r="O480" s="80"/>
      <c r="P480" s="41"/>
      <c r="Q480" s="41"/>
      <c r="R480" s="80"/>
      <c r="S480" s="67"/>
      <c r="T480" s="80"/>
    </row>
    <row r="481" spans="2:20" x14ac:dyDescent="0.35">
      <c r="B481" s="39"/>
      <c r="C481" s="78"/>
      <c r="D481" s="79"/>
      <c r="E481" s="79"/>
      <c r="F481" s="79"/>
      <c r="G481" s="80"/>
      <c r="H481" s="67"/>
      <c r="I481" s="67"/>
      <c r="J481" s="80"/>
      <c r="K481" s="80"/>
      <c r="L481" s="41"/>
      <c r="M481" s="41"/>
      <c r="N481" s="80"/>
      <c r="O481" s="80"/>
      <c r="P481" s="41"/>
      <c r="Q481" s="41"/>
      <c r="R481" s="80"/>
      <c r="S481" s="67"/>
      <c r="T481" s="80"/>
    </row>
    <row r="482" spans="2:20" x14ac:dyDescent="0.35">
      <c r="B482" s="39"/>
      <c r="C482" s="78"/>
      <c r="D482" s="79"/>
      <c r="E482" s="79"/>
      <c r="F482" s="79"/>
      <c r="G482" s="80"/>
      <c r="H482" s="67"/>
      <c r="I482" s="67"/>
      <c r="J482" s="80"/>
      <c r="K482" s="80"/>
      <c r="L482" s="41"/>
      <c r="M482" s="41"/>
      <c r="N482" s="80"/>
      <c r="O482" s="80"/>
      <c r="P482" s="41"/>
      <c r="Q482" s="41"/>
      <c r="R482" s="80"/>
      <c r="S482" s="67"/>
      <c r="T482" s="80"/>
    </row>
    <row r="483" spans="2:20" x14ac:dyDescent="0.35">
      <c r="B483" s="39"/>
      <c r="C483" s="78"/>
      <c r="D483" s="79"/>
      <c r="E483" s="79"/>
      <c r="F483" s="79"/>
      <c r="G483" s="80"/>
      <c r="H483" s="67"/>
      <c r="I483" s="67"/>
      <c r="J483" s="80"/>
      <c r="K483" s="80"/>
      <c r="L483" s="41"/>
      <c r="M483" s="41"/>
      <c r="N483" s="80"/>
      <c r="O483" s="80"/>
      <c r="P483" s="41"/>
      <c r="Q483" s="41"/>
      <c r="R483" s="80"/>
      <c r="S483" s="67"/>
      <c r="T483" s="80"/>
    </row>
    <row r="484" spans="2:20" x14ac:dyDescent="0.35">
      <c r="B484" s="39"/>
      <c r="C484" s="78"/>
      <c r="D484" s="79"/>
      <c r="E484" s="79"/>
      <c r="F484" s="79"/>
      <c r="G484" s="80"/>
      <c r="H484" s="67"/>
      <c r="I484" s="67"/>
      <c r="J484" s="80"/>
      <c r="K484" s="80"/>
      <c r="L484" s="41"/>
      <c r="M484" s="41"/>
      <c r="N484" s="80"/>
      <c r="O484" s="80"/>
      <c r="P484" s="41"/>
      <c r="Q484" s="41"/>
      <c r="R484" s="80"/>
      <c r="S484" s="67"/>
      <c r="T484" s="80"/>
    </row>
    <row r="485" spans="2:20" x14ac:dyDescent="0.35">
      <c r="B485" s="39"/>
      <c r="C485" s="78"/>
      <c r="D485" s="79"/>
      <c r="E485" s="79"/>
      <c r="F485" s="79"/>
      <c r="G485" s="80"/>
      <c r="H485" s="67"/>
      <c r="I485" s="67"/>
      <c r="J485" s="80"/>
      <c r="K485" s="80"/>
      <c r="L485" s="41"/>
      <c r="M485" s="41"/>
      <c r="N485" s="80"/>
      <c r="O485" s="80"/>
      <c r="P485" s="41"/>
      <c r="Q485" s="41"/>
      <c r="R485" s="80"/>
      <c r="S485" s="67"/>
      <c r="T485" s="80"/>
    </row>
    <row r="486" spans="2:20" x14ac:dyDescent="0.35">
      <c r="B486" s="39"/>
      <c r="C486" s="78"/>
      <c r="D486" s="79"/>
      <c r="E486" s="79"/>
      <c r="F486" s="79"/>
      <c r="G486" s="80"/>
      <c r="H486" s="67"/>
      <c r="I486" s="67"/>
      <c r="J486" s="80"/>
      <c r="K486" s="80"/>
      <c r="L486" s="41"/>
      <c r="M486" s="41"/>
      <c r="N486" s="80"/>
      <c r="O486" s="80"/>
      <c r="P486" s="41"/>
      <c r="Q486" s="41"/>
      <c r="R486" s="80"/>
      <c r="S486" s="67"/>
      <c r="T486" s="80"/>
    </row>
    <row r="487" spans="2:20" x14ac:dyDescent="0.35">
      <c r="B487" s="39"/>
      <c r="C487" s="78"/>
      <c r="D487" s="79"/>
      <c r="E487" s="79"/>
      <c r="F487" s="79"/>
      <c r="G487" s="80"/>
      <c r="H487" s="67"/>
      <c r="I487" s="67"/>
      <c r="J487" s="80"/>
      <c r="K487" s="80"/>
      <c r="L487" s="41"/>
      <c r="M487" s="41"/>
      <c r="N487" s="80"/>
      <c r="O487" s="80"/>
      <c r="P487" s="41"/>
      <c r="Q487" s="41"/>
      <c r="R487" s="80"/>
      <c r="S487" s="67"/>
      <c r="T487" s="80"/>
    </row>
    <row r="488" spans="2:20" x14ac:dyDescent="0.35">
      <c r="B488" s="39"/>
      <c r="C488" s="78"/>
      <c r="D488" s="79"/>
      <c r="E488" s="79"/>
      <c r="F488" s="79"/>
      <c r="G488" s="80"/>
      <c r="H488" s="67"/>
      <c r="I488" s="67"/>
      <c r="J488" s="80"/>
      <c r="K488" s="80"/>
      <c r="L488" s="41"/>
      <c r="M488" s="41"/>
      <c r="N488" s="80"/>
      <c r="O488" s="80"/>
      <c r="P488" s="41"/>
      <c r="Q488" s="41"/>
      <c r="R488" s="80"/>
      <c r="S488" s="67"/>
      <c r="T488" s="80"/>
    </row>
    <row r="489" spans="2:20" x14ac:dyDescent="0.35">
      <c r="B489" s="39"/>
      <c r="C489" s="78"/>
      <c r="D489" s="79"/>
      <c r="E489" s="79"/>
      <c r="F489" s="79"/>
      <c r="G489" s="80"/>
      <c r="H489" s="67"/>
      <c r="I489" s="67"/>
      <c r="J489" s="80"/>
      <c r="K489" s="80"/>
      <c r="L489" s="41"/>
      <c r="M489" s="41"/>
      <c r="N489" s="80"/>
      <c r="O489" s="80"/>
      <c r="P489" s="41"/>
      <c r="Q489" s="41"/>
      <c r="R489" s="80"/>
      <c r="S489" s="67"/>
      <c r="T489" s="80"/>
    </row>
    <row r="490" spans="2:20" x14ac:dyDescent="0.35">
      <c r="B490" s="39"/>
      <c r="C490" s="78"/>
      <c r="D490" s="79"/>
      <c r="E490" s="79"/>
      <c r="F490" s="79"/>
      <c r="G490" s="80"/>
      <c r="H490" s="67"/>
      <c r="I490" s="67"/>
      <c r="J490" s="80"/>
      <c r="K490" s="80"/>
      <c r="L490" s="41"/>
      <c r="M490" s="41"/>
      <c r="N490" s="80"/>
      <c r="O490" s="80"/>
      <c r="P490" s="41"/>
      <c r="Q490" s="41"/>
      <c r="R490" s="80"/>
      <c r="S490" s="67"/>
      <c r="T490" s="80"/>
    </row>
    <row r="491" spans="2:20" x14ac:dyDescent="0.35">
      <c r="B491" s="39"/>
      <c r="C491" s="78"/>
      <c r="D491" s="79"/>
      <c r="E491" s="79"/>
      <c r="F491" s="79"/>
      <c r="G491" s="80"/>
      <c r="H491" s="67"/>
      <c r="I491" s="67"/>
      <c r="J491" s="80"/>
      <c r="K491" s="80"/>
      <c r="L491" s="41"/>
      <c r="M491" s="41"/>
      <c r="N491" s="80"/>
      <c r="O491" s="80"/>
      <c r="P491" s="41"/>
      <c r="Q491" s="41"/>
      <c r="R491" s="80"/>
      <c r="S491" s="67"/>
      <c r="T491" s="80"/>
    </row>
    <row r="492" spans="2:20" x14ac:dyDescent="0.35">
      <c r="B492" s="39"/>
      <c r="C492" s="78"/>
      <c r="D492" s="79"/>
      <c r="E492" s="79"/>
      <c r="F492" s="79"/>
      <c r="G492" s="80"/>
      <c r="H492" s="67"/>
      <c r="I492" s="67"/>
      <c r="J492" s="80"/>
      <c r="K492" s="80"/>
      <c r="L492" s="41"/>
      <c r="M492" s="41"/>
      <c r="N492" s="80"/>
      <c r="O492" s="80"/>
      <c r="P492" s="41"/>
      <c r="Q492" s="41"/>
      <c r="R492" s="80"/>
      <c r="S492" s="67"/>
      <c r="T492" s="80"/>
    </row>
    <row r="493" spans="2:20" x14ac:dyDescent="0.35">
      <c r="B493" s="39"/>
      <c r="C493" s="78"/>
      <c r="D493" s="79"/>
      <c r="E493" s="79"/>
      <c r="F493" s="79"/>
      <c r="G493" s="80"/>
      <c r="H493" s="67"/>
      <c r="I493" s="67"/>
      <c r="J493" s="80"/>
      <c r="K493" s="80"/>
      <c r="L493" s="41"/>
      <c r="M493" s="41"/>
      <c r="N493" s="80"/>
      <c r="O493" s="80"/>
      <c r="P493" s="41"/>
      <c r="Q493" s="41"/>
      <c r="R493" s="80"/>
      <c r="S493" s="67"/>
      <c r="T493" s="80"/>
    </row>
    <row r="494" spans="2:20" x14ac:dyDescent="0.35">
      <c r="B494" s="39"/>
      <c r="C494" s="78"/>
      <c r="D494" s="79"/>
      <c r="E494" s="79"/>
      <c r="F494" s="79"/>
      <c r="G494" s="80"/>
      <c r="H494" s="67"/>
      <c r="I494" s="67"/>
      <c r="J494" s="80"/>
      <c r="K494" s="80"/>
      <c r="L494" s="41"/>
      <c r="M494" s="41"/>
      <c r="N494" s="80"/>
      <c r="O494" s="80"/>
      <c r="P494" s="41"/>
      <c r="Q494" s="41"/>
      <c r="R494" s="80"/>
      <c r="S494" s="67"/>
      <c r="T494" s="80"/>
    </row>
    <row r="495" spans="2:20" x14ac:dyDescent="0.35">
      <c r="B495" s="39"/>
      <c r="C495" s="78"/>
      <c r="D495" s="79"/>
      <c r="E495" s="79"/>
      <c r="F495" s="79"/>
      <c r="G495" s="80"/>
      <c r="H495" s="67"/>
      <c r="I495" s="67"/>
      <c r="J495" s="80"/>
      <c r="K495" s="80"/>
      <c r="L495" s="41"/>
      <c r="M495" s="41"/>
      <c r="N495" s="80"/>
      <c r="O495" s="80"/>
      <c r="P495" s="41"/>
      <c r="Q495" s="41"/>
      <c r="R495" s="80"/>
      <c r="S495" s="67"/>
      <c r="T495" s="80"/>
    </row>
    <row r="496" spans="2:20" x14ac:dyDescent="0.35">
      <c r="B496" s="39"/>
      <c r="C496" s="78"/>
      <c r="D496" s="79"/>
      <c r="E496" s="79"/>
      <c r="F496" s="79"/>
      <c r="G496" s="80"/>
      <c r="H496" s="67"/>
      <c r="I496" s="67"/>
      <c r="J496" s="80"/>
      <c r="K496" s="80"/>
      <c r="L496" s="41"/>
      <c r="M496" s="41"/>
      <c r="N496" s="80"/>
      <c r="O496" s="80"/>
      <c r="P496" s="41"/>
      <c r="Q496" s="41"/>
      <c r="R496" s="80"/>
      <c r="S496" s="67"/>
      <c r="T496" s="80"/>
    </row>
    <row r="497" spans="2:20" x14ac:dyDescent="0.35">
      <c r="B497" s="39"/>
      <c r="C497" s="78"/>
      <c r="D497" s="79"/>
      <c r="E497" s="79"/>
      <c r="F497" s="79"/>
      <c r="G497" s="80"/>
      <c r="H497" s="67"/>
      <c r="I497" s="67"/>
      <c r="J497" s="80"/>
      <c r="K497" s="80"/>
      <c r="L497" s="41"/>
      <c r="M497" s="41"/>
      <c r="N497" s="80"/>
      <c r="O497" s="80"/>
      <c r="P497" s="41"/>
      <c r="Q497" s="41"/>
      <c r="R497" s="80"/>
      <c r="S497" s="67"/>
      <c r="T497" s="80"/>
    </row>
    <row r="498" spans="2:20" x14ac:dyDescent="0.35">
      <c r="B498" s="39"/>
      <c r="C498" s="78"/>
      <c r="D498" s="79"/>
      <c r="E498" s="79"/>
      <c r="F498" s="79"/>
      <c r="G498" s="80"/>
      <c r="H498" s="67"/>
      <c r="I498" s="67"/>
      <c r="J498" s="80"/>
      <c r="K498" s="80"/>
      <c r="L498" s="41"/>
      <c r="M498" s="41"/>
      <c r="N498" s="80"/>
      <c r="O498" s="80"/>
      <c r="P498" s="41"/>
      <c r="Q498" s="41"/>
      <c r="R498" s="80"/>
      <c r="S498" s="67"/>
      <c r="T498" s="80"/>
    </row>
    <row r="499" spans="2:20" x14ac:dyDescent="0.35">
      <c r="B499" s="39"/>
      <c r="C499" s="78"/>
      <c r="D499" s="79"/>
      <c r="E499" s="79"/>
      <c r="F499" s="79"/>
      <c r="G499" s="80"/>
      <c r="H499" s="67"/>
      <c r="I499" s="67"/>
      <c r="J499" s="80"/>
      <c r="K499" s="80"/>
      <c r="L499" s="41"/>
      <c r="M499" s="41"/>
      <c r="N499" s="80"/>
      <c r="O499" s="80"/>
      <c r="P499" s="41"/>
      <c r="Q499" s="41"/>
      <c r="R499" s="80"/>
      <c r="S499" s="67"/>
      <c r="T499" s="80"/>
    </row>
    <row r="500" spans="2:20" x14ac:dyDescent="0.35">
      <c r="B500" s="39"/>
      <c r="C500" s="78"/>
      <c r="D500" s="79"/>
      <c r="E500" s="79"/>
      <c r="F500" s="79"/>
      <c r="G500" s="80"/>
      <c r="H500" s="67"/>
      <c r="I500" s="67"/>
      <c r="J500" s="80"/>
      <c r="K500" s="80"/>
      <c r="L500" s="41"/>
      <c r="M500" s="41"/>
      <c r="N500" s="80"/>
      <c r="O500" s="80"/>
      <c r="P500" s="41"/>
      <c r="Q500" s="41"/>
      <c r="R500" s="80"/>
      <c r="S500" s="67"/>
      <c r="T500" s="80"/>
    </row>
    <row r="501" spans="2:20" x14ac:dyDescent="0.35">
      <c r="B501" s="39"/>
      <c r="C501" s="78"/>
      <c r="D501" s="79"/>
      <c r="E501" s="79"/>
      <c r="F501" s="79"/>
      <c r="G501" s="80"/>
      <c r="H501" s="67"/>
      <c r="I501" s="67"/>
      <c r="J501" s="80"/>
      <c r="K501" s="80"/>
      <c r="L501" s="41"/>
      <c r="M501" s="41"/>
      <c r="N501" s="80"/>
      <c r="O501" s="80"/>
      <c r="P501" s="41"/>
      <c r="Q501" s="41"/>
      <c r="R501" s="80"/>
      <c r="S501" s="67"/>
      <c r="T501" s="80"/>
    </row>
    <row r="502" spans="2:20" x14ac:dyDescent="0.35">
      <c r="B502" s="39"/>
      <c r="C502" s="78"/>
      <c r="D502" s="79"/>
      <c r="E502" s="79"/>
      <c r="F502" s="79"/>
      <c r="G502" s="80"/>
      <c r="H502" s="67"/>
      <c r="I502" s="67"/>
      <c r="J502" s="80"/>
      <c r="K502" s="80"/>
      <c r="L502" s="41"/>
      <c r="M502" s="41"/>
      <c r="N502" s="80"/>
      <c r="O502" s="80"/>
      <c r="P502" s="41"/>
      <c r="Q502" s="41"/>
      <c r="R502" s="80"/>
      <c r="S502" s="67"/>
      <c r="T502" s="80"/>
    </row>
    <row r="503" spans="2:20" x14ac:dyDescent="0.35">
      <c r="B503" s="39"/>
      <c r="C503" s="78"/>
      <c r="D503" s="79"/>
      <c r="E503" s="79"/>
      <c r="F503" s="79"/>
      <c r="G503" s="80"/>
      <c r="H503" s="67"/>
      <c r="I503" s="67"/>
      <c r="J503" s="80"/>
      <c r="K503" s="80"/>
      <c r="L503" s="41"/>
      <c r="M503" s="41"/>
      <c r="N503" s="80"/>
      <c r="O503" s="80"/>
      <c r="P503" s="41"/>
      <c r="Q503" s="41"/>
      <c r="R503" s="80"/>
      <c r="S503" s="67"/>
      <c r="T503" s="80"/>
    </row>
    <row r="504" spans="2:20" x14ac:dyDescent="0.35">
      <c r="B504" s="39"/>
      <c r="C504" s="78"/>
      <c r="D504" s="79"/>
      <c r="E504" s="79"/>
      <c r="F504" s="79"/>
      <c r="G504" s="80"/>
      <c r="H504" s="67"/>
      <c r="I504" s="67"/>
      <c r="J504" s="80"/>
      <c r="K504" s="80"/>
      <c r="L504" s="41"/>
      <c r="M504" s="41"/>
      <c r="N504" s="80"/>
      <c r="O504" s="80"/>
      <c r="P504" s="41"/>
      <c r="Q504" s="41"/>
      <c r="R504" s="80"/>
      <c r="S504" s="67"/>
      <c r="T504" s="80"/>
    </row>
    <row r="505" spans="2:20" x14ac:dyDescent="0.35">
      <c r="B505" s="39"/>
      <c r="C505" s="78"/>
      <c r="D505" s="79"/>
      <c r="E505" s="79"/>
      <c r="F505" s="79"/>
      <c r="G505" s="80"/>
      <c r="H505" s="67"/>
      <c r="I505" s="67"/>
      <c r="J505" s="80"/>
      <c r="K505" s="80"/>
      <c r="L505" s="41"/>
      <c r="M505" s="41"/>
      <c r="N505" s="80"/>
      <c r="O505" s="80"/>
      <c r="P505" s="41"/>
      <c r="Q505" s="41"/>
      <c r="R505" s="80"/>
      <c r="S505" s="67"/>
      <c r="T505" s="80"/>
    </row>
    <row r="506" spans="2:20" x14ac:dyDescent="0.35">
      <c r="B506" s="39"/>
      <c r="C506" s="78"/>
      <c r="D506" s="79"/>
      <c r="E506" s="79"/>
      <c r="F506" s="79"/>
      <c r="G506" s="80"/>
      <c r="H506" s="67"/>
      <c r="I506" s="67"/>
      <c r="J506" s="80"/>
      <c r="K506" s="80"/>
      <c r="L506" s="41"/>
      <c r="M506" s="41"/>
      <c r="N506" s="80"/>
      <c r="O506" s="80"/>
      <c r="P506" s="41"/>
      <c r="Q506" s="41"/>
      <c r="R506" s="80"/>
      <c r="S506" s="67"/>
      <c r="T506" s="80"/>
    </row>
    <row r="507" spans="2:20" x14ac:dyDescent="0.35">
      <c r="B507" s="39"/>
      <c r="C507" s="78"/>
      <c r="D507" s="79"/>
      <c r="E507" s="79"/>
      <c r="F507" s="79"/>
      <c r="G507" s="80"/>
      <c r="H507" s="67"/>
      <c r="I507" s="67"/>
      <c r="J507" s="80"/>
      <c r="K507" s="80"/>
      <c r="L507" s="41"/>
      <c r="M507" s="41"/>
      <c r="N507" s="80"/>
      <c r="O507" s="80"/>
      <c r="P507" s="41"/>
      <c r="Q507" s="41"/>
      <c r="R507" s="80"/>
      <c r="S507" s="67"/>
      <c r="T507" s="80"/>
    </row>
    <row r="508" spans="2:20" x14ac:dyDescent="0.35">
      <c r="B508" s="39"/>
      <c r="C508" s="78"/>
      <c r="D508" s="79"/>
      <c r="E508" s="79"/>
      <c r="F508" s="79"/>
      <c r="G508" s="80"/>
      <c r="H508" s="67"/>
      <c r="I508" s="67"/>
      <c r="J508" s="80"/>
      <c r="K508" s="80"/>
      <c r="L508" s="41"/>
      <c r="M508" s="41"/>
      <c r="N508" s="80"/>
      <c r="O508" s="80"/>
      <c r="P508" s="41"/>
      <c r="Q508" s="41"/>
      <c r="R508" s="80"/>
      <c r="S508" s="67"/>
      <c r="T508" s="80"/>
    </row>
    <row r="509" spans="2:20" x14ac:dyDescent="0.35">
      <c r="B509" s="39"/>
      <c r="C509" s="78"/>
      <c r="D509" s="79"/>
      <c r="E509" s="79"/>
      <c r="F509" s="79"/>
      <c r="G509" s="80"/>
      <c r="H509" s="67"/>
      <c r="I509" s="67"/>
      <c r="J509" s="80"/>
      <c r="K509" s="80"/>
      <c r="L509" s="41"/>
      <c r="M509" s="41"/>
      <c r="N509" s="80"/>
      <c r="O509" s="80"/>
      <c r="P509" s="41"/>
      <c r="Q509" s="41"/>
      <c r="R509" s="80"/>
      <c r="S509" s="67"/>
      <c r="T509" s="80"/>
    </row>
    <row r="510" spans="2:20" x14ac:dyDescent="0.35">
      <c r="B510" s="39"/>
      <c r="C510" s="78"/>
      <c r="D510" s="79"/>
      <c r="E510" s="79"/>
      <c r="F510" s="79"/>
      <c r="G510" s="80"/>
      <c r="H510" s="67"/>
      <c r="I510" s="67"/>
      <c r="J510" s="80"/>
      <c r="K510" s="80"/>
      <c r="L510" s="41"/>
      <c r="M510" s="41"/>
      <c r="N510" s="80"/>
      <c r="O510" s="80"/>
      <c r="P510" s="41"/>
      <c r="Q510" s="41"/>
      <c r="R510" s="80"/>
      <c r="S510" s="67"/>
      <c r="T510" s="80"/>
    </row>
    <row r="511" spans="2:20" x14ac:dyDescent="0.35">
      <c r="B511" s="39"/>
      <c r="C511" s="78"/>
      <c r="D511" s="79"/>
      <c r="E511" s="79"/>
      <c r="F511" s="79"/>
      <c r="G511" s="80"/>
      <c r="H511" s="67"/>
      <c r="I511" s="67"/>
      <c r="J511" s="80"/>
      <c r="K511" s="80"/>
      <c r="L511" s="41"/>
      <c r="M511" s="41"/>
      <c r="N511" s="80"/>
      <c r="O511" s="80"/>
      <c r="P511" s="41"/>
      <c r="Q511" s="41"/>
      <c r="R511" s="80"/>
      <c r="S511" s="67"/>
      <c r="T511" s="80"/>
    </row>
    <row r="512" spans="2:20" x14ac:dyDescent="0.35">
      <c r="B512" s="39"/>
      <c r="C512" s="78"/>
      <c r="D512" s="79"/>
      <c r="E512" s="79"/>
      <c r="F512" s="79"/>
      <c r="G512" s="80"/>
      <c r="H512" s="67"/>
      <c r="I512" s="67"/>
      <c r="J512" s="80"/>
      <c r="K512" s="80"/>
      <c r="L512" s="41"/>
      <c r="M512" s="41"/>
      <c r="N512" s="80"/>
      <c r="O512" s="80"/>
      <c r="P512" s="41"/>
      <c r="Q512" s="41"/>
      <c r="R512" s="80"/>
      <c r="S512" s="67"/>
      <c r="T512" s="80"/>
    </row>
    <row r="513" spans="2:20" x14ac:dyDescent="0.35">
      <c r="B513" s="39"/>
      <c r="C513" s="78"/>
      <c r="D513" s="79"/>
      <c r="E513" s="79"/>
      <c r="F513" s="79"/>
      <c r="G513" s="80"/>
      <c r="H513" s="67"/>
      <c r="I513" s="67"/>
      <c r="J513" s="80"/>
      <c r="K513" s="80"/>
      <c r="L513" s="41"/>
      <c r="M513" s="41"/>
      <c r="N513" s="80"/>
      <c r="O513" s="80"/>
      <c r="P513" s="41"/>
      <c r="Q513" s="41"/>
      <c r="R513" s="80"/>
      <c r="S513" s="67"/>
      <c r="T513" s="80"/>
    </row>
    <row r="514" spans="2:20" x14ac:dyDescent="0.35">
      <c r="B514" s="39"/>
      <c r="C514" s="78"/>
      <c r="D514" s="79"/>
      <c r="E514" s="79"/>
      <c r="F514" s="79"/>
      <c r="G514" s="80"/>
      <c r="H514" s="67"/>
      <c r="I514" s="67"/>
      <c r="J514" s="80"/>
      <c r="K514" s="80"/>
      <c r="L514" s="41"/>
      <c r="M514" s="41"/>
      <c r="N514" s="80"/>
      <c r="O514" s="80"/>
      <c r="P514" s="41"/>
      <c r="Q514" s="41"/>
      <c r="R514" s="80"/>
      <c r="S514" s="67"/>
      <c r="T514" s="80"/>
    </row>
    <row r="515" spans="2:20" x14ac:dyDescent="0.35">
      <c r="B515" s="39"/>
      <c r="C515" s="78"/>
      <c r="D515" s="79"/>
      <c r="E515" s="79"/>
      <c r="F515" s="79"/>
      <c r="G515" s="80"/>
      <c r="H515" s="67"/>
      <c r="I515" s="67"/>
      <c r="J515" s="80"/>
      <c r="K515" s="80"/>
      <c r="L515" s="41"/>
      <c r="M515" s="41"/>
      <c r="N515" s="80"/>
      <c r="O515" s="80"/>
      <c r="P515" s="41"/>
      <c r="Q515" s="41"/>
      <c r="R515" s="80"/>
      <c r="S515" s="67"/>
      <c r="T515" s="80"/>
    </row>
    <row r="516" spans="2:20" x14ac:dyDescent="0.35">
      <c r="B516" s="39"/>
      <c r="C516" s="78"/>
      <c r="D516" s="79"/>
      <c r="E516" s="79"/>
      <c r="F516" s="79"/>
      <c r="G516" s="80"/>
      <c r="H516" s="67"/>
      <c r="I516" s="67"/>
      <c r="J516" s="80"/>
      <c r="K516" s="80"/>
      <c r="L516" s="41"/>
      <c r="M516" s="41"/>
      <c r="N516" s="80"/>
      <c r="O516" s="80"/>
      <c r="P516" s="41"/>
      <c r="Q516" s="41"/>
      <c r="R516" s="80"/>
      <c r="S516" s="67"/>
      <c r="T516" s="80"/>
    </row>
    <row r="517" spans="2:20" x14ac:dyDescent="0.35">
      <c r="B517" s="39"/>
      <c r="C517" s="78"/>
      <c r="D517" s="79"/>
      <c r="E517" s="79"/>
      <c r="F517" s="79"/>
      <c r="G517" s="80"/>
      <c r="H517" s="67"/>
      <c r="I517" s="67"/>
      <c r="J517" s="80"/>
      <c r="K517" s="80"/>
      <c r="L517" s="41"/>
      <c r="M517" s="41"/>
      <c r="N517" s="80"/>
      <c r="O517" s="80"/>
      <c r="P517" s="41"/>
      <c r="Q517" s="41"/>
      <c r="R517" s="80"/>
      <c r="S517" s="67"/>
      <c r="T517" s="80"/>
    </row>
    <row r="518" spans="2:20" x14ac:dyDescent="0.35">
      <c r="B518" s="39"/>
      <c r="C518" s="78"/>
      <c r="D518" s="79"/>
      <c r="E518" s="79"/>
      <c r="F518" s="79"/>
      <c r="G518" s="80"/>
      <c r="H518" s="67"/>
      <c r="I518" s="67"/>
      <c r="J518" s="80"/>
      <c r="K518" s="80"/>
      <c r="L518" s="41"/>
      <c r="M518" s="41"/>
      <c r="N518" s="80"/>
      <c r="O518" s="80"/>
      <c r="P518" s="41"/>
      <c r="Q518" s="41"/>
      <c r="R518" s="80"/>
      <c r="S518" s="67"/>
      <c r="T518" s="80"/>
    </row>
    <row r="519" spans="2:20" x14ac:dyDescent="0.35">
      <c r="B519" s="39"/>
      <c r="C519" s="78"/>
      <c r="D519" s="79"/>
      <c r="E519" s="79"/>
      <c r="F519" s="79"/>
      <c r="G519" s="80"/>
      <c r="H519" s="67"/>
      <c r="I519" s="67"/>
      <c r="J519" s="80"/>
      <c r="K519" s="80"/>
      <c r="L519" s="41"/>
      <c r="M519" s="41"/>
      <c r="N519" s="80"/>
      <c r="O519" s="80"/>
      <c r="P519" s="41"/>
      <c r="Q519" s="41"/>
      <c r="R519" s="80"/>
      <c r="S519" s="67"/>
      <c r="T519" s="80"/>
    </row>
    <row r="520" spans="2:20" x14ac:dyDescent="0.35">
      <c r="B520" s="39"/>
      <c r="C520" s="78"/>
      <c r="D520" s="79"/>
      <c r="E520" s="79"/>
      <c r="F520" s="79"/>
      <c r="G520" s="80"/>
      <c r="H520" s="67"/>
      <c r="I520" s="67"/>
      <c r="J520" s="80"/>
      <c r="K520" s="80"/>
      <c r="L520" s="41"/>
      <c r="M520" s="41"/>
      <c r="N520" s="80"/>
      <c r="O520" s="80"/>
      <c r="P520" s="41"/>
      <c r="Q520" s="41"/>
      <c r="R520" s="80"/>
      <c r="S520" s="67"/>
      <c r="T520" s="80"/>
    </row>
    <row r="521" spans="2:20" x14ac:dyDescent="0.35">
      <c r="B521" s="39"/>
      <c r="C521" s="78"/>
      <c r="D521" s="79"/>
      <c r="E521" s="79"/>
      <c r="F521" s="79"/>
      <c r="G521" s="80"/>
      <c r="H521" s="67"/>
      <c r="I521" s="67"/>
      <c r="J521" s="80"/>
      <c r="K521" s="80"/>
      <c r="L521" s="41"/>
      <c r="M521" s="41"/>
      <c r="N521" s="80"/>
      <c r="O521" s="80"/>
      <c r="P521" s="41"/>
      <c r="Q521" s="41"/>
      <c r="R521" s="80"/>
      <c r="S521" s="67"/>
      <c r="T521" s="80"/>
    </row>
    <row r="522" spans="2:20" x14ac:dyDescent="0.35">
      <c r="B522" s="39"/>
      <c r="C522" s="78"/>
      <c r="D522" s="79"/>
      <c r="E522" s="79"/>
      <c r="F522" s="79"/>
      <c r="G522" s="80"/>
      <c r="H522" s="67"/>
      <c r="I522" s="67"/>
      <c r="J522" s="80"/>
      <c r="K522" s="80"/>
      <c r="L522" s="41"/>
      <c r="M522" s="41"/>
      <c r="N522" s="80"/>
      <c r="O522" s="80"/>
      <c r="P522" s="41"/>
      <c r="Q522" s="41"/>
      <c r="R522" s="80"/>
      <c r="S522" s="67"/>
      <c r="T522" s="80"/>
    </row>
    <row r="523" spans="2:20" x14ac:dyDescent="0.35">
      <c r="B523" s="39"/>
      <c r="C523" s="78"/>
      <c r="D523" s="79"/>
      <c r="E523" s="79"/>
      <c r="F523" s="79"/>
      <c r="G523" s="80"/>
      <c r="H523" s="67"/>
      <c r="I523" s="67"/>
      <c r="J523" s="80"/>
      <c r="K523" s="80"/>
      <c r="L523" s="41"/>
      <c r="M523" s="41"/>
      <c r="N523" s="80"/>
      <c r="O523" s="80"/>
      <c r="P523" s="41"/>
      <c r="Q523" s="41"/>
      <c r="R523" s="80"/>
      <c r="S523" s="67"/>
      <c r="T523" s="80"/>
    </row>
    <row r="524" spans="2:20" x14ac:dyDescent="0.35">
      <c r="B524" s="39"/>
      <c r="C524" s="78"/>
      <c r="D524" s="79"/>
      <c r="E524" s="79"/>
      <c r="F524" s="79"/>
      <c r="G524" s="80"/>
      <c r="H524" s="67"/>
      <c r="I524" s="67"/>
      <c r="J524" s="80"/>
      <c r="K524" s="80"/>
      <c r="L524" s="41"/>
      <c r="M524" s="41"/>
      <c r="N524" s="80"/>
      <c r="O524" s="80"/>
      <c r="P524" s="41"/>
      <c r="Q524" s="41"/>
      <c r="R524" s="80"/>
      <c r="S524" s="67"/>
      <c r="T524" s="80"/>
    </row>
    <row r="525" spans="2:20" x14ac:dyDescent="0.35">
      <c r="B525" s="39"/>
      <c r="C525" s="78"/>
      <c r="D525" s="79"/>
      <c r="E525" s="79"/>
      <c r="F525" s="79"/>
      <c r="G525" s="80"/>
      <c r="H525" s="67"/>
      <c r="I525" s="67"/>
      <c r="J525" s="80"/>
      <c r="K525" s="80"/>
      <c r="L525" s="41"/>
      <c r="M525" s="41"/>
      <c r="N525" s="80"/>
      <c r="O525" s="80"/>
      <c r="P525" s="41"/>
      <c r="Q525" s="41"/>
      <c r="R525" s="80"/>
      <c r="S525" s="67"/>
      <c r="T525" s="80"/>
    </row>
    <row r="526" spans="2:20" x14ac:dyDescent="0.35">
      <c r="B526" s="39"/>
      <c r="C526" s="78"/>
      <c r="D526" s="79"/>
      <c r="E526" s="79"/>
      <c r="F526" s="79"/>
      <c r="G526" s="80"/>
      <c r="H526" s="67"/>
      <c r="I526" s="67"/>
      <c r="J526" s="80"/>
      <c r="K526" s="80"/>
      <c r="L526" s="41"/>
      <c r="M526" s="41"/>
      <c r="N526" s="80"/>
      <c r="O526" s="80"/>
      <c r="P526" s="41"/>
      <c r="Q526" s="41"/>
      <c r="R526" s="80"/>
      <c r="S526" s="67"/>
      <c r="T526" s="80"/>
    </row>
    <row r="527" spans="2:20" x14ac:dyDescent="0.35">
      <c r="B527" s="39"/>
      <c r="C527" s="78"/>
      <c r="D527" s="79"/>
      <c r="E527" s="79"/>
      <c r="F527" s="79"/>
      <c r="G527" s="80"/>
      <c r="H527" s="67"/>
      <c r="I527" s="67"/>
      <c r="J527" s="80"/>
      <c r="K527" s="80"/>
      <c r="L527" s="41"/>
      <c r="M527" s="41"/>
      <c r="N527" s="80"/>
      <c r="O527" s="80"/>
      <c r="P527" s="41"/>
      <c r="Q527" s="41"/>
      <c r="R527" s="80"/>
      <c r="S527" s="67"/>
      <c r="T527" s="80"/>
    </row>
    <row r="528" spans="2:20" x14ac:dyDescent="0.35">
      <c r="B528" s="39"/>
      <c r="C528" s="78"/>
      <c r="D528" s="79"/>
      <c r="E528" s="79"/>
      <c r="F528" s="79"/>
      <c r="G528" s="80"/>
      <c r="H528" s="67"/>
      <c r="I528" s="67"/>
      <c r="J528" s="80"/>
      <c r="K528" s="80"/>
      <c r="L528" s="41"/>
      <c r="M528" s="41"/>
      <c r="N528" s="80"/>
      <c r="O528" s="80"/>
      <c r="P528" s="41"/>
      <c r="Q528" s="41"/>
      <c r="R528" s="80"/>
      <c r="S528" s="67"/>
      <c r="T528" s="80"/>
    </row>
    <row r="529" spans="2:20" x14ac:dyDescent="0.35">
      <c r="B529" s="39"/>
      <c r="C529" s="78"/>
      <c r="D529" s="79"/>
      <c r="E529" s="79"/>
      <c r="F529" s="79"/>
      <c r="G529" s="80"/>
      <c r="H529" s="67"/>
      <c r="I529" s="67"/>
      <c r="J529" s="80"/>
      <c r="K529" s="80"/>
      <c r="L529" s="41"/>
      <c r="M529" s="41"/>
      <c r="N529" s="80"/>
      <c r="O529" s="80"/>
      <c r="P529" s="41"/>
      <c r="Q529" s="41"/>
      <c r="R529" s="80"/>
      <c r="S529" s="67"/>
      <c r="T529" s="80"/>
    </row>
    <row r="530" spans="2:20" x14ac:dyDescent="0.35">
      <c r="B530" s="39"/>
      <c r="C530" s="78"/>
      <c r="D530" s="79"/>
      <c r="E530" s="79"/>
      <c r="F530" s="79"/>
      <c r="G530" s="80"/>
      <c r="H530" s="67"/>
      <c r="I530" s="67"/>
      <c r="J530" s="80"/>
      <c r="K530" s="80"/>
      <c r="L530" s="41"/>
      <c r="M530" s="41"/>
      <c r="N530" s="80"/>
      <c r="O530" s="80"/>
      <c r="P530" s="41"/>
      <c r="Q530" s="41"/>
      <c r="R530" s="80"/>
      <c r="S530" s="67"/>
      <c r="T530" s="80"/>
    </row>
    <row r="531" spans="2:20" x14ac:dyDescent="0.35">
      <c r="B531" s="39"/>
      <c r="C531" s="78"/>
      <c r="D531" s="79"/>
      <c r="E531" s="79"/>
      <c r="F531" s="79"/>
      <c r="G531" s="80"/>
      <c r="H531" s="67"/>
      <c r="I531" s="67"/>
      <c r="J531" s="80"/>
      <c r="K531" s="80"/>
      <c r="L531" s="41"/>
      <c r="M531" s="41"/>
      <c r="N531" s="80"/>
      <c r="O531" s="80"/>
      <c r="P531" s="41"/>
      <c r="Q531" s="41"/>
      <c r="R531" s="80"/>
      <c r="S531" s="67"/>
      <c r="T531" s="80"/>
    </row>
    <row r="532" spans="2:20" x14ac:dyDescent="0.35">
      <c r="B532" s="39"/>
      <c r="C532" s="78"/>
      <c r="D532" s="79"/>
      <c r="E532" s="79"/>
      <c r="F532" s="79"/>
      <c r="G532" s="80"/>
      <c r="H532" s="67"/>
      <c r="I532" s="67"/>
      <c r="J532" s="80"/>
      <c r="K532" s="80"/>
      <c r="L532" s="41"/>
      <c r="M532" s="41"/>
      <c r="N532" s="80"/>
      <c r="O532" s="80"/>
      <c r="P532" s="41"/>
      <c r="Q532" s="41"/>
      <c r="R532" s="80"/>
      <c r="S532" s="67"/>
      <c r="T532" s="80"/>
    </row>
    <row r="533" spans="2:20" x14ac:dyDescent="0.35">
      <c r="B533" s="39"/>
      <c r="C533" s="78"/>
      <c r="D533" s="79"/>
      <c r="E533" s="79"/>
      <c r="F533" s="79"/>
      <c r="G533" s="80"/>
      <c r="H533" s="67"/>
      <c r="I533" s="67"/>
      <c r="J533" s="80"/>
      <c r="K533" s="80"/>
      <c r="L533" s="41"/>
      <c r="M533" s="41"/>
      <c r="N533" s="80"/>
      <c r="O533" s="80"/>
      <c r="P533" s="41"/>
      <c r="Q533" s="41"/>
      <c r="R533" s="80"/>
      <c r="S533" s="67"/>
      <c r="T533" s="80"/>
    </row>
    <row r="534" spans="2:20" x14ac:dyDescent="0.35">
      <c r="B534" s="39"/>
      <c r="C534" s="78"/>
      <c r="D534" s="79"/>
      <c r="E534" s="79"/>
      <c r="F534" s="79"/>
      <c r="G534" s="80"/>
      <c r="H534" s="67"/>
      <c r="I534" s="67"/>
      <c r="J534" s="80"/>
      <c r="K534" s="80"/>
      <c r="L534" s="41"/>
      <c r="M534" s="41"/>
      <c r="N534" s="80"/>
      <c r="O534" s="80"/>
      <c r="P534" s="41"/>
      <c r="Q534" s="41"/>
      <c r="R534" s="80"/>
      <c r="S534" s="67"/>
      <c r="T534" s="80"/>
    </row>
    <row r="535" spans="2:20" x14ac:dyDescent="0.35">
      <c r="B535" s="39"/>
      <c r="C535" s="78"/>
      <c r="D535" s="79"/>
      <c r="E535" s="79"/>
      <c r="F535" s="79"/>
      <c r="G535" s="80"/>
      <c r="H535" s="67"/>
      <c r="I535" s="67"/>
      <c r="J535" s="80"/>
      <c r="K535" s="80"/>
      <c r="L535" s="41"/>
      <c r="M535" s="41"/>
      <c r="N535" s="80"/>
      <c r="O535" s="80"/>
      <c r="P535" s="41"/>
      <c r="Q535" s="41"/>
      <c r="R535" s="80"/>
      <c r="S535" s="67"/>
      <c r="T535" s="80"/>
    </row>
    <row r="536" spans="2:20" x14ac:dyDescent="0.35">
      <c r="B536" s="39"/>
      <c r="C536" s="78"/>
      <c r="D536" s="79"/>
      <c r="E536" s="79"/>
      <c r="F536" s="79"/>
      <c r="G536" s="80"/>
      <c r="H536" s="67"/>
      <c r="I536" s="67"/>
      <c r="J536" s="80"/>
      <c r="K536" s="80"/>
      <c r="L536" s="41"/>
      <c r="M536" s="41"/>
      <c r="N536" s="80"/>
      <c r="O536" s="80"/>
      <c r="P536" s="41"/>
      <c r="Q536" s="41"/>
      <c r="R536" s="80"/>
      <c r="S536" s="67"/>
      <c r="T536" s="80"/>
    </row>
    <row r="537" spans="2:20" x14ac:dyDescent="0.35">
      <c r="B537" s="39"/>
      <c r="C537" s="78"/>
      <c r="D537" s="79"/>
      <c r="E537" s="79"/>
      <c r="F537" s="79"/>
      <c r="G537" s="80"/>
      <c r="H537" s="67"/>
      <c r="I537" s="67"/>
      <c r="J537" s="80"/>
      <c r="K537" s="80"/>
      <c r="L537" s="41"/>
      <c r="M537" s="41"/>
      <c r="N537" s="80"/>
      <c r="O537" s="80"/>
      <c r="P537" s="41"/>
      <c r="Q537" s="41"/>
      <c r="R537" s="80"/>
      <c r="S537" s="67"/>
      <c r="T537" s="80"/>
    </row>
    <row r="538" spans="2:20" x14ac:dyDescent="0.35">
      <c r="B538" s="39"/>
      <c r="C538" s="78"/>
      <c r="D538" s="79"/>
      <c r="E538" s="79"/>
      <c r="F538" s="79"/>
      <c r="G538" s="80"/>
      <c r="H538" s="67"/>
      <c r="I538" s="67"/>
      <c r="J538" s="80"/>
      <c r="K538" s="80"/>
      <c r="L538" s="41"/>
      <c r="M538" s="41"/>
      <c r="N538" s="80"/>
      <c r="O538" s="80"/>
      <c r="P538" s="41"/>
      <c r="Q538" s="41"/>
      <c r="R538" s="80"/>
      <c r="S538" s="67"/>
      <c r="T538" s="80"/>
    </row>
    <row r="539" spans="2:20" x14ac:dyDescent="0.35">
      <c r="B539" s="39"/>
      <c r="C539" s="78"/>
      <c r="D539" s="79"/>
      <c r="E539" s="79"/>
      <c r="F539" s="79"/>
      <c r="G539" s="80"/>
      <c r="H539" s="67"/>
      <c r="I539" s="67"/>
      <c r="J539" s="80"/>
      <c r="K539" s="80"/>
      <c r="L539" s="41"/>
      <c r="M539" s="41"/>
      <c r="N539" s="80"/>
      <c r="O539" s="80"/>
      <c r="P539" s="41"/>
      <c r="Q539" s="41"/>
      <c r="R539" s="80"/>
      <c r="S539" s="67"/>
      <c r="T539" s="80"/>
    </row>
    <row r="540" spans="2:20" x14ac:dyDescent="0.35">
      <c r="B540" s="39"/>
      <c r="C540" s="78"/>
      <c r="D540" s="79"/>
      <c r="E540" s="79"/>
      <c r="F540" s="79"/>
      <c r="G540" s="80"/>
      <c r="H540" s="67"/>
      <c r="I540" s="67"/>
      <c r="J540" s="80"/>
      <c r="K540" s="80"/>
      <c r="L540" s="41"/>
      <c r="M540" s="41"/>
      <c r="N540" s="80"/>
      <c r="O540" s="80"/>
      <c r="P540" s="41"/>
      <c r="Q540" s="41"/>
      <c r="R540" s="80"/>
      <c r="S540" s="67"/>
      <c r="T540" s="80"/>
    </row>
    <row r="541" spans="2:20" x14ac:dyDescent="0.35">
      <c r="B541" s="39"/>
      <c r="C541" s="78"/>
      <c r="D541" s="79"/>
      <c r="E541" s="79"/>
      <c r="F541" s="79"/>
      <c r="G541" s="80"/>
      <c r="H541" s="67"/>
      <c r="I541" s="67"/>
      <c r="J541" s="80"/>
      <c r="K541" s="80"/>
      <c r="L541" s="41"/>
      <c r="M541" s="41"/>
      <c r="N541" s="80"/>
      <c r="O541" s="80"/>
      <c r="P541" s="41"/>
      <c r="Q541" s="41"/>
      <c r="R541" s="80"/>
      <c r="S541" s="67"/>
      <c r="T541" s="80"/>
    </row>
    <row r="542" spans="2:20" x14ac:dyDescent="0.35">
      <c r="B542" s="39"/>
      <c r="C542" s="78"/>
      <c r="D542" s="79"/>
      <c r="E542" s="79"/>
      <c r="F542" s="79"/>
      <c r="G542" s="80"/>
      <c r="H542" s="67"/>
      <c r="I542" s="67"/>
      <c r="J542" s="80"/>
      <c r="K542" s="80"/>
      <c r="L542" s="41"/>
      <c r="M542" s="41"/>
      <c r="N542" s="80"/>
      <c r="O542" s="80"/>
      <c r="P542" s="41"/>
      <c r="Q542" s="41"/>
      <c r="R542" s="80"/>
      <c r="S542" s="67"/>
      <c r="T542" s="80"/>
    </row>
    <row r="543" spans="2:20" x14ac:dyDescent="0.35">
      <c r="B543" s="39"/>
      <c r="C543" s="78"/>
      <c r="D543" s="79"/>
      <c r="E543" s="79"/>
      <c r="F543" s="79"/>
      <c r="G543" s="80"/>
      <c r="H543" s="67"/>
      <c r="I543" s="67"/>
      <c r="J543" s="80"/>
      <c r="K543" s="80"/>
      <c r="L543" s="41"/>
      <c r="M543" s="41"/>
      <c r="N543" s="80"/>
      <c r="O543" s="80"/>
      <c r="P543" s="41"/>
      <c r="Q543" s="41"/>
      <c r="R543" s="80"/>
      <c r="S543" s="67"/>
      <c r="T543" s="80"/>
    </row>
    <row r="544" spans="2:20" x14ac:dyDescent="0.35">
      <c r="B544" s="39"/>
      <c r="C544" s="78"/>
      <c r="D544" s="79"/>
      <c r="E544" s="79"/>
      <c r="F544" s="79"/>
      <c r="G544" s="80"/>
      <c r="H544" s="67"/>
      <c r="I544" s="67"/>
      <c r="J544" s="80"/>
      <c r="K544" s="80"/>
      <c r="L544" s="41"/>
      <c r="M544" s="41"/>
      <c r="N544" s="80"/>
      <c r="O544" s="80"/>
      <c r="P544" s="41"/>
      <c r="Q544" s="41"/>
      <c r="R544" s="80"/>
      <c r="S544" s="67"/>
      <c r="T544" s="80"/>
    </row>
    <row r="545" spans="2:20" x14ac:dyDescent="0.35">
      <c r="B545" s="39"/>
      <c r="C545" s="78"/>
      <c r="D545" s="79"/>
      <c r="E545" s="79"/>
      <c r="F545" s="79"/>
      <c r="G545" s="80"/>
      <c r="H545" s="67"/>
      <c r="I545" s="67"/>
      <c r="J545" s="80"/>
      <c r="K545" s="80"/>
      <c r="L545" s="41"/>
      <c r="M545" s="41"/>
      <c r="N545" s="80"/>
      <c r="O545" s="80"/>
      <c r="P545" s="41"/>
      <c r="Q545" s="41"/>
      <c r="R545" s="80"/>
      <c r="S545" s="67"/>
      <c r="T545" s="80"/>
    </row>
    <row r="546" spans="2:20" x14ac:dyDescent="0.35">
      <c r="B546" s="39"/>
      <c r="C546" s="78"/>
      <c r="D546" s="79"/>
      <c r="E546" s="79"/>
      <c r="F546" s="79"/>
      <c r="G546" s="80"/>
      <c r="H546" s="67"/>
      <c r="I546" s="67"/>
      <c r="J546" s="80"/>
      <c r="K546" s="80"/>
      <c r="L546" s="41"/>
      <c r="M546" s="41"/>
      <c r="N546" s="80"/>
      <c r="O546" s="80"/>
      <c r="P546" s="41"/>
      <c r="Q546" s="41"/>
      <c r="R546" s="80"/>
      <c r="S546" s="67"/>
      <c r="T546" s="80"/>
    </row>
    <row r="547" spans="2:20" x14ac:dyDescent="0.35">
      <c r="B547" s="39"/>
      <c r="C547" s="78"/>
      <c r="D547" s="79"/>
      <c r="E547" s="79"/>
      <c r="F547" s="79"/>
      <c r="G547" s="80"/>
      <c r="H547" s="67"/>
      <c r="I547" s="67"/>
      <c r="J547" s="80"/>
      <c r="K547" s="80"/>
      <c r="L547" s="41"/>
      <c r="M547" s="41"/>
      <c r="N547" s="80"/>
      <c r="O547" s="80"/>
      <c r="P547" s="41"/>
      <c r="Q547" s="41"/>
      <c r="R547" s="80"/>
      <c r="S547" s="67"/>
      <c r="T547" s="80"/>
    </row>
    <row r="548" spans="2:20" x14ac:dyDescent="0.35">
      <c r="B548" s="39"/>
      <c r="C548" s="78"/>
      <c r="D548" s="79"/>
      <c r="E548" s="79"/>
      <c r="F548" s="79"/>
      <c r="G548" s="80"/>
      <c r="H548" s="67"/>
      <c r="I548" s="67"/>
      <c r="J548" s="80"/>
      <c r="K548" s="80"/>
      <c r="L548" s="41"/>
      <c r="M548" s="41"/>
      <c r="N548" s="80"/>
      <c r="O548" s="80"/>
      <c r="P548" s="41"/>
      <c r="Q548" s="41"/>
      <c r="R548" s="80"/>
      <c r="S548" s="67"/>
      <c r="T548" s="80"/>
    </row>
    <row r="549" spans="2:20" x14ac:dyDescent="0.35">
      <c r="B549" s="39"/>
      <c r="C549" s="78"/>
      <c r="D549" s="79"/>
      <c r="E549" s="79"/>
      <c r="F549" s="79"/>
      <c r="G549" s="80"/>
      <c r="H549" s="67"/>
      <c r="I549" s="67"/>
      <c r="J549" s="80"/>
      <c r="K549" s="80"/>
      <c r="L549" s="41"/>
      <c r="M549" s="41"/>
      <c r="N549" s="80"/>
      <c r="O549" s="80"/>
      <c r="P549" s="41"/>
      <c r="Q549" s="41"/>
      <c r="R549" s="80"/>
      <c r="S549" s="67"/>
      <c r="T549" s="80"/>
    </row>
    <row r="550" spans="2:20" x14ac:dyDescent="0.35">
      <c r="B550" s="39"/>
      <c r="C550" s="78"/>
      <c r="D550" s="79"/>
      <c r="E550" s="79"/>
      <c r="F550" s="79"/>
      <c r="G550" s="80"/>
      <c r="H550" s="67"/>
      <c r="I550" s="67"/>
      <c r="J550" s="80"/>
      <c r="K550" s="80"/>
      <c r="L550" s="41"/>
      <c r="M550" s="41"/>
      <c r="N550" s="80"/>
      <c r="O550" s="80"/>
      <c r="P550" s="41"/>
      <c r="Q550" s="41"/>
      <c r="R550" s="80"/>
      <c r="S550" s="67"/>
      <c r="T550" s="80"/>
    </row>
    <row r="551" spans="2:20" x14ac:dyDescent="0.35">
      <c r="B551" s="39"/>
      <c r="C551" s="78"/>
      <c r="D551" s="79"/>
      <c r="E551" s="79"/>
      <c r="F551" s="79"/>
      <c r="G551" s="80"/>
      <c r="H551" s="67"/>
      <c r="I551" s="67"/>
      <c r="J551" s="80"/>
      <c r="K551" s="80"/>
      <c r="L551" s="41"/>
      <c r="M551" s="41"/>
      <c r="N551" s="80"/>
      <c r="O551" s="80"/>
      <c r="P551" s="41"/>
      <c r="Q551" s="41"/>
      <c r="R551" s="80"/>
      <c r="S551" s="67"/>
      <c r="T551" s="80"/>
    </row>
    <row r="552" spans="2:20" x14ac:dyDescent="0.35">
      <c r="B552" s="39"/>
      <c r="C552" s="78"/>
      <c r="D552" s="79"/>
      <c r="E552" s="79"/>
      <c r="F552" s="79"/>
      <c r="G552" s="80"/>
      <c r="H552" s="67"/>
      <c r="I552" s="67"/>
      <c r="J552" s="80"/>
      <c r="K552" s="80"/>
      <c r="L552" s="41"/>
      <c r="M552" s="41"/>
      <c r="N552" s="80"/>
      <c r="O552" s="80"/>
      <c r="P552" s="41"/>
      <c r="Q552" s="41"/>
      <c r="R552" s="80"/>
      <c r="S552" s="67"/>
      <c r="T552" s="80"/>
    </row>
    <row r="553" spans="2:20" x14ac:dyDescent="0.35">
      <c r="B553" s="39"/>
      <c r="C553" s="78"/>
      <c r="D553" s="79"/>
      <c r="E553" s="79"/>
      <c r="F553" s="79"/>
      <c r="G553" s="80"/>
      <c r="H553" s="67"/>
      <c r="I553" s="67"/>
      <c r="J553" s="80"/>
      <c r="K553" s="80"/>
      <c r="L553" s="41"/>
      <c r="M553" s="41"/>
      <c r="N553" s="80"/>
      <c r="O553" s="80"/>
      <c r="P553" s="41"/>
      <c r="Q553" s="41"/>
      <c r="R553" s="80"/>
      <c r="S553" s="67"/>
      <c r="T553" s="80"/>
    </row>
    <row r="554" spans="2:20" x14ac:dyDescent="0.35">
      <c r="B554" s="39"/>
      <c r="C554" s="78"/>
      <c r="D554" s="79"/>
      <c r="E554" s="79"/>
      <c r="F554" s="79"/>
      <c r="G554" s="80"/>
      <c r="H554" s="67"/>
      <c r="I554" s="67"/>
      <c r="J554" s="80"/>
      <c r="K554" s="80"/>
      <c r="L554" s="41"/>
      <c r="M554" s="41"/>
      <c r="N554" s="80"/>
      <c r="O554" s="80"/>
      <c r="P554" s="41"/>
      <c r="Q554" s="41"/>
      <c r="R554" s="80"/>
      <c r="S554" s="67"/>
      <c r="T554" s="80"/>
    </row>
    <row r="555" spans="2:20" x14ac:dyDescent="0.35">
      <c r="B555" s="39"/>
      <c r="C555" s="78"/>
      <c r="D555" s="79"/>
      <c r="E555" s="79"/>
      <c r="F555" s="79"/>
      <c r="G555" s="80"/>
      <c r="H555" s="67"/>
      <c r="I555" s="67"/>
      <c r="J555" s="80"/>
      <c r="K555" s="80"/>
      <c r="L555" s="41"/>
      <c r="M555" s="41"/>
      <c r="N555" s="80"/>
      <c r="O555" s="80"/>
      <c r="P555" s="41"/>
      <c r="Q555" s="41"/>
      <c r="R555" s="80"/>
      <c r="S555" s="67"/>
      <c r="T555" s="80"/>
    </row>
    <row r="556" spans="2:20" x14ac:dyDescent="0.35">
      <c r="B556" s="39"/>
      <c r="C556" s="78"/>
      <c r="D556" s="79"/>
      <c r="E556" s="79"/>
      <c r="F556" s="79"/>
      <c r="G556" s="80"/>
      <c r="H556" s="67"/>
      <c r="I556" s="67"/>
      <c r="J556" s="80"/>
      <c r="K556" s="80"/>
      <c r="L556" s="41"/>
      <c r="M556" s="41"/>
      <c r="N556" s="80"/>
      <c r="O556" s="80"/>
      <c r="P556" s="41"/>
      <c r="Q556" s="41"/>
      <c r="R556" s="80"/>
      <c r="S556" s="67"/>
      <c r="T556" s="80"/>
    </row>
    <row r="557" spans="2:20" x14ac:dyDescent="0.35">
      <c r="B557" s="39"/>
      <c r="C557" s="78"/>
      <c r="D557" s="79"/>
      <c r="E557" s="79"/>
      <c r="F557" s="79"/>
      <c r="G557" s="80"/>
      <c r="H557" s="67"/>
      <c r="I557" s="67"/>
      <c r="J557" s="80"/>
      <c r="K557" s="80"/>
      <c r="L557" s="41"/>
      <c r="M557" s="41"/>
      <c r="N557" s="80"/>
      <c r="O557" s="80"/>
      <c r="P557" s="41"/>
      <c r="Q557" s="41"/>
      <c r="R557" s="80"/>
      <c r="S557" s="67"/>
      <c r="T557" s="80"/>
    </row>
    <row r="558" spans="2:20" x14ac:dyDescent="0.35">
      <c r="B558" s="39"/>
      <c r="C558" s="78"/>
      <c r="D558" s="79"/>
      <c r="E558" s="79"/>
      <c r="F558" s="79"/>
      <c r="G558" s="80"/>
      <c r="H558" s="67"/>
      <c r="I558" s="67"/>
      <c r="J558" s="80"/>
      <c r="K558" s="80"/>
      <c r="L558" s="41"/>
      <c r="M558" s="41"/>
      <c r="N558" s="80"/>
      <c r="O558" s="80"/>
      <c r="P558" s="41"/>
      <c r="Q558" s="41"/>
      <c r="R558" s="80"/>
      <c r="S558" s="67"/>
      <c r="T558" s="80"/>
    </row>
    <row r="559" spans="2:20" x14ac:dyDescent="0.35">
      <c r="B559" s="39"/>
      <c r="C559" s="78"/>
      <c r="D559" s="79"/>
      <c r="E559" s="79"/>
      <c r="F559" s="79"/>
      <c r="G559" s="80"/>
      <c r="H559" s="67"/>
      <c r="I559" s="67"/>
      <c r="J559" s="80"/>
      <c r="K559" s="80"/>
      <c r="L559" s="41"/>
      <c r="M559" s="41"/>
      <c r="N559" s="80"/>
      <c r="O559" s="80"/>
      <c r="P559" s="41"/>
      <c r="Q559" s="41"/>
      <c r="R559" s="80"/>
      <c r="S559" s="67"/>
      <c r="T559" s="80"/>
    </row>
    <row r="560" spans="2:20" x14ac:dyDescent="0.35">
      <c r="B560" s="39"/>
      <c r="C560" s="78"/>
      <c r="D560" s="79"/>
      <c r="E560" s="79"/>
      <c r="F560" s="79"/>
      <c r="G560" s="80"/>
      <c r="H560" s="67"/>
      <c r="I560" s="67"/>
      <c r="J560" s="80"/>
      <c r="K560" s="80"/>
      <c r="L560" s="41"/>
      <c r="M560" s="41"/>
      <c r="N560" s="80"/>
      <c r="O560" s="80"/>
      <c r="P560" s="41"/>
      <c r="Q560" s="41"/>
      <c r="R560" s="80"/>
      <c r="S560" s="67"/>
      <c r="T560" s="80"/>
    </row>
    <row r="561" spans="2:20" x14ac:dyDescent="0.35">
      <c r="B561" s="39"/>
      <c r="C561" s="78"/>
      <c r="D561" s="79"/>
      <c r="E561" s="79"/>
      <c r="F561" s="79"/>
      <c r="G561" s="80"/>
      <c r="H561" s="67"/>
      <c r="I561" s="67"/>
      <c r="J561" s="80"/>
      <c r="K561" s="80"/>
      <c r="L561" s="41"/>
      <c r="M561" s="41"/>
      <c r="N561" s="80"/>
      <c r="O561" s="80"/>
      <c r="P561" s="41"/>
      <c r="Q561" s="41"/>
      <c r="R561" s="80"/>
      <c r="S561" s="67"/>
      <c r="T561" s="80"/>
    </row>
    <row r="562" spans="2:20" x14ac:dyDescent="0.35">
      <c r="B562" s="39"/>
      <c r="C562" s="78"/>
      <c r="D562" s="79"/>
      <c r="E562" s="79"/>
      <c r="F562" s="79"/>
      <c r="G562" s="80"/>
      <c r="H562" s="67"/>
      <c r="I562" s="67"/>
      <c r="J562" s="80"/>
      <c r="K562" s="80"/>
      <c r="L562" s="41"/>
      <c r="M562" s="41"/>
      <c r="N562" s="80"/>
      <c r="O562" s="80"/>
      <c r="P562" s="41"/>
      <c r="Q562" s="41"/>
      <c r="R562" s="80"/>
      <c r="S562" s="67"/>
      <c r="T562" s="80"/>
    </row>
    <row r="563" spans="2:20" x14ac:dyDescent="0.35">
      <c r="B563" s="39"/>
      <c r="C563" s="78"/>
      <c r="D563" s="79"/>
      <c r="E563" s="79"/>
      <c r="F563" s="79"/>
      <c r="G563" s="80"/>
      <c r="H563" s="67"/>
      <c r="I563" s="67"/>
      <c r="J563" s="80"/>
      <c r="K563" s="80"/>
      <c r="L563" s="41"/>
      <c r="M563" s="41"/>
      <c r="N563" s="80"/>
      <c r="O563" s="80"/>
      <c r="P563" s="41"/>
      <c r="Q563" s="41"/>
      <c r="R563" s="80"/>
      <c r="S563" s="67"/>
      <c r="T563" s="80"/>
    </row>
    <row r="564" spans="2:20" x14ac:dyDescent="0.35">
      <c r="B564" s="39"/>
      <c r="C564" s="78"/>
      <c r="D564" s="79"/>
      <c r="E564" s="79"/>
      <c r="F564" s="79"/>
      <c r="G564" s="80"/>
      <c r="H564" s="67"/>
      <c r="I564" s="67"/>
      <c r="J564" s="80"/>
      <c r="K564" s="80"/>
      <c r="L564" s="41"/>
      <c r="M564" s="41"/>
      <c r="N564" s="80"/>
      <c r="O564" s="80"/>
      <c r="P564" s="41"/>
      <c r="Q564" s="41"/>
      <c r="R564" s="80"/>
      <c r="S564" s="67"/>
      <c r="T564" s="80"/>
    </row>
    <row r="565" spans="2:20" x14ac:dyDescent="0.35">
      <c r="B565" s="39"/>
      <c r="C565" s="78"/>
      <c r="D565" s="79"/>
      <c r="E565" s="79"/>
      <c r="F565" s="79"/>
      <c r="G565" s="80"/>
      <c r="H565" s="67"/>
      <c r="I565" s="67"/>
      <c r="J565" s="80"/>
      <c r="K565" s="80"/>
      <c r="L565" s="41"/>
      <c r="M565" s="41"/>
      <c r="N565" s="80"/>
      <c r="O565" s="80"/>
      <c r="P565" s="41"/>
      <c r="Q565" s="41"/>
      <c r="R565" s="80"/>
      <c r="S565" s="67"/>
      <c r="T565" s="80"/>
    </row>
    <row r="566" spans="2:20" x14ac:dyDescent="0.35">
      <c r="B566" s="39"/>
      <c r="C566" s="78"/>
      <c r="D566" s="79"/>
      <c r="E566" s="79"/>
      <c r="F566" s="79"/>
      <c r="G566" s="80"/>
      <c r="H566" s="67"/>
      <c r="I566" s="67"/>
      <c r="J566" s="80"/>
      <c r="K566" s="80"/>
      <c r="L566" s="41"/>
      <c r="M566" s="41"/>
      <c r="N566" s="80"/>
      <c r="O566" s="80"/>
      <c r="P566" s="41"/>
      <c r="Q566" s="41"/>
      <c r="R566" s="80"/>
      <c r="S566" s="67"/>
      <c r="T566" s="80"/>
    </row>
    <row r="567" spans="2:20" x14ac:dyDescent="0.35">
      <c r="B567" s="39"/>
      <c r="C567" s="78"/>
      <c r="D567" s="79"/>
      <c r="E567" s="79"/>
      <c r="F567" s="79"/>
      <c r="G567" s="80"/>
      <c r="H567" s="67"/>
      <c r="I567" s="67"/>
      <c r="J567" s="80"/>
      <c r="K567" s="80"/>
      <c r="L567" s="41"/>
      <c r="M567" s="41"/>
      <c r="N567" s="80"/>
      <c r="O567" s="80"/>
      <c r="P567" s="41"/>
      <c r="Q567" s="41"/>
      <c r="R567" s="80"/>
      <c r="S567" s="67"/>
      <c r="T567" s="80"/>
    </row>
    <row r="568" spans="2:20" x14ac:dyDescent="0.35">
      <c r="B568" s="39"/>
      <c r="C568" s="78"/>
      <c r="D568" s="79"/>
      <c r="E568" s="79"/>
      <c r="F568" s="79"/>
      <c r="G568" s="80"/>
      <c r="H568" s="67"/>
      <c r="I568" s="67"/>
      <c r="J568" s="80"/>
      <c r="K568" s="80"/>
      <c r="L568" s="41"/>
      <c r="M568" s="41"/>
      <c r="N568" s="80"/>
      <c r="O568" s="80"/>
      <c r="P568" s="41"/>
      <c r="Q568" s="41"/>
      <c r="R568" s="80"/>
      <c r="S568" s="67"/>
      <c r="T568" s="80"/>
    </row>
    <row r="569" spans="2:20" x14ac:dyDescent="0.35">
      <c r="B569" s="39"/>
      <c r="C569" s="78"/>
      <c r="D569" s="79"/>
      <c r="E569" s="79"/>
      <c r="F569" s="79"/>
      <c r="G569" s="80"/>
      <c r="H569" s="67"/>
      <c r="I569" s="67"/>
      <c r="J569" s="80"/>
      <c r="K569" s="80"/>
      <c r="L569" s="41"/>
      <c r="M569" s="41"/>
      <c r="N569" s="80"/>
      <c r="O569" s="80"/>
      <c r="P569" s="41"/>
      <c r="Q569" s="41"/>
      <c r="R569" s="80"/>
      <c r="S569" s="67"/>
      <c r="T569" s="80"/>
    </row>
    <row r="570" spans="2:20" x14ac:dyDescent="0.35">
      <c r="B570" s="39"/>
      <c r="C570" s="78"/>
      <c r="D570" s="79"/>
      <c r="E570" s="79"/>
      <c r="F570" s="79"/>
      <c r="G570" s="80"/>
      <c r="H570" s="67"/>
      <c r="I570" s="67"/>
      <c r="J570" s="80"/>
      <c r="K570" s="80"/>
      <c r="L570" s="41"/>
      <c r="M570" s="41"/>
      <c r="N570" s="80"/>
      <c r="O570" s="80"/>
      <c r="P570" s="41"/>
      <c r="Q570" s="41"/>
      <c r="R570" s="80"/>
      <c r="S570" s="67"/>
      <c r="T570" s="80"/>
    </row>
    <row r="571" spans="2:20" x14ac:dyDescent="0.35">
      <c r="B571" s="39"/>
      <c r="C571" s="78"/>
      <c r="D571" s="79"/>
      <c r="E571" s="79"/>
      <c r="F571" s="79"/>
      <c r="G571" s="80"/>
      <c r="H571" s="67"/>
      <c r="I571" s="67"/>
      <c r="J571" s="80"/>
      <c r="K571" s="80"/>
      <c r="L571" s="41"/>
      <c r="M571" s="41"/>
      <c r="N571" s="80"/>
      <c r="O571" s="80"/>
      <c r="P571" s="41"/>
      <c r="Q571" s="41"/>
      <c r="R571" s="80"/>
      <c r="S571" s="67"/>
      <c r="T571" s="80"/>
    </row>
    <row r="572" spans="2:20" x14ac:dyDescent="0.35">
      <c r="B572" s="39"/>
      <c r="C572" s="78"/>
      <c r="D572" s="79"/>
      <c r="E572" s="79"/>
      <c r="F572" s="79"/>
      <c r="G572" s="80"/>
      <c r="H572" s="67"/>
      <c r="I572" s="67"/>
      <c r="J572" s="80"/>
      <c r="K572" s="80"/>
      <c r="L572" s="41"/>
      <c r="M572" s="41"/>
      <c r="N572" s="80"/>
      <c r="O572" s="80"/>
      <c r="P572" s="41"/>
      <c r="Q572" s="41"/>
      <c r="R572" s="80"/>
      <c r="S572" s="67"/>
      <c r="T572" s="80"/>
    </row>
    <row r="573" spans="2:20" x14ac:dyDescent="0.35">
      <c r="B573" s="39"/>
      <c r="C573" s="78"/>
      <c r="D573" s="79"/>
      <c r="E573" s="79"/>
      <c r="F573" s="79"/>
      <c r="G573" s="80"/>
      <c r="H573" s="67"/>
      <c r="I573" s="67"/>
      <c r="J573" s="80"/>
      <c r="K573" s="80"/>
      <c r="L573" s="41"/>
      <c r="M573" s="41"/>
      <c r="N573" s="80"/>
      <c r="O573" s="80"/>
      <c r="P573" s="41"/>
      <c r="Q573" s="41"/>
      <c r="R573" s="80"/>
      <c r="S573" s="67"/>
      <c r="T573" s="80"/>
    </row>
    <row r="574" spans="2:20" x14ac:dyDescent="0.35">
      <c r="B574" s="39"/>
      <c r="C574" s="78"/>
      <c r="D574" s="79"/>
      <c r="E574" s="79"/>
      <c r="F574" s="79"/>
      <c r="G574" s="80"/>
      <c r="H574" s="67"/>
      <c r="I574" s="67"/>
      <c r="J574" s="80"/>
      <c r="K574" s="80"/>
      <c r="L574" s="41"/>
      <c r="M574" s="41"/>
      <c r="N574" s="80"/>
      <c r="O574" s="80"/>
      <c r="P574" s="41"/>
      <c r="Q574" s="41"/>
      <c r="R574" s="80"/>
      <c r="S574" s="67"/>
      <c r="T574" s="80"/>
    </row>
    <row r="575" spans="2:20" x14ac:dyDescent="0.35">
      <c r="B575" s="39"/>
      <c r="C575" s="78"/>
      <c r="D575" s="79"/>
      <c r="E575" s="79"/>
      <c r="F575" s="79"/>
      <c r="G575" s="80"/>
      <c r="H575" s="67"/>
      <c r="I575" s="67"/>
      <c r="J575" s="80"/>
      <c r="K575" s="80"/>
      <c r="L575" s="41"/>
      <c r="M575" s="41"/>
      <c r="N575" s="80"/>
      <c r="O575" s="80"/>
      <c r="P575" s="41"/>
      <c r="Q575" s="41"/>
      <c r="R575" s="80"/>
      <c r="S575" s="67"/>
      <c r="T575" s="80"/>
    </row>
    <row r="576" spans="2:20" x14ac:dyDescent="0.35">
      <c r="B576" s="39"/>
      <c r="C576" s="78"/>
      <c r="D576" s="79"/>
      <c r="E576" s="79"/>
      <c r="F576" s="79"/>
      <c r="G576" s="80"/>
      <c r="H576" s="67"/>
      <c r="I576" s="67"/>
      <c r="J576" s="80"/>
      <c r="K576" s="80"/>
      <c r="L576" s="41"/>
      <c r="M576" s="41"/>
      <c r="N576" s="80"/>
      <c r="O576" s="80"/>
      <c r="P576" s="41"/>
      <c r="Q576" s="41"/>
      <c r="R576" s="80"/>
      <c r="S576" s="67"/>
      <c r="T576" s="80"/>
    </row>
    <row r="577" spans="2:20" x14ac:dyDescent="0.35">
      <c r="B577" s="39"/>
      <c r="C577" s="78"/>
      <c r="D577" s="79"/>
      <c r="E577" s="79"/>
      <c r="F577" s="79"/>
      <c r="G577" s="80"/>
      <c r="H577" s="67"/>
      <c r="I577" s="67"/>
      <c r="J577" s="80"/>
      <c r="K577" s="80"/>
      <c r="L577" s="41"/>
      <c r="M577" s="41"/>
      <c r="N577" s="80"/>
      <c r="O577" s="80"/>
      <c r="P577" s="41"/>
      <c r="Q577" s="41"/>
      <c r="R577" s="80"/>
      <c r="S577" s="67"/>
      <c r="T577" s="80"/>
    </row>
    <row r="578" spans="2:20" x14ac:dyDescent="0.35">
      <c r="B578" s="39"/>
      <c r="C578" s="78"/>
      <c r="D578" s="79"/>
      <c r="E578" s="79"/>
      <c r="F578" s="79"/>
      <c r="G578" s="80"/>
      <c r="H578" s="67"/>
      <c r="I578" s="67"/>
      <c r="J578" s="80"/>
      <c r="K578" s="80"/>
      <c r="L578" s="41"/>
      <c r="M578" s="41"/>
      <c r="N578" s="80"/>
      <c r="O578" s="80"/>
      <c r="P578" s="41"/>
      <c r="Q578" s="41"/>
      <c r="R578" s="80"/>
      <c r="S578" s="67"/>
      <c r="T578" s="80"/>
    </row>
    <row r="579" spans="2:20" x14ac:dyDescent="0.35">
      <c r="B579" s="39"/>
      <c r="C579" s="78"/>
      <c r="D579" s="79"/>
      <c r="E579" s="79"/>
      <c r="F579" s="79"/>
      <c r="G579" s="80"/>
      <c r="H579" s="67"/>
      <c r="I579" s="67"/>
      <c r="J579" s="80"/>
      <c r="K579" s="80"/>
      <c r="L579" s="41"/>
      <c r="M579" s="41"/>
      <c r="N579" s="80"/>
      <c r="O579" s="80"/>
      <c r="P579" s="41"/>
      <c r="Q579" s="41"/>
      <c r="R579" s="80"/>
      <c r="S579" s="67"/>
      <c r="T579" s="80"/>
    </row>
    <row r="580" spans="2:20" x14ac:dyDescent="0.35">
      <c r="B580" s="39"/>
      <c r="C580" s="78"/>
      <c r="D580" s="79"/>
      <c r="E580" s="79"/>
      <c r="F580" s="79"/>
      <c r="G580" s="80"/>
      <c r="H580" s="67"/>
      <c r="I580" s="67"/>
      <c r="J580" s="80"/>
      <c r="K580" s="80"/>
      <c r="L580" s="41"/>
      <c r="M580" s="41"/>
      <c r="N580" s="80"/>
      <c r="O580" s="80"/>
      <c r="P580" s="41"/>
      <c r="Q580" s="41"/>
      <c r="R580" s="80"/>
      <c r="S580" s="67"/>
      <c r="T580" s="80"/>
    </row>
    <row r="581" spans="2:20" x14ac:dyDescent="0.35">
      <c r="B581" s="39"/>
      <c r="C581" s="78"/>
      <c r="D581" s="79"/>
      <c r="E581" s="79"/>
      <c r="F581" s="79"/>
      <c r="G581" s="80"/>
      <c r="H581" s="67"/>
      <c r="I581" s="67"/>
      <c r="J581" s="80"/>
      <c r="K581" s="80"/>
      <c r="L581" s="41"/>
      <c r="M581" s="41"/>
      <c r="N581" s="80"/>
      <c r="O581" s="80"/>
      <c r="P581" s="41"/>
      <c r="Q581" s="41"/>
      <c r="R581" s="80"/>
      <c r="S581" s="67"/>
      <c r="T581" s="80"/>
    </row>
    <row r="582" spans="2:20" x14ac:dyDescent="0.35">
      <c r="B582" s="39"/>
      <c r="C582" s="78"/>
      <c r="D582" s="79"/>
      <c r="E582" s="79"/>
      <c r="F582" s="79"/>
      <c r="G582" s="80"/>
      <c r="H582" s="67"/>
      <c r="I582" s="67"/>
      <c r="J582" s="80"/>
      <c r="K582" s="80"/>
      <c r="L582" s="41"/>
      <c r="M582" s="41"/>
      <c r="N582" s="80"/>
      <c r="O582" s="80"/>
      <c r="P582" s="41"/>
      <c r="Q582" s="41"/>
      <c r="R582" s="80"/>
      <c r="S582" s="67"/>
      <c r="T582" s="80"/>
    </row>
    <row r="583" spans="2:20" x14ac:dyDescent="0.35">
      <c r="B583" s="39"/>
      <c r="C583" s="78"/>
      <c r="D583" s="79"/>
      <c r="E583" s="79"/>
      <c r="F583" s="79"/>
      <c r="G583" s="80"/>
      <c r="H583" s="67"/>
      <c r="I583" s="67"/>
      <c r="J583" s="80"/>
      <c r="K583" s="80"/>
      <c r="L583" s="41"/>
      <c r="M583" s="41"/>
      <c r="N583" s="80"/>
      <c r="O583" s="80"/>
      <c r="P583" s="41"/>
      <c r="Q583" s="41"/>
      <c r="R583" s="80"/>
      <c r="S583" s="67"/>
      <c r="T583" s="80"/>
    </row>
    <row r="584" spans="2:20" x14ac:dyDescent="0.35">
      <c r="B584" s="39"/>
      <c r="C584" s="78"/>
      <c r="D584" s="79"/>
      <c r="E584" s="79"/>
      <c r="F584" s="79"/>
      <c r="G584" s="80"/>
      <c r="H584" s="67"/>
      <c r="I584" s="67"/>
      <c r="J584" s="80"/>
      <c r="K584" s="80"/>
      <c r="L584" s="41"/>
      <c r="M584" s="41"/>
      <c r="N584" s="80"/>
      <c r="O584" s="80"/>
      <c r="P584" s="41"/>
      <c r="Q584" s="41"/>
      <c r="R584" s="80"/>
      <c r="S584" s="67"/>
      <c r="T584" s="80"/>
    </row>
    <row r="585" spans="2:20" x14ac:dyDescent="0.35">
      <c r="B585" s="39"/>
      <c r="C585" s="78"/>
      <c r="D585" s="79"/>
      <c r="E585" s="79"/>
      <c r="F585" s="79"/>
      <c r="G585" s="80"/>
      <c r="H585" s="67"/>
      <c r="I585" s="67"/>
      <c r="J585" s="80"/>
      <c r="K585" s="80"/>
      <c r="L585" s="41"/>
      <c r="M585" s="41"/>
      <c r="N585" s="80"/>
      <c r="O585" s="80"/>
      <c r="P585" s="41"/>
      <c r="Q585" s="41"/>
      <c r="R585" s="80"/>
      <c r="S585" s="67"/>
      <c r="T585" s="80"/>
    </row>
    <row r="586" spans="2:20" x14ac:dyDescent="0.35">
      <c r="B586" s="39"/>
      <c r="C586" s="78"/>
      <c r="D586" s="79"/>
      <c r="E586" s="79"/>
      <c r="F586" s="79"/>
      <c r="G586" s="80"/>
      <c r="H586" s="67"/>
      <c r="I586" s="67"/>
      <c r="J586" s="80"/>
      <c r="K586" s="80"/>
      <c r="L586" s="41"/>
      <c r="M586" s="41"/>
      <c r="N586" s="80"/>
      <c r="O586" s="80"/>
      <c r="P586" s="41"/>
      <c r="Q586" s="41"/>
      <c r="R586" s="80"/>
      <c r="S586" s="67"/>
      <c r="T586" s="80"/>
    </row>
    <row r="587" spans="2:20" x14ac:dyDescent="0.35">
      <c r="B587" s="39"/>
      <c r="C587" s="78"/>
      <c r="D587" s="79"/>
      <c r="E587" s="79"/>
      <c r="F587" s="79"/>
      <c r="G587" s="80"/>
      <c r="H587" s="67"/>
      <c r="I587" s="67"/>
      <c r="J587" s="80"/>
      <c r="K587" s="80"/>
      <c r="L587" s="41"/>
      <c r="M587" s="41"/>
      <c r="N587" s="80"/>
      <c r="O587" s="80"/>
      <c r="P587" s="41"/>
      <c r="Q587" s="41"/>
      <c r="R587" s="80"/>
      <c r="S587" s="67"/>
      <c r="T587" s="80"/>
    </row>
    <row r="588" spans="2:20" x14ac:dyDescent="0.35">
      <c r="B588" s="39"/>
      <c r="C588" s="78"/>
      <c r="D588" s="79"/>
      <c r="E588" s="79"/>
      <c r="F588" s="79"/>
      <c r="G588" s="80"/>
      <c r="H588" s="67"/>
      <c r="I588" s="67"/>
      <c r="J588" s="80"/>
      <c r="K588" s="80"/>
      <c r="L588" s="41"/>
      <c r="M588" s="41"/>
      <c r="N588" s="80"/>
      <c r="O588" s="80"/>
      <c r="P588" s="41"/>
      <c r="Q588" s="41"/>
      <c r="R588" s="80"/>
      <c r="S588" s="67"/>
      <c r="T588" s="80"/>
    </row>
    <row r="589" spans="2:20" x14ac:dyDescent="0.35">
      <c r="B589" s="39"/>
      <c r="C589" s="78"/>
      <c r="D589" s="79"/>
      <c r="E589" s="79"/>
      <c r="F589" s="79"/>
      <c r="G589" s="80"/>
      <c r="H589" s="67"/>
      <c r="I589" s="67"/>
      <c r="J589" s="80"/>
      <c r="K589" s="80"/>
      <c r="L589" s="41"/>
      <c r="M589" s="41"/>
      <c r="N589" s="80"/>
      <c r="O589" s="80"/>
      <c r="P589" s="41"/>
      <c r="Q589" s="41"/>
      <c r="R589" s="80"/>
      <c r="S589" s="67"/>
      <c r="T589" s="80"/>
    </row>
    <row r="590" spans="2:20" x14ac:dyDescent="0.35">
      <c r="B590" s="39"/>
      <c r="C590" s="78"/>
      <c r="D590" s="79"/>
      <c r="E590" s="79"/>
      <c r="F590" s="79"/>
      <c r="G590" s="80"/>
      <c r="H590" s="67"/>
      <c r="I590" s="67"/>
      <c r="J590" s="80"/>
      <c r="K590" s="80"/>
      <c r="L590" s="41"/>
      <c r="M590" s="41"/>
      <c r="N590" s="80"/>
      <c r="O590" s="80"/>
      <c r="P590" s="41"/>
      <c r="Q590" s="41"/>
      <c r="R590" s="80"/>
      <c r="S590" s="67"/>
      <c r="T590" s="80"/>
    </row>
    <row r="591" spans="2:20" x14ac:dyDescent="0.35">
      <c r="B591" s="39"/>
      <c r="C591" s="78"/>
      <c r="D591" s="79"/>
      <c r="E591" s="79"/>
      <c r="F591" s="79"/>
      <c r="G591" s="80"/>
      <c r="H591" s="67"/>
      <c r="I591" s="67"/>
      <c r="J591" s="80"/>
      <c r="K591" s="80"/>
      <c r="L591" s="41"/>
      <c r="M591" s="41"/>
      <c r="N591" s="80"/>
      <c r="O591" s="80"/>
      <c r="P591" s="41"/>
      <c r="Q591" s="41"/>
      <c r="R591" s="80"/>
      <c r="S591" s="67"/>
      <c r="T591" s="80"/>
    </row>
    <row r="592" spans="2:20" x14ac:dyDescent="0.35">
      <c r="B592" s="39"/>
      <c r="C592" s="78"/>
      <c r="D592" s="79"/>
      <c r="E592" s="79"/>
      <c r="F592" s="79"/>
      <c r="G592" s="80"/>
      <c r="H592" s="67"/>
      <c r="I592" s="67"/>
      <c r="J592" s="80"/>
      <c r="K592" s="80"/>
      <c r="L592" s="41"/>
      <c r="M592" s="41"/>
      <c r="N592" s="80"/>
      <c r="O592" s="80"/>
      <c r="P592" s="41"/>
      <c r="Q592" s="41"/>
      <c r="R592" s="80"/>
      <c r="S592" s="67"/>
      <c r="T592" s="80"/>
    </row>
    <row r="593" spans="2:20" x14ac:dyDescent="0.35">
      <c r="B593" s="39"/>
      <c r="C593" s="78"/>
      <c r="D593" s="79"/>
      <c r="E593" s="79"/>
      <c r="F593" s="79"/>
      <c r="G593" s="80"/>
      <c r="H593" s="67"/>
      <c r="I593" s="67"/>
      <c r="J593" s="80"/>
      <c r="K593" s="80"/>
      <c r="L593" s="41"/>
      <c r="M593" s="41"/>
      <c r="N593" s="80"/>
      <c r="O593" s="80"/>
      <c r="P593" s="41"/>
      <c r="Q593" s="41"/>
      <c r="R593" s="80"/>
      <c r="S593" s="67"/>
      <c r="T593" s="80"/>
    </row>
    <row r="594" spans="2:20" x14ac:dyDescent="0.35">
      <c r="B594" s="39"/>
      <c r="C594" s="78"/>
      <c r="D594" s="79"/>
      <c r="E594" s="79"/>
      <c r="F594" s="79"/>
      <c r="G594" s="80"/>
      <c r="H594" s="67"/>
      <c r="I594" s="67"/>
      <c r="J594" s="80"/>
      <c r="K594" s="80"/>
      <c r="L594" s="41"/>
      <c r="M594" s="41"/>
      <c r="N594" s="80"/>
      <c r="O594" s="80"/>
      <c r="P594" s="41"/>
      <c r="Q594" s="41"/>
      <c r="R594" s="80"/>
      <c r="S594" s="67"/>
      <c r="T594" s="80"/>
    </row>
    <row r="595" spans="2:20" x14ac:dyDescent="0.35">
      <c r="B595" s="39"/>
      <c r="C595" s="78"/>
      <c r="D595" s="79"/>
      <c r="E595" s="79"/>
      <c r="F595" s="79"/>
      <c r="G595" s="80"/>
      <c r="H595" s="67"/>
      <c r="I595" s="67"/>
      <c r="J595" s="80"/>
      <c r="K595" s="80"/>
      <c r="L595" s="41"/>
      <c r="M595" s="41"/>
      <c r="N595" s="80"/>
      <c r="O595" s="80"/>
      <c r="P595" s="41"/>
      <c r="Q595" s="41"/>
      <c r="R595" s="80"/>
      <c r="S595" s="67"/>
      <c r="T595" s="80"/>
    </row>
    <row r="596" spans="2:20" x14ac:dyDescent="0.35">
      <c r="B596" s="39"/>
      <c r="C596" s="78"/>
      <c r="D596" s="79"/>
      <c r="E596" s="79"/>
      <c r="F596" s="79"/>
      <c r="G596" s="80"/>
      <c r="H596" s="67"/>
      <c r="I596" s="67"/>
      <c r="J596" s="80"/>
      <c r="K596" s="80"/>
      <c r="L596" s="41"/>
      <c r="M596" s="41"/>
      <c r="N596" s="80"/>
      <c r="O596" s="80"/>
      <c r="P596" s="41"/>
      <c r="Q596" s="41"/>
      <c r="R596" s="80"/>
      <c r="S596" s="67"/>
      <c r="T596" s="80"/>
    </row>
    <row r="597" spans="2:20" x14ac:dyDescent="0.35">
      <c r="B597" s="39"/>
      <c r="C597" s="78"/>
      <c r="D597" s="79"/>
      <c r="E597" s="79"/>
      <c r="F597" s="79"/>
      <c r="G597" s="80"/>
      <c r="H597" s="67"/>
      <c r="I597" s="67"/>
      <c r="J597" s="80"/>
      <c r="K597" s="80"/>
      <c r="L597" s="41"/>
      <c r="M597" s="41"/>
      <c r="N597" s="80"/>
      <c r="O597" s="80"/>
      <c r="P597" s="41"/>
      <c r="Q597" s="41"/>
      <c r="R597" s="80"/>
      <c r="S597" s="67"/>
      <c r="T597" s="80"/>
    </row>
    <row r="598" spans="2:20" x14ac:dyDescent="0.35">
      <c r="B598" s="39"/>
      <c r="C598" s="78"/>
      <c r="D598" s="79"/>
      <c r="E598" s="79"/>
      <c r="F598" s="79"/>
      <c r="G598" s="80"/>
      <c r="H598" s="67"/>
      <c r="I598" s="67"/>
      <c r="J598" s="80"/>
      <c r="K598" s="80"/>
      <c r="L598" s="41"/>
      <c r="M598" s="41"/>
      <c r="N598" s="80"/>
      <c r="O598" s="80"/>
      <c r="P598" s="41"/>
      <c r="Q598" s="41"/>
      <c r="R598" s="80"/>
      <c r="S598" s="67"/>
      <c r="T598" s="80"/>
    </row>
    <row r="599" spans="2:20" x14ac:dyDescent="0.35">
      <c r="B599" s="39"/>
      <c r="C599" s="78"/>
      <c r="D599" s="79"/>
      <c r="E599" s="79"/>
      <c r="F599" s="79"/>
      <c r="G599" s="80"/>
      <c r="H599" s="67"/>
      <c r="I599" s="67"/>
      <c r="J599" s="80"/>
      <c r="K599" s="80"/>
      <c r="L599" s="41"/>
      <c r="M599" s="41"/>
      <c r="N599" s="80"/>
      <c r="O599" s="80"/>
      <c r="P599" s="41"/>
      <c r="Q599" s="41"/>
      <c r="R599" s="80"/>
      <c r="S599" s="67"/>
      <c r="T599" s="80"/>
    </row>
    <row r="600" spans="2:20" x14ac:dyDescent="0.35">
      <c r="B600" s="39"/>
      <c r="C600" s="78"/>
      <c r="D600" s="79"/>
      <c r="E600" s="79"/>
      <c r="F600" s="79"/>
      <c r="G600" s="80"/>
      <c r="H600" s="67"/>
      <c r="I600" s="67"/>
      <c r="J600" s="80"/>
      <c r="K600" s="80"/>
      <c r="L600" s="41"/>
      <c r="M600" s="41"/>
      <c r="N600" s="80"/>
      <c r="O600" s="80"/>
      <c r="P600" s="41"/>
      <c r="Q600" s="41"/>
      <c r="R600" s="80"/>
      <c r="S600" s="67"/>
      <c r="T600" s="80"/>
    </row>
    <row r="601" spans="2:20" x14ac:dyDescent="0.35">
      <c r="B601" s="39"/>
      <c r="C601" s="78"/>
      <c r="D601" s="79"/>
      <c r="E601" s="79"/>
      <c r="F601" s="79"/>
      <c r="G601" s="80"/>
      <c r="H601" s="67"/>
      <c r="I601" s="67"/>
      <c r="J601" s="80"/>
      <c r="K601" s="80"/>
      <c r="L601" s="41"/>
      <c r="M601" s="41"/>
      <c r="N601" s="80"/>
      <c r="O601" s="80"/>
      <c r="P601" s="41"/>
      <c r="Q601" s="41"/>
      <c r="R601" s="80"/>
      <c r="S601" s="67"/>
      <c r="T601" s="80"/>
    </row>
    <row r="602" spans="2:20" x14ac:dyDescent="0.35">
      <c r="B602" s="39"/>
      <c r="C602" s="78"/>
      <c r="D602" s="79"/>
      <c r="E602" s="79"/>
      <c r="F602" s="79"/>
      <c r="G602" s="80"/>
      <c r="H602" s="67"/>
      <c r="I602" s="67"/>
      <c r="J602" s="80"/>
      <c r="K602" s="80"/>
      <c r="L602" s="41"/>
      <c r="M602" s="41"/>
      <c r="N602" s="80"/>
      <c r="O602" s="80"/>
      <c r="P602" s="41"/>
      <c r="Q602" s="41"/>
      <c r="R602" s="80"/>
      <c r="S602" s="67"/>
      <c r="T602" s="80"/>
    </row>
    <row r="603" spans="2:20" x14ac:dyDescent="0.35">
      <c r="B603" s="39"/>
      <c r="C603" s="78"/>
      <c r="D603" s="79"/>
      <c r="E603" s="79"/>
      <c r="F603" s="79"/>
      <c r="G603" s="80"/>
      <c r="H603" s="67"/>
      <c r="I603" s="67"/>
      <c r="J603" s="80"/>
      <c r="K603" s="80"/>
      <c r="L603" s="41"/>
      <c r="M603" s="41"/>
      <c r="N603" s="80"/>
      <c r="O603" s="80"/>
      <c r="P603" s="41"/>
      <c r="Q603" s="41"/>
      <c r="R603" s="80"/>
      <c r="S603" s="67"/>
      <c r="T603" s="80"/>
    </row>
    <row r="604" spans="2:20" x14ac:dyDescent="0.35">
      <c r="B604" s="39"/>
      <c r="C604" s="78"/>
      <c r="D604" s="79"/>
      <c r="E604" s="79"/>
      <c r="F604" s="79"/>
      <c r="G604" s="80"/>
      <c r="H604" s="67"/>
      <c r="I604" s="67"/>
      <c r="J604" s="80"/>
      <c r="K604" s="80"/>
      <c r="L604" s="41"/>
      <c r="M604" s="41"/>
      <c r="N604" s="80"/>
      <c r="O604" s="80"/>
      <c r="P604" s="41"/>
      <c r="Q604" s="41"/>
      <c r="R604" s="80"/>
      <c r="S604" s="67"/>
      <c r="T604" s="80"/>
    </row>
    <row r="605" spans="2:20" x14ac:dyDescent="0.35">
      <c r="B605" s="39"/>
      <c r="C605" s="78"/>
      <c r="D605" s="79"/>
      <c r="E605" s="79"/>
      <c r="F605" s="79"/>
      <c r="G605" s="80"/>
      <c r="H605" s="67"/>
      <c r="I605" s="67"/>
      <c r="J605" s="80"/>
      <c r="K605" s="80"/>
      <c r="L605" s="41"/>
      <c r="M605" s="41"/>
      <c r="N605" s="80"/>
      <c r="O605" s="80"/>
      <c r="P605" s="41"/>
      <c r="Q605" s="41"/>
      <c r="R605" s="80"/>
      <c r="S605" s="67"/>
      <c r="T605" s="80"/>
    </row>
    <row r="606" spans="2:20" x14ac:dyDescent="0.35">
      <c r="B606" s="39"/>
      <c r="C606" s="78"/>
      <c r="D606" s="79"/>
      <c r="E606" s="79"/>
      <c r="F606" s="79"/>
      <c r="G606" s="80"/>
      <c r="H606" s="67"/>
      <c r="I606" s="67"/>
      <c r="J606" s="80"/>
      <c r="K606" s="80"/>
      <c r="L606" s="41"/>
      <c r="M606" s="41"/>
      <c r="N606" s="80"/>
      <c r="O606" s="80"/>
      <c r="P606" s="41"/>
      <c r="Q606" s="41"/>
      <c r="R606" s="80"/>
      <c r="S606" s="67"/>
      <c r="T606" s="80"/>
    </row>
    <row r="607" spans="2:20" x14ac:dyDescent="0.35">
      <c r="B607" s="39"/>
      <c r="C607" s="78"/>
      <c r="D607" s="79"/>
      <c r="E607" s="79"/>
      <c r="F607" s="79"/>
      <c r="G607" s="80"/>
      <c r="H607" s="67"/>
      <c r="I607" s="67"/>
      <c r="J607" s="80"/>
      <c r="K607" s="80"/>
      <c r="L607" s="41"/>
      <c r="M607" s="41"/>
      <c r="N607" s="80"/>
      <c r="O607" s="80"/>
      <c r="P607" s="41"/>
      <c r="Q607" s="41"/>
      <c r="R607" s="80"/>
      <c r="S607" s="67"/>
      <c r="T607" s="80"/>
    </row>
    <row r="608" spans="2:20" x14ac:dyDescent="0.35">
      <c r="B608" s="39"/>
      <c r="C608" s="78"/>
      <c r="D608" s="79"/>
      <c r="E608" s="79"/>
      <c r="F608" s="79"/>
      <c r="G608" s="80"/>
      <c r="H608" s="67"/>
      <c r="I608" s="67"/>
      <c r="J608" s="80"/>
      <c r="K608" s="80"/>
      <c r="L608" s="41"/>
      <c r="M608" s="41"/>
      <c r="N608" s="80"/>
      <c r="O608" s="80"/>
      <c r="P608" s="41"/>
      <c r="Q608" s="41"/>
      <c r="R608" s="80"/>
      <c r="S608" s="67"/>
      <c r="T608" s="80"/>
    </row>
    <row r="609" spans="2:20" x14ac:dyDescent="0.35">
      <c r="B609" s="39"/>
      <c r="C609" s="78"/>
      <c r="D609" s="79"/>
      <c r="E609" s="79"/>
      <c r="F609" s="79"/>
      <c r="G609" s="80"/>
      <c r="H609" s="67"/>
      <c r="I609" s="67"/>
      <c r="J609" s="80"/>
      <c r="K609" s="80"/>
      <c r="L609" s="41"/>
      <c r="M609" s="41"/>
      <c r="N609" s="80"/>
      <c r="O609" s="80"/>
      <c r="P609" s="41"/>
      <c r="Q609" s="41"/>
      <c r="R609" s="80"/>
      <c r="S609" s="67"/>
      <c r="T609" s="80"/>
    </row>
    <row r="610" spans="2:20" x14ac:dyDescent="0.35">
      <c r="B610" s="39"/>
      <c r="C610" s="78"/>
      <c r="D610" s="79"/>
      <c r="E610" s="79"/>
      <c r="F610" s="79"/>
      <c r="G610" s="80"/>
      <c r="H610" s="67"/>
      <c r="I610" s="67"/>
      <c r="J610" s="80"/>
      <c r="K610" s="80"/>
      <c r="L610" s="41"/>
      <c r="M610" s="41"/>
      <c r="N610" s="80"/>
      <c r="O610" s="80"/>
      <c r="P610" s="41"/>
      <c r="Q610" s="41"/>
      <c r="R610" s="80"/>
      <c r="S610" s="67"/>
      <c r="T610" s="80"/>
    </row>
    <row r="611" spans="2:20" x14ac:dyDescent="0.35">
      <c r="B611" s="39"/>
      <c r="C611" s="78"/>
      <c r="D611" s="79"/>
      <c r="E611" s="79"/>
      <c r="F611" s="79"/>
      <c r="G611" s="80"/>
      <c r="H611" s="67"/>
      <c r="I611" s="67"/>
      <c r="J611" s="80"/>
      <c r="K611" s="80"/>
      <c r="L611" s="41"/>
      <c r="M611" s="41"/>
      <c r="N611" s="80"/>
      <c r="O611" s="80"/>
      <c r="P611" s="41"/>
      <c r="Q611" s="41"/>
      <c r="R611" s="80"/>
      <c r="S611" s="67"/>
      <c r="T611" s="80"/>
    </row>
    <row r="612" spans="2:20" x14ac:dyDescent="0.35">
      <c r="B612" s="39"/>
      <c r="C612" s="78"/>
      <c r="D612" s="79"/>
      <c r="E612" s="79"/>
      <c r="F612" s="79"/>
      <c r="G612" s="80"/>
      <c r="H612" s="67"/>
      <c r="I612" s="67"/>
      <c r="J612" s="80"/>
      <c r="K612" s="80"/>
      <c r="L612" s="41"/>
      <c r="M612" s="41"/>
      <c r="N612" s="80"/>
      <c r="O612" s="80"/>
      <c r="P612" s="41"/>
      <c r="Q612" s="41"/>
      <c r="R612" s="80"/>
      <c r="S612" s="67"/>
      <c r="T612" s="80"/>
    </row>
    <row r="613" spans="2:20" x14ac:dyDescent="0.35">
      <c r="B613" s="39"/>
      <c r="C613" s="78"/>
      <c r="D613" s="79"/>
      <c r="E613" s="79"/>
      <c r="F613" s="79"/>
      <c r="G613" s="80"/>
      <c r="H613" s="67"/>
      <c r="I613" s="67"/>
      <c r="J613" s="80"/>
      <c r="K613" s="80"/>
      <c r="L613" s="41"/>
      <c r="M613" s="41"/>
      <c r="N613" s="80"/>
      <c r="O613" s="80"/>
      <c r="P613" s="41"/>
      <c r="Q613" s="41"/>
      <c r="R613" s="80"/>
      <c r="S613" s="67"/>
      <c r="T613" s="80"/>
    </row>
    <row r="614" spans="2:20" x14ac:dyDescent="0.35">
      <c r="B614" s="39"/>
      <c r="C614" s="78"/>
      <c r="D614" s="79"/>
      <c r="E614" s="79"/>
      <c r="F614" s="79"/>
      <c r="G614" s="80"/>
      <c r="H614" s="67"/>
      <c r="I614" s="67"/>
      <c r="J614" s="80"/>
      <c r="K614" s="80"/>
      <c r="L614" s="41"/>
      <c r="M614" s="41"/>
      <c r="N614" s="80"/>
      <c r="O614" s="80"/>
      <c r="P614" s="41"/>
      <c r="Q614" s="41"/>
      <c r="R614" s="80"/>
      <c r="S614" s="67"/>
      <c r="T614" s="80"/>
    </row>
    <row r="615" spans="2:20" x14ac:dyDescent="0.35">
      <c r="B615" s="39"/>
      <c r="C615" s="78"/>
      <c r="D615" s="79"/>
      <c r="E615" s="79"/>
      <c r="F615" s="79"/>
      <c r="G615" s="80"/>
      <c r="H615" s="67"/>
      <c r="I615" s="67"/>
      <c r="J615" s="80"/>
      <c r="K615" s="80"/>
      <c r="L615" s="41"/>
      <c r="M615" s="41"/>
      <c r="N615" s="80"/>
      <c r="O615" s="80"/>
      <c r="P615" s="41"/>
      <c r="Q615" s="41"/>
      <c r="R615" s="80"/>
      <c r="S615" s="67"/>
      <c r="T615" s="80"/>
    </row>
    <row r="616" spans="2:20" x14ac:dyDescent="0.35">
      <c r="B616" s="39"/>
      <c r="C616" s="78"/>
      <c r="D616" s="79"/>
      <c r="E616" s="79"/>
      <c r="F616" s="79"/>
      <c r="G616" s="80"/>
      <c r="H616" s="67"/>
      <c r="I616" s="67"/>
      <c r="J616" s="80"/>
      <c r="K616" s="80"/>
      <c r="L616" s="41"/>
      <c r="M616" s="41"/>
      <c r="N616" s="80"/>
      <c r="O616" s="80"/>
      <c r="P616" s="41"/>
      <c r="Q616" s="41"/>
      <c r="R616" s="80"/>
      <c r="S616" s="67"/>
      <c r="T616" s="80"/>
    </row>
    <row r="617" spans="2:20" x14ac:dyDescent="0.35">
      <c r="B617" s="39"/>
      <c r="C617" s="78"/>
      <c r="D617" s="79"/>
      <c r="E617" s="79"/>
      <c r="F617" s="79"/>
      <c r="G617" s="80"/>
      <c r="H617" s="67"/>
      <c r="I617" s="67"/>
      <c r="J617" s="80"/>
      <c r="K617" s="80"/>
      <c r="L617" s="41"/>
      <c r="M617" s="41"/>
      <c r="N617" s="80"/>
      <c r="O617" s="80"/>
      <c r="P617" s="41"/>
      <c r="Q617" s="41"/>
      <c r="R617" s="80"/>
      <c r="S617" s="67"/>
      <c r="T617" s="80"/>
    </row>
    <row r="618" spans="2:20" x14ac:dyDescent="0.35">
      <c r="B618" s="39"/>
      <c r="C618" s="78"/>
      <c r="D618" s="79"/>
      <c r="E618" s="79"/>
      <c r="F618" s="79"/>
      <c r="G618" s="80"/>
      <c r="H618" s="67"/>
      <c r="I618" s="67"/>
      <c r="J618" s="80"/>
      <c r="K618" s="80"/>
      <c r="L618" s="41"/>
      <c r="M618" s="41"/>
      <c r="N618" s="80"/>
      <c r="O618" s="80"/>
      <c r="P618" s="41"/>
      <c r="Q618" s="41"/>
      <c r="R618" s="80"/>
      <c r="S618" s="67"/>
      <c r="T618" s="80"/>
    </row>
    <row r="619" spans="2:20" x14ac:dyDescent="0.35">
      <c r="B619" s="39"/>
      <c r="C619" s="78"/>
      <c r="D619" s="79"/>
      <c r="E619" s="79"/>
      <c r="F619" s="79"/>
      <c r="G619" s="80"/>
      <c r="H619" s="67"/>
      <c r="I619" s="67"/>
      <c r="J619" s="80"/>
      <c r="K619" s="80"/>
      <c r="L619" s="41"/>
      <c r="M619" s="41"/>
      <c r="N619" s="80"/>
      <c r="O619" s="80"/>
      <c r="P619" s="41"/>
      <c r="Q619" s="41"/>
      <c r="R619" s="80"/>
      <c r="S619" s="67"/>
      <c r="T619" s="80"/>
    </row>
    <row r="620" spans="2:20" x14ac:dyDescent="0.35">
      <c r="B620" s="39"/>
      <c r="C620" s="78"/>
      <c r="D620" s="79"/>
      <c r="E620" s="79"/>
      <c r="F620" s="79"/>
      <c r="G620" s="80"/>
      <c r="H620" s="67"/>
      <c r="I620" s="67"/>
      <c r="J620" s="80"/>
      <c r="K620" s="80"/>
      <c r="L620" s="41"/>
      <c r="M620" s="41"/>
      <c r="N620" s="80"/>
      <c r="O620" s="80"/>
      <c r="P620" s="41"/>
      <c r="Q620" s="41"/>
      <c r="R620" s="80"/>
      <c r="S620" s="67"/>
      <c r="T620" s="80"/>
    </row>
    <row r="621" spans="2:20" x14ac:dyDescent="0.35">
      <c r="B621" s="39"/>
      <c r="C621" s="78"/>
      <c r="D621" s="79"/>
      <c r="E621" s="79"/>
      <c r="F621" s="79"/>
      <c r="G621" s="80"/>
      <c r="H621" s="67"/>
      <c r="I621" s="67"/>
      <c r="J621" s="80"/>
      <c r="K621" s="80"/>
      <c r="L621" s="41"/>
      <c r="M621" s="41"/>
      <c r="N621" s="80"/>
      <c r="O621" s="80"/>
      <c r="P621" s="41"/>
      <c r="Q621" s="41"/>
      <c r="R621" s="80"/>
      <c r="S621" s="67"/>
      <c r="T621" s="80"/>
    </row>
    <row r="622" spans="2:20" x14ac:dyDescent="0.35">
      <c r="B622" s="39"/>
      <c r="C622" s="78"/>
      <c r="D622" s="79"/>
      <c r="E622" s="79"/>
      <c r="F622" s="79"/>
      <c r="G622" s="80"/>
      <c r="H622" s="67"/>
      <c r="I622" s="67"/>
      <c r="J622" s="80"/>
      <c r="K622" s="80"/>
      <c r="L622" s="41"/>
      <c r="M622" s="41"/>
      <c r="N622" s="80"/>
      <c r="O622" s="80"/>
      <c r="P622" s="41"/>
      <c r="Q622" s="41"/>
      <c r="R622" s="80"/>
      <c r="S622" s="67"/>
      <c r="T622" s="80"/>
    </row>
    <row r="623" spans="2:20" x14ac:dyDescent="0.35">
      <c r="B623" s="39"/>
      <c r="C623" s="78"/>
      <c r="D623" s="79"/>
      <c r="E623" s="79"/>
      <c r="F623" s="79"/>
      <c r="G623" s="80"/>
      <c r="H623" s="67"/>
      <c r="I623" s="67"/>
      <c r="J623" s="80"/>
      <c r="K623" s="80"/>
      <c r="L623" s="41"/>
      <c r="M623" s="41"/>
      <c r="N623" s="80"/>
      <c r="O623" s="80"/>
      <c r="P623" s="41"/>
      <c r="Q623" s="41"/>
      <c r="R623" s="80"/>
      <c r="S623" s="67"/>
      <c r="T623" s="80"/>
    </row>
    <row r="624" spans="2:20" x14ac:dyDescent="0.35">
      <c r="B624" s="39"/>
      <c r="C624" s="78"/>
      <c r="D624" s="79"/>
      <c r="E624" s="79"/>
      <c r="F624" s="79"/>
      <c r="G624" s="80"/>
      <c r="H624" s="67"/>
      <c r="I624" s="67"/>
      <c r="J624" s="80"/>
      <c r="K624" s="80"/>
      <c r="L624" s="41"/>
      <c r="M624" s="41"/>
      <c r="N624" s="80"/>
      <c r="O624" s="80"/>
      <c r="P624" s="41"/>
      <c r="Q624" s="41"/>
      <c r="R624" s="80"/>
      <c r="S624" s="67"/>
      <c r="T624" s="80"/>
    </row>
    <row r="625" spans="2:20" x14ac:dyDescent="0.35">
      <c r="B625" s="39"/>
      <c r="C625" s="78"/>
      <c r="D625" s="79"/>
      <c r="E625" s="79"/>
      <c r="F625" s="79"/>
      <c r="G625" s="80"/>
      <c r="H625" s="67"/>
      <c r="I625" s="67"/>
      <c r="J625" s="80"/>
      <c r="K625" s="80"/>
      <c r="L625" s="41"/>
      <c r="M625" s="41"/>
      <c r="N625" s="80"/>
      <c r="O625" s="80"/>
      <c r="P625" s="41"/>
      <c r="Q625" s="41"/>
      <c r="R625" s="80"/>
      <c r="S625" s="67"/>
      <c r="T625" s="80"/>
    </row>
    <row r="626" spans="2:20" x14ac:dyDescent="0.35">
      <c r="B626" s="39"/>
      <c r="C626" s="78"/>
      <c r="D626" s="79"/>
      <c r="E626" s="79"/>
      <c r="F626" s="79"/>
      <c r="G626" s="80"/>
      <c r="H626" s="67"/>
      <c r="I626" s="67"/>
      <c r="J626" s="80"/>
      <c r="K626" s="80"/>
      <c r="L626" s="41"/>
      <c r="M626" s="41"/>
      <c r="N626" s="80"/>
      <c r="O626" s="80"/>
      <c r="P626" s="41"/>
      <c r="Q626" s="41"/>
      <c r="R626" s="80"/>
      <c r="S626" s="67"/>
      <c r="T626" s="80"/>
    </row>
    <row r="627" spans="2:20" x14ac:dyDescent="0.35">
      <c r="B627" s="39"/>
      <c r="C627" s="78"/>
      <c r="D627" s="79"/>
      <c r="E627" s="79"/>
      <c r="F627" s="79"/>
      <c r="G627" s="80"/>
      <c r="H627" s="67"/>
      <c r="I627" s="67"/>
      <c r="J627" s="80"/>
      <c r="K627" s="80"/>
      <c r="L627" s="41"/>
      <c r="M627" s="41"/>
      <c r="N627" s="80"/>
      <c r="O627" s="80"/>
      <c r="P627" s="41"/>
      <c r="Q627" s="41"/>
      <c r="R627" s="80"/>
      <c r="S627" s="67"/>
      <c r="T627" s="80"/>
    </row>
    <row r="628" spans="2:20" x14ac:dyDescent="0.35">
      <c r="B628" s="39"/>
      <c r="C628" s="78"/>
      <c r="D628" s="79"/>
      <c r="E628" s="79"/>
      <c r="F628" s="79"/>
      <c r="G628" s="80"/>
      <c r="H628" s="67"/>
      <c r="I628" s="67"/>
      <c r="J628" s="80"/>
      <c r="K628" s="80"/>
      <c r="L628" s="41"/>
      <c r="M628" s="41"/>
      <c r="N628" s="80"/>
      <c r="O628" s="80"/>
      <c r="P628" s="41"/>
      <c r="Q628" s="41"/>
      <c r="R628" s="80"/>
      <c r="S628" s="67"/>
      <c r="T628" s="80"/>
    </row>
    <row r="629" spans="2:20" x14ac:dyDescent="0.35">
      <c r="B629" s="39"/>
      <c r="C629" s="78"/>
      <c r="D629" s="79"/>
      <c r="E629" s="79"/>
      <c r="F629" s="79"/>
      <c r="G629" s="80"/>
      <c r="H629" s="67"/>
      <c r="I629" s="67"/>
      <c r="J629" s="80"/>
      <c r="K629" s="80"/>
      <c r="L629" s="41"/>
      <c r="M629" s="41"/>
      <c r="N629" s="80"/>
      <c r="O629" s="80"/>
      <c r="P629" s="41"/>
      <c r="Q629" s="41"/>
      <c r="R629" s="80"/>
      <c r="S629" s="67"/>
      <c r="T629" s="80"/>
    </row>
    <row r="630" spans="2:20" x14ac:dyDescent="0.35">
      <c r="B630" s="39"/>
      <c r="C630" s="78"/>
      <c r="D630" s="79"/>
      <c r="E630" s="79"/>
      <c r="F630" s="79"/>
      <c r="G630" s="80"/>
      <c r="H630" s="67"/>
      <c r="I630" s="67"/>
      <c r="J630" s="80"/>
      <c r="K630" s="80"/>
      <c r="L630" s="41"/>
      <c r="M630" s="41"/>
      <c r="N630" s="80"/>
      <c r="O630" s="80"/>
      <c r="P630" s="41"/>
      <c r="Q630" s="41"/>
      <c r="R630" s="80"/>
      <c r="S630" s="67"/>
      <c r="T630" s="80"/>
    </row>
    <row r="631" spans="2:20" x14ac:dyDescent="0.35">
      <c r="B631" s="39"/>
      <c r="C631" s="78"/>
      <c r="D631" s="79"/>
      <c r="E631" s="79"/>
      <c r="F631" s="79"/>
      <c r="G631" s="80"/>
      <c r="H631" s="67"/>
      <c r="I631" s="67"/>
      <c r="J631" s="80"/>
      <c r="K631" s="80"/>
      <c r="L631" s="41"/>
      <c r="M631" s="41"/>
      <c r="N631" s="80"/>
      <c r="O631" s="80"/>
      <c r="P631" s="41"/>
      <c r="Q631" s="41"/>
      <c r="R631" s="80"/>
      <c r="S631" s="67"/>
      <c r="T631" s="80"/>
    </row>
    <row r="632" spans="2:20" x14ac:dyDescent="0.35">
      <c r="B632" s="39"/>
      <c r="C632" s="78"/>
      <c r="D632" s="79"/>
      <c r="E632" s="79"/>
      <c r="F632" s="79"/>
      <c r="G632" s="80"/>
      <c r="H632" s="67"/>
      <c r="I632" s="67"/>
      <c r="J632" s="80"/>
      <c r="K632" s="80"/>
      <c r="L632" s="41"/>
      <c r="M632" s="41"/>
      <c r="N632" s="80"/>
      <c r="O632" s="80"/>
      <c r="P632" s="41"/>
      <c r="Q632" s="41"/>
      <c r="R632" s="80"/>
      <c r="S632" s="67"/>
      <c r="T632" s="80"/>
    </row>
    <row r="633" spans="2:20" x14ac:dyDescent="0.35">
      <c r="B633" s="39"/>
      <c r="C633" s="78"/>
      <c r="D633" s="79"/>
      <c r="E633" s="79"/>
      <c r="F633" s="79"/>
      <c r="G633" s="80"/>
      <c r="H633" s="67"/>
      <c r="I633" s="67"/>
      <c r="J633" s="80"/>
      <c r="K633" s="80"/>
      <c r="L633" s="41"/>
      <c r="M633" s="41"/>
      <c r="N633" s="80"/>
      <c r="O633" s="80"/>
      <c r="P633" s="41"/>
      <c r="Q633" s="41"/>
      <c r="R633" s="80"/>
      <c r="S633" s="67"/>
      <c r="T633" s="80"/>
    </row>
    <row r="634" spans="2:20" x14ac:dyDescent="0.35">
      <c r="B634" s="39"/>
      <c r="C634" s="78"/>
      <c r="D634" s="79"/>
      <c r="E634" s="79"/>
      <c r="F634" s="79"/>
      <c r="G634" s="80"/>
      <c r="H634" s="67"/>
      <c r="I634" s="67"/>
      <c r="J634" s="80"/>
      <c r="K634" s="80"/>
      <c r="L634" s="41"/>
      <c r="M634" s="41"/>
      <c r="N634" s="80"/>
      <c r="O634" s="80"/>
      <c r="P634" s="41"/>
      <c r="Q634" s="41"/>
      <c r="R634" s="80"/>
      <c r="S634" s="67"/>
      <c r="T634" s="80"/>
    </row>
    <row r="635" spans="2:20" x14ac:dyDescent="0.35">
      <c r="B635" s="39"/>
      <c r="C635" s="78"/>
      <c r="D635" s="79"/>
      <c r="E635" s="79"/>
      <c r="F635" s="79"/>
      <c r="G635" s="80"/>
      <c r="H635" s="67"/>
      <c r="I635" s="67"/>
      <c r="J635" s="80"/>
      <c r="K635" s="80"/>
      <c r="L635" s="41"/>
      <c r="M635" s="41"/>
      <c r="N635" s="80"/>
      <c r="O635" s="80"/>
      <c r="P635" s="41"/>
      <c r="Q635" s="41"/>
      <c r="R635" s="80"/>
      <c r="S635" s="67"/>
      <c r="T635" s="80"/>
    </row>
    <row r="636" spans="2:20" x14ac:dyDescent="0.35">
      <c r="B636" s="39"/>
      <c r="C636" s="78"/>
      <c r="D636" s="79"/>
      <c r="E636" s="79"/>
      <c r="F636" s="79"/>
      <c r="G636" s="80"/>
      <c r="H636" s="67"/>
      <c r="I636" s="67"/>
      <c r="J636" s="80"/>
      <c r="K636" s="80"/>
      <c r="L636" s="41"/>
      <c r="M636" s="41"/>
      <c r="N636" s="80"/>
      <c r="O636" s="80"/>
      <c r="P636" s="41"/>
      <c r="Q636" s="41"/>
      <c r="R636" s="80"/>
      <c r="S636" s="67"/>
      <c r="T636" s="80"/>
    </row>
    <row r="637" spans="2:20" x14ac:dyDescent="0.35">
      <c r="B637" s="39"/>
      <c r="C637" s="78"/>
      <c r="D637" s="79"/>
      <c r="E637" s="79"/>
      <c r="F637" s="79"/>
      <c r="G637" s="80"/>
      <c r="H637" s="67"/>
      <c r="I637" s="67"/>
      <c r="J637" s="80"/>
      <c r="K637" s="80"/>
      <c r="L637" s="41"/>
      <c r="M637" s="41"/>
      <c r="N637" s="80"/>
      <c r="O637" s="80"/>
      <c r="P637" s="41"/>
      <c r="Q637" s="41"/>
      <c r="R637" s="80"/>
      <c r="S637" s="67"/>
      <c r="T637" s="80"/>
    </row>
    <row r="638" spans="2:20" x14ac:dyDescent="0.35">
      <c r="B638" s="39"/>
      <c r="C638" s="78"/>
      <c r="D638" s="79"/>
      <c r="E638" s="79"/>
      <c r="F638" s="79"/>
      <c r="G638" s="80"/>
      <c r="H638" s="67"/>
      <c r="I638" s="67"/>
      <c r="J638" s="80"/>
      <c r="K638" s="80"/>
      <c r="L638" s="41"/>
      <c r="M638" s="41"/>
      <c r="N638" s="80"/>
      <c r="O638" s="80"/>
      <c r="P638" s="41"/>
      <c r="Q638" s="41"/>
      <c r="R638" s="80"/>
      <c r="S638" s="67"/>
      <c r="T638" s="80"/>
    </row>
    <row r="639" spans="2:20" x14ac:dyDescent="0.35">
      <c r="B639" s="39"/>
      <c r="C639" s="78"/>
      <c r="D639" s="79"/>
      <c r="E639" s="79"/>
      <c r="F639" s="79"/>
      <c r="G639" s="80"/>
      <c r="H639" s="67"/>
      <c r="I639" s="67"/>
      <c r="J639" s="80"/>
      <c r="K639" s="80"/>
      <c r="L639" s="41"/>
      <c r="M639" s="41"/>
      <c r="N639" s="80"/>
      <c r="O639" s="80"/>
      <c r="P639" s="41"/>
      <c r="Q639" s="41"/>
      <c r="R639" s="80"/>
      <c r="S639" s="67"/>
      <c r="T639" s="80"/>
    </row>
    <row r="640" spans="2:20" x14ac:dyDescent="0.35">
      <c r="B640" s="39"/>
      <c r="C640" s="78"/>
      <c r="D640" s="79"/>
      <c r="E640" s="79"/>
      <c r="F640" s="79"/>
      <c r="G640" s="80"/>
      <c r="H640" s="67"/>
      <c r="I640" s="67"/>
      <c r="J640" s="80"/>
      <c r="K640" s="80"/>
      <c r="L640" s="41"/>
      <c r="M640" s="41"/>
      <c r="N640" s="80"/>
      <c r="O640" s="80"/>
      <c r="P640" s="41"/>
      <c r="Q640" s="41"/>
      <c r="R640" s="80"/>
      <c r="S640" s="67"/>
      <c r="T640" s="80"/>
    </row>
    <row r="641" spans="2:20" x14ac:dyDescent="0.35">
      <c r="B641" s="39"/>
      <c r="C641" s="78"/>
      <c r="D641" s="79"/>
      <c r="E641" s="79"/>
      <c r="F641" s="79"/>
      <c r="G641" s="80"/>
      <c r="H641" s="67"/>
      <c r="I641" s="67"/>
      <c r="J641" s="80"/>
      <c r="K641" s="80"/>
      <c r="L641" s="41"/>
      <c r="M641" s="41"/>
      <c r="N641" s="80"/>
      <c r="O641" s="80"/>
      <c r="P641" s="41"/>
      <c r="Q641" s="41"/>
      <c r="R641" s="80"/>
      <c r="S641" s="67"/>
      <c r="T641" s="80"/>
    </row>
    <row r="642" spans="2:20" x14ac:dyDescent="0.35">
      <c r="B642" s="39"/>
      <c r="C642" s="78"/>
      <c r="D642" s="79"/>
      <c r="E642" s="79"/>
      <c r="F642" s="79"/>
      <c r="G642" s="80"/>
      <c r="H642" s="67"/>
      <c r="I642" s="67"/>
      <c r="J642" s="80"/>
      <c r="K642" s="80"/>
      <c r="L642" s="41"/>
      <c r="M642" s="41"/>
      <c r="N642" s="80"/>
      <c r="O642" s="80"/>
      <c r="P642" s="41"/>
      <c r="Q642" s="41"/>
      <c r="R642" s="80"/>
      <c r="S642" s="67"/>
      <c r="T642" s="80"/>
    </row>
    <row r="643" spans="2:20" x14ac:dyDescent="0.35">
      <c r="B643" s="39"/>
      <c r="C643" s="78"/>
      <c r="D643" s="79"/>
      <c r="E643" s="79"/>
      <c r="F643" s="79"/>
      <c r="G643" s="80"/>
      <c r="H643" s="67"/>
      <c r="I643" s="67"/>
      <c r="J643" s="80"/>
      <c r="K643" s="80"/>
      <c r="L643" s="41"/>
      <c r="M643" s="41"/>
      <c r="N643" s="80"/>
      <c r="O643" s="80"/>
      <c r="P643" s="41"/>
      <c r="Q643" s="41"/>
      <c r="R643" s="80"/>
      <c r="S643" s="67"/>
      <c r="T643" s="80"/>
    </row>
    <row r="644" spans="2:20" x14ac:dyDescent="0.35">
      <c r="B644" s="39"/>
      <c r="C644" s="78"/>
      <c r="D644" s="79"/>
      <c r="E644" s="79"/>
      <c r="F644" s="79"/>
      <c r="G644" s="80"/>
      <c r="H644" s="67"/>
      <c r="I644" s="67"/>
      <c r="J644" s="80"/>
      <c r="K644" s="80"/>
      <c r="L644" s="41"/>
      <c r="M644" s="41"/>
      <c r="N644" s="80"/>
      <c r="O644" s="80"/>
      <c r="P644" s="41"/>
      <c r="Q644" s="41"/>
      <c r="R644" s="80"/>
      <c r="S644" s="67"/>
      <c r="T644" s="80"/>
    </row>
    <row r="645" spans="2:20" x14ac:dyDescent="0.35">
      <c r="B645" s="39"/>
      <c r="C645" s="78"/>
      <c r="D645" s="79"/>
      <c r="E645" s="79"/>
      <c r="F645" s="79"/>
      <c r="G645" s="80"/>
      <c r="H645" s="67"/>
      <c r="I645" s="67"/>
      <c r="J645" s="80"/>
      <c r="K645" s="80"/>
      <c r="L645" s="41"/>
      <c r="M645" s="41"/>
      <c r="N645" s="80"/>
      <c r="O645" s="80"/>
      <c r="P645" s="41"/>
      <c r="Q645" s="41"/>
      <c r="R645" s="80"/>
      <c r="S645" s="67"/>
      <c r="T645" s="80"/>
    </row>
    <row r="646" spans="2:20" x14ac:dyDescent="0.35">
      <c r="B646" s="39"/>
      <c r="C646" s="78"/>
      <c r="D646" s="79"/>
      <c r="E646" s="79"/>
      <c r="F646" s="79"/>
      <c r="G646" s="80"/>
      <c r="H646" s="67"/>
      <c r="I646" s="67"/>
      <c r="J646" s="80"/>
      <c r="K646" s="80"/>
      <c r="L646" s="41"/>
      <c r="M646" s="41"/>
      <c r="N646" s="80"/>
      <c r="O646" s="80"/>
      <c r="P646" s="41"/>
      <c r="Q646" s="41"/>
      <c r="R646" s="80"/>
      <c r="S646" s="67"/>
      <c r="T646" s="80"/>
    </row>
    <row r="647" spans="2:20" x14ac:dyDescent="0.35">
      <c r="B647" s="39"/>
      <c r="C647" s="78"/>
      <c r="D647" s="79"/>
      <c r="E647" s="79"/>
      <c r="F647" s="79"/>
      <c r="G647" s="80"/>
      <c r="H647" s="67"/>
      <c r="I647" s="67"/>
      <c r="J647" s="80"/>
      <c r="K647" s="80"/>
      <c r="L647" s="41"/>
      <c r="M647" s="41"/>
      <c r="N647" s="80"/>
      <c r="O647" s="80"/>
      <c r="P647" s="41"/>
      <c r="Q647" s="41"/>
      <c r="R647" s="80"/>
      <c r="S647" s="67"/>
      <c r="T647" s="80"/>
    </row>
    <row r="648" spans="2:20" x14ac:dyDescent="0.35">
      <c r="B648" s="39"/>
      <c r="C648" s="78"/>
      <c r="D648" s="79"/>
      <c r="E648" s="79"/>
      <c r="F648" s="79"/>
      <c r="G648" s="80"/>
      <c r="H648" s="67"/>
      <c r="I648" s="67"/>
      <c r="J648" s="80"/>
      <c r="K648" s="80"/>
      <c r="L648" s="41"/>
      <c r="M648" s="41"/>
      <c r="N648" s="80"/>
      <c r="O648" s="80"/>
      <c r="P648" s="41"/>
      <c r="Q648" s="41"/>
      <c r="R648" s="80"/>
      <c r="S648" s="67"/>
      <c r="T648" s="80"/>
    </row>
    <row r="649" spans="2:20" x14ac:dyDescent="0.35">
      <c r="B649" s="39"/>
      <c r="C649" s="78"/>
      <c r="D649" s="79"/>
      <c r="E649" s="79"/>
      <c r="F649" s="79"/>
      <c r="G649" s="80"/>
      <c r="H649" s="67"/>
      <c r="I649" s="67"/>
      <c r="J649" s="80"/>
      <c r="K649" s="80"/>
      <c r="L649" s="41"/>
      <c r="M649" s="41"/>
      <c r="N649" s="80"/>
      <c r="O649" s="80"/>
      <c r="P649" s="41"/>
      <c r="Q649" s="41"/>
      <c r="R649" s="80"/>
      <c r="S649" s="67"/>
      <c r="T649" s="80"/>
    </row>
    <row r="650" spans="2:20" x14ac:dyDescent="0.35">
      <c r="B650" s="39"/>
      <c r="C650" s="78"/>
      <c r="D650" s="79"/>
      <c r="E650" s="79"/>
      <c r="F650" s="79"/>
      <c r="G650" s="80"/>
      <c r="H650" s="67"/>
      <c r="I650" s="67"/>
      <c r="J650" s="80"/>
      <c r="K650" s="80"/>
      <c r="L650" s="41"/>
      <c r="M650" s="41"/>
      <c r="N650" s="80"/>
      <c r="O650" s="80"/>
      <c r="P650" s="41"/>
      <c r="Q650" s="41"/>
      <c r="R650" s="80"/>
      <c r="S650" s="67"/>
      <c r="T650" s="80"/>
    </row>
    <row r="651" spans="2:20" x14ac:dyDescent="0.35">
      <c r="B651" s="39"/>
      <c r="C651" s="78"/>
      <c r="D651" s="79"/>
      <c r="E651" s="79"/>
      <c r="F651" s="79"/>
      <c r="G651" s="80"/>
      <c r="H651" s="67"/>
      <c r="I651" s="67"/>
      <c r="J651" s="80"/>
      <c r="K651" s="80"/>
      <c r="L651" s="41"/>
      <c r="M651" s="41"/>
      <c r="N651" s="80"/>
      <c r="O651" s="80"/>
      <c r="P651" s="41"/>
      <c r="Q651" s="41"/>
      <c r="R651" s="80"/>
      <c r="S651" s="67"/>
      <c r="T651" s="80"/>
    </row>
    <row r="652" spans="2:20" x14ac:dyDescent="0.35">
      <c r="B652" s="39"/>
      <c r="C652" s="78"/>
      <c r="D652" s="79"/>
      <c r="E652" s="79"/>
      <c r="F652" s="79"/>
      <c r="G652" s="80"/>
      <c r="H652" s="67"/>
      <c r="I652" s="67"/>
      <c r="J652" s="80"/>
      <c r="K652" s="80"/>
      <c r="L652" s="41"/>
      <c r="M652" s="41"/>
      <c r="N652" s="80"/>
      <c r="O652" s="80"/>
      <c r="P652" s="41"/>
      <c r="Q652" s="41"/>
      <c r="R652" s="80"/>
      <c r="S652" s="67"/>
      <c r="T652" s="80"/>
    </row>
    <row r="653" spans="2:20" x14ac:dyDescent="0.35">
      <c r="B653" s="39"/>
      <c r="C653" s="78"/>
      <c r="D653" s="79"/>
      <c r="E653" s="79"/>
      <c r="F653" s="79"/>
      <c r="G653" s="80"/>
      <c r="H653" s="67"/>
      <c r="I653" s="67"/>
      <c r="J653" s="80"/>
      <c r="K653" s="80"/>
      <c r="L653" s="41"/>
      <c r="M653" s="41"/>
      <c r="N653" s="80"/>
      <c r="O653" s="80"/>
      <c r="P653" s="41"/>
      <c r="Q653" s="41"/>
      <c r="R653" s="80"/>
      <c r="S653" s="67"/>
      <c r="T653" s="80"/>
    </row>
    <row r="654" spans="2:20" x14ac:dyDescent="0.35">
      <c r="B654" s="39"/>
      <c r="C654" s="78"/>
      <c r="D654" s="79"/>
      <c r="E654" s="79"/>
      <c r="F654" s="79"/>
      <c r="G654" s="80"/>
      <c r="H654" s="67"/>
      <c r="I654" s="67"/>
      <c r="J654" s="80"/>
      <c r="K654" s="80"/>
      <c r="L654" s="41"/>
      <c r="M654" s="41"/>
      <c r="N654" s="80"/>
      <c r="O654" s="80"/>
      <c r="P654" s="41"/>
      <c r="Q654" s="41"/>
      <c r="R654" s="80"/>
      <c r="S654" s="67"/>
      <c r="T654" s="80"/>
    </row>
    <row r="655" spans="2:20" x14ac:dyDescent="0.35">
      <c r="B655" s="39"/>
      <c r="C655" s="78"/>
      <c r="D655" s="79"/>
      <c r="E655" s="79"/>
      <c r="F655" s="79"/>
      <c r="G655" s="80"/>
      <c r="H655" s="67"/>
      <c r="I655" s="67"/>
      <c r="J655" s="80"/>
      <c r="K655" s="80"/>
      <c r="L655" s="41"/>
      <c r="M655" s="41"/>
      <c r="N655" s="80"/>
      <c r="O655" s="80"/>
      <c r="P655" s="41"/>
      <c r="Q655" s="41"/>
      <c r="R655" s="80"/>
      <c r="S655" s="67"/>
      <c r="T655" s="80"/>
    </row>
    <row r="656" spans="2:20" x14ac:dyDescent="0.35">
      <c r="B656" s="39"/>
      <c r="C656" s="78"/>
      <c r="D656" s="79"/>
      <c r="E656" s="79"/>
      <c r="F656" s="79"/>
      <c r="G656" s="80"/>
      <c r="H656" s="67"/>
      <c r="I656" s="67"/>
      <c r="J656" s="80"/>
      <c r="K656" s="80"/>
      <c r="L656" s="41"/>
      <c r="M656" s="41"/>
      <c r="N656" s="80"/>
      <c r="O656" s="80"/>
      <c r="P656" s="41"/>
      <c r="Q656" s="41"/>
      <c r="R656" s="80"/>
      <c r="S656" s="67"/>
      <c r="T656" s="80"/>
    </row>
    <row r="657" spans="2:20" x14ac:dyDescent="0.35">
      <c r="B657" s="39"/>
      <c r="C657" s="78"/>
      <c r="D657" s="79"/>
      <c r="E657" s="79"/>
      <c r="F657" s="79"/>
      <c r="G657" s="80"/>
      <c r="H657" s="67"/>
      <c r="I657" s="67"/>
      <c r="J657" s="80"/>
      <c r="K657" s="80"/>
      <c r="L657" s="41"/>
      <c r="M657" s="41"/>
      <c r="N657" s="80"/>
      <c r="O657" s="80"/>
      <c r="P657" s="41"/>
      <c r="Q657" s="41"/>
      <c r="R657" s="80"/>
      <c r="S657" s="67"/>
      <c r="T657" s="80"/>
    </row>
    <row r="658" spans="2:20" x14ac:dyDescent="0.35">
      <c r="B658" s="39"/>
      <c r="C658" s="78"/>
      <c r="D658" s="79"/>
      <c r="E658" s="79"/>
      <c r="F658" s="79"/>
      <c r="G658" s="80"/>
      <c r="H658" s="67"/>
      <c r="I658" s="67"/>
      <c r="J658" s="80"/>
      <c r="K658" s="80"/>
      <c r="L658" s="41"/>
      <c r="M658" s="41"/>
      <c r="N658" s="80"/>
      <c r="O658" s="80"/>
      <c r="P658" s="41"/>
      <c r="Q658" s="41"/>
      <c r="R658" s="80"/>
      <c r="S658" s="67"/>
      <c r="T658" s="80"/>
    </row>
    <row r="659" spans="2:20" x14ac:dyDescent="0.35">
      <c r="B659" s="39"/>
      <c r="C659" s="78"/>
      <c r="D659" s="79"/>
      <c r="E659" s="79"/>
      <c r="F659" s="79"/>
      <c r="G659" s="80"/>
      <c r="H659" s="67"/>
      <c r="I659" s="67"/>
      <c r="J659" s="80"/>
      <c r="K659" s="80"/>
      <c r="L659" s="41"/>
      <c r="M659" s="41"/>
      <c r="N659" s="80"/>
      <c r="O659" s="80"/>
      <c r="P659" s="41"/>
      <c r="Q659" s="41"/>
      <c r="R659" s="80"/>
      <c r="S659" s="67"/>
      <c r="T659" s="80"/>
    </row>
    <row r="660" spans="2:20" x14ac:dyDescent="0.35">
      <c r="B660" s="39"/>
      <c r="C660" s="78"/>
      <c r="D660" s="79"/>
      <c r="E660" s="79"/>
      <c r="F660" s="79"/>
      <c r="G660" s="80"/>
      <c r="H660" s="67"/>
      <c r="I660" s="67"/>
      <c r="J660" s="80"/>
      <c r="K660" s="80"/>
      <c r="L660" s="41"/>
      <c r="M660" s="41"/>
      <c r="N660" s="80"/>
      <c r="O660" s="80"/>
      <c r="P660" s="41"/>
      <c r="Q660" s="41"/>
      <c r="R660" s="80"/>
      <c r="S660" s="67"/>
      <c r="T660" s="80"/>
    </row>
    <row r="661" spans="2:20" x14ac:dyDescent="0.35">
      <c r="B661" s="39"/>
      <c r="C661" s="78"/>
      <c r="D661" s="79"/>
      <c r="E661" s="79"/>
      <c r="F661" s="79"/>
      <c r="G661" s="80"/>
      <c r="H661" s="67"/>
      <c r="I661" s="67"/>
      <c r="J661" s="80"/>
      <c r="K661" s="80"/>
      <c r="L661" s="41"/>
      <c r="M661" s="41"/>
      <c r="N661" s="80"/>
      <c r="O661" s="80"/>
      <c r="P661" s="41"/>
      <c r="Q661" s="41"/>
      <c r="R661" s="80"/>
      <c r="S661" s="67"/>
      <c r="T661" s="80"/>
    </row>
    <row r="662" spans="2:20" x14ac:dyDescent="0.35">
      <c r="B662" s="39"/>
      <c r="C662" s="78"/>
      <c r="D662" s="79"/>
      <c r="E662" s="79"/>
      <c r="F662" s="79"/>
      <c r="G662" s="80"/>
      <c r="H662" s="67"/>
      <c r="I662" s="67"/>
      <c r="J662" s="80"/>
      <c r="K662" s="80"/>
      <c r="L662" s="41"/>
      <c r="M662" s="41"/>
      <c r="N662" s="80"/>
      <c r="O662" s="80"/>
      <c r="P662" s="41"/>
      <c r="Q662" s="41"/>
      <c r="R662" s="80"/>
      <c r="S662" s="67"/>
      <c r="T662" s="80"/>
    </row>
    <row r="663" spans="2:20" x14ac:dyDescent="0.35">
      <c r="B663" s="39"/>
      <c r="C663" s="78"/>
      <c r="D663" s="79"/>
      <c r="E663" s="79"/>
      <c r="F663" s="79"/>
      <c r="G663" s="80"/>
      <c r="H663" s="67"/>
      <c r="I663" s="67"/>
      <c r="J663" s="80"/>
      <c r="K663" s="80"/>
      <c r="L663" s="41"/>
      <c r="M663" s="41"/>
      <c r="N663" s="80"/>
      <c r="O663" s="80"/>
      <c r="P663" s="41"/>
      <c r="Q663" s="41"/>
      <c r="R663" s="80"/>
      <c r="S663" s="67"/>
      <c r="T663" s="80"/>
    </row>
    <row r="664" spans="2:20" x14ac:dyDescent="0.35">
      <c r="B664" s="39"/>
      <c r="C664" s="78"/>
      <c r="D664" s="79"/>
      <c r="E664" s="79"/>
      <c r="F664" s="79"/>
      <c r="G664" s="80"/>
      <c r="H664" s="67"/>
      <c r="I664" s="67"/>
      <c r="J664" s="80"/>
      <c r="K664" s="80"/>
      <c r="L664" s="41"/>
      <c r="M664" s="41"/>
      <c r="N664" s="80"/>
      <c r="O664" s="80"/>
      <c r="P664" s="41"/>
      <c r="Q664" s="41"/>
      <c r="R664" s="80"/>
      <c r="S664" s="67"/>
      <c r="T664" s="80"/>
    </row>
    <row r="665" spans="2:20" x14ac:dyDescent="0.35">
      <c r="B665" s="39"/>
      <c r="C665" s="78"/>
      <c r="D665" s="79"/>
      <c r="E665" s="79"/>
      <c r="F665" s="79"/>
      <c r="G665" s="80"/>
      <c r="H665" s="67"/>
      <c r="I665" s="67"/>
      <c r="J665" s="80"/>
      <c r="K665" s="80"/>
      <c r="L665" s="41"/>
      <c r="M665" s="41"/>
      <c r="N665" s="80"/>
      <c r="O665" s="80"/>
      <c r="P665" s="41"/>
      <c r="Q665" s="41"/>
      <c r="R665" s="80"/>
      <c r="S665" s="67"/>
      <c r="T665" s="80"/>
    </row>
    <row r="666" spans="2:20" x14ac:dyDescent="0.35">
      <c r="B666" s="39"/>
      <c r="C666" s="78"/>
      <c r="D666" s="79"/>
      <c r="E666" s="79"/>
      <c r="F666" s="79"/>
      <c r="G666" s="80"/>
      <c r="H666" s="67"/>
      <c r="I666" s="67"/>
      <c r="J666" s="80"/>
      <c r="K666" s="80"/>
      <c r="L666" s="41"/>
      <c r="M666" s="41"/>
      <c r="N666" s="80"/>
      <c r="O666" s="80"/>
      <c r="P666" s="41"/>
      <c r="Q666" s="41"/>
      <c r="R666" s="80"/>
      <c r="S666" s="67"/>
      <c r="T666" s="80"/>
    </row>
    <row r="667" spans="2:20" x14ac:dyDescent="0.35">
      <c r="B667" s="39"/>
      <c r="C667" s="78"/>
      <c r="D667" s="79"/>
      <c r="E667" s="79"/>
      <c r="F667" s="79"/>
      <c r="G667" s="80"/>
      <c r="H667" s="67"/>
      <c r="I667" s="67"/>
      <c r="J667" s="80"/>
      <c r="K667" s="80"/>
      <c r="L667" s="41"/>
      <c r="M667" s="41"/>
      <c r="N667" s="80"/>
      <c r="O667" s="80"/>
      <c r="P667" s="41"/>
      <c r="Q667" s="41"/>
      <c r="R667" s="80"/>
      <c r="S667" s="67"/>
      <c r="T667" s="80"/>
    </row>
    <row r="668" spans="2:20" x14ac:dyDescent="0.35">
      <c r="B668" s="39"/>
      <c r="C668" s="78"/>
      <c r="D668" s="79"/>
      <c r="E668" s="79"/>
      <c r="F668" s="79"/>
      <c r="G668" s="80"/>
      <c r="H668" s="67"/>
      <c r="I668" s="67"/>
      <c r="J668" s="80"/>
      <c r="K668" s="80"/>
      <c r="L668" s="41"/>
      <c r="M668" s="41"/>
      <c r="N668" s="80"/>
      <c r="O668" s="80"/>
      <c r="P668" s="41"/>
      <c r="Q668" s="41"/>
      <c r="R668" s="80"/>
      <c r="S668" s="67"/>
      <c r="T668" s="80"/>
    </row>
    <row r="669" spans="2:20" x14ac:dyDescent="0.35">
      <c r="B669" s="39"/>
      <c r="C669" s="78"/>
      <c r="D669" s="79"/>
      <c r="E669" s="79"/>
      <c r="F669" s="79"/>
      <c r="G669" s="80"/>
      <c r="H669" s="67"/>
      <c r="I669" s="67"/>
      <c r="J669" s="80"/>
      <c r="K669" s="80"/>
      <c r="L669" s="41"/>
      <c r="M669" s="41"/>
      <c r="N669" s="80"/>
      <c r="O669" s="80"/>
      <c r="P669" s="41"/>
      <c r="Q669" s="41"/>
      <c r="R669" s="80"/>
      <c r="S669" s="67"/>
      <c r="T669" s="80"/>
    </row>
    <row r="670" spans="2:20" x14ac:dyDescent="0.35">
      <c r="B670" s="39"/>
      <c r="C670" s="78"/>
      <c r="D670" s="79"/>
      <c r="E670" s="79"/>
      <c r="F670" s="79"/>
      <c r="G670" s="80"/>
      <c r="H670" s="67"/>
      <c r="I670" s="67"/>
      <c r="J670" s="80"/>
      <c r="K670" s="80"/>
      <c r="L670" s="41"/>
      <c r="M670" s="41"/>
      <c r="N670" s="80"/>
      <c r="O670" s="80"/>
      <c r="P670" s="41"/>
      <c r="Q670" s="41"/>
      <c r="R670" s="80"/>
      <c r="S670" s="67"/>
      <c r="T670" s="80"/>
    </row>
    <row r="671" spans="2:20" x14ac:dyDescent="0.35">
      <c r="B671" s="39"/>
      <c r="C671" s="78"/>
      <c r="D671" s="79"/>
      <c r="E671" s="79"/>
      <c r="F671" s="79"/>
      <c r="G671" s="80"/>
      <c r="H671" s="67"/>
      <c r="I671" s="67"/>
      <c r="J671" s="80"/>
      <c r="K671" s="80"/>
      <c r="L671" s="41"/>
      <c r="M671" s="41"/>
      <c r="N671" s="80"/>
      <c r="O671" s="80"/>
      <c r="P671" s="41"/>
      <c r="Q671" s="41"/>
      <c r="R671" s="80"/>
      <c r="S671" s="67"/>
      <c r="T671" s="80"/>
    </row>
    <row r="672" spans="2:20" x14ac:dyDescent="0.35">
      <c r="B672" s="39"/>
      <c r="C672" s="78"/>
      <c r="D672" s="79"/>
      <c r="E672" s="79"/>
      <c r="F672" s="79"/>
      <c r="G672" s="80"/>
      <c r="H672" s="67"/>
      <c r="I672" s="67"/>
      <c r="J672" s="80"/>
      <c r="K672" s="80"/>
      <c r="L672" s="41"/>
      <c r="M672" s="41"/>
      <c r="N672" s="80"/>
      <c r="O672" s="80"/>
      <c r="P672" s="41"/>
      <c r="Q672" s="41"/>
      <c r="R672" s="80"/>
      <c r="S672" s="67"/>
      <c r="T672" s="80"/>
    </row>
    <row r="673" spans="2:20" x14ac:dyDescent="0.35">
      <c r="B673" s="39"/>
      <c r="C673" s="78"/>
      <c r="D673" s="79"/>
      <c r="E673" s="79"/>
      <c r="F673" s="79"/>
      <c r="G673" s="80"/>
      <c r="H673" s="67"/>
      <c r="I673" s="67"/>
      <c r="J673" s="80"/>
      <c r="K673" s="80"/>
      <c r="L673" s="41"/>
      <c r="M673" s="41"/>
      <c r="N673" s="80"/>
      <c r="O673" s="80"/>
      <c r="P673" s="41"/>
      <c r="Q673" s="41"/>
      <c r="R673" s="80"/>
      <c r="S673" s="67"/>
      <c r="T673" s="80"/>
    </row>
    <row r="674" spans="2:20" x14ac:dyDescent="0.35">
      <c r="B674" s="39"/>
      <c r="C674" s="78"/>
      <c r="D674" s="79"/>
      <c r="E674" s="79"/>
      <c r="F674" s="79"/>
      <c r="G674" s="80"/>
      <c r="H674" s="67"/>
      <c r="I674" s="67"/>
      <c r="J674" s="80"/>
      <c r="K674" s="80"/>
      <c r="L674" s="41"/>
      <c r="M674" s="41"/>
      <c r="N674" s="80"/>
      <c r="O674" s="80"/>
      <c r="P674" s="41"/>
      <c r="Q674" s="41"/>
      <c r="R674" s="80"/>
      <c r="S674" s="67"/>
      <c r="T674" s="80"/>
    </row>
    <row r="675" spans="2:20" x14ac:dyDescent="0.35">
      <c r="B675" s="39"/>
      <c r="C675" s="78"/>
      <c r="D675" s="79"/>
      <c r="E675" s="79"/>
      <c r="F675" s="79"/>
      <c r="G675" s="80"/>
      <c r="H675" s="67"/>
      <c r="I675" s="67"/>
      <c r="J675" s="80"/>
      <c r="K675" s="80"/>
      <c r="L675" s="41"/>
      <c r="M675" s="41"/>
      <c r="N675" s="80"/>
      <c r="O675" s="80"/>
      <c r="P675" s="41"/>
      <c r="Q675" s="41"/>
      <c r="R675" s="80"/>
      <c r="S675" s="67"/>
      <c r="T675" s="80"/>
    </row>
    <row r="676" spans="2:20" x14ac:dyDescent="0.35">
      <c r="B676" s="39"/>
      <c r="C676" s="78"/>
      <c r="D676" s="79"/>
      <c r="E676" s="79"/>
      <c r="F676" s="79"/>
      <c r="G676" s="80"/>
      <c r="H676" s="67"/>
      <c r="I676" s="67"/>
      <c r="J676" s="80"/>
      <c r="K676" s="80"/>
      <c r="L676" s="41"/>
      <c r="M676" s="41"/>
      <c r="N676" s="80"/>
      <c r="O676" s="80"/>
      <c r="P676" s="41"/>
      <c r="Q676" s="41"/>
      <c r="R676" s="80"/>
      <c r="S676" s="67"/>
      <c r="T676" s="80"/>
    </row>
    <row r="677" spans="2:20" x14ac:dyDescent="0.35">
      <c r="B677" s="39"/>
      <c r="C677" s="78"/>
      <c r="D677" s="79"/>
      <c r="E677" s="79"/>
      <c r="F677" s="79"/>
      <c r="G677" s="80"/>
      <c r="H677" s="67"/>
      <c r="I677" s="67"/>
      <c r="J677" s="80"/>
      <c r="K677" s="80"/>
      <c r="L677" s="41"/>
      <c r="M677" s="41"/>
      <c r="N677" s="80"/>
      <c r="O677" s="80"/>
      <c r="P677" s="41"/>
      <c r="Q677" s="41"/>
      <c r="R677" s="80"/>
      <c r="S677" s="67"/>
      <c r="T677" s="80"/>
    </row>
    <row r="678" spans="2:20" x14ac:dyDescent="0.35">
      <c r="B678" s="39"/>
      <c r="C678" s="78"/>
      <c r="D678" s="79"/>
      <c r="E678" s="79"/>
      <c r="F678" s="79"/>
      <c r="G678" s="80"/>
      <c r="H678" s="67"/>
      <c r="I678" s="67"/>
      <c r="J678" s="80"/>
      <c r="K678" s="80"/>
      <c r="L678" s="41"/>
      <c r="M678" s="41"/>
      <c r="N678" s="80"/>
      <c r="O678" s="80"/>
      <c r="P678" s="41"/>
      <c r="Q678" s="41"/>
      <c r="R678" s="80"/>
      <c r="S678" s="67"/>
      <c r="T678" s="80"/>
    </row>
    <row r="679" spans="2:20" x14ac:dyDescent="0.35">
      <c r="B679" s="39"/>
      <c r="C679" s="78"/>
      <c r="D679" s="79"/>
      <c r="E679" s="79"/>
      <c r="F679" s="79"/>
      <c r="G679" s="80"/>
      <c r="H679" s="67"/>
      <c r="I679" s="67"/>
      <c r="J679" s="80"/>
      <c r="K679" s="80"/>
      <c r="L679" s="41"/>
      <c r="M679" s="41"/>
      <c r="N679" s="80"/>
      <c r="O679" s="80"/>
      <c r="P679" s="41"/>
      <c r="Q679" s="41"/>
      <c r="R679" s="80"/>
      <c r="S679" s="67"/>
      <c r="T679" s="80"/>
    </row>
    <row r="680" spans="2:20" x14ac:dyDescent="0.35">
      <c r="B680" s="39"/>
      <c r="C680" s="78"/>
      <c r="D680" s="79"/>
      <c r="E680" s="79"/>
      <c r="F680" s="79"/>
      <c r="G680" s="80"/>
      <c r="H680" s="67"/>
      <c r="I680" s="67"/>
      <c r="J680" s="80"/>
      <c r="K680" s="80"/>
      <c r="L680" s="41"/>
      <c r="M680" s="41"/>
      <c r="N680" s="80"/>
      <c r="O680" s="80"/>
      <c r="P680" s="41"/>
      <c r="Q680" s="41"/>
      <c r="R680" s="80"/>
      <c r="S680" s="67"/>
      <c r="T680" s="80"/>
    </row>
    <row r="681" spans="2:20" x14ac:dyDescent="0.35">
      <c r="B681" s="39"/>
      <c r="C681" s="78"/>
      <c r="D681" s="79"/>
      <c r="E681" s="79"/>
      <c r="F681" s="79"/>
      <c r="G681" s="80"/>
      <c r="H681" s="67"/>
      <c r="I681" s="67"/>
      <c r="J681" s="80"/>
      <c r="K681" s="80"/>
      <c r="L681" s="41"/>
      <c r="M681" s="41"/>
      <c r="N681" s="80"/>
      <c r="O681" s="80"/>
      <c r="P681" s="41"/>
      <c r="Q681" s="41"/>
      <c r="R681" s="80"/>
      <c r="S681" s="67"/>
      <c r="T681" s="80"/>
    </row>
    <row r="682" spans="2:20" x14ac:dyDescent="0.35">
      <c r="B682" s="39"/>
      <c r="C682" s="78"/>
      <c r="D682" s="79"/>
      <c r="E682" s="79"/>
      <c r="F682" s="79"/>
      <c r="G682" s="80"/>
      <c r="H682" s="67"/>
      <c r="I682" s="67"/>
      <c r="J682" s="80"/>
      <c r="K682" s="80"/>
      <c r="L682" s="41"/>
      <c r="M682" s="41"/>
      <c r="N682" s="80"/>
      <c r="O682" s="80"/>
      <c r="P682" s="41"/>
      <c r="Q682" s="41"/>
      <c r="R682" s="80"/>
      <c r="S682" s="67"/>
      <c r="T682" s="80"/>
    </row>
    <row r="683" spans="2:20" x14ac:dyDescent="0.35">
      <c r="B683" s="39"/>
      <c r="C683" s="78"/>
      <c r="D683" s="79"/>
      <c r="E683" s="79"/>
      <c r="F683" s="79"/>
      <c r="G683" s="80"/>
      <c r="H683" s="67"/>
      <c r="I683" s="67"/>
      <c r="J683" s="80"/>
      <c r="K683" s="80"/>
      <c r="L683" s="41"/>
      <c r="M683" s="41"/>
      <c r="N683" s="80"/>
      <c r="O683" s="80"/>
      <c r="P683" s="41"/>
      <c r="Q683" s="41"/>
      <c r="R683" s="80"/>
      <c r="S683" s="67"/>
      <c r="T683" s="80"/>
    </row>
    <row r="684" spans="2:20" x14ac:dyDescent="0.35">
      <c r="B684" s="39"/>
      <c r="C684" s="78"/>
      <c r="D684" s="79"/>
      <c r="E684" s="79"/>
      <c r="F684" s="79"/>
      <c r="G684" s="80"/>
      <c r="H684" s="67"/>
      <c r="I684" s="67"/>
      <c r="J684" s="80"/>
      <c r="K684" s="80"/>
      <c r="L684" s="41"/>
      <c r="M684" s="41"/>
      <c r="N684" s="80"/>
      <c r="O684" s="80"/>
      <c r="P684" s="41"/>
      <c r="Q684" s="41"/>
      <c r="R684" s="80"/>
      <c r="S684" s="67"/>
      <c r="T684" s="80"/>
    </row>
    <row r="685" spans="2:20" x14ac:dyDescent="0.35">
      <c r="B685" s="39"/>
      <c r="C685" s="78"/>
      <c r="D685" s="79"/>
      <c r="E685" s="79"/>
      <c r="F685" s="79"/>
      <c r="G685" s="80"/>
      <c r="H685" s="67"/>
      <c r="I685" s="67"/>
      <c r="J685" s="80"/>
      <c r="K685" s="80"/>
      <c r="L685" s="41"/>
      <c r="M685" s="41"/>
      <c r="N685" s="80"/>
      <c r="O685" s="80"/>
      <c r="P685" s="41"/>
      <c r="Q685" s="41"/>
      <c r="R685" s="80"/>
      <c r="S685" s="67"/>
      <c r="T685" s="80"/>
    </row>
    <row r="686" spans="2:20" x14ac:dyDescent="0.35">
      <c r="B686" s="39"/>
      <c r="C686" s="78"/>
      <c r="D686" s="79"/>
      <c r="E686" s="79"/>
      <c r="F686" s="79"/>
      <c r="G686" s="80"/>
      <c r="H686" s="67"/>
      <c r="I686" s="67"/>
      <c r="J686" s="80"/>
      <c r="K686" s="80"/>
      <c r="L686" s="41"/>
      <c r="M686" s="41"/>
      <c r="N686" s="80"/>
      <c r="O686" s="80"/>
      <c r="P686" s="41"/>
      <c r="Q686" s="41"/>
      <c r="R686" s="80"/>
      <c r="S686" s="67"/>
      <c r="T686" s="80"/>
    </row>
    <row r="687" spans="2:20" x14ac:dyDescent="0.35">
      <c r="B687" s="39"/>
      <c r="C687" s="78"/>
      <c r="D687" s="79"/>
      <c r="E687" s="79"/>
      <c r="F687" s="79"/>
      <c r="G687" s="80"/>
      <c r="H687" s="67"/>
      <c r="I687" s="67"/>
      <c r="J687" s="80"/>
      <c r="K687" s="80"/>
      <c r="L687" s="41"/>
      <c r="M687" s="41"/>
      <c r="N687" s="80"/>
      <c r="O687" s="80"/>
      <c r="P687" s="41"/>
      <c r="Q687" s="41"/>
      <c r="R687" s="80"/>
      <c r="S687" s="67"/>
      <c r="T687" s="80"/>
    </row>
    <row r="688" spans="2:20" x14ac:dyDescent="0.35">
      <c r="B688" s="39"/>
      <c r="C688" s="78"/>
      <c r="D688" s="79"/>
      <c r="E688" s="79"/>
      <c r="F688" s="79"/>
      <c r="G688" s="80"/>
      <c r="H688" s="67"/>
      <c r="I688" s="67"/>
      <c r="J688" s="80"/>
      <c r="K688" s="80"/>
      <c r="L688" s="41"/>
      <c r="M688" s="41"/>
      <c r="N688" s="80"/>
      <c r="O688" s="80"/>
      <c r="P688" s="41"/>
      <c r="Q688" s="41"/>
      <c r="R688" s="80"/>
      <c r="S688" s="67"/>
      <c r="T688" s="80"/>
    </row>
    <row r="689" spans="2:20" x14ac:dyDescent="0.35">
      <c r="B689" s="39"/>
      <c r="C689" s="78"/>
      <c r="D689" s="79"/>
      <c r="E689" s="79"/>
      <c r="F689" s="79"/>
      <c r="G689" s="80"/>
      <c r="H689" s="67"/>
      <c r="I689" s="67"/>
      <c r="J689" s="80"/>
      <c r="K689" s="80"/>
      <c r="L689" s="41"/>
      <c r="M689" s="41"/>
      <c r="N689" s="80"/>
      <c r="O689" s="80"/>
      <c r="P689" s="41"/>
      <c r="Q689" s="41"/>
      <c r="R689" s="80"/>
      <c r="S689" s="67"/>
      <c r="T689" s="80"/>
    </row>
    <row r="690" spans="2:20" x14ac:dyDescent="0.35">
      <c r="B690" s="39"/>
      <c r="C690" s="78"/>
      <c r="D690" s="79"/>
      <c r="E690" s="79"/>
      <c r="F690" s="79"/>
      <c r="G690" s="80"/>
      <c r="H690" s="67"/>
      <c r="I690" s="67"/>
      <c r="J690" s="80"/>
      <c r="K690" s="80"/>
      <c r="L690" s="41"/>
      <c r="M690" s="41"/>
      <c r="N690" s="80"/>
      <c r="O690" s="80"/>
      <c r="P690" s="41"/>
      <c r="Q690" s="41"/>
      <c r="R690" s="80"/>
      <c r="S690" s="67"/>
      <c r="T690" s="80"/>
    </row>
    <row r="691" spans="2:20" x14ac:dyDescent="0.35">
      <c r="B691" s="39"/>
      <c r="C691" s="78"/>
      <c r="D691" s="79"/>
      <c r="E691" s="79"/>
      <c r="F691" s="79"/>
      <c r="G691" s="80"/>
      <c r="H691" s="67"/>
      <c r="I691" s="67"/>
      <c r="J691" s="80"/>
      <c r="K691" s="80"/>
      <c r="L691" s="41"/>
      <c r="M691" s="41"/>
      <c r="N691" s="80"/>
      <c r="O691" s="80"/>
      <c r="P691" s="41"/>
      <c r="Q691" s="41"/>
      <c r="R691" s="80"/>
      <c r="S691" s="67"/>
      <c r="T691" s="80"/>
    </row>
    <row r="692" spans="2:20" x14ac:dyDescent="0.35">
      <c r="B692" s="39"/>
      <c r="C692" s="78"/>
      <c r="D692" s="79"/>
      <c r="E692" s="79"/>
      <c r="F692" s="79"/>
      <c r="G692" s="80"/>
      <c r="H692" s="67"/>
      <c r="I692" s="67"/>
      <c r="J692" s="80"/>
      <c r="K692" s="80"/>
      <c r="L692" s="41"/>
      <c r="M692" s="41"/>
      <c r="N692" s="80"/>
      <c r="O692" s="80"/>
      <c r="P692" s="41"/>
      <c r="Q692" s="41"/>
      <c r="R692" s="80"/>
      <c r="S692" s="67"/>
      <c r="T692" s="80"/>
    </row>
    <row r="693" spans="2:20" x14ac:dyDescent="0.35">
      <c r="B693" s="39"/>
      <c r="C693" s="78"/>
      <c r="D693" s="79"/>
      <c r="E693" s="79"/>
      <c r="F693" s="79"/>
      <c r="G693" s="80"/>
      <c r="H693" s="67"/>
      <c r="I693" s="67"/>
      <c r="J693" s="80"/>
      <c r="K693" s="80"/>
      <c r="L693" s="41"/>
      <c r="M693" s="41"/>
      <c r="N693" s="80"/>
      <c r="O693" s="80"/>
      <c r="P693" s="41"/>
      <c r="Q693" s="41"/>
      <c r="R693" s="80"/>
      <c r="S693" s="67"/>
      <c r="T693" s="80"/>
    </row>
    <row r="694" spans="2:20" x14ac:dyDescent="0.35">
      <c r="B694" s="39"/>
      <c r="C694" s="78"/>
      <c r="D694" s="79"/>
      <c r="E694" s="79"/>
      <c r="F694" s="79"/>
      <c r="G694" s="80"/>
      <c r="H694" s="67"/>
      <c r="I694" s="67"/>
      <c r="J694" s="80"/>
      <c r="K694" s="80"/>
      <c r="L694" s="41"/>
      <c r="M694" s="41"/>
      <c r="N694" s="80"/>
      <c r="O694" s="80"/>
      <c r="P694" s="41"/>
      <c r="Q694" s="41"/>
      <c r="R694" s="80"/>
      <c r="S694" s="67"/>
      <c r="T694" s="80"/>
    </row>
    <row r="695" spans="2:20" x14ac:dyDescent="0.35">
      <c r="B695" s="39"/>
      <c r="C695" s="78"/>
      <c r="D695" s="79"/>
      <c r="E695" s="79"/>
      <c r="F695" s="79"/>
      <c r="G695" s="80"/>
      <c r="H695" s="67"/>
      <c r="I695" s="67"/>
      <c r="J695" s="80"/>
      <c r="K695" s="80"/>
      <c r="L695" s="41"/>
      <c r="M695" s="41"/>
      <c r="N695" s="80"/>
      <c r="O695" s="80"/>
      <c r="P695" s="41"/>
      <c r="Q695" s="41"/>
      <c r="R695" s="80"/>
      <c r="S695" s="67"/>
      <c r="T695" s="80"/>
    </row>
    <row r="696" spans="2:20" x14ac:dyDescent="0.35">
      <c r="B696" s="39"/>
      <c r="C696" s="78"/>
      <c r="D696" s="79"/>
      <c r="E696" s="79"/>
      <c r="F696" s="79"/>
      <c r="G696" s="80"/>
      <c r="H696" s="67"/>
      <c r="I696" s="67"/>
      <c r="J696" s="80"/>
      <c r="K696" s="80"/>
      <c r="L696" s="41"/>
      <c r="M696" s="41"/>
      <c r="N696" s="80"/>
      <c r="O696" s="80"/>
      <c r="P696" s="41"/>
      <c r="Q696" s="41"/>
      <c r="R696" s="80"/>
      <c r="S696" s="67"/>
      <c r="T696" s="80"/>
    </row>
    <row r="697" spans="2:20" x14ac:dyDescent="0.35">
      <c r="B697" s="39"/>
      <c r="C697" s="78"/>
      <c r="D697" s="79"/>
      <c r="E697" s="79"/>
      <c r="F697" s="79"/>
      <c r="G697" s="80"/>
      <c r="H697" s="67"/>
      <c r="I697" s="67"/>
      <c r="J697" s="80"/>
      <c r="K697" s="80"/>
      <c r="L697" s="41"/>
      <c r="M697" s="41"/>
      <c r="N697" s="80"/>
      <c r="O697" s="80"/>
      <c r="P697" s="41"/>
      <c r="Q697" s="41"/>
      <c r="R697" s="80"/>
      <c r="S697" s="67"/>
      <c r="T697" s="80"/>
    </row>
    <row r="698" spans="2:20" x14ac:dyDescent="0.35">
      <c r="B698" s="39"/>
      <c r="C698" s="78"/>
      <c r="D698" s="79"/>
      <c r="E698" s="79"/>
      <c r="F698" s="79"/>
      <c r="G698" s="80"/>
      <c r="H698" s="67"/>
      <c r="I698" s="67"/>
      <c r="J698" s="80"/>
      <c r="K698" s="80"/>
      <c r="L698" s="41"/>
      <c r="M698" s="41"/>
      <c r="N698" s="80"/>
      <c r="O698" s="80"/>
      <c r="P698" s="41"/>
      <c r="Q698" s="41"/>
      <c r="R698" s="80"/>
      <c r="S698" s="67"/>
      <c r="T698" s="80"/>
    </row>
    <row r="699" spans="2:20" x14ac:dyDescent="0.35">
      <c r="B699" s="39"/>
      <c r="C699" s="78"/>
      <c r="D699" s="79"/>
      <c r="E699" s="79"/>
      <c r="F699" s="79"/>
      <c r="G699" s="80"/>
      <c r="H699" s="67"/>
      <c r="I699" s="67"/>
      <c r="J699" s="80"/>
      <c r="K699" s="80"/>
      <c r="L699" s="41"/>
      <c r="M699" s="41"/>
      <c r="N699" s="80"/>
      <c r="O699" s="80"/>
      <c r="P699" s="41"/>
      <c r="Q699" s="41"/>
      <c r="R699" s="80"/>
      <c r="S699" s="67"/>
      <c r="T699" s="80"/>
    </row>
    <row r="700" spans="2:20" x14ac:dyDescent="0.35">
      <c r="B700" s="39"/>
      <c r="C700" s="78"/>
      <c r="D700" s="79"/>
      <c r="E700" s="79"/>
      <c r="F700" s="79"/>
      <c r="G700" s="80"/>
      <c r="H700" s="67"/>
      <c r="I700" s="67"/>
      <c r="J700" s="80"/>
      <c r="K700" s="80"/>
      <c r="L700" s="41"/>
      <c r="M700" s="41"/>
      <c r="N700" s="80"/>
      <c r="O700" s="80"/>
      <c r="P700" s="41"/>
      <c r="Q700" s="41"/>
      <c r="R700" s="80"/>
      <c r="S700" s="67"/>
      <c r="T700" s="80"/>
    </row>
    <row r="701" spans="2:20" x14ac:dyDescent="0.35">
      <c r="B701" s="39"/>
      <c r="C701" s="78"/>
      <c r="D701" s="79"/>
      <c r="E701" s="79"/>
      <c r="F701" s="79"/>
      <c r="G701" s="80"/>
      <c r="H701" s="67"/>
      <c r="I701" s="67"/>
      <c r="J701" s="80"/>
      <c r="K701" s="80"/>
      <c r="L701" s="41"/>
      <c r="M701" s="41"/>
      <c r="N701" s="80"/>
      <c r="O701" s="80"/>
      <c r="P701" s="41"/>
      <c r="Q701" s="41"/>
      <c r="R701" s="80"/>
      <c r="S701" s="67"/>
      <c r="T701" s="80"/>
    </row>
    <row r="702" spans="2:20" x14ac:dyDescent="0.35">
      <c r="B702" s="39"/>
      <c r="C702" s="78"/>
      <c r="D702" s="79"/>
      <c r="E702" s="79"/>
      <c r="F702" s="79"/>
      <c r="G702" s="80"/>
      <c r="H702" s="67"/>
      <c r="I702" s="67"/>
      <c r="J702" s="80"/>
      <c r="K702" s="80"/>
      <c r="L702" s="41"/>
      <c r="M702" s="41"/>
      <c r="N702" s="80"/>
      <c r="O702" s="80"/>
      <c r="P702" s="41"/>
      <c r="Q702" s="41"/>
      <c r="R702" s="80"/>
      <c r="S702" s="67"/>
      <c r="T702" s="80"/>
    </row>
    <row r="703" spans="2:20" x14ac:dyDescent="0.35">
      <c r="B703" s="39"/>
      <c r="C703" s="78"/>
      <c r="D703" s="79"/>
      <c r="E703" s="79"/>
      <c r="F703" s="79"/>
      <c r="G703" s="80"/>
      <c r="H703" s="67"/>
      <c r="I703" s="67"/>
      <c r="J703" s="80"/>
      <c r="K703" s="80"/>
      <c r="L703" s="41"/>
      <c r="M703" s="41"/>
      <c r="N703" s="80"/>
      <c r="O703" s="80"/>
      <c r="P703" s="41"/>
      <c r="Q703" s="41"/>
      <c r="R703" s="80"/>
      <c r="S703" s="67"/>
      <c r="T703" s="80"/>
    </row>
    <row r="704" spans="2:20" x14ac:dyDescent="0.35">
      <c r="B704" s="39"/>
      <c r="C704" s="78"/>
      <c r="D704" s="79"/>
      <c r="E704" s="79"/>
      <c r="F704" s="79"/>
      <c r="G704" s="80"/>
      <c r="H704" s="67"/>
      <c r="I704" s="67"/>
      <c r="J704" s="80"/>
      <c r="K704" s="80"/>
      <c r="L704" s="41"/>
      <c r="M704" s="41"/>
      <c r="N704" s="80"/>
      <c r="O704" s="80"/>
      <c r="P704" s="41"/>
      <c r="Q704" s="41"/>
      <c r="R704" s="80"/>
      <c r="S704" s="67"/>
      <c r="T704" s="80"/>
    </row>
    <row r="705" spans="2:20" x14ac:dyDescent="0.35">
      <c r="B705" s="39"/>
      <c r="C705" s="78"/>
      <c r="D705" s="79"/>
      <c r="E705" s="79"/>
      <c r="F705" s="79"/>
      <c r="G705" s="80"/>
      <c r="H705" s="67"/>
      <c r="I705" s="67"/>
      <c r="J705" s="80"/>
      <c r="K705" s="80"/>
      <c r="L705" s="41"/>
      <c r="M705" s="41"/>
      <c r="N705" s="80"/>
      <c r="O705" s="80"/>
      <c r="P705" s="41"/>
      <c r="Q705" s="41"/>
      <c r="R705" s="80"/>
      <c r="S705" s="67"/>
      <c r="T705" s="80"/>
    </row>
    <row r="706" spans="2:20" x14ac:dyDescent="0.35">
      <c r="B706" s="39"/>
      <c r="C706" s="78"/>
      <c r="D706" s="79"/>
      <c r="E706" s="79"/>
      <c r="F706" s="79"/>
      <c r="G706" s="80"/>
      <c r="H706" s="67"/>
      <c r="I706" s="67"/>
      <c r="J706" s="80"/>
      <c r="K706" s="80"/>
      <c r="L706" s="41"/>
      <c r="M706" s="41"/>
      <c r="N706" s="80"/>
      <c r="O706" s="80"/>
      <c r="P706" s="41"/>
      <c r="Q706" s="41"/>
      <c r="R706" s="80"/>
      <c r="S706" s="67"/>
      <c r="T706" s="80"/>
    </row>
    <row r="707" spans="2:20" x14ac:dyDescent="0.35">
      <c r="B707" s="39"/>
      <c r="C707" s="78"/>
      <c r="D707" s="79"/>
      <c r="E707" s="79"/>
      <c r="F707" s="79"/>
      <c r="G707" s="80"/>
      <c r="H707" s="67"/>
      <c r="I707" s="67"/>
      <c r="J707" s="80"/>
      <c r="K707" s="80"/>
      <c r="L707" s="41"/>
      <c r="M707" s="41"/>
      <c r="N707" s="80"/>
      <c r="O707" s="80"/>
      <c r="P707" s="41"/>
      <c r="Q707" s="41"/>
      <c r="R707" s="80"/>
      <c r="S707" s="67"/>
      <c r="T707" s="80"/>
    </row>
    <row r="708" spans="2:20" x14ac:dyDescent="0.35">
      <c r="B708" s="39"/>
      <c r="C708" s="78"/>
      <c r="D708" s="79"/>
      <c r="E708" s="79"/>
      <c r="F708" s="79"/>
      <c r="G708" s="80"/>
      <c r="H708" s="67"/>
      <c r="I708" s="67"/>
      <c r="J708" s="80"/>
      <c r="K708" s="80"/>
      <c r="L708" s="41"/>
      <c r="M708" s="41"/>
      <c r="N708" s="80"/>
      <c r="O708" s="80"/>
      <c r="P708" s="41"/>
      <c r="Q708" s="41"/>
      <c r="R708" s="80"/>
      <c r="S708" s="67"/>
      <c r="T708" s="80"/>
    </row>
    <row r="709" spans="2:20" x14ac:dyDescent="0.35">
      <c r="B709" s="39"/>
      <c r="C709" s="78"/>
      <c r="D709" s="79"/>
      <c r="E709" s="79"/>
      <c r="F709" s="79"/>
      <c r="G709" s="80"/>
      <c r="H709" s="67"/>
      <c r="I709" s="67"/>
      <c r="J709" s="80"/>
      <c r="K709" s="80"/>
      <c r="L709" s="41"/>
      <c r="M709" s="41"/>
      <c r="N709" s="80"/>
      <c r="O709" s="80"/>
      <c r="P709" s="41"/>
      <c r="Q709" s="41"/>
      <c r="R709" s="80"/>
      <c r="S709" s="67"/>
      <c r="T709" s="80"/>
    </row>
    <row r="710" spans="2:20" x14ac:dyDescent="0.35">
      <c r="B710" s="39"/>
      <c r="C710" s="78"/>
      <c r="D710" s="79"/>
      <c r="E710" s="79"/>
      <c r="F710" s="79"/>
      <c r="G710" s="80"/>
      <c r="H710" s="67"/>
      <c r="I710" s="67"/>
      <c r="J710" s="80"/>
      <c r="K710" s="80"/>
      <c r="L710" s="41"/>
      <c r="M710" s="41"/>
      <c r="N710" s="80"/>
      <c r="O710" s="80"/>
      <c r="P710" s="41"/>
      <c r="Q710" s="41"/>
      <c r="R710" s="80"/>
      <c r="S710" s="67"/>
      <c r="T710" s="80"/>
    </row>
    <row r="711" spans="2:20" x14ac:dyDescent="0.35">
      <c r="B711" s="39"/>
      <c r="C711" s="78"/>
      <c r="D711" s="79"/>
      <c r="E711" s="79"/>
      <c r="F711" s="79"/>
      <c r="G711" s="80"/>
      <c r="H711" s="67"/>
      <c r="I711" s="67"/>
      <c r="J711" s="80"/>
      <c r="K711" s="80"/>
      <c r="L711" s="41"/>
      <c r="M711" s="41"/>
      <c r="N711" s="80"/>
      <c r="O711" s="80"/>
      <c r="P711" s="41"/>
      <c r="Q711" s="41"/>
      <c r="R711" s="80"/>
      <c r="S711" s="67"/>
      <c r="T711" s="80"/>
    </row>
    <row r="712" spans="2:20" x14ac:dyDescent="0.35">
      <c r="B712" s="39"/>
      <c r="C712" s="78"/>
      <c r="D712" s="79"/>
      <c r="E712" s="79"/>
      <c r="F712" s="79"/>
      <c r="G712" s="80"/>
      <c r="H712" s="67"/>
      <c r="I712" s="67"/>
      <c r="J712" s="80"/>
      <c r="K712" s="80"/>
      <c r="L712" s="41"/>
      <c r="M712" s="41"/>
      <c r="N712" s="80"/>
      <c r="O712" s="80"/>
      <c r="P712" s="41"/>
      <c r="Q712" s="41"/>
      <c r="R712" s="80"/>
      <c r="S712" s="67"/>
      <c r="T712" s="80"/>
    </row>
    <row r="713" spans="2:20" x14ac:dyDescent="0.35">
      <c r="B713" s="39"/>
      <c r="C713" s="78"/>
      <c r="D713" s="79"/>
      <c r="E713" s="79"/>
      <c r="F713" s="79"/>
      <c r="G713" s="80"/>
      <c r="H713" s="67"/>
      <c r="I713" s="67"/>
      <c r="J713" s="80"/>
      <c r="K713" s="80"/>
      <c r="L713" s="41"/>
      <c r="M713" s="41"/>
      <c r="N713" s="80"/>
      <c r="O713" s="80"/>
      <c r="P713" s="41"/>
      <c r="Q713" s="41"/>
      <c r="R713" s="80"/>
      <c r="S713" s="67"/>
      <c r="T713" s="80"/>
    </row>
    <row r="714" spans="2:20" x14ac:dyDescent="0.35">
      <c r="B714" s="39"/>
      <c r="C714" s="78"/>
      <c r="D714" s="79"/>
      <c r="E714" s="79"/>
      <c r="F714" s="79"/>
      <c r="G714" s="80"/>
      <c r="H714" s="67"/>
      <c r="I714" s="67"/>
      <c r="J714" s="80"/>
      <c r="K714" s="80"/>
      <c r="L714" s="41"/>
      <c r="M714" s="41"/>
      <c r="N714" s="80"/>
      <c r="O714" s="80"/>
      <c r="P714" s="41"/>
      <c r="Q714" s="41"/>
      <c r="R714" s="80"/>
      <c r="S714" s="67"/>
      <c r="T714" s="80"/>
    </row>
    <row r="715" spans="2:20" x14ac:dyDescent="0.35">
      <c r="B715" s="39"/>
      <c r="C715" s="78"/>
      <c r="D715" s="79"/>
      <c r="E715" s="79"/>
      <c r="F715" s="79"/>
      <c r="G715" s="80"/>
      <c r="H715" s="67"/>
      <c r="I715" s="67"/>
      <c r="J715" s="80"/>
      <c r="K715" s="80"/>
      <c r="L715" s="41"/>
      <c r="M715" s="41"/>
      <c r="N715" s="80"/>
      <c r="O715" s="80"/>
      <c r="P715" s="41"/>
      <c r="Q715" s="41"/>
      <c r="R715" s="80"/>
      <c r="S715" s="67"/>
      <c r="T715" s="80"/>
    </row>
    <row r="716" spans="2:20" x14ac:dyDescent="0.35">
      <c r="B716" s="39"/>
      <c r="C716" s="78"/>
      <c r="D716" s="79"/>
      <c r="E716" s="79"/>
      <c r="F716" s="79"/>
      <c r="G716" s="80"/>
      <c r="H716" s="67"/>
      <c r="I716" s="67"/>
      <c r="J716" s="80"/>
      <c r="K716" s="80"/>
      <c r="L716" s="41"/>
      <c r="M716" s="41"/>
      <c r="N716" s="80"/>
      <c r="O716" s="80"/>
      <c r="P716" s="41"/>
      <c r="Q716" s="41"/>
      <c r="R716" s="80"/>
      <c r="S716" s="67"/>
      <c r="T716" s="80"/>
    </row>
    <row r="717" spans="2:20" x14ac:dyDescent="0.35">
      <c r="B717" s="39"/>
      <c r="C717" s="78"/>
      <c r="D717" s="79"/>
      <c r="E717" s="79"/>
      <c r="F717" s="79"/>
      <c r="G717" s="80"/>
      <c r="H717" s="67"/>
      <c r="I717" s="67"/>
      <c r="J717" s="80"/>
      <c r="K717" s="80"/>
      <c r="L717" s="41"/>
      <c r="M717" s="41"/>
      <c r="N717" s="80"/>
      <c r="O717" s="80"/>
      <c r="P717" s="41"/>
      <c r="Q717" s="41"/>
      <c r="R717" s="80"/>
      <c r="S717" s="67"/>
      <c r="T717" s="80"/>
    </row>
    <row r="718" spans="2:20" x14ac:dyDescent="0.35">
      <c r="B718" s="39"/>
      <c r="C718" s="78"/>
      <c r="D718" s="79"/>
      <c r="E718" s="79"/>
      <c r="F718" s="79"/>
      <c r="G718" s="80"/>
      <c r="H718" s="67"/>
      <c r="I718" s="67"/>
      <c r="J718" s="80"/>
      <c r="K718" s="80"/>
      <c r="L718" s="41"/>
      <c r="M718" s="41"/>
      <c r="N718" s="80"/>
      <c r="O718" s="80"/>
      <c r="P718" s="41"/>
      <c r="Q718" s="41"/>
      <c r="R718" s="80"/>
      <c r="S718" s="67"/>
      <c r="T718" s="80"/>
    </row>
    <row r="719" spans="2:20" x14ac:dyDescent="0.35">
      <c r="B719" s="39"/>
      <c r="C719" s="78"/>
      <c r="D719" s="79"/>
      <c r="E719" s="79"/>
      <c r="F719" s="79"/>
      <c r="G719" s="80"/>
      <c r="H719" s="67"/>
      <c r="I719" s="67"/>
      <c r="J719" s="80"/>
      <c r="K719" s="80"/>
      <c r="L719" s="41"/>
      <c r="M719" s="41"/>
      <c r="N719" s="80"/>
      <c r="O719" s="80"/>
      <c r="P719" s="41"/>
      <c r="Q719" s="41"/>
      <c r="R719" s="80"/>
      <c r="S719" s="67"/>
      <c r="T719" s="80"/>
    </row>
    <row r="720" spans="2:20" x14ac:dyDescent="0.35">
      <c r="B720" s="39"/>
      <c r="C720" s="78"/>
      <c r="D720" s="79"/>
      <c r="E720" s="79"/>
      <c r="F720" s="79"/>
      <c r="G720" s="80"/>
      <c r="H720" s="67"/>
      <c r="I720" s="67"/>
      <c r="J720" s="80"/>
      <c r="K720" s="80"/>
      <c r="L720" s="41"/>
      <c r="M720" s="41"/>
      <c r="N720" s="80"/>
      <c r="O720" s="80"/>
      <c r="P720" s="41"/>
      <c r="Q720" s="41"/>
      <c r="R720" s="80"/>
      <c r="S720" s="67"/>
      <c r="T720" s="80"/>
    </row>
    <row r="721" spans="2:20" x14ac:dyDescent="0.35">
      <c r="B721" s="39"/>
      <c r="C721" s="78"/>
      <c r="D721" s="79"/>
      <c r="E721" s="79"/>
      <c r="F721" s="79"/>
      <c r="G721" s="80"/>
      <c r="H721" s="67"/>
      <c r="I721" s="67"/>
      <c r="J721" s="80"/>
      <c r="K721" s="80"/>
      <c r="L721" s="41"/>
      <c r="M721" s="41"/>
      <c r="N721" s="80"/>
      <c r="O721" s="80"/>
      <c r="P721" s="41"/>
      <c r="Q721" s="41"/>
      <c r="R721" s="80"/>
      <c r="S721" s="67"/>
      <c r="T721" s="80"/>
    </row>
    <row r="722" spans="2:20" x14ac:dyDescent="0.35">
      <c r="B722" s="39"/>
      <c r="C722" s="78"/>
      <c r="D722" s="79"/>
      <c r="E722" s="79"/>
      <c r="F722" s="79"/>
      <c r="G722" s="80"/>
      <c r="H722" s="67"/>
      <c r="I722" s="67"/>
      <c r="J722" s="80"/>
      <c r="K722" s="80"/>
      <c r="L722" s="41"/>
      <c r="M722" s="41"/>
      <c r="N722" s="80"/>
      <c r="O722" s="80"/>
      <c r="P722" s="41"/>
      <c r="Q722" s="41"/>
      <c r="R722" s="80"/>
      <c r="S722" s="67"/>
      <c r="T722" s="80"/>
    </row>
    <row r="723" spans="2:20" x14ac:dyDescent="0.35">
      <c r="B723" s="39"/>
      <c r="C723" s="78"/>
      <c r="D723" s="79"/>
      <c r="E723" s="79"/>
      <c r="F723" s="79"/>
      <c r="G723" s="80"/>
      <c r="H723" s="67"/>
      <c r="I723" s="67"/>
      <c r="J723" s="80"/>
      <c r="K723" s="80"/>
      <c r="L723" s="41"/>
      <c r="M723" s="41"/>
      <c r="N723" s="80"/>
      <c r="O723" s="80"/>
      <c r="P723" s="41"/>
      <c r="Q723" s="41"/>
      <c r="R723" s="80"/>
      <c r="S723" s="67"/>
      <c r="T723" s="80"/>
    </row>
    <row r="724" spans="2:20" x14ac:dyDescent="0.35">
      <c r="B724" s="39"/>
      <c r="C724" s="78"/>
      <c r="D724" s="79"/>
      <c r="E724" s="79"/>
      <c r="F724" s="79"/>
      <c r="G724" s="80"/>
      <c r="H724" s="67"/>
      <c r="I724" s="67"/>
      <c r="J724" s="80"/>
      <c r="K724" s="80"/>
      <c r="L724" s="41"/>
      <c r="M724" s="41"/>
      <c r="N724" s="80"/>
      <c r="O724" s="80"/>
      <c r="P724" s="41"/>
      <c r="Q724" s="41"/>
      <c r="R724" s="80"/>
      <c r="S724" s="67"/>
      <c r="T724" s="80"/>
    </row>
    <row r="725" spans="2:20" x14ac:dyDescent="0.35">
      <c r="B725" s="39"/>
      <c r="C725" s="78"/>
      <c r="D725" s="79"/>
      <c r="E725" s="79"/>
      <c r="F725" s="79"/>
      <c r="G725" s="80"/>
      <c r="H725" s="67"/>
      <c r="I725" s="67"/>
      <c r="J725" s="80"/>
      <c r="K725" s="80"/>
      <c r="L725" s="41"/>
      <c r="M725" s="41"/>
      <c r="N725" s="80"/>
      <c r="O725" s="80"/>
      <c r="P725" s="41"/>
      <c r="Q725" s="41"/>
      <c r="R725" s="80"/>
      <c r="S725" s="67"/>
      <c r="T725" s="80"/>
    </row>
    <row r="726" spans="2:20" x14ac:dyDescent="0.35">
      <c r="B726" s="39"/>
      <c r="C726" s="78"/>
      <c r="D726" s="79"/>
      <c r="E726" s="79"/>
      <c r="F726" s="79"/>
      <c r="G726" s="80"/>
      <c r="H726" s="67"/>
      <c r="I726" s="67"/>
      <c r="J726" s="80"/>
      <c r="K726" s="80"/>
      <c r="L726" s="41"/>
      <c r="M726" s="41"/>
      <c r="N726" s="80"/>
      <c r="O726" s="80"/>
      <c r="P726" s="41"/>
      <c r="Q726" s="41"/>
      <c r="R726" s="80"/>
      <c r="S726" s="67"/>
      <c r="T726" s="80"/>
    </row>
    <row r="727" spans="2:20" x14ac:dyDescent="0.35">
      <c r="B727" s="39"/>
      <c r="C727" s="78"/>
      <c r="D727" s="79"/>
      <c r="E727" s="79"/>
      <c r="F727" s="79"/>
      <c r="G727" s="80"/>
      <c r="H727" s="67"/>
      <c r="I727" s="67"/>
      <c r="J727" s="80"/>
      <c r="K727" s="80"/>
      <c r="L727" s="41"/>
      <c r="M727" s="41"/>
      <c r="N727" s="80"/>
      <c r="O727" s="80"/>
      <c r="P727" s="41"/>
      <c r="Q727" s="41"/>
      <c r="R727" s="80"/>
      <c r="S727" s="67"/>
      <c r="T727" s="80"/>
    </row>
    <row r="728" spans="2:20" x14ac:dyDescent="0.35">
      <c r="B728" s="39"/>
      <c r="C728" s="78"/>
      <c r="D728" s="79"/>
      <c r="E728" s="79"/>
      <c r="F728" s="79"/>
      <c r="G728" s="80"/>
      <c r="H728" s="67"/>
      <c r="I728" s="67"/>
      <c r="J728" s="80"/>
      <c r="K728" s="80"/>
      <c r="L728" s="41"/>
      <c r="M728" s="41"/>
      <c r="N728" s="80"/>
      <c r="O728" s="80"/>
      <c r="P728" s="41"/>
      <c r="Q728" s="41"/>
      <c r="R728" s="80"/>
      <c r="S728" s="67"/>
      <c r="T728" s="80"/>
    </row>
    <row r="729" spans="2:20" x14ac:dyDescent="0.35">
      <c r="B729" s="39"/>
      <c r="C729" s="78"/>
      <c r="D729" s="79"/>
      <c r="E729" s="79"/>
      <c r="F729" s="79"/>
      <c r="G729" s="80"/>
      <c r="H729" s="67"/>
      <c r="I729" s="67"/>
      <c r="J729" s="80"/>
      <c r="K729" s="80"/>
      <c r="L729" s="41"/>
      <c r="M729" s="41"/>
      <c r="N729" s="80"/>
      <c r="O729" s="80"/>
      <c r="P729" s="41"/>
      <c r="Q729" s="41"/>
      <c r="R729" s="80"/>
      <c r="S729" s="67"/>
      <c r="T729" s="80"/>
    </row>
    <row r="730" spans="2:20" x14ac:dyDescent="0.35">
      <c r="B730" s="39"/>
      <c r="C730" s="78"/>
      <c r="D730" s="79"/>
      <c r="E730" s="79"/>
      <c r="F730" s="79"/>
      <c r="G730" s="80"/>
      <c r="H730" s="67"/>
      <c r="I730" s="67"/>
      <c r="J730" s="80"/>
      <c r="K730" s="80"/>
      <c r="L730" s="41"/>
      <c r="M730" s="41"/>
      <c r="N730" s="80"/>
      <c r="O730" s="80"/>
      <c r="P730" s="41"/>
      <c r="Q730" s="41"/>
      <c r="R730" s="80"/>
      <c r="S730" s="67"/>
      <c r="T730" s="80"/>
    </row>
    <row r="731" spans="2:20" x14ac:dyDescent="0.35">
      <c r="B731" s="39"/>
      <c r="C731" s="78"/>
      <c r="D731" s="79"/>
      <c r="E731" s="79"/>
      <c r="F731" s="79"/>
      <c r="G731" s="80"/>
      <c r="H731" s="67"/>
      <c r="I731" s="67"/>
      <c r="J731" s="80"/>
      <c r="K731" s="80"/>
      <c r="L731" s="41"/>
      <c r="M731" s="41"/>
      <c r="N731" s="80"/>
      <c r="O731" s="80"/>
      <c r="P731" s="41"/>
      <c r="Q731" s="41"/>
      <c r="R731" s="80"/>
      <c r="S731" s="67"/>
      <c r="T731" s="80"/>
    </row>
    <row r="732" spans="2:20" x14ac:dyDescent="0.35">
      <c r="B732" s="39"/>
      <c r="C732" s="78"/>
      <c r="D732" s="79"/>
      <c r="E732" s="79"/>
      <c r="F732" s="79"/>
      <c r="G732" s="80"/>
      <c r="H732" s="67"/>
      <c r="I732" s="67"/>
      <c r="J732" s="80"/>
      <c r="K732" s="80"/>
      <c r="L732" s="41"/>
      <c r="M732" s="41"/>
      <c r="N732" s="80"/>
      <c r="O732" s="80"/>
      <c r="P732" s="41"/>
      <c r="Q732" s="41"/>
      <c r="R732" s="80"/>
      <c r="S732" s="67"/>
      <c r="T732" s="80"/>
    </row>
    <row r="733" spans="2:20" x14ac:dyDescent="0.35">
      <c r="B733" s="39"/>
      <c r="C733" s="78"/>
      <c r="D733" s="79"/>
      <c r="E733" s="79"/>
      <c r="F733" s="79"/>
      <c r="G733" s="80"/>
      <c r="H733" s="67"/>
      <c r="I733" s="67"/>
      <c r="J733" s="80"/>
      <c r="K733" s="80"/>
      <c r="L733" s="41"/>
      <c r="M733" s="41"/>
      <c r="N733" s="80"/>
      <c r="O733" s="80"/>
      <c r="P733" s="41"/>
      <c r="Q733" s="41"/>
      <c r="R733" s="80"/>
      <c r="S733" s="67"/>
      <c r="T733" s="80"/>
    </row>
    <row r="734" spans="2:20" x14ac:dyDescent="0.35">
      <c r="B734" s="39"/>
      <c r="C734" s="78"/>
      <c r="D734" s="79"/>
      <c r="E734" s="79"/>
      <c r="F734" s="79"/>
      <c r="G734" s="80"/>
      <c r="H734" s="67"/>
      <c r="I734" s="67"/>
      <c r="J734" s="80"/>
      <c r="K734" s="80"/>
      <c r="L734" s="41"/>
      <c r="M734" s="41"/>
      <c r="N734" s="80"/>
      <c r="O734" s="80"/>
      <c r="P734" s="41"/>
      <c r="Q734" s="41"/>
      <c r="R734" s="80"/>
      <c r="S734" s="67"/>
      <c r="T734" s="80"/>
    </row>
    <row r="735" spans="2:20" x14ac:dyDescent="0.35">
      <c r="B735" s="39"/>
      <c r="C735" s="78"/>
      <c r="D735" s="79"/>
      <c r="E735" s="79"/>
      <c r="F735" s="79"/>
      <c r="G735" s="80"/>
      <c r="H735" s="67"/>
      <c r="I735" s="67"/>
      <c r="J735" s="80"/>
      <c r="K735" s="80"/>
      <c r="L735" s="41"/>
      <c r="M735" s="41"/>
      <c r="N735" s="80"/>
      <c r="O735" s="80"/>
      <c r="P735" s="41"/>
      <c r="Q735" s="41"/>
      <c r="R735" s="80"/>
      <c r="S735" s="67"/>
      <c r="T735" s="80"/>
    </row>
    <row r="736" spans="2:20" x14ac:dyDescent="0.35">
      <c r="B736" s="39"/>
      <c r="C736" s="78"/>
      <c r="D736" s="79"/>
      <c r="E736" s="79"/>
      <c r="F736" s="79"/>
      <c r="G736" s="80"/>
      <c r="H736" s="67"/>
      <c r="I736" s="67"/>
      <c r="J736" s="80"/>
      <c r="K736" s="80"/>
      <c r="L736" s="41"/>
      <c r="M736" s="41"/>
      <c r="N736" s="80"/>
      <c r="O736" s="80"/>
      <c r="P736" s="41"/>
      <c r="Q736" s="41"/>
      <c r="R736" s="80"/>
      <c r="S736" s="67"/>
      <c r="T736" s="80"/>
    </row>
    <row r="737" spans="2:20" x14ac:dyDescent="0.35">
      <c r="B737" s="39"/>
      <c r="C737" s="78"/>
      <c r="D737" s="79"/>
      <c r="E737" s="79"/>
      <c r="F737" s="79"/>
      <c r="G737" s="80"/>
      <c r="H737" s="67"/>
      <c r="I737" s="67"/>
      <c r="J737" s="80"/>
      <c r="K737" s="80"/>
      <c r="L737" s="41"/>
      <c r="M737" s="41"/>
      <c r="N737" s="80"/>
      <c r="O737" s="80"/>
      <c r="P737" s="41"/>
      <c r="Q737" s="41"/>
      <c r="R737" s="80"/>
      <c r="S737" s="67"/>
      <c r="T737" s="80"/>
    </row>
    <row r="738" spans="2:20" x14ac:dyDescent="0.35">
      <c r="B738" s="39"/>
      <c r="C738" s="78"/>
      <c r="D738" s="79"/>
      <c r="E738" s="79"/>
      <c r="F738" s="79"/>
      <c r="G738" s="80"/>
      <c r="H738" s="67"/>
      <c r="I738" s="67"/>
      <c r="J738" s="80"/>
      <c r="K738" s="80"/>
      <c r="L738" s="41"/>
      <c r="M738" s="41"/>
      <c r="N738" s="80"/>
      <c r="O738" s="80"/>
      <c r="P738" s="41"/>
      <c r="Q738" s="41"/>
      <c r="R738" s="80"/>
      <c r="S738" s="67"/>
      <c r="T738" s="80"/>
    </row>
    <row r="739" spans="2:20" x14ac:dyDescent="0.35">
      <c r="B739" s="39"/>
      <c r="C739" s="78"/>
      <c r="D739" s="79"/>
      <c r="E739" s="79"/>
      <c r="F739" s="79"/>
      <c r="G739" s="80"/>
      <c r="H739" s="67"/>
      <c r="I739" s="67"/>
      <c r="J739" s="80"/>
      <c r="K739" s="80"/>
      <c r="L739" s="41"/>
      <c r="M739" s="41"/>
      <c r="N739" s="80"/>
      <c r="O739" s="80"/>
      <c r="P739" s="41"/>
      <c r="Q739" s="41"/>
      <c r="R739" s="80"/>
      <c r="S739" s="67"/>
      <c r="T739" s="80"/>
    </row>
    <row r="740" spans="2:20" x14ac:dyDescent="0.35">
      <c r="B740" s="39"/>
      <c r="C740" s="78"/>
      <c r="D740" s="79"/>
      <c r="E740" s="79"/>
      <c r="F740" s="79"/>
      <c r="G740" s="80"/>
      <c r="H740" s="67"/>
      <c r="I740" s="67"/>
      <c r="J740" s="80"/>
      <c r="K740" s="80"/>
      <c r="L740" s="41"/>
      <c r="M740" s="41"/>
      <c r="N740" s="80"/>
      <c r="O740" s="80"/>
      <c r="P740" s="41"/>
      <c r="Q740" s="41"/>
      <c r="R740" s="80"/>
      <c r="S740" s="67"/>
      <c r="T740" s="80"/>
    </row>
    <row r="741" spans="2:20" x14ac:dyDescent="0.35">
      <c r="B741" s="39"/>
      <c r="C741" s="78"/>
      <c r="D741" s="79"/>
      <c r="E741" s="79"/>
      <c r="F741" s="79"/>
      <c r="G741" s="80"/>
      <c r="H741" s="67"/>
      <c r="I741" s="67"/>
      <c r="J741" s="80"/>
      <c r="K741" s="80"/>
      <c r="L741" s="41"/>
      <c r="M741" s="41"/>
      <c r="N741" s="80"/>
      <c r="O741" s="80"/>
      <c r="P741" s="41"/>
      <c r="Q741" s="41"/>
      <c r="R741" s="80"/>
      <c r="S741" s="67"/>
      <c r="T741" s="80"/>
    </row>
    <row r="742" spans="2:20" x14ac:dyDescent="0.35">
      <c r="B742" s="39"/>
      <c r="C742" s="78"/>
      <c r="D742" s="79"/>
      <c r="E742" s="79"/>
      <c r="F742" s="79"/>
      <c r="G742" s="80"/>
      <c r="H742" s="67"/>
      <c r="I742" s="67"/>
      <c r="J742" s="80"/>
      <c r="K742" s="80"/>
      <c r="L742" s="41"/>
      <c r="M742" s="41"/>
      <c r="N742" s="80"/>
      <c r="O742" s="80"/>
      <c r="P742" s="41"/>
      <c r="Q742" s="41"/>
      <c r="R742" s="80"/>
      <c r="S742" s="67"/>
      <c r="T742" s="80"/>
    </row>
    <row r="743" spans="2:20" x14ac:dyDescent="0.35">
      <c r="B743" s="39"/>
      <c r="C743" s="78"/>
      <c r="D743" s="79"/>
      <c r="E743" s="79"/>
      <c r="F743" s="79"/>
      <c r="G743" s="80"/>
      <c r="H743" s="67"/>
      <c r="I743" s="67"/>
      <c r="J743" s="80"/>
      <c r="K743" s="80"/>
      <c r="L743" s="41"/>
      <c r="M743" s="41"/>
      <c r="N743" s="80"/>
      <c r="O743" s="80"/>
      <c r="P743" s="41"/>
      <c r="Q743" s="41"/>
      <c r="R743" s="80"/>
      <c r="S743" s="67"/>
      <c r="T743" s="80"/>
    </row>
    <row r="744" spans="2:20" x14ac:dyDescent="0.35">
      <c r="B744" s="39"/>
      <c r="C744" s="78"/>
      <c r="D744" s="79"/>
      <c r="E744" s="79"/>
      <c r="F744" s="79"/>
      <c r="G744" s="80"/>
      <c r="H744" s="67"/>
      <c r="I744" s="67"/>
      <c r="J744" s="80"/>
      <c r="K744" s="80"/>
      <c r="L744" s="41"/>
      <c r="M744" s="41"/>
      <c r="N744" s="80"/>
      <c r="O744" s="80"/>
      <c r="P744" s="41"/>
      <c r="Q744" s="41"/>
      <c r="R744" s="80"/>
      <c r="S744" s="67"/>
      <c r="T744" s="80"/>
    </row>
    <row r="745" spans="2:20" x14ac:dyDescent="0.35">
      <c r="B745" s="39"/>
      <c r="C745" s="78"/>
      <c r="D745" s="79"/>
      <c r="E745" s="79"/>
      <c r="F745" s="79"/>
      <c r="G745" s="80"/>
      <c r="H745" s="67"/>
      <c r="I745" s="67"/>
      <c r="J745" s="80"/>
      <c r="K745" s="80"/>
      <c r="L745" s="41"/>
      <c r="M745" s="41"/>
      <c r="N745" s="80"/>
      <c r="O745" s="80"/>
      <c r="P745" s="41"/>
      <c r="Q745" s="41"/>
      <c r="R745" s="80"/>
      <c r="S745" s="67"/>
      <c r="T745" s="80"/>
    </row>
    <row r="746" spans="2:20" x14ac:dyDescent="0.35">
      <c r="B746" s="39"/>
      <c r="C746" s="78"/>
      <c r="D746" s="79"/>
      <c r="E746" s="79"/>
      <c r="F746" s="79"/>
      <c r="G746" s="80"/>
      <c r="H746" s="67"/>
      <c r="I746" s="67"/>
      <c r="J746" s="80"/>
      <c r="K746" s="80"/>
      <c r="L746" s="41"/>
      <c r="M746" s="41"/>
      <c r="N746" s="80"/>
      <c r="O746" s="80"/>
      <c r="P746" s="41"/>
      <c r="Q746" s="41"/>
      <c r="R746" s="80"/>
      <c r="S746" s="67"/>
      <c r="T746" s="80"/>
    </row>
    <row r="747" spans="2:20" x14ac:dyDescent="0.35">
      <c r="B747" s="39"/>
      <c r="C747" s="78"/>
      <c r="D747" s="79"/>
      <c r="E747" s="79"/>
      <c r="F747" s="79"/>
      <c r="G747" s="80"/>
      <c r="H747" s="67"/>
      <c r="I747" s="67"/>
      <c r="J747" s="80"/>
      <c r="K747" s="80"/>
      <c r="L747" s="41"/>
      <c r="M747" s="41"/>
      <c r="N747" s="80"/>
      <c r="O747" s="80"/>
      <c r="P747" s="41"/>
      <c r="Q747" s="41"/>
      <c r="R747" s="80"/>
      <c r="S747" s="67"/>
      <c r="T747" s="80"/>
    </row>
    <row r="748" spans="2:20" x14ac:dyDescent="0.35">
      <c r="B748" s="39"/>
      <c r="C748" s="78"/>
      <c r="D748" s="79"/>
      <c r="E748" s="79"/>
      <c r="F748" s="79"/>
      <c r="G748" s="80"/>
      <c r="H748" s="67"/>
      <c r="I748" s="67"/>
      <c r="J748" s="80"/>
      <c r="K748" s="80"/>
      <c r="L748" s="41"/>
      <c r="M748" s="41"/>
      <c r="N748" s="80"/>
      <c r="O748" s="80"/>
      <c r="P748" s="41"/>
      <c r="Q748" s="41"/>
      <c r="R748" s="80"/>
      <c r="S748" s="67"/>
      <c r="T748" s="80"/>
    </row>
    <row r="749" spans="2:20" x14ac:dyDescent="0.35">
      <c r="B749" s="39"/>
      <c r="C749" s="78"/>
      <c r="D749" s="79"/>
      <c r="E749" s="79"/>
      <c r="F749" s="79"/>
      <c r="G749" s="80"/>
      <c r="H749" s="67"/>
      <c r="I749" s="67"/>
      <c r="J749" s="80"/>
      <c r="K749" s="80"/>
      <c r="L749" s="41"/>
      <c r="M749" s="41"/>
      <c r="N749" s="80"/>
      <c r="O749" s="80"/>
      <c r="P749" s="41"/>
      <c r="Q749" s="41"/>
      <c r="R749" s="80"/>
      <c r="S749" s="67"/>
      <c r="T749" s="80"/>
    </row>
    <row r="750" spans="2:20" x14ac:dyDescent="0.35">
      <c r="B750" s="39"/>
      <c r="C750" s="78"/>
      <c r="D750" s="79"/>
      <c r="E750" s="79"/>
      <c r="F750" s="79"/>
      <c r="G750" s="80"/>
      <c r="H750" s="67"/>
      <c r="I750" s="67"/>
      <c r="J750" s="80"/>
      <c r="K750" s="80"/>
      <c r="L750" s="41"/>
      <c r="M750" s="41"/>
      <c r="N750" s="80"/>
      <c r="O750" s="80"/>
      <c r="P750" s="41"/>
      <c r="Q750" s="41"/>
      <c r="R750" s="80"/>
      <c r="S750" s="67"/>
      <c r="T750" s="80"/>
    </row>
    <row r="751" spans="2:20" x14ac:dyDescent="0.35">
      <c r="B751" s="39"/>
      <c r="C751" s="78"/>
      <c r="D751" s="79"/>
      <c r="E751" s="79"/>
      <c r="F751" s="79"/>
      <c r="G751" s="80"/>
      <c r="H751" s="67"/>
      <c r="I751" s="67"/>
      <c r="J751" s="80"/>
      <c r="K751" s="80"/>
      <c r="L751" s="41"/>
      <c r="M751" s="41"/>
      <c r="N751" s="80"/>
      <c r="O751" s="80"/>
      <c r="P751" s="41"/>
      <c r="Q751" s="41"/>
      <c r="R751" s="80"/>
      <c r="S751" s="67"/>
      <c r="T751" s="80"/>
    </row>
    <row r="752" spans="2:20" x14ac:dyDescent="0.35">
      <c r="B752" s="39"/>
      <c r="C752" s="78"/>
      <c r="D752" s="79"/>
      <c r="E752" s="79"/>
      <c r="F752" s="79"/>
      <c r="G752" s="80"/>
      <c r="H752" s="67"/>
      <c r="I752" s="67"/>
      <c r="J752" s="80"/>
      <c r="K752" s="80"/>
      <c r="L752" s="41"/>
      <c r="M752" s="41"/>
      <c r="N752" s="80"/>
      <c r="O752" s="80"/>
      <c r="P752" s="41"/>
      <c r="Q752" s="41"/>
      <c r="R752" s="80"/>
      <c r="S752" s="67"/>
      <c r="T752" s="80"/>
    </row>
    <row r="753" spans="2:20" x14ac:dyDescent="0.35">
      <c r="B753" s="39"/>
      <c r="C753" s="78"/>
      <c r="D753" s="79"/>
      <c r="E753" s="79"/>
      <c r="F753" s="79"/>
      <c r="G753" s="80"/>
      <c r="H753" s="67"/>
      <c r="I753" s="67"/>
      <c r="J753" s="80"/>
      <c r="K753" s="80"/>
      <c r="L753" s="41"/>
      <c r="M753" s="41"/>
      <c r="N753" s="80"/>
      <c r="O753" s="80"/>
      <c r="P753" s="41"/>
      <c r="Q753" s="41"/>
      <c r="R753" s="80"/>
      <c r="S753" s="67"/>
      <c r="T753" s="80"/>
    </row>
    <row r="754" spans="2:20" x14ac:dyDescent="0.35">
      <c r="B754" s="39"/>
      <c r="C754" s="78"/>
      <c r="D754" s="79"/>
      <c r="E754" s="79"/>
      <c r="F754" s="79"/>
      <c r="G754" s="80"/>
      <c r="H754" s="67"/>
      <c r="I754" s="67"/>
      <c r="J754" s="80"/>
      <c r="K754" s="80"/>
      <c r="L754" s="41"/>
      <c r="M754" s="41"/>
      <c r="N754" s="80"/>
      <c r="O754" s="80"/>
      <c r="P754" s="41"/>
      <c r="Q754" s="41"/>
      <c r="R754" s="80"/>
      <c r="S754" s="67"/>
      <c r="T754" s="80"/>
    </row>
    <row r="755" spans="2:20" x14ac:dyDescent="0.35">
      <c r="B755" s="39"/>
      <c r="C755" s="78"/>
      <c r="D755" s="79"/>
      <c r="E755" s="79"/>
      <c r="F755" s="79"/>
      <c r="G755" s="80"/>
      <c r="H755" s="67"/>
      <c r="I755" s="67"/>
      <c r="J755" s="80"/>
      <c r="K755" s="80"/>
      <c r="L755" s="41"/>
      <c r="M755" s="41"/>
      <c r="N755" s="80"/>
      <c r="O755" s="80"/>
      <c r="P755" s="41"/>
      <c r="Q755" s="41"/>
      <c r="R755" s="80"/>
      <c r="S755" s="67"/>
      <c r="T755" s="80"/>
    </row>
    <row r="756" spans="2:20" x14ac:dyDescent="0.35">
      <c r="B756" s="39"/>
      <c r="C756" s="78"/>
      <c r="D756" s="79"/>
      <c r="E756" s="79"/>
      <c r="F756" s="79"/>
      <c r="G756" s="80"/>
      <c r="H756" s="67"/>
      <c r="I756" s="67"/>
      <c r="J756" s="80"/>
      <c r="K756" s="80"/>
      <c r="L756" s="41"/>
      <c r="M756" s="41"/>
      <c r="N756" s="80"/>
      <c r="O756" s="80"/>
      <c r="P756" s="41"/>
      <c r="Q756" s="41"/>
      <c r="R756" s="80"/>
      <c r="S756" s="67"/>
      <c r="T756" s="80"/>
    </row>
    <row r="757" spans="2:20" x14ac:dyDescent="0.35">
      <c r="B757" s="39"/>
      <c r="C757" s="78"/>
      <c r="D757" s="79"/>
      <c r="E757" s="79"/>
      <c r="F757" s="79"/>
      <c r="G757" s="80"/>
      <c r="H757" s="67"/>
      <c r="I757" s="67"/>
      <c r="J757" s="80"/>
      <c r="K757" s="80"/>
      <c r="L757" s="41"/>
      <c r="M757" s="41"/>
      <c r="N757" s="80"/>
      <c r="O757" s="80"/>
      <c r="P757" s="41"/>
      <c r="Q757" s="41"/>
      <c r="R757" s="80"/>
      <c r="S757" s="67"/>
      <c r="T757" s="80"/>
    </row>
    <row r="758" spans="2:20" x14ac:dyDescent="0.35">
      <c r="B758" s="39"/>
      <c r="C758" s="78"/>
      <c r="D758" s="79"/>
      <c r="E758" s="79"/>
      <c r="F758" s="79"/>
      <c r="G758" s="80"/>
      <c r="H758" s="67"/>
      <c r="I758" s="67"/>
      <c r="J758" s="80"/>
      <c r="K758" s="80"/>
      <c r="L758" s="41"/>
      <c r="M758" s="41"/>
      <c r="N758" s="80"/>
      <c r="O758" s="80"/>
      <c r="P758" s="41"/>
      <c r="Q758" s="41"/>
      <c r="R758" s="80"/>
      <c r="S758" s="67"/>
      <c r="T758" s="80"/>
    </row>
    <row r="759" spans="2:20" x14ac:dyDescent="0.35">
      <c r="B759" s="39"/>
      <c r="C759" s="78"/>
      <c r="D759" s="79"/>
      <c r="E759" s="79"/>
      <c r="F759" s="79"/>
      <c r="G759" s="80"/>
      <c r="H759" s="67"/>
      <c r="I759" s="67"/>
      <c r="J759" s="80"/>
      <c r="K759" s="80"/>
      <c r="L759" s="41"/>
      <c r="M759" s="41"/>
      <c r="N759" s="80"/>
      <c r="O759" s="80"/>
      <c r="P759" s="41"/>
      <c r="Q759" s="41"/>
      <c r="R759" s="80"/>
      <c r="S759" s="67"/>
      <c r="T759" s="80"/>
    </row>
    <row r="760" spans="2:20" x14ac:dyDescent="0.35">
      <c r="B760" s="39"/>
      <c r="C760" s="78"/>
      <c r="D760" s="79"/>
      <c r="E760" s="79"/>
      <c r="F760" s="79"/>
      <c r="G760" s="80"/>
      <c r="H760" s="67"/>
      <c r="I760" s="67"/>
      <c r="J760" s="80"/>
      <c r="K760" s="80"/>
      <c r="L760" s="41"/>
      <c r="M760" s="41"/>
      <c r="N760" s="80"/>
      <c r="O760" s="80"/>
      <c r="P760" s="41"/>
      <c r="Q760" s="41"/>
      <c r="R760" s="80"/>
      <c r="S760" s="67"/>
      <c r="T760" s="80"/>
    </row>
    <row r="761" spans="2:20" x14ac:dyDescent="0.35">
      <c r="B761" s="39"/>
      <c r="C761" s="78"/>
      <c r="D761" s="79"/>
      <c r="E761" s="79"/>
      <c r="F761" s="79"/>
      <c r="G761" s="80"/>
      <c r="H761" s="67"/>
      <c r="I761" s="67"/>
      <c r="J761" s="80"/>
      <c r="K761" s="80"/>
      <c r="L761" s="41"/>
      <c r="M761" s="41"/>
      <c r="N761" s="80"/>
      <c r="O761" s="80"/>
      <c r="P761" s="41"/>
      <c r="Q761" s="41"/>
      <c r="R761" s="80"/>
      <c r="S761" s="67"/>
      <c r="T761" s="80"/>
    </row>
    <row r="762" spans="2:20" x14ac:dyDescent="0.35">
      <c r="B762" s="39"/>
      <c r="C762" s="78"/>
      <c r="D762" s="79"/>
      <c r="E762" s="79"/>
      <c r="F762" s="79"/>
      <c r="G762" s="80"/>
      <c r="H762" s="67"/>
      <c r="I762" s="67"/>
      <c r="J762" s="80"/>
      <c r="K762" s="80"/>
      <c r="L762" s="41"/>
      <c r="M762" s="41"/>
      <c r="N762" s="80"/>
      <c r="O762" s="80"/>
      <c r="P762" s="41"/>
      <c r="Q762" s="41"/>
      <c r="R762" s="80"/>
      <c r="S762" s="67"/>
      <c r="T762" s="80"/>
    </row>
    <row r="763" spans="2:20" x14ac:dyDescent="0.35">
      <c r="B763" s="39"/>
      <c r="C763" s="78"/>
      <c r="D763" s="79"/>
      <c r="E763" s="79"/>
      <c r="F763" s="79"/>
      <c r="G763" s="80"/>
      <c r="H763" s="67"/>
      <c r="I763" s="67"/>
      <c r="J763" s="80"/>
      <c r="K763" s="80"/>
      <c r="L763" s="41"/>
      <c r="M763" s="41"/>
      <c r="N763" s="80"/>
      <c r="O763" s="80"/>
      <c r="P763" s="41"/>
      <c r="Q763" s="41"/>
      <c r="R763" s="80"/>
      <c r="S763" s="67"/>
      <c r="T763" s="80"/>
    </row>
    <row r="764" spans="2:20" x14ac:dyDescent="0.35">
      <c r="B764" s="39"/>
      <c r="C764" s="78"/>
      <c r="D764" s="79"/>
      <c r="E764" s="79"/>
      <c r="F764" s="79"/>
      <c r="G764" s="80"/>
      <c r="H764" s="67"/>
      <c r="I764" s="67"/>
      <c r="J764" s="80"/>
      <c r="K764" s="80"/>
      <c r="L764" s="41"/>
      <c r="M764" s="41"/>
      <c r="N764" s="80"/>
      <c r="O764" s="80"/>
      <c r="P764" s="41"/>
      <c r="Q764" s="41"/>
      <c r="R764" s="80"/>
      <c r="S764" s="67"/>
      <c r="T764" s="80"/>
    </row>
    <row r="765" spans="2:20" x14ac:dyDescent="0.35">
      <c r="B765" s="39"/>
      <c r="C765" s="78"/>
      <c r="D765" s="79"/>
      <c r="E765" s="79"/>
      <c r="F765" s="79"/>
      <c r="G765" s="80"/>
      <c r="H765" s="67"/>
      <c r="I765" s="67"/>
      <c r="J765" s="80"/>
      <c r="K765" s="80"/>
      <c r="L765" s="41"/>
      <c r="M765" s="41"/>
      <c r="N765" s="80"/>
      <c r="O765" s="80"/>
      <c r="P765" s="41"/>
      <c r="Q765" s="41"/>
      <c r="R765" s="80"/>
      <c r="S765" s="67"/>
      <c r="T765" s="80"/>
    </row>
    <row r="766" spans="2:20" x14ac:dyDescent="0.35">
      <c r="B766" s="39"/>
      <c r="C766" s="78"/>
      <c r="D766" s="79"/>
      <c r="E766" s="79"/>
      <c r="F766" s="79"/>
      <c r="G766" s="80"/>
      <c r="H766" s="67"/>
      <c r="I766" s="67"/>
      <c r="J766" s="80"/>
      <c r="K766" s="80"/>
      <c r="L766" s="41"/>
      <c r="M766" s="41"/>
      <c r="N766" s="80"/>
      <c r="O766" s="80"/>
      <c r="P766" s="41"/>
      <c r="Q766" s="41"/>
      <c r="R766" s="80"/>
      <c r="S766" s="67"/>
      <c r="T766" s="80"/>
    </row>
    <row r="767" spans="2:20" x14ac:dyDescent="0.35">
      <c r="B767" s="39"/>
      <c r="C767" s="78"/>
      <c r="D767" s="79"/>
      <c r="E767" s="79"/>
      <c r="F767" s="79"/>
      <c r="G767" s="80"/>
      <c r="H767" s="67"/>
      <c r="I767" s="67"/>
      <c r="J767" s="80"/>
      <c r="K767" s="80"/>
      <c r="L767" s="41"/>
      <c r="M767" s="41"/>
      <c r="N767" s="80"/>
      <c r="O767" s="80"/>
      <c r="P767" s="41"/>
      <c r="Q767" s="41"/>
      <c r="R767" s="80"/>
      <c r="S767" s="67"/>
      <c r="T767" s="80"/>
    </row>
    <row r="768" spans="2:20" x14ac:dyDescent="0.35">
      <c r="B768" s="39"/>
      <c r="C768" s="78"/>
      <c r="D768" s="79"/>
      <c r="E768" s="79"/>
      <c r="F768" s="79"/>
      <c r="G768" s="80"/>
      <c r="H768" s="67"/>
      <c r="I768" s="67"/>
      <c r="J768" s="80"/>
      <c r="K768" s="80"/>
      <c r="L768" s="41"/>
      <c r="M768" s="41"/>
      <c r="N768" s="80"/>
      <c r="O768" s="80"/>
      <c r="P768" s="41"/>
      <c r="Q768" s="41"/>
      <c r="R768" s="80"/>
      <c r="S768" s="67"/>
      <c r="T768" s="80"/>
    </row>
    <row r="769" spans="2:20" x14ac:dyDescent="0.35">
      <c r="B769" s="39"/>
      <c r="C769" s="78"/>
      <c r="D769" s="79"/>
      <c r="E769" s="79"/>
      <c r="F769" s="79"/>
      <c r="G769" s="80"/>
      <c r="H769" s="67"/>
      <c r="I769" s="67"/>
      <c r="J769" s="80"/>
      <c r="K769" s="80"/>
      <c r="L769" s="41"/>
      <c r="M769" s="41"/>
      <c r="N769" s="80"/>
      <c r="O769" s="80"/>
      <c r="P769" s="41"/>
      <c r="Q769" s="41"/>
      <c r="R769" s="80"/>
      <c r="S769" s="67"/>
      <c r="T769" s="80"/>
    </row>
    <row r="770" spans="2:20" x14ac:dyDescent="0.35">
      <c r="B770" s="39"/>
      <c r="C770" s="78"/>
      <c r="D770" s="79"/>
      <c r="E770" s="79"/>
      <c r="F770" s="79"/>
      <c r="G770" s="80"/>
      <c r="H770" s="67"/>
      <c r="I770" s="67"/>
      <c r="J770" s="80"/>
      <c r="K770" s="80"/>
      <c r="L770" s="41"/>
      <c r="M770" s="41"/>
      <c r="N770" s="80"/>
      <c r="O770" s="80"/>
      <c r="P770" s="41"/>
      <c r="Q770" s="41"/>
      <c r="R770" s="80"/>
      <c r="S770" s="67"/>
      <c r="T770" s="80"/>
    </row>
    <row r="771" spans="2:20" x14ac:dyDescent="0.35">
      <c r="B771" s="39"/>
      <c r="C771" s="78"/>
      <c r="D771" s="79"/>
      <c r="E771" s="79"/>
      <c r="F771" s="79"/>
      <c r="G771" s="80"/>
      <c r="H771" s="67"/>
      <c r="I771" s="67"/>
      <c r="J771" s="80"/>
      <c r="K771" s="80"/>
      <c r="L771" s="41"/>
      <c r="M771" s="41"/>
      <c r="N771" s="80"/>
      <c r="O771" s="80"/>
      <c r="P771" s="41"/>
      <c r="Q771" s="41"/>
      <c r="R771" s="80"/>
      <c r="S771" s="67"/>
      <c r="T771" s="80"/>
    </row>
    <row r="772" spans="2:20" x14ac:dyDescent="0.35">
      <c r="B772" s="39"/>
      <c r="C772" s="78"/>
      <c r="D772" s="79"/>
      <c r="E772" s="79"/>
      <c r="F772" s="79"/>
      <c r="G772" s="80"/>
      <c r="H772" s="67"/>
      <c r="I772" s="67"/>
      <c r="J772" s="80"/>
      <c r="K772" s="80"/>
      <c r="L772" s="41"/>
      <c r="M772" s="41"/>
      <c r="N772" s="80"/>
      <c r="O772" s="80"/>
      <c r="P772" s="41"/>
      <c r="Q772" s="41"/>
      <c r="R772" s="80"/>
      <c r="S772" s="67"/>
      <c r="T772" s="80"/>
    </row>
    <row r="773" spans="2:20" x14ac:dyDescent="0.35">
      <c r="B773" s="39"/>
      <c r="C773" s="78"/>
      <c r="D773" s="79"/>
      <c r="E773" s="79"/>
      <c r="F773" s="79"/>
      <c r="G773" s="80"/>
      <c r="H773" s="67"/>
      <c r="I773" s="67"/>
      <c r="J773" s="80"/>
      <c r="K773" s="80"/>
      <c r="L773" s="41"/>
      <c r="M773" s="41"/>
      <c r="N773" s="80"/>
      <c r="O773" s="80"/>
      <c r="P773" s="41"/>
      <c r="Q773" s="41"/>
      <c r="R773" s="80"/>
      <c r="S773" s="67"/>
      <c r="T773" s="80"/>
    </row>
    <row r="774" spans="2:20" x14ac:dyDescent="0.35">
      <c r="B774" s="39"/>
      <c r="C774" s="78"/>
      <c r="D774" s="79"/>
      <c r="E774" s="79"/>
      <c r="F774" s="79"/>
      <c r="G774" s="80"/>
      <c r="H774" s="67"/>
      <c r="I774" s="67"/>
      <c r="J774" s="80"/>
      <c r="K774" s="80"/>
      <c r="L774" s="41"/>
      <c r="M774" s="41"/>
      <c r="N774" s="80"/>
      <c r="O774" s="80"/>
      <c r="P774" s="41"/>
      <c r="Q774" s="41"/>
      <c r="R774" s="80"/>
      <c r="S774" s="67"/>
      <c r="T774" s="80"/>
    </row>
    <row r="775" spans="2:20" x14ac:dyDescent="0.35">
      <c r="B775" s="39"/>
      <c r="C775" s="78"/>
      <c r="D775" s="79"/>
      <c r="E775" s="79"/>
      <c r="F775" s="79"/>
      <c r="G775" s="80"/>
      <c r="H775" s="67"/>
      <c r="I775" s="67"/>
      <c r="J775" s="80"/>
      <c r="K775" s="80"/>
      <c r="L775" s="41"/>
      <c r="M775" s="41"/>
      <c r="N775" s="80"/>
      <c r="O775" s="80"/>
      <c r="P775" s="41"/>
      <c r="Q775" s="41"/>
      <c r="R775" s="80"/>
      <c r="S775" s="67"/>
      <c r="T775" s="80"/>
    </row>
    <row r="776" spans="2:20" x14ac:dyDescent="0.35">
      <c r="B776" s="39"/>
      <c r="C776" s="78"/>
      <c r="D776" s="79"/>
      <c r="E776" s="79"/>
      <c r="F776" s="79"/>
      <c r="G776" s="80"/>
      <c r="H776" s="67"/>
      <c r="I776" s="67"/>
      <c r="J776" s="80"/>
      <c r="K776" s="80"/>
      <c r="L776" s="41"/>
      <c r="M776" s="41"/>
      <c r="N776" s="80"/>
      <c r="O776" s="80"/>
      <c r="P776" s="41"/>
      <c r="Q776" s="41"/>
      <c r="R776" s="80"/>
      <c r="S776" s="67"/>
      <c r="T776" s="80"/>
    </row>
    <row r="777" spans="2:20" x14ac:dyDescent="0.35">
      <c r="B777" s="39"/>
      <c r="C777" s="78"/>
      <c r="D777" s="79"/>
      <c r="E777" s="79"/>
      <c r="F777" s="79"/>
      <c r="G777" s="80"/>
      <c r="H777" s="67"/>
      <c r="I777" s="67"/>
      <c r="J777" s="80"/>
      <c r="K777" s="80"/>
      <c r="L777" s="41"/>
      <c r="M777" s="41"/>
      <c r="N777" s="80"/>
      <c r="O777" s="80"/>
      <c r="P777" s="41"/>
      <c r="Q777" s="41"/>
      <c r="R777" s="80"/>
      <c r="S777" s="67"/>
      <c r="T777" s="80"/>
    </row>
    <row r="778" spans="2:20" x14ac:dyDescent="0.35">
      <c r="B778" s="39"/>
      <c r="C778" s="78"/>
      <c r="D778" s="79"/>
      <c r="E778" s="79"/>
      <c r="F778" s="79"/>
      <c r="G778" s="80"/>
      <c r="H778" s="67"/>
      <c r="I778" s="67"/>
      <c r="J778" s="80"/>
      <c r="K778" s="80"/>
      <c r="L778" s="41"/>
      <c r="M778" s="41"/>
      <c r="N778" s="80"/>
      <c r="O778" s="80"/>
      <c r="P778" s="41"/>
      <c r="Q778" s="41"/>
      <c r="R778" s="80"/>
      <c r="S778" s="67"/>
      <c r="T778" s="80"/>
    </row>
    <row r="779" spans="2:20" x14ac:dyDescent="0.35">
      <c r="B779" s="39"/>
      <c r="C779" s="78"/>
      <c r="D779" s="79"/>
      <c r="E779" s="79"/>
      <c r="F779" s="79"/>
      <c r="G779" s="80"/>
      <c r="H779" s="67"/>
      <c r="I779" s="67"/>
      <c r="J779" s="80"/>
      <c r="K779" s="80"/>
      <c r="L779" s="41"/>
      <c r="M779" s="41"/>
      <c r="N779" s="80"/>
      <c r="O779" s="80"/>
      <c r="P779" s="41"/>
      <c r="Q779" s="41"/>
      <c r="R779" s="80"/>
      <c r="S779" s="67"/>
      <c r="T779" s="80"/>
    </row>
    <row r="780" spans="2:20" x14ac:dyDescent="0.35">
      <c r="B780" s="39"/>
      <c r="C780" s="78"/>
      <c r="D780" s="79"/>
      <c r="E780" s="79"/>
      <c r="F780" s="79"/>
      <c r="G780" s="80"/>
      <c r="H780" s="67"/>
      <c r="I780" s="67"/>
      <c r="J780" s="80"/>
      <c r="K780" s="80"/>
      <c r="L780" s="41"/>
      <c r="M780" s="41"/>
      <c r="N780" s="80"/>
      <c r="O780" s="80"/>
      <c r="P780" s="41"/>
      <c r="Q780" s="41"/>
      <c r="R780" s="80"/>
      <c r="S780" s="67"/>
      <c r="T780" s="80"/>
    </row>
    <row r="781" spans="2:20" x14ac:dyDescent="0.35">
      <c r="B781" s="39"/>
      <c r="C781" s="78"/>
      <c r="D781" s="79"/>
      <c r="E781" s="79"/>
      <c r="F781" s="79"/>
      <c r="G781" s="80"/>
      <c r="H781" s="67"/>
      <c r="I781" s="67"/>
      <c r="J781" s="80"/>
      <c r="K781" s="80"/>
      <c r="L781" s="41"/>
      <c r="M781" s="41"/>
      <c r="N781" s="80"/>
      <c r="O781" s="80"/>
      <c r="P781" s="41"/>
      <c r="Q781" s="41"/>
      <c r="R781" s="80"/>
      <c r="S781" s="67"/>
      <c r="T781" s="80"/>
    </row>
    <row r="782" spans="2:20" x14ac:dyDescent="0.35">
      <c r="B782" s="39"/>
      <c r="C782" s="78"/>
      <c r="D782" s="79"/>
      <c r="E782" s="79"/>
      <c r="F782" s="79"/>
      <c r="G782" s="80"/>
      <c r="H782" s="67"/>
      <c r="I782" s="67"/>
      <c r="J782" s="80"/>
      <c r="K782" s="80"/>
      <c r="L782" s="41"/>
      <c r="M782" s="41"/>
      <c r="N782" s="80"/>
      <c r="O782" s="80"/>
      <c r="P782" s="41"/>
      <c r="Q782" s="41"/>
      <c r="R782" s="80"/>
      <c r="S782" s="67"/>
      <c r="T782" s="80"/>
    </row>
    <row r="783" spans="2:20" x14ac:dyDescent="0.35">
      <c r="B783" s="39"/>
      <c r="C783" s="78"/>
      <c r="D783" s="79"/>
      <c r="E783" s="79"/>
      <c r="F783" s="79"/>
      <c r="G783" s="80"/>
      <c r="H783" s="67"/>
      <c r="I783" s="67"/>
      <c r="J783" s="80"/>
      <c r="K783" s="80"/>
      <c r="L783" s="41"/>
      <c r="M783" s="41"/>
      <c r="N783" s="80"/>
      <c r="O783" s="80"/>
      <c r="P783" s="41"/>
      <c r="Q783" s="41"/>
      <c r="R783" s="80"/>
      <c r="S783" s="67"/>
      <c r="T783" s="80"/>
    </row>
    <row r="784" spans="2:20" x14ac:dyDescent="0.35">
      <c r="B784" s="39"/>
      <c r="C784" s="78"/>
      <c r="D784" s="79"/>
      <c r="E784" s="79"/>
      <c r="F784" s="79"/>
      <c r="G784" s="80"/>
      <c r="H784" s="67"/>
      <c r="I784" s="67"/>
      <c r="J784" s="80"/>
      <c r="K784" s="80"/>
      <c r="L784" s="41"/>
      <c r="M784" s="41"/>
      <c r="N784" s="80"/>
      <c r="O784" s="80"/>
      <c r="P784" s="41"/>
      <c r="Q784" s="41"/>
      <c r="R784" s="80"/>
      <c r="S784" s="67"/>
      <c r="T784" s="80"/>
    </row>
    <row r="785" spans="2:20" x14ac:dyDescent="0.35">
      <c r="B785" s="39"/>
      <c r="C785" s="78"/>
      <c r="D785" s="79"/>
      <c r="E785" s="79"/>
      <c r="F785" s="79"/>
      <c r="G785" s="80"/>
      <c r="H785" s="67"/>
      <c r="I785" s="67"/>
      <c r="J785" s="80"/>
      <c r="K785" s="80"/>
      <c r="L785" s="41"/>
      <c r="M785" s="41"/>
      <c r="N785" s="80"/>
      <c r="O785" s="80"/>
      <c r="P785" s="41"/>
      <c r="Q785" s="41"/>
      <c r="R785" s="80"/>
      <c r="S785" s="67"/>
      <c r="T785" s="80"/>
    </row>
    <row r="786" spans="2:20" x14ac:dyDescent="0.35">
      <c r="B786" s="39"/>
      <c r="C786" s="78"/>
      <c r="D786" s="79"/>
      <c r="E786" s="79"/>
      <c r="F786" s="79"/>
      <c r="G786" s="80"/>
      <c r="H786" s="67"/>
      <c r="I786" s="67"/>
      <c r="J786" s="80"/>
      <c r="K786" s="80"/>
      <c r="L786" s="41"/>
      <c r="M786" s="41"/>
      <c r="N786" s="80"/>
      <c r="O786" s="80"/>
      <c r="P786" s="41"/>
      <c r="Q786" s="41"/>
      <c r="R786" s="80"/>
      <c r="S786" s="67"/>
      <c r="T786" s="80"/>
    </row>
    <row r="787" spans="2:20" x14ac:dyDescent="0.35">
      <c r="B787" s="39"/>
      <c r="C787" s="78"/>
      <c r="D787" s="79"/>
      <c r="E787" s="79"/>
      <c r="F787" s="79"/>
      <c r="G787" s="80"/>
      <c r="H787" s="67"/>
      <c r="I787" s="67"/>
      <c r="J787" s="80"/>
      <c r="K787" s="80"/>
      <c r="L787" s="41"/>
      <c r="M787" s="41"/>
      <c r="N787" s="80"/>
      <c r="O787" s="80"/>
      <c r="P787" s="41"/>
      <c r="Q787" s="41"/>
      <c r="R787" s="80"/>
      <c r="S787" s="67"/>
      <c r="T787" s="80"/>
    </row>
    <row r="788" spans="2:20" x14ac:dyDescent="0.35">
      <c r="B788" s="39"/>
      <c r="C788" s="78"/>
      <c r="D788" s="79"/>
      <c r="E788" s="79"/>
      <c r="F788" s="79"/>
      <c r="G788" s="80"/>
      <c r="H788" s="67"/>
      <c r="I788" s="67"/>
      <c r="J788" s="80"/>
      <c r="K788" s="80"/>
      <c r="L788" s="41"/>
      <c r="M788" s="41"/>
      <c r="N788" s="80"/>
      <c r="O788" s="80"/>
      <c r="P788" s="41"/>
      <c r="Q788" s="41"/>
      <c r="R788" s="80"/>
      <c r="S788" s="67"/>
      <c r="T788" s="80"/>
    </row>
    <row r="789" spans="2:20" x14ac:dyDescent="0.35">
      <c r="B789" s="39"/>
      <c r="C789" s="78"/>
      <c r="D789" s="79"/>
      <c r="E789" s="79"/>
      <c r="F789" s="79"/>
      <c r="G789" s="80"/>
      <c r="H789" s="67"/>
      <c r="I789" s="67"/>
      <c r="J789" s="80"/>
      <c r="K789" s="80"/>
      <c r="L789" s="41"/>
      <c r="M789" s="41"/>
      <c r="N789" s="80"/>
      <c r="O789" s="80"/>
      <c r="P789" s="41"/>
      <c r="Q789" s="41"/>
      <c r="R789" s="80"/>
      <c r="S789" s="67"/>
      <c r="T789" s="80"/>
    </row>
    <row r="790" spans="2:20" x14ac:dyDescent="0.35">
      <c r="B790" s="39"/>
      <c r="C790" s="78"/>
      <c r="D790" s="79"/>
      <c r="E790" s="79"/>
      <c r="F790" s="79"/>
      <c r="G790" s="80"/>
      <c r="H790" s="67"/>
      <c r="I790" s="67"/>
      <c r="J790" s="80"/>
      <c r="K790" s="80"/>
      <c r="L790" s="41"/>
      <c r="M790" s="41"/>
      <c r="N790" s="80"/>
      <c r="O790" s="80"/>
      <c r="P790" s="41"/>
      <c r="Q790" s="41"/>
      <c r="R790" s="80"/>
      <c r="S790" s="67"/>
      <c r="T790" s="80"/>
    </row>
    <row r="791" spans="2:20" x14ac:dyDescent="0.35">
      <c r="B791" s="39"/>
      <c r="C791" s="78"/>
      <c r="D791" s="79"/>
      <c r="E791" s="79"/>
      <c r="F791" s="79"/>
      <c r="G791" s="80"/>
      <c r="H791" s="67"/>
      <c r="I791" s="67"/>
      <c r="J791" s="80"/>
      <c r="K791" s="80"/>
      <c r="L791" s="41"/>
      <c r="M791" s="41"/>
      <c r="N791" s="80"/>
      <c r="O791" s="80"/>
      <c r="P791" s="41"/>
      <c r="Q791" s="41"/>
      <c r="R791" s="80"/>
      <c r="S791" s="67"/>
      <c r="T791" s="80"/>
    </row>
    <row r="792" spans="2:20" x14ac:dyDescent="0.35">
      <c r="B792" s="39"/>
      <c r="C792" s="78"/>
      <c r="D792" s="79"/>
      <c r="E792" s="79"/>
      <c r="F792" s="79"/>
      <c r="G792" s="80"/>
      <c r="H792" s="67"/>
      <c r="I792" s="67"/>
      <c r="J792" s="80"/>
      <c r="K792" s="80"/>
      <c r="L792" s="41"/>
      <c r="M792" s="41"/>
      <c r="N792" s="80"/>
      <c r="O792" s="80"/>
      <c r="P792" s="41"/>
      <c r="Q792" s="41"/>
      <c r="R792" s="80"/>
      <c r="S792" s="67"/>
      <c r="T792" s="80"/>
    </row>
    <row r="793" spans="2:20" x14ac:dyDescent="0.35">
      <c r="B793" s="39"/>
      <c r="C793" s="78"/>
      <c r="D793" s="79"/>
      <c r="E793" s="79"/>
      <c r="F793" s="79"/>
      <c r="G793" s="80"/>
      <c r="H793" s="67"/>
      <c r="I793" s="67"/>
      <c r="J793" s="80"/>
      <c r="K793" s="80"/>
      <c r="L793" s="41"/>
      <c r="M793" s="41"/>
      <c r="N793" s="80"/>
      <c r="O793" s="80"/>
      <c r="P793" s="41"/>
      <c r="Q793" s="41"/>
      <c r="R793" s="80"/>
      <c r="S793" s="67"/>
      <c r="T793" s="80"/>
    </row>
    <row r="794" spans="2:20" x14ac:dyDescent="0.35">
      <c r="B794" s="39"/>
      <c r="C794" s="78"/>
      <c r="D794" s="79"/>
      <c r="E794" s="79"/>
      <c r="F794" s="79"/>
      <c r="G794" s="80"/>
      <c r="H794" s="67"/>
      <c r="I794" s="67"/>
      <c r="J794" s="80"/>
      <c r="K794" s="80"/>
      <c r="L794" s="41"/>
      <c r="M794" s="41"/>
      <c r="N794" s="80"/>
      <c r="O794" s="80"/>
      <c r="P794" s="41"/>
      <c r="Q794" s="41"/>
      <c r="R794" s="80"/>
      <c r="S794" s="67"/>
      <c r="T794" s="80"/>
    </row>
    <row r="795" spans="2:20" x14ac:dyDescent="0.35">
      <c r="B795" s="39"/>
      <c r="C795" s="78"/>
      <c r="D795" s="79"/>
      <c r="E795" s="79"/>
      <c r="F795" s="79"/>
      <c r="G795" s="80"/>
      <c r="H795" s="67"/>
      <c r="I795" s="67"/>
      <c r="J795" s="80"/>
      <c r="K795" s="80"/>
      <c r="L795" s="41"/>
      <c r="M795" s="41"/>
      <c r="N795" s="80"/>
      <c r="O795" s="80"/>
      <c r="P795" s="41"/>
      <c r="Q795" s="41"/>
      <c r="R795" s="80"/>
      <c r="S795" s="67"/>
      <c r="T795" s="80"/>
    </row>
    <row r="796" spans="2:20" x14ac:dyDescent="0.35">
      <c r="B796" s="39"/>
      <c r="C796" s="78"/>
      <c r="D796" s="79"/>
      <c r="E796" s="79"/>
      <c r="F796" s="79"/>
      <c r="G796" s="80"/>
      <c r="H796" s="67"/>
      <c r="I796" s="67"/>
      <c r="J796" s="80"/>
      <c r="K796" s="80"/>
      <c r="L796" s="41"/>
      <c r="M796" s="41"/>
      <c r="N796" s="80"/>
      <c r="O796" s="80"/>
      <c r="P796" s="41"/>
      <c r="Q796" s="41"/>
      <c r="R796" s="80"/>
      <c r="S796" s="67"/>
      <c r="T796" s="80"/>
    </row>
    <row r="797" spans="2:20" x14ac:dyDescent="0.35">
      <c r="B797" s="39"/>
      <c r="C797" s="78"/>
      <c r="D797" s="79"/>
      <c r="E797" s="79"/>
      <c r="F797" s="79"/>
      <c r="G797" s="80"/>
      <c r="H797" s="67"/>
      <c r="I797" s="67"/>
      <c r="J797" s="80"/>
      <c r="K797" s="80"/>
      <c r="L797" s="41"/>
      <c r="M797" s="41"/>
      <c r="N797" s="80"/>
      <c r="O797" s="80"/>
      <c r="P797" s="41"/>
      <c r="Q797" s="41"/>
      <c r="R797" s="80"/>
      <c r="S797" s="67"/>
      <c r="T797" s="80"/>
    </row>
    <row r="798" spans="2:20" x14ac:dyDescent="0.35">
      <c r="B798" s="39"/>
      <c r="C798" s="78"/>
      <c r="D798" s="79"/>
      <c r="E798" s="79"/>
      <c r="F798" s="79"/>
      <c r="G798" s="80"/>
      <c r="H798" s="67"/>
      <c r="I798" s="67"/>
      <c r="J798" s="80"/>
      <c r="K798" s="80"/>
      <c r="L798" s="41"/>
      <c r="M798" s="41"/>
      <c r="N798" s="80"/>
      <c r="O798" s="80"/>
      <c r="P798" s="41"/>
      <c r="Q798" s="41"/>
      <c r="R798" s="80"/>
      <c r="S798" s="67"/>
      <c r="T798" s="80"/>
    </row>
    <row r="799" spans="2:20" x14ac:dyDescent="0.35">
      <c r="B799" s="39"/>
      <c r="C799" s="78"/>
      <c r="D799" s="79"/>
      <c r="E799" s="79"/>
      <c r="F799" s="79"/>
      <c r="G799" s="80"/>
      <c r="H799" s="67"/>
      <c r="I799" s="67"/>
      <c r="J799" s="80"/>
      <c r="K799" s="80"/>
      <c r="L799" s="41"/>
      <c r="M799" s="41"/>
      <c r="N799" s="80"/>
      <c r="O799" s="80"/>
      <c r="P799" s="41"/>
      <c r="Q799" s="41"/>
      <c r="R799" s="80"/>
      <c r="S799" s="67"/>
      <c r="T799" s="80"/>
    </row>
    <row r="800" spans="2:20" x14ac:dyDescent="0.35">
      <c r="B800" s="39"/>
      <c r="C800" s="78"/>
      <c r="D800" s="79"/>
      <c r="E800" s="79"/>
      <c r="F800" s="79"/>
      <c r="G800" s="80"/>
      <c r="H800" s="67"/>
      <c r="I800" s="67"/>
      <c r="J800" s="80"/>
      <c r="K800" s="80"/>
      <c r="L800" s="41"/>
      <c r="M800" s="41"/>
      <c r="N800" s="80"/>
      <c r="O800" s="80"/>
      <c r="P800" s="41"/>
      <c r="Q800" s="41"/>
      <c r="R800" s="80"/>
      <c r="S800" s="67"/>
      <c r="T800" s="80"/>
    </row>
    <row r="801" spans="2:20" x14ac:dyDescent="0.35">
      <c r="B801" s="39"/>
      <c r="C801" s="78"/>
      <c r="D801" s="79"/>
      <c r="E801" s="79"/>
      <c r="F801" s="79"/>
      <c r="G801" s="80"/>
      <c r="H801" s="67"/>
      <c r="I801" s="67"/>
      <c r="J801" s="80"/>
      <c r="K801" s="80"/>
      <c r="L801" s="41"/>
      <c r="M801" s="41"/>
      <c r="N801" s="80"/>
      <c r="O801" s="80"/>
      <c r="P801" s="41"/>
      <c r="Q801" s="41"/>
      <c r="R801" s="80"/>
      <c r="S801" s="67"/>
      <c r="T801" s="80"/>
    </row>
    <row r="802" spans="2:20" x14ac:dyDescent="0.35">
      <c r="B802" s="39"/>
      <c r="C802" s="78"/>
      <c r="D802" s="79"/>
      <c r="E802" s="79"/>
      <c r="F802" s="79"/>
      <c r="G802" s="80"/>
      <c r="H802" s="67"/>
      <c r="I802" s="67"/>
      <c r="J802" s="80"/>
      <c r="K802" s="80"/>
      <c r="L802" s="41"/>
      <c r="M802" s="41"/>
      <c r="N802" s="80"/>
      <c r="O802" s="80"/>
      <c r="P802" s="41"/>
      <c r="Q802" s="41"/>
      <c r="R802" s="80"/>
      <c r="S802" s="67"/>
      <c r="T802" s="80"/>
    </row>
    <row r="803" spans="2:20" x14ac:dyDescent="0.35">
      <c r="B803" s="39"/>
      <c r="C803" s="78"/>
      <c r="D803" s="79"/>
      <c r="E803" s="79"/>
      <c r="F803" s="79"/>
      <c r="G803" s="80"/>
      <c r="H803" s="67"/>
      <c r="I803" s="67"/>
      <c r="J803" s="80"/>
      <c r="K803" s="80"/>
      <c r="L803" s="41"/>
      <c r="M803" s="41"/>
      <c r="N803" s="80"/>
      <c r="O803" s="80"/>
      <c r="P803" s="41"/>
      <c r="Q803" s="41"/>
      <c r="R803" s="80"/>
      <c r="S803" s="67"/>
      <c r="T803" s="80"/>
    </row>
    <row r="804" spans="2:20" x14ac:dyDescent="0.35">
      <c r="B804" s="39"/>
      <c r="C804" s="78"/>
      <c r="D804" s="79"/>
      <c r="E804" s="79"/>
      <c r="F804" s="79"/>
      <c r="G804" s="80"/>
      <c r="H804" s="67"/>
      <c r="I804" s="67"/>
      <c r="J804" s="80"/>
      <c r="K804" s="80"/>
      <c r="L804" s="41"/>
      <c r="M804" s="41"/>
      <c r="N804" s="80"/>
      <c r="O804" s="80"/>
      <c r="P804" s="41"/>
      <c r="Q804" s="41"/>
      <c r="R804" s="80"/>
      <c r="S804" s="67"/>
      <c r="T804" s="80"/>
    </row>
    <row r="805" spans="2:20" x14ac:dyDescent="0.35">
      <c r="B805" s="39"/>
      <c r="C805" s="78"/>
      <c r="D805" s="79"/>
      <c r="E805" s="79"/>
      <c r="F805" s="79"/>
      <c r="G805" s="80"/>
      <c r="H805" s="67"/>
      <c r="I805" s="67"/>
      <c r="J805" s="80"/>
      <c r="K805" s="80"/>
      <c r="L805" s="41"/>
      <c r="M805" s="41"/>
      <c r="N805" s="80"/>
      <c r="O805" s="80"/>
      <c r="P805" s="41"/>
      <c r="Q805" s="41"/>
      <c r="R805" s="80"/>
      <c r="S805" s="67"/>
      <c r="T805" s="80"/>
    </row>
    <row r="806" spans="2:20" x14ac:dyDescent="0.35">
      <c r="B806" s="39"/>
      <c r="C806" s="78"/>
      <c r="D806" s="79"/>
      <c r="E806" s="79"/>
      <c r="F806" s="79"/>
      <c r="G806" s="80"/>
      <c r="H806" s="67"/>
      <c r="I806" s="67"/>
      <c r="J806" s="80"/>
      <c r="K806" s="80"/>
      <c r="L806" s="41"/>
      <c r="M806" s="41"/>
      <c r="N806" s="80"/>
      <c r="O806" s="80"/>
      <c r="P806" s="41"/>
      <c r="Q806" s="41"/>
      <c r="R806" s="80"/>
      <c r="S806" s="67"/>
      <c r="T806" s="80"/>
    </row>
    <row r="807" spans="2:20" x14ac:dyDescent="0.35">
      <c r="B807" s="39"/>
      <c r="C807" s="78"/>
      <c r="D807" s="79"/>
      <c r="E807" s="79"/>
      <c r="F807" s="79"/>
      <c r="G807" s="80"/>
      <c r="H807" s="67"/>
      <c r="I807" s="67"/>
      <c r="J807" s="80"/>
      <c r="K807" s="80"/>
      <c r="L807" s="41"/>
      <c r="M807" s="41"/>
      <c r="N807" s="80"/>
      <c r="O807" s="80"/>
      <c r="P807" s="41"/>
      <c r="Q807" s="41"/>
      <c r="R807" s="80"/>
      <c r="S807" s="67"/>
      <c r="T807" s="80"/>
    </row>
    <row r="808" spans="2:20" x14ac:dyDescent="0.35">
      <c r="B808" s="39"/>
      <c r="C808" s="78"/>
      <c r="D808" s="79"/>
      <c r="E808" s="79"/>
      <c r="F808" s="79"/>
      <c r="G808" s="80"/>
      <c r="H808" s="67"/>
      <c r="I808" s="67"/>
      <c r="J808" s="80"/>
      <c r="K808" s="80"/>
      <c r="L808" s="41"/>
      <c r="M808" s="41"/>
      <c r="N808" s="80"/>
      <c r="O808" s="80"/>
      <c r="P808" s="41"/>
      <c r="Q808" s="41"/>
      <c r="R808" s="80"/>
      <c r="S808" s="67"/>
      <c r="T808" s="80"/>
    </row>
    <row r="809" spans="2:20" x14ac:dyDescent="0.35">
      <c r="B809" s="39"/>
      <c r="C809" s="78"/>
      <c r="D809" s="79"/>
      <c r="E809" s="79"/>
      <c r="F809" s="79"/>
      <c r="G809" s="80"/>
      <c r="H809" s="67"/>
      <c r="I809" s="67"/>
      <c r="J809" s="80"/>
      <c r="K809" s="80"/>
      <c r="L809" s="41"/>
      <c r="M809" s="41"/>
      <c r="N809" s="80"/>
      <c r="O809" s="80"/>
      <c r="P809" s="41"/>
      <c r="Q809" s="41"/>
      <c r="R809" s="80"/>
      <c r="S809" s="67"/>
      <c r="T809" s="80"/>
    </row>
    <row r="810" spans="2:20" x14ac:dyDescent="0.35">
      <c r="B810" s="39"/>
      <c r="C810" s="78"/>
      <c r="D810" s="79"/>
      <c r="E810" s="79"/>
      <c r="F810" s="79"/>
      <c r="G810" s="80"/>
      <c r="H810" s="67"/>
      <c r="I810" s="67"/>
      <c r="J810" s="80"/>
      <c r="K810" s="80"/>
      <c r="L810" s="41"/>
      <c r="M810" s="41"/>
      <c r="N810" s="80"/>
      <c r="O810" s="80"/>
      <c r="P810" s="41"/>
      <c r="Q810" s="41"/>
      <c r="R810" s="80"/>
      <c r="S810" s="67"/>
      <c r="T810" s="80"/>
    </row>
    <row r="811" spans="2:20" x14ac:dyDescent="0.35">
      <c r="B811" s="39"/>
      <c r="C811" s="78"/>
      <c r="D811" s="79"/>
      <c r="E811" s="79"/>
      <c r="F811" s="79"/>
      <c r="G811" s="80"/>
      <c r="H811" s="67"/>
      <c r="I811" s="67"/>
      <c r="J811" s="80"/>
      <c r="K811" s="80"/>
      <c r="L811" s="41"/>
      <c r="M811" s="41"/>
      <c r="N811" s="80"/>
      <c r="O811" s="80"/>
      <c r="P811" s="41"/>
      <c r="Q811" s="41"/>
      <c r="R811" s="80"/>
      <c r="S811" s="67"/>
      <c r="T811" s="80"/>
    </row>
    <row r="812" spans="2:20" x14ac:dyDescent="0.35">
      <c r="B812" s="39"/>
      <c r="C812" s="78"/>
      <c r="D812" s="79"/>
      <c r="E812" s="79"/>
      <c r="F812" s="79"/>
      <c r="G812" s="80"/>
      <c r="H812" s="67"/>
      <c r="I812" s="67"/>
      <c r="J812" s="80"/>
      <c r="K812" s="80"/>
      <c r="L812" s="41"/>
      <c r="M812" s="41"/>
      <c r="N812" s="80"/>
      <c r="O812" s="80"/>
      <c r="P812" s="41"/>
      <c r="Q812" s="41"/>
      <c r="R812" s="80"/>
      <c r="S812" s="67"/>
      <c r="T812" s="80"/>
    </row>
    <row r="813" spans="2:20" x14ac:dyDescent="0.35">
      <c r="B813" s="39"/>
      <c r="C813" s="78"/>
      <c r="D813" s="79"/>
      <c r="E813" s="79"/>
      <c r="F813" s="79"/>
      <c r="G813" s="80"/>
      <c r="H813" s="67"/>
      <c r="I813" s="67"/>
      <c r="J813" s="80"/>
      <c r="K813" s="80"/>
      <c r="L813" s="41"/>
      <c r="M813" s="41"/>
      <c r="N813" s="80"/>
      <c r="O813" s="80"/>
      <c r="P813" s="41"/>
      <c r="Q813" s="41"/>
      <c r="R813" s="80"/>
      <c r="S813" s="67"/>
      <c r="T813" s="80"/>
    </row>
    <row r="814" spans="2:20" x14ac:dyDescent="0.35">
      <c r="B814" s="39"/>
      <c r="C814" s="78"/>
      <c r="D814" s="79"/>
      <c r="E814" s="79"/>
      <c r="F814" s="79"/>
      <c r="G814" s="80"/>
      <c r="H814" s="67"/>
      <c r="I814" s="67"/>
      <c r="J814" s="80"/>
      <c r="K814" s="80"/>
      <c r="L814" s="41"/>
      <c r="M814" s="41"/>
      <c r="N814" s="80"/>
      <c r="O814" s="80"/>
      <c r="P814" s="41"/>
      <c r="Q814" s="41"/>
      <c r="R814" s="80"/>
      <c r="S814" s="67"/>
      <c r="T814" s="80"/>
    </row>
    <row r="815" spans="2:20" x14ac:dyDescent="0.35">
      <c r="B815" s="39"/>
      <c r="C815" s="78"/>
      <c r="D815" s="79"/>
      <c r="E815" s="79"/>
      <c r="F815" s="79"/>
      <c r="G815" s="80"/>
      <c r="H815" s="67"/>
      <c r="I815" s="67"/>
      <c r="J815" s="80"/>
      <c r="K815" s="80"/>
      <c r="L815" s="41"/>
      <c r="M815" s="41"/>
      <c r="N815" s="80"/>
      <c r="O815" s="80"/>
      <c r="P815" s="41"/>
      <c r="Q815" s="41"/>
      <c r="R815" s="80"/>
      <c r="S815" s="67"/>
      <c r="T815" s="80"/>
    </row>
    <row r="816" spans="2:20" x14ac:dyDescent="0.35">
      <c r="B816" s="39"/>
      <c r="C816" s="78"/>
      <c r="D816" s="79"/>
      <c r="E816" s="79"/>
      <c r="F816" s="79"/>
      <c r="G816" s="80"/>
      <c r="H816" s="67"/>
      <c r="I816" s="67"/>
      <c r="J816" s="80"/>
      <c r="K816" s="80"/>
      <c r="L816" s="41"/>
      <c r="M816" s="41"/>
      <c r="N816" s="80"/>
      <c r="O816" s="80"/>
      <c r="P816" s="41"/>
      <c r="Q816" s="41"/>
      <c r="R816" s="80"/>
      <c r="S816" s="67"/>
      <c r="T816" s="80"/>
    </row>
    <row r="817" spans="2:20" x14ac:dyDescent="0.35">
      <c r="B817" s="39"/>
      <c r="C817" s="78"/>
      <c r="D817" s="79"/>
      <c r="E817" s="79"/>
      <c r="F817" s="79"/>
      <c r="G817" s="80"/>
      <c r="H817" s="67"/>
      <c r="I817" s="67"/>
      <c r="J817" s="80"/>
      <c r="K817" s="80"/>
      <c r="L817" s="41"/>
      <c r="M817" s="41"/>
      <c r="N817" s="80"/>
      <c r="O817" s="80"/>
      <c r="P817" s="41"/>
      <c r="Q817" s="41"/>
      <c r="R817" s="80"/>
      <c r="S817" s="67"/>
      <c r="T817" s="80"/>
    </row>
    <row r="818" spans="2:20" x14ac:dyDescent="0.35">
      <c r="B818" s="39"/>
      <c r="C818" s="78"/>
      <c r="D818" s="79"/>
      <c r="E818" s="79"/>
      <c r="F818" s="79"/>
      <c r="G818" s="80"/>
      <c r="H818" s="67"/>
      <c r="I818" s="67"/>
      <c r="J818" s="80"/>
      <c r="K818" s="80"/>
      <c r="L818" s="41"/>
      <c r="M818" s="41"/>
      <c r="N818" s="80"/>
      <c r="O818" s="80"/>
      <c r="P818" s="41"/>
      <c r="Q818" s="41"/>
      <c r="R818" s="80"/>
      <c r="S818" s="67"/>
      <c r="T818" s="80"/>
    </row>
    <row r="819" spans="2:20" x14ac:dyDescent="0.35">
      <c r="B819" s="39"/>
      <c r="C819" s="78"/>
      <c r="D819" s="79"/>
      <c r="E819" s="79"/>
      <c r="F819" s="79"/>
      <c r="G819" s="80"/>
      <c r="H819" s="67"/>
      <c r="I819" s="67"/>
      <c r="J819" s="80"/>
      <c r="K819" s="80"/>
      <c r="L819" s="41"/>
      <c r="M819" s="41"/>
      <c r="N819" s="80"/>
      <c r="O819" s="80"/>
      <c r="P819" s="41"/>
      <c r="Q819" s="41"/>
      <c r="R819" s="80"/>
      <c r="S819" s="67"/>
      <c r="T819" s="80"/>
    </row>
    <row r="820" spans="2:20" x14ac:dyDescent="0.35">
      <c r="B820" s="39"/>
      <c r="C820" s="78"/>
      <c r="D820" s="79"/>
      <c r="E820" s="79"/>
      <c r="F820" s="79"/>
      <c r="G820" s="80"/>
      <c r="H820" s="67"/>
      <c r="I820" s="67"/>
      <c r="J820" s="80"/>
      <c r="K820" s="80"/>
      <c r="L820" s="41"/>
      <c r="M820" s="41"/>
      <c r="N820" s="80"/>
      <c r="O820" s="80"/>
      <c r="P820" s="41"/>
      <c r="Q820" s="41"/>
      <c r="R820" s="80"/>
      <c r="S820" s="67"/>
      <c r="T820" s="80"/>
    </row>
    <row r="821" spans="2:20" x14ac:dyDescent="0.35">
      <c r="B821" s="39"/>
      <c r="C821" s="78"/>
      <c r="D821" s="79"/>
      <c r="E821" s="79"/>
      <c r="F821" s="79"/>
      <c r="G821" s="80"/>
      <c r="H821" s="67"/>
      <c r="I821" s="67"/>
      <c r="J821" s="80"/>
      <c r="K821" s="80"/>
      <c r="L821" s="41"/>
      <c r="M821" s="41"/>
      <c r="N821" s="80"/>
      <c r="O821" s="80"/>
      <c r="P821" s="41"/>
      <c r="Q821" s="41"/>
      <c r="R821" s="80"/>
      <c r="S821" s="67"/>
      <c r="T821" s="80"/>
    </row>
    <row r="822" spans="2:20" x14ac:dyDescent="0.35">
      <c r="B822" s="39"/>
      <c r="C822" s="78"/>
      <c r="D822" s="79"/>
      <c r="E822" s="79"/>
      <c r="F822" s="79"/>
      <c r="G822" s="80"/>
      <c r="H822" s="67"/>
      <c r="I822" s="67"/>
      <c r="J822" s="80"/>
      <c r="K822" s="80"/>
      <c r="L822" s="41"/>
      <c r="M822" s="41"/>
      <c r="N822" s="80"/>
      <c r="O822" s="80"/>
      <c r="P822" s="41"/>
      <c r="Q822" s="41"/>
      <c r="R822" s="80"/>
      <c r="S822" s="67"/>
      <c r="T822" s="80"/>
    </row>
    <row r="823" spans="2:20" x14ac:dyDescent="0.35">
      <c r="B823" s="39"/>
      <c r="C823" s="78"/>
      <c r="D823" s="79"/>
      <c r="E823" s="79"/>
      <c r="F823" s="79"/>
      <c r="G823" s="80"/>
      <c r="H823" s="67"/>
      <c r="I823" s="67"/>
      <c r="J823" s="80"/>
      <c r="K823" s="80"/>
      <c r="L823" s="41"/>
      <c r="M823" s="41"/>
      <c r="N823" s="80"/>
      <c r="O823" s="80"/>
      <c r="P823" s="41"/>
      <c r="Q823" s="41"/>
      <c r="R823" s="80"/>
      <c r="S823" s="67"/>
      <c r="T823" s="80"/>
    </row>
    <row r="824" spans="2:20" x14ac:dyDescent="0.35">
      <c r="B824" s="39"/>
      <c r="C824" s="78"/>
      <c r="D824" s="79"/>
      <c r="E824" s="79"/>
      <c r="F824" s="79"/>
      <c r="G824" s="80"/>
      <c r="H824" s="67"/>
      <c r="I824" s="67"/>
      <c r="J824" s="80"/>
      <c r="K824" s="80"/>
      <c r="L824" s="41"/>
      <c r="M824" s="41"/>
      <c r="N824" s="80"/>
      <c r="O824" s="80"/>
      <c r="P824" s="41"/>
      <c r="Q824" s="41"/>
      <c r="R824" s="80"/>
      <c r="S824" s="67"/>
      <c r="T824" s="80"/>
    </row>
    <row r="825" spans="2:20" x14ac:dyDescent="0.35">
      <c r="B825" s="39"/>
      <c r="C825" s="78"/>
      <c r="D825" s="79"/>
      <c r="E825" s="79"/>
      <c r="F825" s="79"/>
      <c r="G825" s="80"/>
      <c r="H825" s="67"/>
      <c r="I825" s="67"/>
      <c r="J825" s="80"/>
      <c r="K825" s="80"/>
      <c r="L825" s="41"/>
      <c r="M825" s="41"/>
      <c r="N825" s="80"/>
      <c r="O825" s="80"/>
      <c r="P825" s="41"/>
      <c r="Q825" s="41"/>
      <c r="R825" s="80"/>
      <c r="S825" s="67"/>
      <c r="T825" s="80"/>
    </row>
    <row r="826" spans="2:20" x14ac:dyDescent="0.35">
      <c r="B826" s="39"/>
      <c r="C826" s="78"/>
      <c r="D826" s="79"/>
      <c r="E826" s="79"/>
      <c r="F826" s="79"/>
      <c r="G826" s="80"/>
      <c r="H826" s="67"/>
      <c r="I826" s="67"/>
      <c r="J826" s="80"/>
      <c r="K826" s="80"/>
      <c r="L826" s="41"/>
      <c r="M826" s="41"/>
      <c r="N826" s="80"/>
      <c r="O826" s="80"/>
      <c r="P826" s="41"/>
      <c r="Q826" s="41"/>
      <c r="R826" s="80"/>
      <c r="S826" s="67"/>
      <c r="T826" s="80"/>
    </row>
    <row r="827" spans="2:20" x14ac:dyDescent="0.35">
      <c r="B827" s="39"/>
      <c r="C827" s="78"/>
      <c r="D827" s="79"/>
      <c r="E827" s="79"/>
      <c r="F827" s="79"/>
      <c r="G827" s="80"/>
      <c r="H827" s="67"/>
      <c r="I827" s="67"/>
      <c r="J827" s="80"/>
      <c r="K827" s="80"/>
      <c r="L827" s="41"/>
      <c r="M827" s="41"/>
      <c r="N827" s="80"/>
      <c r="O827" s="80"/>
      <c r="P827" s="41"/>
      <c r="Q827" s="41"/>
      <c r="R827" s="80"/>
      <c r="S827" s="67"/>
      <c r="T827" s="80"/>
    </row>
    <row r="828" spans="2:20" x14ac:dyDescent="0.35">
      <c r="B828" s="39"/>
      <c r="C828" s="78"/>
      <c r="D828" s="79"/>
      <c r="E828" s="79"/>
      <c r="F828" s="79"/>
      <c r="G828" s="80"/>
      <c r="H828" s="67"/>
      <c r="I828" s="67"/>
      <c r="J828" s="80"/>
      <c r="K828" s="80"/>
      <c r="L828" s="41"/>
      <c r="M828" s="41"/>
      <c r="N828" s="80"/>
      <c r="O828" s="80"/>
      <c r="P828" s="41"/>
      <c r="Q828" s="41"/>
      <c r="R828" s="80"/>
      <c r="S828" s="67"/>
      <c r="T828" s="80"/>
    </row>
    <row r="829" spans="2:20" x14ac:dyDescent="0.35">
      <c r="B829" s="39"/>
      <c r="C829" s="78"/>
      <c r="D829" s="79"/>
      <c r="E829" s="79"/>
      <c r="F829" s="79"/>
      <c r="G829" s="80"/>
      <c r="H829" s="67"/>
      <c r="I829" s="67"/>
      <c r="J829" s="80"/>
      <c r="K829" s="80"/>
      <c r="L829" s="41"/>
      <c r="M829" s="41"/>
      <c r="N829" s="80"/>
      <c r="O829" s="80"/>
      <c r="P829" s="41"/>
      <c r="Q829" s="41"/>
      <c r="R829" s="80"/>
      <c r="S829" s="67"/>
      <c r="T829" s="80"/>
    </row>
    <row r="830" spans="2:20" x14ac:dyDescent="0.35">
      <c r="B830" s="39"/>
      <c r="C830" s="78"/>
      <c r="D830" s="79"/>
      <c r="E830" s="79"/>
      <c r="F830" s="79"/>
      <c r="G830" s="80"/>
      <c r="H830" s="67"/>
      <c r="I830" s="67"/>
      <c r="J830" s="80"/>
      <c r="K830" s="80"/>
      <c r="L830" s="41"/>
      <c r="M830" s="41"/>
      <c r="N830" s="80"/>
      <c r="O830" s="80"/>
      <c r="P830" s="41"/>
      <c r="Q830" s="41"/>
      <c r="R830" s="80"/>
      <c r="S830" s="67"/>
      <c r="T830" s="80"/>
    </row>
    <row r="831" spans="2:20" x14ac:dyDescent="0.35">
      <c r="B831" s="39"/>
      <c r="C831" s="78"/>
      <c r="D831" s="79"/>
      <c r="E831" s="79"/>
      <c r="F831" s="79"/>
      <c r="G831" s="80"/>
      <c r="H831" s="67"/>
      <c r="I831" s="67"/>
      <c r="J831" s="80"/>
      <c r="K831" s="80"/>
      <c r="L831" s="41"/>
      <c r="M831" s="41"/>
      <c r="N831" s="80"/>
      <c r="O831" s="80"/>
      <c r="P831" s="41"/>
      <c r="Q831" s="41"/>
      <c r="R831" s="80"/>
      <c r="S831" s="67"/>
      <c r="T831" s="80"/>
    </row>
    <row r="832" spans="2:20" x14ac:dyDescent="0.35">
      <c r="B832" s="39"/>
      <c r="C832" s="78"/>
      <c r="D832" s="79"/>
      <c r="E832" s="79"/>
      <c r="F832" s="79"/>
      <c r="G832" s="80"/>
      <c r="H832" s="67"/>
      <c r="I832" s="67"/>
      <c r="J832" s="80"/>
      <c r="K832" s="80"/>
      <c r="L832" s="41"/>
      <c r="M832" s="41"/>
      <c r="N832" s="80"/>
      <c r="O832" s="80"/>
      <c r="P832" s="41"/>
      <c r="Q832" s="41"/>
      <c r="R832" s="80"/>
      <c r="S832" s="67"/>
      <c r="T832" s="80"/>
    </row>
    <row r="833" spans="2:20" x14ac:dyDescent="0.35">
      <c r="B833" s="39"/>
      <c r="C833" s="78"/>
      <c r="D833" s="79"/>
      <c r="E833" s="79"/>
      <c r="F833" s="79"/>
      <c r="G833" s="80"/>
      <c r="H833" s="67"/>
      <c r="I833" s="67"/>
      <c r="J833" s="80"/>
      <c r="K833" s="80"/>
      <c r="L833" s="41"/>
      <c r="M833" s="41"/>
      <c r="N833" s="80"/>
      <c r="O833" s="80"/>
      <c r="P833" s="41"/>
      <c r="Q833" s="41"/>
      <c r="R833" s="80"/>
      <c r="S833" s="67"/>
      <c r="T833" s="80"/>
    </row>
    <row r="834" spans="2:20" x14ac:dyDescent="0.35">
      <c r="B834" s="39"/>
      <c r="C834" s="78"/>
      <c r="D834" s="79"/>
      <c r="E834" s="79"/>
      <c r="F834" s="79"/>
      <c r="G834" s="80"/>
      <c r="H834" s="67"/>
      <c r="I834" s="67"/>
      <c r="J834" s="80"/>
      <c r="K834" s="80"/>
      <c r="L834" s="41"/>
      <c r="M834" s="41"/>
      <c r="N834" s="80"/>
      <c r="O834" s="80"/>
      <c r="P834" s="41"/>
      <c r="Q834" s="41"/>
      <c r="R834" s="80"/>
      <c r="S834" s="67"/>
      <c r="T834" s="80"/>
    </row>
    <row r="835" spans="2:20" x14ac:dyDescent="0.35">
      <c r="B835" s="39"/>
      <c r="C835" s="78"/>
      <c r="D835" s="79"/>
      <c r="E835" s="79"/>
      <c r="F835" s="79"/>
      <c r="G835" s="80"/>
      <c r="H835" s="67"/>
      <c r="I835" s="67"/>
      <c r="J835" s="80"/>
      <c r="K835" s="80"/>
      <c r="L835" s="41"/>
      <c r="M835" s="41"/>
      <c r="N835" s="80"/>
      <c r="O835" s="80"/>
      <c r="P835" s="41"/>
      <c r="Q835" s="41"/>
      <c r="R835" s="80"/>
      <c r="S835" s="67"/>
      <c r="T835" s="80"/>
    </row>
    <row r="836" spans="2:20" x14ac:dyDescent="0.35">
      <c r="B836" s="39"/>
      <c r="C836" s="78"/>
      <c r="D836" s="79"/>
      <c r="E836" s="79"/>
      <c r="F836" s="79"/>
      <c r="G836" s="80"/>
      <c r="H836" s="67"/>
      <c r="I836" s="67"/>
      <c r="J836" s="80"/>
      <c r="K836" s="80"/>
      <c r="L836" s="41"/>
      <c r="M836" s="41"/>
      <c r="N836" s="80"/>
      <c r="O836" s="80"/>
      <c r="P836" s="41"/>
      <c r="Q836" s="41"/>
      <c r="R836" s="80"/>
      <c r="S836" s="67"/>
      <c r="T836" s="80"/>
    </row>
    <row r="837" spans="2:20" x14ac:dyDescent="0.35">
      <c r="B837" s="39"/>
      <c r="C837" s="78"/>
      <c r="D837" s="79"/>
      <c r="E837" s="79"/>
      <c r="F837" s="79"/>
      <c r="G837" s="80"/>
      <c r="H837" s="67"/>
      <c r="I837" s="67"/>
      <c r="J837" s="80"/>
      <c r="K837" s="80"/>
      <c r="L837" s="41"/>
      <c r="M837" s="41"/>
      <c r="N837" s="80"/>
      <c r="O837" s="80"/>
      <c r="P837" s="41"/>
      <c r="Q837" s="41"/>
      <c r="R837" s="80"/>
      <c r="S837" s="67"/>
      <c r="T837" s="80"/>
    </row>
    <row r="838" spans="2:20" x14ac:dyDescent="0.35">
      <c r="B838" s="39"/>
      <c r="C838" s="78"/>
      <c r="D838" s="79"/>
      <c r="E838" s="79"/>
      <c r="F838" s="79"/>
      <c r="G838" s="80"/>
      <c r="H838" s="67"/>
      <c r="I838" s="67"/>
      <c r="J838" s="80"/>
      <c r="K838" s="80"/>
      <c r="L838" s="41"/>
      <c r="M838" s="41"/>
      <c r="N838" s="80"/>
      <c r="O838" s="80"/>
      <c r="P838" s="41"/>
      <c r="Q838" s="41"/>
      <c r="R838" s="80"/>
      <c r="S838" s="67"/>
      <c r="T838" s="80"/>
    </row>
    <row r="839" spans="2:20" x14ac:dyDescent="0.35">
      <c r="B839" s="39"/>
      <c r="C839" s="78"/>
      <c r="D839" s="79"/>
      <c r="E839" s="79"/>
      <c r="F839" s="79"/>
      <c r="G839" s="80"/>
      <c r="H839" s="67"/>
      <c r="I839" s="67"/>
      <c r="J839" s="80"/>
      <c r="K839" s="80"/>
      <c r="L839" s="41"/>
      <c r="M839" s="41"/>
      <c r="N839" s="80"/>
      <c r="O839" s="80"/>
      <c r="P839" s="41"/>
      <c r="Q839" s="41"/>
      <c r="R839" s="80"/>
      <c r="S839" s="67"/>
      <c r="T839" s="80"/>
    </row>
    <row r="840" spans="2:20" x14ac:dyDescent="0.35">
      <c r="B840" s="39"/>
      <c r="C840" s="78"/>
      <c r="D840" s="79"/>
      <c r="E840" s="79"/>
      <c r="F840" s="79"/>
      <c r="G840" s="80"/>
      <c r="H840" s="67"/>
      <c r="I840" s="67"/>
      <c r="J840" s="80"/>
      <c r="K840" s="80"/>
      <c r="L840" s="41"/>
      <c r="M840" s="41"/>
      <c r="N840" s="80"/>
      <c r="O840" s="80"/>
      <c r="P840" s="41"/>
      <c r="Q840" s="41"/>
      <c r="R840" s="80"/>
      <c r="S840" s="67"/>
      <c r="T840" s="80"/>
    </row>
    <row r="841" spans="2:20" x14ac:dyDescent="0.35">
      <c r="B841" s="39"/>
      <c r="C841" s="78"/>
      <c r="D841" s="79"/>
      <c r="E841" s="79"/>
      <c r="F841" s="79"/>
      <c r="G841" s="80"/>
      <c r="H841" s="67"/>
      <c r="I841" s="67"/>
      <c r="J841" s="80"/>
      <c r="K841" s="80"/>
      <c r="L841" s="41"/>
      <c r="M841" s="41"/>
      <c r="N841" s="80"/>
      <c r="O841" s="80"/>
      <c r="P841" s="41"/>
      <c r="Q841" s="41"/>
      <c r="R841" s="80"/>
      <c r="S841" s="67"/>
      <c r="T841" s="80"/>
    </row>
    <row r="842" spans="2:20" x14ac:dyDescent="0.35">
      <c r="B842" s="39"/>
      <c r="C842" s="78"/>
      <c r="D842" s="79"/>
      <c r="E842" s="79"/>
      <c r="F842" s="79"/>
      <c r="G842" s="80"/>
      <c r="H842" s="67"/>
      <c r="I842" s="67"/>
      <c r="J842" s="80"/>
      <c r="K842" s="80"/>
      <c r="L842" s="41"/>
      <c r="M842" s="41"/>
      <c r="N842" s="80"/>
      <c r="O842" s="80"/>
      <c r="P842" s="41"/>
      <c r="Q842" s="41"/>
      <c r="R842" s="80"/>
      <c r="S842" s="67"/>
      <c r="T842" s="80"/>
    </row>
    <row r="843" spans="2:20" x14ac:dyDescent="0.35">
      <c r="B843" s="39"/>
      <c r="C843" s="78"/>
      <c r="D843" s="79"/>
      <c r="E843" s="79"/>
      <c r="F843" s="79"/>
      <c r="G843" s="80"/>
      <c r="H843" s="67"/>
      <c r="I843" s="67"/>
      <c r="J843" s="80"/>
      <c r="K843" s="80"/>
      <c r="L843" s="41"/>
      <c r="M843" s="41"/>
      <c r="N843" s="80"/>
      <c r="O843" s="80"/>
      <c r="P843" s="41"/>
      <c r="Q843" s="41"/>
      <c r="R843" s="80"/>
      <c r="S843" s="67"/>
      <c r="T843" s="80"/>
    </row>
    <row r="844" spans="2:20" x14ac:dyDescent="0.35">
      <c r="B844" s="39"/>
      <c r="C844" s="78"/>
      <c r="D844" s="79"/>
      <c r="E844" s="79"/>
      <c r="F844" s="79"/>
      <c r="G844" s="80"/>
      <c r="H844" s="67"/>
      <c r="I844" s="67"/>
      <c r="J844" s="80"/>
      <c r="K844" s="80"/>
      <c r="L844" s="41"/>
      <c r="M844" s="41"/>
      <c r="N844" s="80"/>
      <c r="O844" s="80"/>
      <c r="P844" s="41"/>
      <c r="Q844" s="41"/>
      <c r="R844" s="80"/>
      <c r="S844" s="67"/>
      <c r="T844" s="80"/>
    </row>
    <row r="845" spans="2:20" x14ac:dyDescent="0.35">
      <c r="B845" s="39"/>
      <c r="C845" s="78"/>
      <c r="D845" s="79"/>
      <c r="E845" s="79"/>
      <c r="F845" s="79"/>
      <c r="G845" s="80"/>
      <c r="H845" s="67"/>
      <c r="I845" s="67"/>
      <c r="J845" s="80"/>
      <c r="K845" s="80"/>
      <c r="L845" s="41"/>
      <c r="M845" s="41"/>
      <c r="N845" s="80"/>
      <c r="O845" s="80"/>
      <c r="P845" s="41"/>
      <c r="Q845" s="41"/>
      <c r="R845" s="80"/>
      <c r="S845" s="67"/>
      <c r="T845" s="80"/>
    </row>
    <row r="846" spans="2:20" x14ac:dyDescent="0.35">
      <c r="B846" s="39"/>
      <c r="C846" s="78"/>
      <c r="D846" s="79"/>
      <c r="E846" s="79"/>
      <c r="F846" s="79"/>
      <c r="G846" s="80"/>
      <c r="H846" s="67"/>
      <c r="I846" s="67"/>
      <c r="J846" s="80"/>
      <c r="K846" s="80"/>
      <c r="L846" s="41"/>
      <c r="M846" s="41"/>
      <c r="N846" s="80"/>
      <c r="O846" s="80"/>
      <c r="P846" s="41"/>
      <c r="Q846" s="41"/>
      <c r="R846" s="80"/>
      <c r="S846" s="67"/>
      <c r="T846" s="80"/>
    </row>
    <row r="847" spans="2:20" x14ac:dyDescent="0.35">
      <c r="B847" s="39"/>
      <c r="C847" s="78"/>
      <c r="D847" s="79"/>
      <c r="E847" s="79"/>
      <c r="F847" s="79"/>
      <c r="G847" s="80"/>
      <c r="H847" s="67"/>
      <c r="I847" s="67"/>
      <c r="J847" s="80"/>
      <c r="K847" s="80"/>
      <c r="L847" s="41"/>
      <c r="M847" s="41"/>
      <c r="N847" s="80"/>
      <c r="O847" s="80"/>
      <c r="P847" s="41"/>
      <c r="Q847" s="41"/>
      <c r="R847" s="80"/>
      <c r="S847" s="67"/>
      <c r="T847" s="80"/>
    </row>
    <row r="848" spans="2:20" x14ac:dyDescent="0.35">
      <c r="B848" s="39"/>
      <c r="C848" s="78"/>
      <c r="D848" s="79"/>
      <c r="E848" s="79"/>
      <c r="F848" s="79"/>
      <c r="G848" s="80"/>
      <c r="H848" s="67"/>
      <c r="I848" s="67"/>
      <c r="J848" s="80"/>
      <c r="K848" s="80"/>
      <c r="L848" s="41"/>
      <c r="M848" s="41"/>
      <c r="N848" s="80"/>
      <c r="O848" s="80"/>
      <c r="P848" s="41"/>
      <c r="Q848" s="41"/>
      <c r="R848" s="80"/>
      <c r="S848" s="67"/>
      <c r="T848" s="80"/>
    </row>
    <row r="849" spans="2:20" x14ac:dyDescent="0.35">
      <c r="B849" s="39"/>
      <c r="C849" s="78"/>
      <c r="D849" s="79"/>
      <c r="E849" s="79"/>
      <c r="F849" s="79"/>
      <c r="G849" s="80"/>
      <c r="H849" s="67"/>
      <c r="I849" s="67"/>
      <c r="J849" s="80"/>
      <c r="K849" s="80"/>
      <c r="L849" s="41"/>
      <c r="M849" s="41"/>
      <c r="N849" s="80"/>
      <c r="O849" s="80"/>
      <c r="P849" s="41"/>
      <c r="Q849" s="41"/>
      <c r="R849" s="80"/>
      <c r="S849" s="67"/>
      <c r="T849" s="80"/>
    </row>
    <row r="850" spans="2:20" x14ac:dyDescent="0.35">
      <c r="B850" s="39"/>
      <c r="C850" s="78"/>
      <c r="D850" s="79"/>
      <c r="E850" s="79"/>
      <c r="F850" s="79"/>
      <c r="G850" s="80"/>
      <c r="H850" s="67"/>
      <c r="I850" s="67"/>
      <c r="J850" s="80"/>
      <c r="K850" s="80"/>
      <c r="L850" s="41"/>
      <c r="M850" s="41"/>
      <c r="N850" s="80"/>
      <c r="O850" s="80"/>
      <c r="P850" s="41"/>
      <c r="Q850" s="41"/>
      <c r="R850" s="80"/>
      <c r="S850" s="67"/>
      <c r="T850" s="80"/>
    </row>
    <row r="851" spans="2:20" x14ac:dyDescent="0.35">
      <c r="B851" s="39"/>
      <c r="C851" s="78"/>
      <c r="D851" s="79"/>
      <c r="E851" s="79"/>
      <c r="F851" s="79"/>
      <c r="G851" s="80"/>
      <c r="H851" s="67"/>
      <c r="I851" s="67"/>
      <c r="J851" s="80"/>
      <c r="K851" s="80"/>
      <c r="L851" s="41"/>
      <c r="M851" s="41"/>
      <c r="N851" s="80"/>
      <c r="O851" s="80"/>
      <c r="P851" s="41"/>
      <c r="Q851" s="41"/>
      <c r="R851" s="80"/>
      <c r="S851" s="67"/>
      <c r="T851" s="80"/>
    </row>
    <row r="852" spans="2:20" x14ac:dyDescent="0.35">
      <c r="B852" s="39"/>
      <c r="C852" s="78"/>
      <c r="D852" s="79"/>
      <c r="E852" s="79"/>
      <c r="F852" s="79"/>
      <c r="G852" s="80"/>
      <c r="H852" s="67"/>
      <c r="I852" s="67"/>
      <c r="J852" s="80"/>
      <c r="K852" s="80"/>
      <c r="L852" s="41"/>
      <c r="M852" s="41"/>
      <c r="N852" s="80"/>
      <c r="O852" s="80"/>
      <c r="P852" s="41"/>
      <c r="Q852" s="41"/>
      <c r="R852" s="80"/>
      <c r="S852" s="67"/>
      <c r="T852" s="80"/>
    </row>
    <row r="853" spans="2:20" x14ac:dyDescent="0.35">
      <c r="B853" s="39"/>
      <c r="C853" s="78"/>
      <c r="D853" s="79"/>
      <c r="E853" s="79"/>
      <c r="F853" s="79"/>
      <c r="G853" s="80"/>
      <c r="H853" s="67"/>
      <c r="I853" s="67"/>
      <c r="J853" s="80"/>
      <c r="K853" s="80"/>
      <c r="L853" s="41"/>
      <c r="M853" s="41"/>
      <c r="N853" s="80"/>
      <c r="O853" s="80"/>
      <c r="P853" s="41"/>
      <c r="Q853" s="41"/>
      <c r="R853" s="80"/>
      <c r="S853" s="67"/>
      <c r="T853" s="80"/>
    </row>
    <row r="854" spans="2:20" x14ac:dyDescent="0.35">
      <c r="B854" s="39"/>
      <c r="C854" s="78"/>
      <c r="D854" s="79"/>
      <c r="E854" s="79"/>
      <c r="F854" s="79"/>
      <c r="G854" s="80"/>
      <c r="H854" s="67"/>
      <c r="I854" s="67"/>
      <c r="J854" s="80"/>
      <c r="K854" s="80"/>
      <c r="L854" s="41"/>
      <c r="M854" s="41"/>
      <c r="N854" s="80"/>
      <c r="O854" s="80"/>
      <c r="P854" s="41"/>
      <c r="Q854" s="41"/>
      <c r="R854" s="80"/>
      <c r="S854" s="67"/>
      <c r="T854" s="80"/>
    </row>
    <row r="855" spans="2:20" x14ac:dyDescent="0.35">
      <c r="B855" s="39"/>
      <c r="C855" s="78"/>
      <c r="D855" s="79"/>
      <c r="E855" s="79"/>
      <c r="F855" s="79"/>
      <c r="G855" s="80"/>
      <c r="H855" s="67"/>
      <c r="I855" s="67"/>
      <c r="J855" s="80"/>
      <c r="K855" s="80"/>
      <c r="L855" s="41"/>
      <c r="M855" s="41"/>
      <c r="N855" s="80"/>
      <c r="O855" s="80"/>
      <c r="P855" s="41"/>
      <c r="Q855" s="41"/>
      <c r="R855" s="80"/>
      <c r="S855" s="67"/>
      <c r="T855" s="80"/>
    </row>
    <row r="856" spans="2:20" x14ac:dyDescent="0.35">
      <c r="B856" s="39"/>
      <c r="C856" s="78"/>
      <c r="D856" s="79"/>
      <c r="E856" s="79"/>
      <c r="F856" s="79"/>
      <c r="G856" s="80"/>
      <c r="H856" s="67"/>
      <c r="I856" s="67"/>
      <c r="J856" s="80"/>
      <c r="K856" s="80"/>
      <c r="L856" s="41"/>
      <c r="M856" s="41"/>
      <c r="N856" s="80"/>
      <c r="O856" s="80"/>
      <c r="P856" s="41"/>
      <c r="Q856" s="41"/>
      <c r="R856" s="80"/>
      <c r="S856" s="67"/>
      <c r="T856" s="80"/>
    </row>
    <row r="857" spans="2:20" x14ac:dyDescent="0.35">
      <c r="B857" s="39"/>
      <c r="C857" s="78"/>
      <c r="D857" s="79"/>
      <c r="E857" s="79"/>
      <c r="F857" s="79"/>
      <c r="G857" s="80"/>
      <c r="H857" s="67"/>
      <c r="I857" s="67"/>
      <c r="J857" s="80"/>
      <c r="K857" s="80"/>
      <c r="L857" s="41"/>
      <c r="M857" s="41"/>
      <c r="N857" s="80"/>
      <c r="O857" s="80"/>
      <c r="P857" s="41"/>
      <c r="Q857" s="41"/>
      <c r="R857" s="80"/>
      <c r="S857" s="67"/>
      <c r="T857" s="80"/>
    </row>
    <row r="858" spans="2:20" x14ac:dyDescent="0.35">
      <c r="B858" s="39"/>
      <c r="C858" s="78"/>
      <c r="D858" s="79"/>
      <c r="E858" s="79"/>
      <c r="F858" s="79"/>
      <c r="G858" s="80"/>
      <c r="H858" s="67"/>
      <c r="I858" s="67"/>
      <c r="J858" s="80"/>
      <c r="K858" s="80"/>
      <c r="L858" s="41"/>
      <c r="M858" s="41"/>
      <c r="N858" s="80"/>
      <c r="O858" s="80"/>
      <c r="P858" s="41"/>
      <c r="Q858" s="41"/>
      <c r="R858" s="80"/>
      <c r="S858" s="67"/>
      <c r="T858" s="80"/>
    </row>
    <row r="859" spans="2:20" x14ac:dyDescent="0.35">
      <c r="B859" s="39"/>
      <c r="C859" s="78"/>
      <c r="D859" s="79"/>
      <c r="E859" s="79"/>
      <c r="F859" s="79"/>
      <c r="G859" s="80"/>
      <c r="H859" s="67"/>
      <c r="I859" s="67"/>
      <c r="J859" s="80"/>
      <c r="K859" s="80"/>
      <c r="L859" s="41"/>
      <c r="M859" s="41"/>
      <c r="N859" s="80"/>
      <c r="O859" s="80"/>
      <c r="P859" s="41"/>
      <c r="Q859" s="41"/>
      <c r="R859" s="80"/>
      <c r="S859" s="67"/>
      <c r="T859" s="80"/>
    </row>
    <row r="860" spans="2:20" x14ac:dyDescent="0.35">
      <c r="B860" s="39"/>
      <c r="C860" s="78"/>
      <c r="D860" s="79"/>
      <c r="E860" s="79"/>
      <c r="F860" s="79"/>
      <c r="G860" s="80"/>
      <c r="H860" s="67"/>
      <c r="I860" s="67"/>
      <c r="J860" s="80"/>
      <c r="K860" s="80"/>
      <c r="L860" s="41"/>
      <c r="M860" s="41"/>
      <c r="N860" s="80"/>
      <c r="O860" s="80"/>
      <c r="P860" s="41"/>
      <c r="Q860" s="41"/>
      <c r="R860" s="80"/>
      <c r="S860" s="67"/>
      <c r="T860" s="80"/>
    </row>
    <row r="861" spans="2:20" x14ac:dyDescent="0.35">
      <c r="B861" s="39"/>
      <c r="C861" s="78"/>
      <c r="D861" s="79"/>
      <c r="E861" s="79"/>
      <c r="F861" s="79"/>
      <c r="G861" s="80"/>
      <c r="H861" s="67"/>
      <c r="I861" s="67"/>
      <c r="J861" s="80"/>
      <c r="K861" s="80"/>
      <c r="L861" s="41"/>
      <c r="M861" s="41"/>
      <c r="N861" s="80"/>
      <c r="O861" s="80"/>
      <c r="P861" s="41"/>
      <c r="Q861" s="41"/>
      <c r="R861" s="80"/>
      <c r="S861" s="67"/>
      <c r="T861" s="80"/>
    </row>
    <row r="862" spans="2:20" x14ac:dyDescent="0.35">
      <c r="B862" s="39"/>
      <c r="C862" s="78"/>
      <c r="D862" s="79"/>
      <c r="E862" s="79"/>
      <c r="F862" s="79"/>
      <c r="G862" s="80"/>
      <c r="H862" s="67"/>
      <c r="I862" s="67"/>
      <c r="J862" s="80"/>
      <c r="K862" s="80"/>
      <c r="L862" s="41"/>
      <c r="M862" s="41"/>
      <c r="N862" s="80"/>
      <c r="O862" s="80"/>
      <c r="P862" s="41"/>
      <c r="Q862" s="41"/>
      <c r="R862" s="80"/>
      <c r="S862" s="67"/>
      <c r="T862" s="80"/>
    </row>
    <row r="863" spans="2:20" x14ac:dyDescent="0.35">
      <c r="B863" s="39"/>
      <c r="C863" s="78"/>
      <c r="D863" s="79"/>
      <c r="E863" s="79"/>
      <c r="F863" s="79"/>
      <c r="G863" s="80"/>
      <c r="H863" s="67"/>
      <c r="I863" s="67"/>
      <c r="J863" s="80"/>
      <c r="K863" s="80"/>
      <c r="L863" s="41"/>
      <c r="M863" s="41"/>
      <c r="N863" s="80"/>
      <c r="O863" s="80"/>
      <c r="P863" s="41"/>
      <c r="Q863" s="41"/>
      <c r="R863" s="80"/>
      <c r="S863" s="67"/>
      <c r="T863" s="80"/>
    </row>
    <row r="864" spans="2:20" x14ac:dyDescent="0.35">
      <c r="B864" s="39"/>
      <c r="C864" s="78"/>
      <c r="D864" s="79"/>
      <c r="E864" s="79"/>
      <c r="F864" s="79"/>
      <c r="G864" s="80"/>
      <c r="H864" s="67"/>
      <c r="I864" s="67"/>
      <c r="J864" s="80"/>
      <c r="K864" s="80"/>
      <c r="L864" s="41"/>
      <c r="M864" s="41"/>
      <c r="N864" s="80"/>
      <c r="O864" s="80"/>
      <c r="P864" s="41"/>
      <c r="Q864" s="41"/>
      <c r="R864" s="80"/>
      <c r="S864" s="67"/>
      <c r="T864" s="80"/>
    </row>
    <row r="865" spans="2:20" x14ac:dyDescent="0.35">
      <c r="B865" s="39"/>
      <c r="C865" s="78"/>
      <c r="D865" s="79"/>
      <c r="E865" s="79"/>
      <c r="F865" s="79"/>
      <c r="G865" s="80"/>
      <c r="H865" s="67"/>
      <c r="I865" s="67"/>
      <c r="J865" s="80"/>
      <c r="K865" s="80"/>
      <c r="L865" s="41"/>
      <c r="M865" s="41"/>
      <c r="N865" s="80"/>
      <c r="O865" s="80"/>
      <c r="P865" s="41"/>
      <c r="Q865" s="41"/>
      <c r="R865" s="80"/>
      <c r="S865" s="67"/>
      <c r="T865" s="80"/>
    </row>
    <row r="866" spans="2:20" x14ac:dyDescent="0.35">
      <c r="B866" s="39"/>
      <c r="C866" s="78"/>
      <c r="D866" s="79"/>
      <c r="E866" s="79"/>
      <c r="F866" s="79"/>
      <c r="G866" s="80"/>
      <c r="H866" s="67"/>
      <c r="I866" s="67"/>
      <c r="J866" s="80"/>
      <c r="K866" s="80"/>
      <c r="L866" s="41"/>
      <c r="M866" s="41"/>
      <c r="N866" s="80"/>
      <c r="O866" s="80"/>
      <c r="P866" s="41"/>
      <c r="Q866" s="41"/>
      <c r="R866" s="80"/>
      <c r="S866" s="67"/>
      <c r="T866" s="80"/>
    </row>
    <row r="867" spans="2:20" x14ac:dyDescent="0.35">
      <c r="B867" s="39"/>
      <c r="C867" s="78"/>
      <c r="D867" s="79"/>
      <c r="E867" s="79"/>
      <c r="F867" s="79"/>
      <c r="G867" s="80"/>
      <c r="H867" s="67"/>
      <c r="I867" s="67"/>
      <c r="J867" s="80"/>
      <c r="K867" s="80"/>
      <c r="L867" s="41"/>
      <c r="M867" s="41"/>
      <c r="N867" s="80"/>
      <c r="O867" s="80"/>
      <c r="P867" s="41"/>
      <c r="Q867" s="41"/>
      <c r="R867" s="80"/>
      <c r="S867" s="67"/>
      <c r="T867" s="80"/>
    </row>
    <row r="868" spans="2:20" x14ac:dyDescent="0.35">
      <c r="B868" s="39"/>
      <c r="C868" s="78"/>
      <c r="D868" s="79"/>
      <c r="E868" s="79"/>
      <c r="F868" s="79"/>
      <c r="G868" s="80"/>
      <c r="H868" s="67"/>
      <c r="I868" s="67"/>
      <c r="J868" s="80"/>
      <c r="K868" s="80"/>
      <c r="L868" s="41"/>
      <c r="M868" s="41"/>
      <c r="N868" s="80"/>
      <c r="O868" s="80"/>
      <c r="P868" s="41"/>
      <c r="Q868" s="41"/>
      <c r="R868" s="80"/>
      <c r="S868" s="67"/>
      <c r="T868" s="80"/>
    </row>
    <row r="869" spans="2:20" x14ac:dyDescent="0.35">
      <c r="B869" s="39"/>
      <c r="C869" s="78"/>
      <c r="D869" s="79"/>
      <c r="E869" s="79"/>
      <c r="F869" s="79"/>
      <c r="G869" s="80"/>
      <c r="H869" s="67"/>
      <c r="I869" s="67"/>
      <c r="J869" s="80"/>
      <c r="K869" s="80"/>
      <c r="L869" s="41"/>
      <c r="M869" s="41"/>
      <c r="N869" s="80"/>
      <c r="O869" s="80"/>
      <c r="P869" s="41"/>
      <c r="Q869" s="41"/>
      <c r="R869" s="80"/>
      <c r="S869" s="67"/>
      <c r="T869" s="80"/>
    </row>
    <row r="870" spans="2:20" x14ac:dyDescent="0.35">
      <c r="B870" s="39"/>
      <c r="C870" s="78"/>
      <c r="D870" s="79"/>
      <c r="E870" s="79"/>
      <c r="F870" s="79"/>
      <c r="G870" s="80"/>
      <c r="H870" s="67"/>
      <c r="I870" s="67"/>
      <c r="J870" s="80"/>
      <c r="K870" s="80"/>
      <c r="L870" s="41"/>
      <c r="M870" s="41"/>
      <c r="N870" s="80"/>
      <c r="O870" s="80"/>
      <c r="P870" s="41"/>
      <c r="Q870" s="41"/>
      <c r="R870" s="80"/>
      <c r="S870" s="67"/>
      <c r="T870" s="80"/>
    </row>
    <row r="871" spans="2:20" x14ac:dyDescent="0.35">
      <c r="B871" s="39"/>
      <c r="C871" s="78"/>
      <c r="D871" s="79"/>
      <c r="E871" s="79"/>
      <c r="F871" s="79"/>
      <c r="G871" s="80"/>
      <c r="H871" s="67"/>
      <c r="I871" s="67"/>
      <c r="J871" s="80"/>
      <c r="K871" s="80"/>
      <c r="L871" s="41"/>
      <c r="M871" s="41"/>
      <c r="N871" s="80"/>
      <c r="O871" s="80"/>
      <c r="P871" s="41"/>
      <c r="Q871" s="41"/>
      <c r="R871" s="80"/>
      <c r="S871" s="67"/>
      <c r="T871" s="80"/>
    </row>
    <row r="872" spans="2:20" x14ac:dyDescent="0.35">
      <c r="B872" s="39"/>
      <c r="C872" s="78"/>
      <c r="D872" s="79"/>
      <c r="E872" s="79"/>
      <c r="F872" s="79"/>
      <c r="G872" s="80"/>
      <c r="H872" s="67"/>
      <c r="I872" s="67"/>
      <c r="J872" s="80"/>
      <c r="K872" s="80"/>
      <c r="L872" s="41"/>
      <c r="M872" s="41"/>
      <c r="N872" s="80"/>
      <c r="O872" s="80"/>
      <c r="P872" s="41"/>
      <c r="Q872" s="41"/>
      <c r="R872" s="80"/>
      <c r="S872" s="67"/>
      <c r="T872" s="80"/>
    </row>
    <row r="873" spans="2:20" x14ac:dyDescent="0.35">
      <c r="B873" s="39"/>
      <c r="C873" s="78"/>
      <c r="D873" s="79"/>
      <c r="E873" s="79"/>
      <c r="F873" s="79"/>
      <c r="G873" s="80"/>
      <c r="H873" s="67"/>
      <c r="I873" s="67"/>
      <c r="J873" s="80"/>
      <c r="K873" s="80"/>
      <c r="L873" s="41"/>
      <c r="M873" s="41"/>
      <c r="N873" s="80"/>
      <c r="O873" s="80"/>
      <c r="P873" s="41"/>
      <c r="Q873" s="41"/>
      <c r="R873" s="80"/>
      <c r="S873" s="67"/>
      <c r="T873" s="80"/>
    </row>
    <row r="874" spans="2:20" x14ac:dyDescent="0.35">
      <c r="B874" s="39"/>
      <c r="C874" s="78"/>
      <c r="D874" s="79"/>
      <c r="E874" s="79"/>
      <c r="F874" s="79"/>
      <c r="G874" s="80"/>
      <c r="H874" s="67"/>
      <c r="I874" s="67"/>
      <c r="J874" s="80"/>
      <c r="K874" s="80"/>
      <c r="L874" s="41"/>
      <c r="M874" s="41"/>
      <c r="N874" s="80"/>
      <c r="O874" s="80"/>
      <c r="P874" s="41"/>
      <c r="Q874" s="41"/>
      <c r="R874" s="80"/>
      <c r="S874" s="67"/>
      <c r="T874" s="80"/>
    </row>
    <row r="875" spans="2:20" x14ac:dyDescent="0.35">
      <c r="B875" s="39"/>
      <c r="C875" s="78"/>
      <c r="D875" s="79"/>
      <c r="E875" s="79"/>
      <c r="F875" s="79"/>
      <c r="G875" s="80"/>
      <c r="H875" s="67"/>
      <c r="I875" s="67"/>
      <c r="J875" s="80"/>
      <c r="K875" s="80"/>
      <c r="L875" s="41"/>
      <c r="M875" s="41"/>
      <c r="N875" s="80"/>
      <c r="O875" s="80"/>
      <c r="P875" s="41"/>
      <c r="Q875" s="41"/>
      <c r="R875" s="80"/>
      <c r="S875" s="67"/>
      <c r="T875" s="80"/>
    </row>
    <row r="876" spans="2:20" x14ac:dyDescent="0.35">
      <c r="B876" s="39"/>
      <c r="C876" s="78"/>
      <c r="D876" s="79"/>
      <c r="E876" s="79"/>
      <c r="F876" s="79"/>
      <c r="G876" s="80"/>
      <c r="H876" s="67"/>
      <c r="I876" s="67"/>
      <c r="J876" s="80"/>
      <c r="K876" s="80"/>
      <c r="L876" s="41"/>
      <c r="M876" s="41"/>
      <c r="N876" s="80"/>
      <c r="O876" s="80"/>
      <c r="P876" s="41"/>
      <c r="Q876" s="41"/>
      <c r="R876" s="80"/>
      <c r="S876" s="67"/>
      <c r="T876" s="80"/>
    </row>
    <row r="877" spans="2:20" x14ac:dyDescent="0.35">
      <c r="B877" s="39"/>
      <c r="C877" s="78"/>
      <c r="D877" s="79"/>
      <c r="E877" s="79"/>
      <c r="F877" s="79"/>
      <c r="G877" s="80"/>
      <c r="H877" s="67"/>
      <c r="I877" s="67"/>
      <c r="J877" s="80"/>
      <c r="K877" s="80"/>
      <c r="L877" s="41"/>
      <c r="M877" s="41"/>
      <c r="N877" s="80"/>
      <c r="O877" s="80"/>
      <c r="P877" s="41"/>
      <c r="Q877" s="41"/>
      <c r="R877" s="80"/>
      <c r="S877" s="67"/>
      <c r="T877" s="80"/>
    </row>
    <row r="878" spans="2:20" x14ac:dyDescent="0.35">
      <c r="B878" s="39"/>
      <c r="C878" s="78"/>
      <c r="D878" s="79"/>
      <c r="E878" s="79"/>
      <c r="F878" s="79"/>
      <c r="G878" s="80"/>
      <c r="H878" s="67"/>
      <c r="I878" s="67"/>
      <c r="J878" s="80"/>
      <c r="K878" s="80"/>
      <c r="L878" s="41"/>
      <c r="M878" s="41"/>
      <c r="N878" s="80"/>
      <c r="O878" s="80"/>
      <c r="P878" s="41"/>
      <c r="Q878" s="41"/>
      <c r="R878" s="80"/>
      <c r="S878" s="67"/>
      <c r="T878" s="80"/>
    </row>
    <row r="879" spans="2:20" x14ac:dyDescent="0.35">
      <c r="B879" s="39"/>
      <c r="C879" s="78"/>
      <c r="D879" s="79"/>
      <c r="E879" s="79"/>
      <c r="F879" s="79"/>
      <c r="G879" s="80"/>
      <c r="H879" s="67"/>
      <c r="I879" s="67"/>
      <c r="J879" s="80"/>
      <c r="K879" s="80"/>
      <c r="L879" s="41"/>
      <c r="M879" s="41"/>
      <c r="N879" s="80"/>
      <c r="O879" s="80"/>
      <c r="P879" s="41"/>
      <c r="Q879" s="41"/>
      <c r="R879" s="80"/>
      <c r="S879" s="67"/>
      <c r="T879" s="80"/>
    </row>
    <row r="880" spans="2:20" x14ac:dyDescent="0.35">
      <c r="B880" s="39"/>
      <c r="C880" s="78"/>
      <c r="D880" s="79"/>
      <c r="E880" s="79"/>
      <c r="F880" s="79"/>
      <c r="G880" s="80"/>
      <c r="H880" s="67"/>
      <c r="I880" s="67"/>
      <c r="J880" s="80"/>
      <c r="K880" s="80"/>
      <c r="L880" s="41"/>
      <c r="M880" s="41"/>
      <c r="N880" s="80"/>
      <c r="O880" s="80"/>
      <c r="P880" s="41"/>
      <c r="Q880" s="41"/>
      <c r="R880" s="80"/>
      <c r="S880" s="67"/>
      <c r="T880" s="80"/>
    </row>
    <row r="881" spans="2:20" x14ac:dyDescent="0.35">
      <c r="B881" s="39"/>
      <c r="C881" s="78"/>
      <c r="D881" s="79"/>
      <c r="E881" s="79"/>
      <c r="F881" s="79"/>
      <c r="G881" s="80"/>
      <c r="H881" s="67"/>
      <c r="I881" s="67"/>
      <c r="J881" s="80"/>
      <c r="K881" s="80"/>
      <c r="L881" s="41"/>
      <c r="M881" s="41"/>
      <c r="N881" s="80"/>
      <c r="O881" s="80"/>
      <c r="P881" s="41"/>
      <c r="Q881" s="41"/>
      <c r="R881" s="80"/>
      <c r="S881" s="67"/>
      <c r="T881" s="80"/>
    </row>
    <row r="882" spans="2:20" x14ac:dyDescent="0.35">
      <c r="B882" s="39"/>
      <c r="C882" s="78"/>
      <c r="D882" s="79"/>
      <c r="E882" s="79"/>
      <c r="F882" s="79"/>
      <c r="G882" s="80"/>
      <c r="H882" s="67"/>
      <c r="I882" s="67"/>
      <c r="J882" s="80"/>
      <c r="K882" s="80"/>
      <c r="L882" s="41"/>
      <c r="M882" s="41"/>
      <c r="N882" s="80"/>
      <c r="O882" s="80"/>
      <c r="P882" s="41"/>
      <c r="Q882" s="41"/>
      <c r="R882" s="80"/>
      <c r="S882" s="67"/>
      <c r="T882" s="80"/>
    </row>
    <row r="883" spans="2:20" x14ac:dyDescent="0.35">
      <c r="B883" s="39"/>
      <c r="C883" s="78"/>
      <c r="D883" s="79"/>
      <c r="E883" s="79"/>
      <c r="F883" s="79"/>
      <c r="G883" s="80"/>
      <c r="H883" s="67"/>
      <c r="I883" s="67"/>
      <c r="J883" s="80"/>
      <c r="K883" s="80"/>
      <c r="L883" s="41"/>
      <c r="M883" s="41"/>
      <c r="N883" s="80"/>
      <c r="O883" s="80"/>
      <c r="P883" s="41"/>
      <c r="Q883" s="41"/>
      <c r="R883" s="80"/>
      <c r="S883" s="67"/>
      <c r="T883" s="80"/>
    </row>
    <row r="884" spans="2:20" x14ac:dyDescent="0.35">
      <c r="B884" s="39"/>
      <c r="C884" s="78"/>
      <c r="D884" s="79"/>
      <c r="E884" s="79"/>
      <c r="F884" s="79"/>
      <c r="G884" s="80"/>
      <c r="H884" s="67"/>
      <c r="I884" s="67"/>
      <c r="J884" s="80"/>
      <c r="K884" s="80"/>
      <c r="L884" s="41"/>
      <c r="M884" s="41"/>
      <c r="N884" s="80"/>
      <c r="O884" s="80"/>
      <c r="P884" s="41"/>
      <c r="Q884" s="41"/>
      <c r="R884" s="80"/>
      <c r="S884" s="67"/>
      <c r="T884" s="80"/>
    </row>
    <row r="885" spans="2:20" x14ac:dyDescent="0.35">
      <c r="B885" s="39"/>
      <c r="C885" s="78"/>
      <c r="D885" s="79"/>
      <c r="E885" s="79"/>
      <c r="F885" s="79"/>
      <c r="G885" s="80"/>
      <c r="H885" s="67"/>
      <c r="I885" s="67"/>
      <c r="J885" s="80"/>
      <c r="K885" s="80"/>
      <c r="L885" s="41"/>
      <c r="M885" s="41"/>
      <c r="N885" s="80"/>
      <c r="O885" s="80"/>
      <c r="P885" s="41"/>
      <c r="Q885" s="41"/>
      <c r="R885" s="80"/>
      <c r="S885" s="67"/>
      <c r="T885" s="80"/>
    </row>
    <row r="886" spans="2:20" x14ac:dyDescent="0.35">
      <c r="B886" s="39"/>
      <c r="C886" s="78"/>
      <c r="D886" s="79"/>
      <c r="E886" s="79"/>
      <c r="F886" s="79"/>
      <c r="G886" s="80"/>
      <c r="H886" s="67"/>
      <c r="I886" s="67"/>
      <c r="J886" s="80"/>
      <c r="K886" s="80"/>
      <c r="L886" s="41"/>
      <c r="M886" s="41"/>
      <c r="N886" s="80"/>
      <c r="O886" s="80"/>
      <c r="P886" s="41"/>
      <c r="Q886" s="41"/>
      <c r="R886" s="80"/>
      <c r="S886" s="67"/>
      <c r="T886" s="80"/>
    </row>
    <row r="887" spans="2:20" x14ac:dyDescent="0.35">
      <c r="B887" s="39"/>
      <c r="C887" s="78"/>
      <c r="D887" s="79"/>
      <c r="E887" s="79"/>
      <c r="F887" s="79"/>
      <c r="G887" s="80"/>
      <c r="H887" s="67"/>
      <c r="I887" s="67"/>
      <c r="J887" s="80"/>
      <c r="K887" s="80"/>
      <c r="L887" s="41"/>
      <c r="M887" s="41"/>
      <c r="N887" s="80"/>
      <c r="O887" s="80"/>
      <c r="P887" s="41"/>
      <c r="Q887" s="41"/>
      <c r="R887" s="80"/>
      <c r="S887" s="67"/>
      <c r="T887" s="80"/>
    </row>
    <row r="888" spans="2:20" x14ac:dyDescent="0.35">
      <c r="B888" s="39"/>
      <c r="C888" s="78"/>
      <c r="D888" s="79"/>
      <c r="E888" s="79"/>
      <c r="F888" s="79"/>
      <c r="G888" s="80"/>
      <c r="H888" s="67"/>
      <c r="I888" s="67"/>
      <c r="J888" s="80"/>
      <c r="K888" s="80"/>
      <c r="L888" s="41"/>
      <c r="M888" s="41"/>
      <c r="N888" s="80"/>
      <c r="O888" s="80"/>
      <c r="P888" s="41"/>
      <c r="Q888" s="41"/>
      <c r="R888" s="80"/>
      <c r="S888" s="67"/>
      <c r="T888" s="80"/>
    </row>
    <row r="889" spans="2:20" x14ac:dyDescent="0.35">
      <c r="B889" s="39"/>
      <c r="C889" s="78"/>
      <c r="D889" s="79"/>
      <c r="E889" s="79"/>
      <c r="F889" s="79"/>
      <c r="G889" s="80"/>
      <c r="H889" s="67"/>
      <c r="I889" s="67"/>
      <c r="J889" s="80"/>
      <c r="K889" s="80"/>
      <c r="L889" s="41"/>
      <c r="M889" s="41"/>
      <c r="N889" s="80"/>
      <c r="O889" s="80"/>
      <c r="P889" s="41"/>
      <c r="Q889" s="41"/>
      <c r="R889" s="80"/>
      <c r="S889" s="67"/>
      <c r="T889" s="80"/>
    </row>
    <row r="890" spans="2:20" x14ac:dyDescent="0.35">
      <c r="B890" s="39"/>
      <c r="C890" s="78"/>
      <c r="D890" s="79"/>
      <c r="E890" s="79"/>
      <c r="F890" s="79"/>
      <c r="G890" s="80"/>
      <c r="H890" s="67"/>
      <c r="I890" s="67"/>
      <c r="J890" s="80"/>
      <c r="K890" s="80"/>
      <c r="L890" s="41"/>
      <c r="M890" s="41"/>
      <c r="N890" s="80"/>
      <c r="O890" s="80"/>
      <c r="P890" s="41"/>
      <c r="Q890" s="41"/>
      <c r="R890" s="80"/>
      <c r="S890" s="67"/>
      <c r="T890" s="80"/>
    </row>
    <row r="891" spans="2:20" x14ac:dyDescent="0.35">
      <c r="B891" s="39"/>
      <c r="C891" s="78"/>
      <c r="D891" s="79"/>
      <c r="E891" s="79"/>
      <c r="F891" s="79"/>
      <c r="G891" s="80"/>
      <c r="H891" s="67"/>
      <c r="I891" s="67"/>
      <c r="J891" s="80"/>
      <c r="K891" s="80"/>
      <c r="L891" s="41"/>
      <c r="M891" s="41"/>
      <c r="N891" s="80"/>
      <c r="O891" s="80"/>
      <c r="P891" s="41"/>
      <c r="Q891" s="41"/>
      <c r="R891" s="80"/>
      <c r="S891" s="67"/>
      <c r="T891" s="80"/>
    </row>
    <row r="892" spans="2:20" x14ac:dyDescent="0.35">
      <c r="B892" s="39"/>
      <c r="C892" s="78"/>
      <c r="D892" s="79"/>
      <c r="E892" s="79"/>
      <c r="F892" s="79"/>
      <c r="G892" s="80"/>
      <c r="H892" s="67"/>
      <c r="I892" s="67"/>
      <c r="J892" s="80"/>
      <c r="K892" s="80"/>
      <c r="L892" s="41"/>
      <c r="M892" s="41"/>
      <c r="N892" s="80"/>
      <c r="O892" s="80"/>
      <c r="P892" s="41"/>
      <c r="Q892" s="41"/>
      <c r="R892" s="80"/>
      <c r="S892" s="67"/>
      <c r="T892" s="80"/>
    </row>
    <row r="893" spans="2:20" x14ac:dyDescent="0.35">
      <c r="B893" s="39"/>
      <c r="C893" s="78"/>
      <c r="D893" s="79"/>
      <c r="E893" s="79"/>
      <c r="F893" s="79"/>
      <c r="G893" s="80"/>
      <c r="H893" s="67"/>
      <c r="I893" s="67"/>
      <c r="J893" s="80"/>
      <c r="K893" s="80"/>
      <c r="L893" s="41"/>
      <c r="M893" s="41"/>
      <c r="N893" s="80"/>
      <c r="O893" s="80"/>
      <c r="P893" s="41"/>
      <c r="Q893" s="41"/>
      <c r="R893" s="80"/>
      <c r="S893" s="67"/>
      <c r="T893" s="80"/>
    </row>
    <row r="894" spans="2:20" x14ac:dyDescent="0.35">
      <c r="B894" s="39"/>
      <c r="C894" s="78"/>
      <c r="D894" s="79"/>
      <c r="E894" s="79"/>
      <c r="F894" s="79"/>
      <c r="G894" s="80"/>
      <c r="H894" s="67"/>
      <c r="I894" s="67"/>
      <c r="J894" s="80"/>
      <c r="K894" s="80"/>
      <c r="L894" s="41"/>
      <c r="M894" s="41"/>
      <c r="N894" s="80"/>
      <c r="O894" s="80"/>
      <c r="P894" s="41"/>
      <c r="Q894" s="41"/>
      <c r="R894" s="80"/>
      <c r="S894" s="67"/>
      <c r="T894" s="80"/>
    </row>
    <row r="895" spans="2:20" x14ac:dyDescent="0.35">
      <c r="B895" s="39"/>
      <c r="C895" s="78"/>
      <c r="D895" s="79"/>
      <c r="E895" s="79"/>
      <c r="F895" s="79"/>
      <c r="G895" s="80"/>
      <c r="H895" s="67"/>
      <c r="I895" s="67"/>
      <c r="J895" s="80"/>
      <c r="K895" s="80"/>
      <c r="L895" s="41"/>
      <c r="M895" s="41"/>
      <c r="N895" s="80"/>
      <c r="O895" s="80"/>
      <c r="P895" s="41"/>
      <c r="Q895" s="41"/>
      <c r="R895" s="80"/>
      <c r="S895" s="67"/>
      <c r="T895" s="80"/>
    </row>
    <row r="896" spans="2:20" x14ac:dyDescent="0.35">
      <c r="B896" s="39"/>
      <c r="C896" s="78"/>
      <c r="D896" s="79"/>
      <c r="E896" s="79"/>
      <c r="F896" s="79"/>
      <c r="G896" s="80"/>
      <c r="H896" s="67"/>
      <c r="I896" s="67"/>
      <c r="J896" s="80"/>
      <c r="K896" s="80"/>
      <c r="L896" s="41"/>
      <c r="M896" s="41"/>
      <c r="N896" s="80"/>
      <c r="O896" s="80"/>
      <c r="P896" s="41"/>
      <c r="Q896" s="41"/>
      <c r="R896" s="80"/>
      <c r="S896" s="67"/>
      <c r="T896" s="80"/>
    </row>
    <row r="897" spans="2:20" x14ac:dyDescent="0.35">
      <c r="B897" s="39"/>
      <c r="C897" s="78"/>
      <c r="D897" s="79"/>
      <c r="E897" s="79"/>
      <c r="F897" s="79"/>
      <c r="G897" s="80"/>
      <c r="H897" s="67"/>
      <c r="I897" s="67"/>
      <c r="J897" s="80"/>
      <c r="K897" s="80"/>
      <c r="L897" s="41"/>
      <c r="M897" s="41"/>
      <c r="N897" s="80"/>
      <c r="O897" s="80"/>
      <c r="P897" s="41"/>
      <c r="Q897" s="41"/>
      <c r="R897" s="80"/>
      <c r="S897" s="67"/>
      <c r="T897" s="80"/>
    </row>
    <row r="898" spans="2:20" x14ac:dyDescent="0.35">
      <c r="B898" s="39"/>
      <c r="C898" s="78"/>
      <c r="D898" s="79"/>
      <c r="E898" s="79"/>
      <c r="F898" s="79"/>
      <c r="G898" s="80"/>
      <c r="H898" s="67"/>
      <c r="I898" s="67"/>
      <c r="J898" s="80"/>
      <c r="K898" s="80"/>
      <c r="L898" s="41"/>
      <c r="M898" s="41"/>
      <c r="N898" s="80"/>
      <c r="O898" s="80"/>
      <c r="P898" s="41"/>
      <c r="Q898" s="41"/>
      <c r="R898" s="80"/>
      <c r="S898" s="67"/>
      <c r="T898" s="80"/>
    </row>
    <row r="899" spans="2:20" x14ac:dyDescent="0.35">
      <c r="B899" s="39"/>
      <c r="C899" s="78"/>
      <c r="D899" s="79"/>
      <c r="E899" s="79"/>
      <c r="F899" s="79"/>
      <c r="G899" s="80"/>
      <c r="H899" s="67"/>
      <c r="I899" s="67"/>
      <c r="J899" s="80"/>
      <c r="K899" s="80"/>
      <c r="L899" s="41"/>
      <c r="M899" s="41"/>
      <c r="N899" s="80"/>
      <c r="O899" s="80"/>
      <c r="P899" s="41"/>
      <c r="Q899" s="41"/>
      <c r="R899" s="80"/>
      <c r="S899" s="67"/>
      <c r="T899" s="80"/>
    </row>
    <row r="900" spans="2:20" x14ac:dyDescent="0.35">
      <c r="B900" s="39"/>
      <c r="C900" s="78"/>
      <c r="D900" s="79"/>
      <c r="E900" s="79"/>
      <c r="F900" s="79"/>
      <c r="G900" s="80"/>
      <c r="H900" s="67"/>
      <c r="I900" s="67"/>
      <c r="J900" s="80"/>
      <c r="K900" s="80"/>
      <c r="L900" s="41"/>
      <c r="M900" s="41"/>
      <c r="N900" s="80"/>
      <c r="O900" s="80"/>
      <c r="P900" s="41"/>
      <c r="Q900" s="41"/>
      <c r="R900" s="80"/>
      <c r="S900" s="67"/>
      <c r="T900" s="80"/>
    </row>
    <row r="901" spans="2:20" x14ac:dyDescent="0.35">
      <c r="B901" s="39"/>
      <c r="C901" s="78"/>
      <c r="D901" s="79"/>
      <c r="E901" s="79"/>
      <c r="F901" s="79"/>
      <c r="G901" s="80"/>
      <c r="H901" s="67"/>
      <c r="I901" s="67"/>
      <c r="J901" s="80"/>
      <c r="K901" s="80"/>
      <c r="L901" s="41"/>
      <c r="M901" s="41"/>
      <c r="N901" s="80"/>
      <c r="O901" s="80"/>
      <c r="P901" s="41"/>
      <c r="Q901" s="41"/>
      <c r="R901" s="80"/>
      <c r="S901" s="67"/>
      <c r="T901" s="80"/>
    </row>
    <row r="902" spans="2:20" x14ac:dyDescent="0.35">
      <c r="B902" s="39"/>
      <c r="C902" s="78"/>
      <c r="D902" s="79"/>
      <c r="E902" s="79"/>
      <c r="F902" s="79"/>
      <c r="G902" s="80"/>
      <c r="H902" s="67"/>
      <c r="I902" s="67"/>
      <c r="J902" s="80"/>
      <c r="K902" s="80"/>
      <c r="L902" s="41"/>
      <c r="M902" s="41"/>
      <c r="N902" s="80"/>
      <c r="O902" s="80"/>
      <c r="P902" s="41"/>
      <c r="Q902" s="41"/>
      <c r="R902" s="80"/>
      <c r="S902" s="67"/>
      <c r="T902" s="80"/>
    </row>
    <row r="903" spans="2:20" x14ac:dyDescent="0.35">
      <c r="B903" s="39"/>
      <c r="C903" s="78"/>
      <c r="D903" s="79"/>
      <c r="E903" s="79"/>
      <c r="F903" s="79"/>
      <c r="G903" s="80"/>
      <c r="H903" s="67"/>
      <c r="I903" s="67"/>
      <c r="J903" s="80"/>
      <c r="K903" s="80"/>
      <c r="L903" s="41"/>
      <c r="M903" s="41"/>
      <c r="N903" s="80"/>
      <c r="O903" s="80"/>
      <c r="P903" s="41"/>
      <c r="Q903" s="41"/>
      <c r="R903" s="80"/>
      <c r="S903" s="67"/>
      <c r="T903" s="80"/>
    </row>
    <row r="904" spans="2:20" x14ac:dyDescent="0.35">
      <c r="B904" s="39"/>
      <c r="C904" s="78"/>
      <c r="D904" s="79"/>
      <c r="E904" s="79"/>
      <c r="F904" s="79"/>
      <c r="G904" s="80"/>
      <c r="H904" s="67"/>
      <c r="I904" s="67"/>
      <c r="J904" s="80"/>
      <c r="K904" s="80"/>
      <c r="L904" s="41"/>
      <c r="M904" s="41"/>
      <c r="N904" s="80"/>
      <c r="O904" s="80"/>
      <c r="P904" s="41"/>
      <c r="Q904" s="41"/>
      <c r="R904" s="80"/>
      <c r="S904" s="67"/>
      <c r="T904" s="80"/>
    </row>
    <row r="905" spans="2:20" x14ac:dyDescent="0.35">
      <c r="B905" s="39"/>
      <c r="C905" s="78"/>
      <c r="D905" s="79"/>
      <c r="E905" s="79"/>
      <c r="F905" s="79"/>
      <c r="G905" s="80"/>
      <c r="H905" s="67"/>
      <c r="I905" s="67"/>
      <c r="J905" s="80"/>
      <c r="K905" s="80"/>
      <c r="L905" s="41"/>
      <c r="M905" s="41"/>
      <c r="N905" s="80"/>
      <c r="O905" s="80"/>
      <c r="P905" s="41"/>
      <c r="Q905" s="41"/>
      <c r="R905" s="80"/>
      <c r="S905" s="67"/>
      <c r="T905" s="80"/>
    </row>
    <row r="906" spans="2:20" x14ac:dyDescent="0.35">
      <c r="B906" s="39"/>
      <c r="C906" s="78"/>
      <c r="D906" s="79"/>
      <c r="E906" s="79"/>
      <c r="F906" s="79"/>
      <c r="G906" s="80"/>
      <c r="H906" s="67"/>
      <c r="I906" s="67"/>
      <c r="J906" s="80"/>
      <c r="K906" s="80"/>
      <c r="L906" s="41"/>
      <c r="M906" s="41"/>
      <c r="N906" s="80"/>
      <c r="O906" s="80"/>
      <c r="P906" s="41"/>
      <c r="Q906" s="41"/>
      <c r="R906" s="80"/>
      <c r="S906" s="67"/>
      <c r="T906" s="80"/>
    </row>
    <row r="907" spans="2:20" x14ac:dyDescent="0.35">
      <c r="B907" s="39"/>
      <c r="C907" s="78"/>
      <c r="D907" s="79"/>
      <c r="E907" s="79"/>
      <c r="F907" s="79"/>
      <c r="G907" s="80"/>
      <c r="H907" s="67"/>
      <c r="I907" s="67"/>
      <c r="J907" s="80"/>
      <c r="K907" s="80"/>
      <c r="L907" s="41"/>
      <c r="M907" s="41"/>
      <c r="N907" s="80"/>
      <c r="O907" s="80"/>
      <c r="P907" s="41"/>
      <c r="Q907" s="41"/>
      <c r="R907" s="80"/>
      <c r="S907" s="67"/>
      <c r="T907" s="80"/>
    </row>
    <row r="908" spans="2:20" x14ac:dyDescent="0.35">
      <c r="B908" s="39"/>
      <c r="C908" s="78"/>
      <c r="D908" s="79"/>
      <c r="E908" s="79"/>
      <c r="F908" s="79"/>
      <c r="G908" s="80"/>
      <c r="H908" s="67"/>
      <c r="I908" s="67"/>
      <c r="J908" s="80"/>
      <c r="K908" s="80"/>
      <c r="L908" s="41"/>
      <c r="M908" s="41"/>
      <c r="N908" s="80"/>
      <c r="O908" s="80"/>
      <c r="P908" s="41"/>
      <c r="Q908" s="41"/>
      <c r="R908" s="80"/>
      <c r="S908" s="67"/>
      <c r="T908" s="80"/>
    </row>
    <row r="909" spans="2:20" x14ac:dyDescent="0.35">
      <c r="B909" s="39"/>
      <c r="C909" s="78"/>
      <c r="D909" s="79"/>
      <c r="E909" s="79"/>
      <c r="F909" s="79"/>
      <c r="G909" s="80"/>
      <c r="H909" s="67"/>
      <c r="I909" s="67"/>
      <c r="J909" s="80"/>
      <c r="K909" s="80"/>
      <c r="L909" s="41"/>
      <c r="M909" s="41"/>
      <c r="N909" s="80"/>
      <c r="O909" s="80"/>
      <c r="P909" s="41"/>
      <c r="Q909" s="41"/>
      <c r="R909" s="80"/>
      <c r="S909" s="67"/>
      <c r="T909" s="80"/>
    </row>
    <row r="910" spans="2:20" x14ac:dyDescent="0.35">
      <c r="B910" s="39"/>
      <c r="C910" s="78"/>
      <c r="D910" s="79"/>
      <c r="E910" s="79"/>
      <c r="F910" s="79"/>
      <c r="G910" s="80"/>
      <c r="H910" s="67"/>
      <c r="I910" s="67"/>
      <c r="J910" s="80"/>
      <c r="K910" s="80"/>
      <c r="L910" s="41"/>
      <c r="M910" s="41"/>
      <c r="N910" s="80"/>
      <c r="O910" s="80"/>
      <c r="P910" s="41"/>
      <c r="Q910" s="41"/>
      <c r="R910" s="80"/>
      <c r="S910" s="67"/>
      <c r="T910" s="80"/>
    </row>
    <row r="911" spans="2:20" x14ac:dyDescent="0.35">
      <c r="B911" s="39"/>
      <c r="C911" s="78"/>
      <c r="D911" s="79"/>
      <c r="E911" s="79"/>
      <c r="F911" s="79"/>
      <c r="G911" s="80"/>
      <c r="H911" s="67"/>
      <c r="I911" s="67"/>
      <c r="J911" s="80"/>
      <c r="K911" s="80"/>
      <c r="L911" s="41"/>
      <c r="M911" s="41"/>
      <c r="N911" s="80"/>
      <c r="O911" s="80"/>
      <c r="P911" s="41"/>
      <c r="Q911" s="41"/>
      <c r="R911" s="80"/>
      <c r="S911" s="67"/>
      <c r="T911" s="80"/>
    </row>
    <row r="912" spans="2:20" x14ac:dyDescent="0.35">
      <c r="B912" s="39"/>
      <c r="C912" s="78"/>
      <c r="D912" s="79"/>
      <c r="E912" s="79"/>
      <c r="F912" s="79"/>
      <c r="G912" s="80"/>
      <c r="H912" s="67"/>
      <c r="I912" s="67"/>
      <c r="J912" s="80"/>
      <c r="K912" s="80"/>
      <c r="L912" s="41"/>
      <c r="M912" s="41"/>
      <c r="N912" s="80"/>
      <c r="O912" s="80"/>
      <c r="P912" s="41"/>
      <c r="Q912" s="41"/>
      <c r="R912" s="80"/>
      <c r="S912" s="67"/>
      <c r="T912" s="80"/>
    </row>
    <row r="913" spans="2:20" x14ac:dyDescent="0.35">
      <c r="B913" s="39"/>
      <c r="C913" s="78"/>
      <c r="D913" s="79"/>
      <c r="E913" s="79"/>
      <c r="F913" s="79"/>
      <c r="G913" s="80"/>
      <c r="H913" s="67"/>
      <c r="I913" s="67"/>
      <c r="J913" s="80"/>
      <c r="K913" s="80"/>
      <c r="L913" s="41"/>
      <c r="M913" s="41"/>
      <c r="N913" s="80"/>
      <c r="O913" s="80"/>
      <c r="P913" s="41"/>
      <c r="Q913" s="41"/>
      <c r="R913" s="80"/>
      <c r="S913" s="67"/>
      <c r="T913" s="80"/>
    </row>
    <row r="914" spans="2:20" x14ac:dyDescent="0.35">
      <c r="B914" s="39"/>
      <c r="C914" s="78"/>
      <c r="D914" s="79"/>
      <c r="E914" s="79"/>
      <c r="F914" s="79"/>
      <c r="G914" s="80"/>
      <c r="H914" s="67"/>
      <c r="I914" s="67"/>
      <c r="J914" s="80"/>
      <c r="K914" s="80"/>
      <c r="L914" s="41"/>
      <c r="M914" s="41"/>
      <c r="N914" s="80"/>
      <c r="O914" s="80"/>
      <c r="P914" s="41"/>
      <c r="Q914" s="41"/>
      <c r="R914" s="80"/>
      <c r="S914" s="67"/>
      <c r="T914" s="80"/>
    </row>
    <row r="915" spans="2:20" x14ac:dyDescent="0.35">
      <c r="B915" s="39"/>
      <c r="C915" s="78"/>
      <c r="D915" s="79"/>
      <c r="E915" s="79"/>
      <c r="F915" s="79"/>
      <c r="G915" s="80"/>
      <c r="H915" s="67"/>
      <c r="I915" s="67"/>
      <c r="J915" s="80"/>
      <c r="K915" s="80"/>
      <c r="L915" s="41"/>
      <c r="M915" s="41"/>
      <c r="N915" s="80"/>
      <c r="O915" s="80"/>
      <c r="P915" s="41"/>
      <c r="Q915" s="41"/>
      <c r="R915" s="80"/>
      <c r="S915" s="67"/>
      <c r="T915" s="80"/>
    </row>
    <row r="916" spans="2:20" x14ac:dyDescent="0.35">
      <c r="B916" s="39"/>
      <c r="C916" s="78"/>
      <c r="D916" s="79"/>
      <c r="E916" s="79"/>
      <c r="F916" s="79"/>
      <c r="G916" s="80"/>
      <c r="H916" s="67"/>
      <c r="I916" s="67"/>
      <c r="J916" s="80"/>
      <c r="K916" s="80"/>
      <c r="L916" s="41"/>
      <c r="M916" s="41"/>
      <c r="N916" s="80"/>
      <c r="O916" s="80"/>
      <c r="P916" s="41"/>
      <c r="Q916" s="41"/>
      <c r="R916" s="80"/>
      <c r="S916" s="67"/>
      <c r="T916" s="80"/>
    </row>
    <row r="917" spans="2:20" x14ac:dyDescent="0.35">
      <c r="B917" s="39"/>
      <c r="C917" s="78"/>
      <c r="D917" s="79"/>
      <c r="E917" s="79"/>
      <c r="F917" s="79"/>
      <c r="G917" s="80"/>
      <c r="H917" s="67"/>
      <c r="I917" s="67"/>
      <c r="J917" s="80"/>
      <c r="K917" s="80"/>
      <c r="L917" s="41"/>
      <c r="M917" s="41"/>
      <c r="N917" s="80"/>
      <c r="O917" s="80"/>
      <c r="P917" s="41"/>
      <c r="Q917" s="41"/>
      <c r="R917" s="80"/>
      <c r="S917" s="67"/>
      <c r="T917" s="80"/>
    </row>
    <row r="918" spans="2:20" x14ac:dyDescent="0.35">
      <c r="B918" s="39"/>
      <c r="C918" s="78"/>
      <c r="D918" s="79"/>
      <c r="E918" s="79"/>
      <c r="F918" s="79"/>
      <c r="G918" s="80"/>
      <c r="H918" s="67"/>
      <c r="I918" s="67"/>
      <c r="J918" s="80"/>
      <c r="K918" s="80"/>
      <c r="L918" s="41"/>
      <c r="M918" s="41"/>
      <c r="N918" s="80"/>
      <c r="O918" s="80"/>
      <c r="P918" s="41"/>
      <c r="Q918" s="41"/>
      <c r="R918" s="80"/>
      <c r="S918" s="67"/>
      <c r="T918" s="80"/>
    </row>
    <row r="919" spans="2:20" x14ac:dyDescent="0.35">
      <c r="B919" s="39"/>
      <c r="C919" s="78"/>
      <c r="D919" s="79"/>
      <c r="E919" s="79"/>
      <c r="F919" s="79"/>
      <c r="G919" s="80"/>
      <c r="H919" s="67"/>
      <c r="I919" s="67"/>
      <c r="J919" s="80"/>
      <c r="K919" s="80"/>
      <c r="L919" s="41"/>
      <c r="M919" s="41"/>
      <c r="N919" s="80"/>
      <c r="O919" s="80"/>
      <c r="P919" s="41"/>
      <c r="Q919" s="41"/>
      <c r="R919" s="80"/>
      <c r="S919" s="67"/>
      <c r="T919" s="80"/>
    </row>
    <row r="920" spans="2:20" x14ac:dyDescent="0.35">
      <c r="B920" s="39"/>
      <c r="C920" s="78"/>
      <c r="D920" s="79"/>
      <c r="E920" s="79"/>
      <c r="F920" s="79"/>
      <c r="G920" s="80"/>
      <c r="H920" s="67"/>
      <c r="I920" s="67"/>
      <c r="J920" s="80"/>
      <c r="K920" s="80"/>
      <c r="L920" s="41"/>
      <c r="M920" s="41"/>
      <c r="N920" s="80"/>
      <c r="O920" s="80"/>
      <c r="P920" s="41"/>
      <c r="Q920" s="41"/>
      <c r="R920" s="80"/>
      <c r="S920" s="67"/>
      <c r="T920" s="80"/>
    </row>
    <row r="921" spans="2:20" x14ac:dyDescent="0.35">
      <c r="B921" s="39"/>
      <c r="C921" s="78"/>
      <c r="D921" s="79"/>
      <c r="E921" s="79"/>
      <c r="F921" s="79"/>
      <c r="G921" s="80"/>
      <c r="H921" s="67"/>
      <c r="I921" s="67"/>
      <c r="J921" s="80"/>
      <c r="K921" s="80"/>
      <c r="L921" s="41"/>
      <c r="M921" s="41"/>
      <c r="N921" s="80"/>
      <c r="O921" s="80"/>
      <c r="P921" s="41"/>
      <c r="Q921" s="41"/>
      <c r="R921" s="80"/>
      <c r="S921" s="67"/>
      <c r="T921" s="80"/>
    </row>
    <row r="922" spans="2:20" x14ac:dyDescent="0.35">
      <c r="B922" s="39"/>
      <c r="C922" s="78"/>
      <c r="D922" s="79"/>
      <c r="E922" s="79"/>
      <c r="F922" s="79"/>
      <c r="G922" s="80"/>
      <c r="H922" s="67"/>
      <c r="I922" s="67"/>
      <c r="J922" s="80"/>
      <c r="K922" s="80"/>
      <c r="L922" s="41"/>
      <c r="M922" s="41"/>
      <c r="N922" s="80"/>
      <c r="O922" s="80"/>
      <c r="P922" s="41"/>
      <c r="Q922" s="41"/>
      <c r="R922" s="80"/>
      <c r="S922" s="67"/>
      <c r="T922" s="80"/>
    </row>
    <row r="923" spans="2:20" x14ac:dyDescent="0.35">
      <c r="B923" s="39"/>
      <c r="C923" s="78"/>
      <c r="D923" s="79"/>
      <c r="E923" s="79"/>
      <c r="F923" s="79"/>
      <c r="G923" s="80"/>
      <c r="H923" s="67"/>
      <c r="I923" s="67"/>
      <c r="J923" s="80"/>
      <c r="K923" s="80"/>
      <c r="L923" s="41"/>
      <c r="M923" s="41"/>
      <c r="N923" s="80"/>
      <c r="O923" s="80"/>
      <c r="P923" s="41"/>
      <c r="Q923" s="41"/>
      <c r="R923" s="80"/>
      <c r="S923" s="67"/>
      <c r="T923" s="80"/>
    </row>
    <row r="924" spans="2:20" x14ac:dyDescent="0.35">
      <c r="B924" s="39"/>
      <c r="C924" s="78"/>
      <c r="D924" s="79"/>
      <c r="E924" s="79"/>
      <c r="F924" s="79"/>
      <c r="G924" s="80"/>
      <c r="H924" s="67"/>
      <c r="I924" s="67"/>
      <c r="J924" s="80"/>
      <c r="K924" s="80"/>
      <c r="L924" s="41"/>
      <c r="M924" s="41"/>
      <c r="N924" s="80"/>
      <c r="O924" s="80"/>
      <c r="P924" s="41"/>
      <c r="Q924" s="41"/>
      <c r="R924" s="80"/>
      <c r="S924" s="67"/>
      <c r="T924" s="80"/>
    </row>
    <row r="925" spans="2:20" x14ac:dyDescent="0.35">
      <c r="B925" s="39"/>
      <c r="C925" s="78"/>
      <c r="D925" s="79"/>
      <c r="E925" s="79"/>
      <c r="F925" s="79"/>
      <c r="G925" s="80"/>
      <c r="H925" s="67"/>
      <c r="I925" s="67"/>
      <c r="J925" s="80"/>
      <c r="K925" s="80"/>
      <c r="L925" s="41"/>
      <c r="M925" s="41"/>
      <c r="N925" s="80"/>
      <c r="O925" s="80"/>
      <c r="P925" s="41"/>
      <c r="Q925" s="41"/>
      <c r="R925" s="80"/>
      <c r="S925" s="67"/>
      <c r="T925" s="80"/>
    </row>
    <row r="926" spans="2:20" x14ac:dyDescent="0.35">
      <c r="B926" s="39"/>
      <c r="C926" s="78"/>
      <c r="D926" s="79"/>
      <c r="E926" s="79"/>
      <c r="F926" s="79"/>
      <c r="G926" s="80"/>
      <c r="H926" s="67"/>
      <c r="I926" s="67"/>
      <c r="J926" s="80"/>
      <c r="K926" s="80"/>
      <c r="L926" s="41"/>
      <c r="M926" s="41"/>
      <c r="N926" s="80"/>
      <c r="O926" s="80"/>
      <c r="P926" s="41"/>
      <c r="Q926" s="41"/>
      <c r="R926" s="80"/>
      <c r="S926" s="67"/>
      <c r="T926" s="80"/>
    </row>
    <row r="927" spans="2:20" x14ac:dyDescent="0.35">
      <c r="B927" s="39"/>
      <c r="C927" s="78"/>
      <c r="D927" s="79"/>
      <c r="E927" s="79"/>
      <c r="F927" s="79"/>
      <c r="G927" s="80"/>
      <c r="H927" s="67"/>
      <c r="I927" s="67"/>
      <c r="J927" s="80"/>
      <c r="K927" s="80"/>
      <c r="L927" s="41"/>
      <c r="M927" s="41"/>
      <c r="N927" s="80"/>
      <c r="O927" s="80"/>
      <c r="P927" s="41"/>
      <c r="Q927" s="41"/>
      <c r="R927" s="80"/>
      <c r="S927" s="67"/>
      <c r="T927" s="80"/>
    </row>
    <row r="928" spans="2:20" x14ac:dyDescent="0.35">
      <c r="B928" s="39"/>
      <c r="C928" s="78"/>
      <c r="D928" s="79"/>
      <c r="E928" s="79"/>
      <c r="F928" s="79"/>
      <c r="G928" s="80"/>
      <c r="H928" s="67"/>
      <c r="I928" s="67"/>
      <c r="J928" s="80"/>
      <c r="K928" s="80"/>
      <c r="L928" s="41"/>
      <c r="M928" s="41"/>
      <c r="N928" s="80"/>
      <c r="O928" s="80"/>
      <c r="P928" s="41"/>
      <c r="Q928" s="41"/>
      <c r="R928" s="80"/>
      <c r="S928" s="67"/>
      <c r="T928" s="80"/>
    </row>
    <row r="929" spans="2:20" x14ac:dyDescent="0.35">
      <c r="B929" s="39"/>
      <c r="C929" s="78"/>
      <c r="D929" s="79"/>
      <c r="E929" s="79"/>
      <c r="F929" s="79"/>
      <c r="G929" s="80"/>
      <c r="H929" s="67"/>
      <c r="I929" s="67"/>
      <c r="J929" s="80"/>
      <c r="K929" s="80"/>
      <c r="L929" s="41"/>
      <c r="M929" s="41"/>
      <c r="N929" s="80"/>
      <c r="O929" s="80"/>
      <c r="P929" s="41"/>
      <c r="Q929" s="41"/>
      <c r="R929" s="80"/>
      <c r="S929" s="67"/>
      <c r="T929" s="80"/>
    </row>
    <row r="930" spans="2:20" x14ac:dyDescent="0.35">
      <c r="B930" s="39"/>
      <c r="C930" s="78"/>
      <c r="D930" s="79"/>
      <c r="E930" s="79"/>
      <c r="F930" s="79"/>
      <c r="G930" s="80"/>
      <c r="H930" s="67"/>
      <c r="I930" s="67"/>
      <c r="J930" s="80"/>
      <c r="K930" s="80"/>
      <c r="L930" s="41"/>
      <c r="M930" s="41"/>
      <c r="N930" s="80"/>
      <c r="O930" s="80"/>
      <c r="P930" s="41"/>
      <c r="Q930" s="41"/>
      <c r="R930" s="80"/>
      <c r="S930" s="67"/>
      <c r="T930" s="80"/>
    </row>
    <row r="931" spans="2:20" x14ac:dyDescent="0.35">
      <c r="B931" s="39"/>
      <c r="C931" s="78"/>
      <c r="D931" s="79"/>
      <c r="E931" s="79"/>
      <c r="F931" s="79"/>
      <c r="G931" s="80"/>
      <c r="H931" s="67"/>
      <c r="I931" s="67"/>
      <c r="J931" s="80"/>
      <c r="K931" s="80"/>
      <c r="L931" s="41"/>
      <c r="M931" s="41"/>
      <c r="N931" s="80"/>
      <c r="O931" s="80"/>
      <c r="P931" s="41"/>
      <c r="Q931" s="41"/>
      <c r="R931" s="80"/>
      <c r="S931" s="67"/>
      <c r="T931" s="80"/>
    </row>
    <row r="932" spans="2:20" x14ac:dyDescent="0.35">
      <c r="B932" s="39"/>
      <c r="C932" s="78"/>
      <c r="D932" s="79"/>
      <c r="E932" s="79"/>
      <c r="F932" s="79"/>
      <c r="G932" s="80"/>
      <c r="H932" s="67"/>
      <c r="I932" s="67"/>
      <c r="J932" s="80"/>
      <c r="K932" s="80"/>
      <c r="L932" s="41"/>
      <c r="M932" s="41"/>
      <c r="N932" s="80"/>
      <c r="O932" s="80"/>
      <c r="P932" s="41"/>
      <c r="Q932" s="41"/>
      <c r="R932" s="80"/>
      <c r="S932" s="67"/>
      <c r="T932" s="80"/>
    </row>
    <row r="933" spans="2:20" x14ac:dyDescent="0.35">
      <c r="B933" s="39"/>
      <c r="C933" s="78"/>
      <c r="D933" s="79"/>
      <c r="E933" s="79"/>
      <c r="F933" s="79"/>
      <c r="G933" s="80"/>
      <c r="H933" s="67"/>
      <c r="I933" s="67"/>
      <c r="J933" s="80"/>
      <c r="K933" s="80"/>
      <c r="L933" s="41"/>
      <c r="M933" s="41"/>
      <c r="N933" s="80"/>
      <c r="O933" s="80"/>
      <c r="P933" s="41"/>
      <c r="Q933" s="41"/>
      <c r="R933" s="80"/>
      <c r="S933" s="67"/>
      <c r="T933" s="80"/>
    </row>
    <row r="934" spans="2:20" x14ac:dyDescent="0.35">
      <c r="B934" s="39"/>
      <c r="C934" s="78"/>
      <c r="D934" s="79"/>
      <c r="E934" s="79"/>
      <c r="F934" s="79"/>
      <c r="G934" s="80"/>
      <c r="H934" s="67"/>
      <c r="I934" s="67"/>
      <c r="J934" s="80"/>
      <c r="K934" s="80"/>
      <c r="L934" s="41"/>
      <c r="M934" s="41"/>
      <c r="N934" s="80"/>
      <c r="O934" s="80"/>
      <c r="P934" s="41"/>
      <c r="Q934" s="41"/>
      <c r="R934" s="80"/>
      <c r="S934" s="67"/>
      <c r="T934" s="80"/>
    </row>
    <row r="935" spans="2:20" x14ac:dyDescent="0.35">
      <c r="B935" s="39"/>
      <c r="C935" s="78"/>
      <c r="D935" s="79"/>
      <c r="E935" s="79"/>
      <c r="F935" s="79"/>
      <c r="G935" s="80"/>
      <c r="H935" s="67"/>
      <c r="I935" s="67"/>
      <c r="J935" s="80"/>
      <c r="K935" s="80"/>
      <c r="L935" s="41"/>
      <c r="M935" s="41"/>
      <c r="N935" s="80"/>
      <c r="O935" s="80"/>
      <c r="P935" s="41"/>
      <c r="Q935" s="41"/>
      <c r="R935" s="80"/>
      <c r="S935" s="67"/>
      <c r="T935" s="80"/>
    </row>
    <row r="936" spans="2:20" x14ac:dyDescent="0.35">
      <c r="B936" s="39"/>
      <c r="C936" s="78"/>
      <c r="D936" s="79"/>
      <c r="E936" s="79"/>
      <c r="F936" s="79"/>
      <c r="G936" s="80"/>
      <c r="H936" s="67"/>
      <c r="I936" s="67"/>
      <c r="J936" s="80"/>
      <c r="K936" s="80"/>
      <c r="L936" s="41"/>
      <c r="M936" s="41"/>
      <c r="N936" s="80"/>
      <c r="O936" s="80"/>
      <c r="P936" s="41"/>
      <c r="Q936" s="41"/>
      <c r="R936" s="80"/>
      <c r="S936" s="67"/>
      <c r="T936" s="80"/>
    </row>
    <row r="937" spans="2:20" x14ac:dyDescent="0.35">
      <c r="B937" s="39"/>
      <c r="C937" s="78"/>
      <c r="D937" s="79"/>
      <c r="E937" s="79"/>
      <c r="F937" s="79"/>
      <c r="G937" s="80"/>
      <c r="H937" s="67"/>
      <c r="I937" s="67"/>
      <c r="J937" s="80"/>
      <c r="K937" s="80"/>
      <c r="L937" s="41"/>
      <c r="M937" s="41"/>
      <c r="N937" s="80"/>
      <c r="O937" s="80"/>
      <c r="P937" s="41"/>
      <c r="Q937" s="41"/>
      <c r="R937" s="80"/>
      <c r="S937" s="67"/>
      <c r="T937" s="80"/>
    </row>
    <row r="938" spans="2:20" x14ac:dyDescent="0.35">
      <c r="B938" s="39"/>
      <c r="C938" s="78"/>
      <c r="D938" s="79"/>
      <c r="E938" s="79"/>
      <c r="F938" s="79"/>
      <c r="G938" s="80"/>
      <c r="H938" s="67"/>
      <c r="I938" s="67"/>
      <c r="J938" s="80"/>
      <c r="K938" s="80"/>
      <c r="L938" s="41"/>
      <c r="M938" s="41"/>
      <c r="N938" s="80"/>
      <c r="O938" s="80"/>
      <c r="P938" s="41"/>
      <c r="Q938" s="41"/>
      <c r="R938" s="80"/>
      <c r="S938" s="67"/>
      <c r="T938" s="80"/>
    </row>
    <row r="939" spans="2:20" x14ac:dyDescent="0.35">
      <c r="B939" s="39"/>
      <c r="C939" s="78"/>
      <c r="D939" s="79"/>
      <c r="E939" s="79"/>
      <c r="F939" s="79"/>
      <c r="G939" s="80"/>
      <c r="H939" s="67"/>
      <c r="I939" s="67"/>
      <c r="J939" s="80"/>
      <c r="K939" s="80"/>
      <c r="L939" s="41"/>
      <c r="M939" s="41"/>
      <c r="N939" s="80"/>
      <c r="O939" s="80"/>
      <c r="P939" s="41"/>
      <c r="Q939" s="41"/>
      <c r="R939" s="80"/>
      <c r="S939" s="67"/>
      <c r="T939" s="80"/>
    </row>
    <row r="940" spans="2:20" x14ac:dyDescent="0.35">
      <c r="B940" s="39"/>
      <c r="C940" s="78"/>
      <c r="D940" s="79"/>
      <c r="E940" s="79"/>
      <c r="F940" s="79"/>
      <c r="G940" s="80"/>
      <c r="H940" s="67"/>
      <c r="I940" s="67"/>
      <c r="J940" s="80"/>
      <c r="K940" s="80"/>
      <c r="L940" s="41"/>
      <c r="M940" s="41"/>
      <c r="N940" s="80"/>
      <c r="O940" s="80"/>
      <c r="P940" s="41"/>
      <c r="Q940" s="41"/>
      <c r="R940" s="80"/>
      <c r="S940" s="67"/>
      <c r="T940" s="80"/>
    </row>
    <row r="941" spans="2:20" x14ac:dyDescent="0.35">
      <c r="B941" s="39"/>
      <c r="C941" s="78"/>
      <c r="D941" s="79"/>
      <c r="E941" s="79"/>
      <c r="F941" s="79"/>
      <c r="G941" s="80"/>
      <c r="H941" s="67"/>
      <c r="I941" s="67"/>
      <c r="J941" s="80"/>
      <c r="K941" s="80"/>
      <c r="L941" s="41"/>
      <c r="M941" s="41"/>
      <c r="N941" s="80"/>
      <c r="O941" s="80"/>
      <c r="P941" s="41"/>
      <c r="Q941" s="41"/>
      <c r="R941" s="80"/>
      <c r="S941" s="67"/>
      <c r="T941" s="80"/>
    </row>
    <row r="942" spans="2:20" x14ac:dyDescent="0.35">
      <c r="B942" s="39"/>
      <c r="C942" s="78"/>
      <c r="D942" s="79"/>
      <c r="E942" s="79"/>
      <c r="F942" s="79"/>
      <c r="G942" s="80"/>
      <c r="H942" s="67"/>
      <c r="I942" s="67"/>
      <c r="J942" s="80"/>
      <c r="K942" s="80"/>
      <c r="L942" s="41"/>
      <c r="M942" s="41"/>
      <c r="N942" s="80"/>
      <c r="O942" s="80"/>
      <c r="P942" s="41"/>
      <c r="Q942" s="41"/>
      <c r="R942" s="80"/>
      <c r="S942" s="67"/>
      <c r="T942" s="80"/>
    </row>
    <row r="943" spans="2:20" x14ac:dyDescent="0.35">
      <c r="B943" s="39"/>
      <c r="C943" s="78"/>
      <c r="D943" s="79"/>
      <c r="E943" s="79"/>
      <c r="F943" s="79"/>
      <c r="G943" s="80"/>
      <c r="H943" s="67"/>
      <c r="I943" s="67"/>
      <c r="J943" s="80"/>
      <c r="K943" s="80"/>
      <c r="L943" s="41"/>
      <c r="M943" s="41"/>
      <c r="N943" s="80"/>
      <c r="O943" s="80"/>
      <c r="P943" s="41"/>
      <c r="Q943" s="41"/>
      <c r="R943" s="80"/>
      <c r="S943" s="67"/>
      <c r="T943" s="80"/>
    </row>
    <row r="944" spans="2:20" x14ac:dyDescent="0.35">
      <c r="B944" s="39"/>
      <c r="C944" s="78"/>
      <c r="D944" s="79"/>
      <c r="E944" s="79"/>
      <c r="F944" s="79"/>
      <c r="G944" s="80"/>
      <c r="H944" s="67"/>
      <c r="I944" s="67"/>
      <c r="J944" s="80"/>
      <c r="K944" s="80"/>
      <c r="L944" s="41"/>
      <c r="M944" s="41"/>
      <c r="N944" s="80"/>
      <c r="O944" s="80"/>
      <c r="P944" s="41"/>
      <c r="Q944" s="41"/>
      <c r="R944" s="80"/>
      <c r="S944" s="67"/>
      <c r="T944" s="80"/>
    </row>
    <row r="945" spans="2:20" x14ac:dyDescent="0.35">
      <c r="B945" s="39"/>
      <c r="C945" s="78"/>
      <c r="D945" s="79"/>
      <c r="E945" s="79"/>
      <c r="F945" s="79"/>
      <c r="G945" s="80"/>
      <c r="H945" s="67"/>
      <c r="I945" s="67"/>
      <c r="J945" s="80"/>
      <c r="K945" s="80"/>
      <c r="L945" s="41"/>
      <c r="M945" s="41"/>
      <c r="N945" s="80"/>
      <c r="O945" s="80"/>
      <c r="P945" s="41"/>
      <c r="Q945" s="41"/>
      <c r="R945" s="80"/>
      <c r="S945" s="67"/>
      <c r="T945" s="80"/>
    </row>
    <row r="946" spans="2:20" x14ac:dyDescent="0.35">
      <c r="B946" s="39"/>
      <c r="C946" s="78"/>
      <c r="D946" s="79"/>
      <c r="E946" s="79"/>
      <c r="F946" s="79"/>
      <c r="G946" s="80"/>
      <c r="H946" s="67"/>
      <c r="I946" s="67"/>
      <c r="J946" s="80"/>
      <c r="K946" s="80"/>
      <c r="L946" s="41"/>
      <c r="M946" s="41"/>
      <c r="N946" s="80"/>
      <c r="O946" s="80"/>
      <c r="P946" s="41"/>
      <c r="Q946" s="41"/>
      <c r="R946" s="80"/>
      <c r="S946" s="67"/>
      <c r="T946" s="80"/>
    </row>
    <row r="947" spans="2:20" x14ac:dyDescent="0.35">
      <c r="B947" s="39"/>
      <c r="C947" s="78"/>
      <c r="D947" s="79"/>
      <c r="E947" s="79"/>
      <c r="F947" s="79"/>
      <c r="G947" s="80"/>
      <c r="H947" s="67"/>
      <c r="I947" s="67"/>
      <c r="J947" s="80"/>
      <c r="K947" s="80"/>
      <c r="L947" s="41"/>
      <c r="M947" s="41"/>
      <c r="N947" s="80"/>
      <c r="O947" s="80"/>
      <c r="P947" s="41"/>
      <c r="Q947" s="41"/>
      <c r="R947" s="80"/>
      <c r="S947" s="67"/>
      <c r="T947" s="80"/>
    </row>
    <row r="948" spans="2:20" x14ac:dyDescent="0.35">
      <c r="B948" s="39"/>
      <c r="C948" s="78"/>
      <c r="D948" s="79"/>
      <c r="E948" s="79"/>
      <c r="F948" s="79"/>
      <c r="G948" s="80"/>
      <c r="H948" s="67"/>
      <c r="I948" s="67"/>
      <c r="J948" s="80"/>
      <c r="K948" s="80"/>
      <c r="L948" s="41"/>
      <c r="M948" s="41"/>
      <c r="N948" s="80"/>
      <c r="O948" s="80"/>
      <c r="P948" s="41"/>
      <c r="Q948" s="41"/>
      <c r="R948" s="80"/>
      <c r="S948" s="67"/>
      <c r="T948" s="80"/>
    </row>
    <row r="949" spans="2:20" x14ac:dyDescent="0.35">
      <c r="B949" s="39"/>
      <c r="C949" s="78"/>
      <c r="D949" s="79"/>
      <c r="E949" s="79"/>
      <c r="F949" s="79"/>
      <c r="G949" s="80"/>
      <c r="H949" s="67"/>
      <c r="I949" s="67"/>
      <c r="J949" s="80"/>
      <c r="K949" s="80"/>
      <c r="L949" s="41"/>
      <c r="M949" s="41"/>
      <c r="N949" s="80"/>
      <c r="O949" s="80"/>
      <c r="P949" s="41"/>
      <c r="Q949" s="41"/>
      <c r="R949" s="80"/>
      <c r="S949" s="67"/>
      <c r="T949" s="80"/>
    </row>
    <row r="950" spans="2:20" x14ac:dyDescent="0.35">
      <c r="B950" s="39"/>
      <c r="C950" s="78"/>
      <c r="D950" s="79"/>
      <c r="E950" s="79"/>
      <c r="F950" s="79"/>
      <c r="G950" s="80"/>
      <c r="H950" s="67"/>
      <c r="I950" s="67"/>
      <c r="J950" s="80"/>
      <c r="K950" s="80"/>
      <c r="L950" s="41"/>
      <c r="M950" s="41"/>
      <c r="N950" s="80"/>
      <c r="O950" s="80"/>
      <c r="P950" s="41"/>
      <c r="Q950" s="41"/>
      <c r="R950" s="80"/>
      <c r="S950" s="67"/>
      <c r="T950" s="80"/>
    </row>
    <row r="951" spans="2:20" x14ac:dyDescent="0.35">
      <c r="B951" s="39"/>
      <c r="C951" s="78"/>
      <c r="D951" s="79"/>
      <c r="E951" s="79"/>
      <c r="F951" s="79"/>
      <c r="G951" s="80"/>
      <c r="H951" s="67"/>
      <c r="I951" s="67"/>
      <c r="J951" s="80"/>
      <c r="K951" s="80"/>
      <c r="L951" s="41"/>
      <c r="M951" s="41"/>
      <c r="N951" s="80"/>
      <c r="O951" s="80"/>
      <c r="P951" s="41"/>
      <c r="Q951" s="41"/>
      <c r="R951" s="80"/>
      <c r="S951" s="67"/>
      <c r="T951" s="80"/>
    </row>
    <row r="952" spans="2:20" x14ac:dyDescent="0.35">
      <c r="B952" s="39"/>
      <c r="C952" s="78"/>
      <c r="D952" s="79"/>
      <c r="E952" s="79"/>
      <c r="F952" s="79"/>
      <c r="G952" s="80"/>
      <c r="H952" s="67"/>
      <c r="I952" s="67"/>
      <c r="J952" s="80"/>
      <c r="K952" s="80"/>
      <c r="L952" s="41"/>
      <c r="M952" s="41"/>
      <c r="N952" s="80"/>
      <c r="O952" s="80"/>
      <c r="P952" s="41"/>
      <c r="Q952" s="41"/>
      <c r="R952" s="80"/>
      <c r="S952" s="67"/>
      <c r="T952" s="80"/>
    </row>
    <row r="953" spans="2:20" x14ac:dyDescent="0.35">
      <c r="B953" s="39"/>
      <c r="C953" s="78"/>
      <c r="D953" s="79"/>
      <c r="E953" s="79"/>
      <c r="F953" s="79"/>
      <c r="G953" s="80"/>
      <c r="H953" s="67"/>
      <c r="I953" s="67"/>
      <c r="J953" s="80"/>
      <c r="K953" s="80"/>
      <c r="L953" s="41"/>
      <c r="M953" s="41"/>
      <c r="N953" s="80"/>
      <c r="O953" s="80"/>
      <c r="P953" s="41"/>
      <c r="Q953" s="41"/>
      <c r="R953" s="80"/>
      <c r="S953" s="67"/>
      <c r="T953" s="80"/>
    </row>
    <row r="954" spans="2:20" x14ac:dyDescent="0.35">
      <c r="B954" s="39"/>
      <c r="C954" s="78"/>
      <c r="D954" s="79"/>
      <c r="E954" s="79"/>
      <c r="F954" s="79"/>
      <c r="G954" s="80"/>
      <c r="H954" s="67"/>
      <c r="I954" s="67"/>
      <c r="J954" s="80"/>
      <c r="K954" s="80"/>
      <c r="L954" s="41"/>
      <c r="M954" s="41"/>
      <c r="N954" s="80"/>
      <c r="O954" s="80"/>
      <c r="P954" s="41"/>
      <c r="Q954" s="41"/>
      <c r="R954" s="80"/>
      <c r="S954" s="67"/>
      <c r="T954" s="80"/>
    </row>
    <row r="955" spans="2:20" x14ac:dyDescent="0.35">
      <c r="B955" s="39"/>
      <c r="C955" s="78"/>
      <c r="D955" s="79"/>
      <c r="E955" s="79"/>
      <c r="F955" s="79"/>
      <c r="G955" s="80"/>
      <c r="H955" s="67"/>
      <c r="I955" s="67"/>
      <c r="J955" s="80"/>
      <c r="K955" s="80"/>
      <c r="L955" s="41"/>
      <c r="M955" s="41"/>
      <c r="N955" s="80"/>
      <c r="O955" s="80"/>
      <c r="P955" s="41"/>
      <c r="Q955" s="41"/>
      <c r="R955" s="80"/>
      <c r="S955" s="67"/>
      <c r="T955" s="80"/>
    </row>
    <row r="956" spans="2:20" x14ac:dyDescent="0.35">
      <c r="B956" s="39"/>
      <c r="C956" s="78"/>
      <c r="D956" s="79"/>
      <c r="E956" s="79"/>
      <c r="F956" s="79"/>
      <c r="G956" s="80"/>
      <c r="H956" s="67"/>
      <c r="I956" s="67"/>
      <c r="J956" s="80"/>
      <c r="K956" s="80"/>
      <c r="L956" s="41"/>
      <c r="M956" s="41"/>
      <c r="N956" s="80"/>
      <c r="O956" s="80"/>
      <c r="P956" s="41"/>
      <c r="Q956" s="41"/>
      <c r="R956" s="80"/>
      <c r="S956" s="67"/>
      <c r="T956" s="80"/>
    </row>
    <row r="957" spans="2:20" x14ac:dyDescent="0.35">
      <c r="B957" s="39"/>
      <c r="C957" s="78"/>
      <c r="D957" s="79"/>
      <c r="E957" s="79"/>
      <c r="F957" s="79"/>
      <c r="G957" s="80"/>
      <c r="H957" s="67"/>
      <c r="I957" s="67"/>
      <c r="J957" s="80"/>
      <c r="K957" s="80"/>
      <c r="L957" s="41"/>
      <c r="M957" s="41"/>
      <c r="N957" s="80"/>
      <c r="O957" s="80"/>
      <c r="P957" s="41"/>
      <c r="Q957" s="41"/>
      <c r="R957" s="80"/>
      <c r="S957" s="67"/>
      <c r="T957" s="80"/>
    </row>
    <row r="958" spans="2:20" x14ac:dyDescent="0.35">
      <c r="B958" s="39"/>
      <c r="C958" s="78"/>
      <c r="D958" s="79"/>
      <c r="E958" s="79"/>
      <c r="F958" s="79"/>
      <c r="G958" s="80"/>
      <c r="H958" s="67"/>
      <c r="I958" s="67"/>
      <c r="J958" s="80"/>
      <c r="K958" s="80"/>
      <c r="L958" s="41"/>
      <c r="M958" s="41"/>
      <c r="N958" s="80"/>
      <c r="O958" s="80"/>
      <c r="P958" s="41"/>
      <c r="Q958" s="41"/>
      <c r="R958" s="80"/>
      <c r="S958" s="67"/>
      <c r="T958" s="80"/>
    </row>
    <row r="959" spans="2:20" x14ac:dyDescent="0.35">
      <c r="B959" s="39"/>
      <c r="C959" s="78"/>
      <c r="D959" s="79"/>
      <c r="E959" s="79"/>
      <c r="F959" s="79"/>
      <c r="G959" s="80"/>
      <c r="H959" s="67"/>
      <c r="I959" s="67"/>
      <c r="J959" s="80"/>
      <c r="K959" s="80"/>
      <c r="L959" s="41"/>
      <c r="M959" s="41"/>
      <c r="N959" s="80"/>
      <c r="O959" s="80"/>
      <c r="P959" s="41"/>
      <c r="Q959" s="41"/>
      <c r="R959" s="80"/>
      <c r="S959" s="67"/>
      <c r="T959" s="80"/>
    </row>
    <row r="960" spans="2:20" x14ac:dyDescent="0.35">
      <c r="B960" s="39"/>
      <c r="C960" s="78"/>
      <c r="D960" s="79"/>
      <c r="E960" s="79"/>
      <c r="F960" s="79"/>
      <c r="G960" s="80"/>
      <c r="H960" s="67"/>
      <c r="I960" s="67"/>
      <c r="J960" s="80"/>
      <c r="K960" s="80"/>
      <c r="L960" s="41"/>
      <c r="M960" s="41"/>
      <c r="N960" s="80"/>
      <c r="O960" s="80"/>
      <c r="P960" s="41"/>
      <c r="Q960" s="41"/>
      <c r="R960" s="80"/>
      <c r="S960" s="67"/>
      <c r="T960" s="80"/>
    </row>
    <row r="961" spans="2:20" x14ac:dyDescent="0.35">
      <c r="B961" s="39"/>
      <c r="C961" s="78"/>
      <c r="D961" s="79"/>
      <c r="E961" s="79"/>
      <c r="F961" s="79"/>
      <c r="G961" s="80"/>
      <c r="H961" s="67"/>
      <c r="I961" s="67"/>
      <c r="J961" s="80"/>
      <c r="K961" s="80"/>
      <c r="L961" s="41"/>
      <c r="M961" s="41"/>
      <c r="N961" s="80"/>
      <c r="O961" s="80"/>
      <c r="P961" s="41"/>
      <c r="Q961" s="41"/>
      <c r="R961" s="80"/>
      <c r="S961" s="67"/>
      <c r="T961" s="80"/>
    </row>
    <row r="962" spans="2:20" x14ac:dyDescent="0.35">
      <c r="B962" s="39"/>
      <c r="C962" s="78"/>
      <c r="D962" s="79"/>
      <c r="E962" s="79"/>
      <c r="F962" s="79"/>
      <c r="G962" s="80"/>
      <c r="H962" s="67"/>
      <c r="I962" s="67"/>
      <c r="J962" s="80"/>
      <c r="K962" s="80"/>
      <c r="L962" s="41"/>
      <c r="M962" s="41"/>
      <c r="N962" s="80"/>
      <c r="O962" s="80"/>
      <c r="P962" s="41"/>
      <c r="Q962" s="41"/>
      <c r="R962" s="80"/>
      <c r="S962" s="67"/>
      <c r="T962" s="80"/>
    </row>
    <row r="963" spans="2:20" x14ac:dyDescent="0.35">
      <c r="B963" s="39"/>
      <c r="C963" s="78"/>
      <c r="D963" s="79"/>
      <c r="E963" s="79"/>
      <c r="F963" s="79"/>
      <c r="G963" s="80"/>
      <c r="H963" s="67"/>
      <c r="I963" s="67"/>
      <c r="J963" s="80"/>
      <c r="K963" s="80"/>
      <c r="L963" s="41"/>
      <c r="M963" s="41"/>
      <c r="N963" s="80"/>
      <c r="O963" s="80"/>
      <c r="P963" s="41"/>
      <c r="Q963" s="41"/>
      <c r="R963" s="80"/>
      <c r="S963" s="67"/>
      <c r="T963" s="80"/>
    </row>
    <row r="964" spans="2:20" x14ac:dyDescent="0.35">
      <c r="B964" s="39"/>
      <c r="C964" s="78"/>
      <c r="D964" s="79"/>
      <c r="E964" s="79"/>
      <c r="F964" s="79"/>
      <c r="G964" s="80"/>
      <c r="H964" s="67"/>
      <c r="I964" s="67"/>
      <c r="J964" s="80"/>
      <c r="K964" s="80"/>
      <c r="L964" s="41"/>
      <c r="M964" s="41"/>
      <c r="N964" s="80"/>
      <c r="O964" s="80"/>
      <c r="P964" s="41"/>
      <c r="Q964" s="41"/>
      <c r="R964" s="80"/>
      <c r="S964" s="67"/>
      <c r="T964" s="80"/>
    </row>
    <row r="965" spans="2:20" x14ac:dyDescent="0.35">
      <c r="B965" s="39"/>
      <c r="C965" s="78"/>
      <c r="D965" s="79"/>
      <c r="E965" s="79"/>
      <c r="F965" s="79"/>
      <c r="G965" s="80"/>
      <c r="H965" s="67"/>
      <c r="I965" s="67"/>
      <c r="J965" s="80"/>
      <c r="K965" s="80"/>
      <c r="L965" s="41"/>
      <c r="M965" s="41"/>
      <c r="N965" s="80"/>
      <c r="O965" s="80"/>
      <c r="P965" s="41"/>
      <c r="Q965" s="41"/>
      <c r="R965" s="80"/>
      <c r="S965" s="67"/>
      <c r="T965" s="80"/>
    </row>
    <row r="966" spans="2:20" x14ac:dyDescent="0.35">
      <c r="B966" s="39"/>
      <c r="C966" s="78"/>
      <c r="D966" s="79"/>
      <c r="E966" s="79"/>
      <c r="F966" s="79"/>
      <c r="G966" s="80"/>
      <c r="H966" s="67"/>
      <c r="I966" s="67"/>
      <c r="J966" s="80"/>
      <c r="K966" s="80"/>
      <c r="L966" s="41"/>
      <c r="M966" s="41"/>
      <c r="N966" s="80"/>
      <c r="O966" s="80"/>
      <c r="P966" s="41"/>
      <c r="Q966" s="41"/>
      <c r="R966" s="80"/>
      <c r="S966" s="67"/>
      <c r="T966" s="80"/>
    </row>
    <row r="967" spans="2:20" x14ac:dyDescent="0.35">
      <c r="B967" s="39"/>
      <c r="C967" s="78"/>
      <c r="D967" s="79"/>
      <c r="E967" s="79"/>
      <c r="F967" s="79"/>
      <c r="G967" s="80"/>
      <c r="H967" s="67"/>
      <c r="I967" s="67"/>
      <c r="J967" s="80"/>
      <c r="K967" s="80"/>
      <c r="L967" s="41"/>
      <c r="M967" s="41"/>
      <c r="N967" s="80"/>
      <c r="O967" s="80"/>
      <c r="P967" s="41"/>
      <c r="Q967" s="41"/>
      <c r="R967" s="80"/>
      <c r="S967" s="67"/>
      <c r="T967" s="80"/>
    </row>
    <row r="968" spans="2:20" x14ac:dyDescent="0.35">
      <c r="B968" s="39"/>
      <c r="C968" s="78"/>
      <c r="D968" s="79"/>
      <c r="E968" s="79"/>
      <c r="F968" s="79"/>
      <c r="G968" s="80"/>
      <c r="H968" s="67"/>
      <c r="I968" s="67"/>
      <c r="J968" s="80"/>
      <c r="K968" s="80"/>
      <c r="L968" s="41"/>
      <c r="M968" s="41"/>
      <c r="N968" s="80"/>
      <c r="O968" s="80"/>
      <c r="P968" s="41"/>
      <c r="Q968" s="41"/>
      <c r="R968" s="80"/>
      <c r="S968" s="67"/>
      <c r="T968" s="80"/>
    </row>
    <row r="969" spans="2:20" x14ac:dyDescent="0.35">
      <c r="B969" s="39"/>
      <c r="C969" s="78"/>
      <c r="D969" s="79"/>
      <c r="E969" s="79"/>
      <c r="F969" s="79"/>
      <c r="G969" s="80"/>
      <c r="H969" s="67"/>
      <c r="I969" s="67"/>
      <c r="J969" s="80"/>
      <c r="K969" s="80"/>
      <c r="L969" s="41"/>
      <c r="M969" s="41"/>
      <c r="N969" s="80"/>
      <c r="O969" s="80"/>
      <c r="P969" s="41"/>
      <c r="Q969" s="41"/>
      <c r="R969" s="80"/>
      <c r="S969" s="67"/>
      <c r="T969" s="80"/>
    </row>
    <row r="970" spans="2:20" x14ac:dyDescent="0.35">
      <c r="B970" s="39"/>
      <c r="C970" s="78"/>
      <c r="D970" s="79"/>
      <c r="E970" s="79"/>
      <c r="F970" s="79"/>
      <c r="G970" s="80"/>
      <c r="H970" s="67"/>
      <c r="I970" s="67"/>
      <c r="J970" s="80"/>
      <c r="K970" s="80"/>
      <c r="L970" s="41"/>
      <c r="M970" s="41"/>
      <c r="N970" s="80"/>
      <c r="O970" s="80"/>
      <c r="P970" s="41"/>
      <c r="Q970" s="41"/>
      <c r="R970" s="80"/>
      <c r="S970" s="67"/>
      <c r="T970" s="80"/>
    </row>
    <row r="971" spans="2:20" x14ac:dyDescent="0.35">
      <c r="B971" s="39"/>
      <c r="C971" s="78"/>
      <c r="D971" s="79"/>
      <c r="E971" s="79"/>
      <c r="F971" s="79"/>
      <c r="G971" s="80"/>
      <c r="H971" s="67"/>
      <c r="I971" s="67"/>
      <c r="J971" s="80"/>
      <c r="K971" s="80"/>
      <c r="L971" s="41"/>
      <c r="M971" s="41"/>
      <c r="N971" s="80"/>
      <c r="O971" s="80"/>
      <c r="P971" s="41"/>
      <c r="Q971" s="41"/>
      <c r="R971" s="80"/>
      <c r="S971" s="67"/>
      <c r="T971" s="80"/>
    </row>
    <row r="972" spans="2:20" x14ac:dyDescent="0.35">
      <c r="B972" s="39"/>
      <c r="C972" s="78"/>
      <c r="D972" s="79"/>
      <c r="E972" s="79"/>
      <c r="F972" s="79"/>
      <c r="G972" s="80"/>
      <c r="H972" s="67"/>
      <c r="I972" s="67"/>
      <c r="J972" s="80"/>
      <c r="K972" s="80"/>
      <c r="L972" s="41"/>
      <c r="M972" s="41"/>
      <c r="N972" s="80"/>
      <c r="O972" s="80"/>
      <c r="P972" s="41"/>
      <c r="Q972" s="41"/>
      <c r="R972" s="80"/>
      <c r="S972" s="67"/>
      <c r="T972" s="80"/>
    </row>
    <row r="973" spans="2:20" x14ac:dyDescent="0.35">
      <c r="B973" s="39"/>
      <c r="C973" s="78"/>
      <c r="D973" s="79"/>
      <c r="E973" s="79"/>
      <c r="F973" s="79"/>
      <c r="G973" s="80"/>
      <c r="H973" s="67"/>
      <c r="I973" s="67"/>
      <c r="J973" s="80"/>
      <c r="K973" s="80"/>
      <c r="L973" s="41"/>
      <c r="M973" s="41"/>
      <c r="N973" s="80"/>
      <c r="O973" s="80"/>
      <c r="P973" s="41"/>
      <c r="Q973" s="41"/>
      <c r="R973" s="80"/>
      <c r="S973" s="67"/>
      <c r="T973" s="80"/>
    </row>
    <row r="974" spans="2:20" x14ac:dyDescent="0.35">
      <c r="B974" s="39"/>
      <c r="C974" s="78"/>
      <c r="D974" s="79"/>
      <c r="E974" s="79"/>
      <c r="F974" s="79"/>
      <c r="G974" s="80"/>
      <c r="H974" s="67"/>
      <c r="I974" s="67"/>
      <c r="J974" s="80"/>
      <c r="K974" s="80"/>
      <c r="L974" s="41"/>
      <c r="M974" s="41"/>
      <c r="N974" s="80"/>
      <c r="O974" s="80"/>
      <c r="P974" s="41"/>
      <c r="Q974" s="41"/>
      <c r="R974" s="80"/>
      <c r="S974" s="67"/>
      <c r="T974" s="80"/>
    </row>
    <row r="975" spans="2:20" x14ac:dyDescent="0.35">
      <c r="B975" s="39"/>
      <c r="C975" s="78"/>
      <c r="D975" s="79"/>
      <c r="E975" s="79"/>
      <c r="F975" s="79"/>
      <c r="G975" s="80"/>
      <c r="H975" s="67"/>
      <c r="I975" s="67"/>
      <c r="J975" s="80"/>
      <c r="K975" s="80"/>
      <c r="L975" s="41"/>
      <c r="M975" s="41"/>
      <c r="N975" s="80"/>
      <c r="O975" s="80"/>
      <c r="P975" s="41"/>
      <c r="Q975" s="41"/>
      <c r="R975" s="80"/>
      <c r="S975" s="67"/>
      <c r="T975" s="80"/>
    </row>
    <row r="976" spans="2:20" x14ac:dyDescent="0.35">
      <c r="B976" s="39"/>
      <c r="C976" s="78"/>
      <c r="D976" s="79"/>
      <c r="E976" s="79"/>
      <c r="F976" s="79"/>
      <c r="G976" s="80"/>
      <c r="H976" s="67"/>
      <c r="I976" s="67"/>
      <c r="J976" s="80"/>
      <c r="K976" s="80"/>
      <c r="L976" s="41"/>
      <c r="M976" s="41"/>
      <c r="N976" s="80"/>
      <c r="O976" s="80"/>
      <c r="P976" s="41"/>
      <c r="Q976" s="41"/>
      <c r="R976" s="80"/>
      <c r="S976" s="67"/>
      <c r="T976" s="80"/>
    </row>
    <row r="977" spans="2:20" x14ac:dyDescent="0.35">
      <c r="B977" s="39"/>
      <c r="C977" s="78"/>
      <c r="D977" s="79"/>
      <c r="E977" s="79"/>
      <c r="F977" s="79"/>
      <c r="G977" s="80"/>
      <c r="H977" s="67"/>
      <c r="I977" s="67"/>
      <c r="J977" s="80"/>
      <c r="K977" s="80"/>
      <c r="L977" s="41"/>
      <c r="M977" s="41"/>
      <c r="N977" s="80"/>
      <c r="O977" s="80"/>
      <c r="P977" s="41"/>
      <c r="Q977" s="41"/>
      <c r="R977" s="80"/>
      <c r="S977" s="67"/>
      <c r="T977" s="80"/>
    </row>
    <row r="978" spans="2:20" x14ac:dyDescent="0.35">
      <c r="B978" s="39"/>
      <c r="C978" s="78"/>
      <c r="D978" s="79"/>
      <c r="E978" s="79"/>
      <c r="F978" s="79"/>
      <c r="G978" s="80"/>
      <c r="H978" s="67"/>
      <c r="I978" s="67"/>
      <c r="J978" s="80"/>
      <c r="K978" s="80"/>
      <c r="L978" s="41"/>
      <c r="M978" s="41"/>
      <c r="N978" s="80"/>
      <c r="O978" s="80"/>
      <c r="P978" s="41"/>
      <c r="Q978" s="41"/>
      <c r="R978" s="80"/>
      <c r="S978" s="67"/>
      <c r="T978" s="80"/>
    </row>
    <row r="979" spans="2:20" x14ac:dyDescent="0.35">
      <c r="B979" s="39"/>
      <c r="C979" s="78"/>
      <c r="D979" s="79"/>
      <c r="E979" s="79"/>
      <c r="F979" s="79"/>
      <c r="G979" s="80"/>
      <c r="H979" s="67"/>
      <c r="I979" s="67"/>
      <c r="J979" s="80"/>
      <c r="K979" s="80"/>
      <c r="L979" s="41"/>
      <c r="M979" s="41"/>
      <c r="N979" s="80"/>
      <c r="O979" s="80"/>
      <c r="P979" s="41"/>
      <c r="Q979" s="41"/>
      <c r="R979" s="80"/>
      <c r="S979" s="67"/>
      <c r="T979" s="80"/>
    </row>
    <row r="980" spans="2:20" x14ac:dyDescent="0.35">
      <c r="B980" s="39"/>
      <c r="C980" s="78"/>
      <c r="D980" s="79"/>
      <c r="E980" s="79"/>
      <c r="F980" s="79"/>
      <c r="G980" s="80"/>
      <c r="H980" s="67"/>
      <c r="I980" s="67"/>
      <c r="J980" s="80"/>
      <c r="K980" s="80"/>
      <c r="L980" s="41"/>
      <c r="M980" s="41"/>
      <c r="N980" s="80"/>
      <c r="O980" s="80"/>
      <c r="P980" s="41"/>
      <c r="Q980" s="41"/>
      <c r="R980" s="80"/>
      <c r="S980" s="67"/>
      <c r="T980" s="80"/>
    </row>
    <row r="981" spans="2:20" x14ac:dyDescent="0.35">
      <c r="B981" s="39"/>
      <c r="C981" s="78"/>
      <c r="D981" s="79"/>
      <c r="E981" s="79"/>
      <c r="F981" s="79"/>
      <c r="G981" s="80"/>
      <c r="H981" s="67"/>
      <c r="I981" s="67"/>
      <c r="J981" s="80"/>
      <c r="K981" s="80"/>
      <c r="L981" s="41"/>
      <c r="M981" s="41"/>
      <c r="N981" s="80"/>
      <c r="O981" s="80"/>
      <c r="P981" s="41"/>
      <c r="Q981" s="41"/>
      <c r="R981" s="80"/>
      <c r="S981" s="67"/>
      <c r="T981" s="80"/>
    </row>
    <row r="982" spans="2:20" x14ac:dyDescent="0.35">
      <c r="B982" s="39"/>
      <c r="C982" s="78"/>
      <c r="D982" s="79"/>
      <c r="E982" s="79"/>
      <c r="F982" s="79"/>
      <c r="G982" s="80"/>
      <c r="H982" s="67"/>
      <c r="I982" s="67"/>
      <c r="J982" s="80"/>
      <c r="K982" s="80"/>
      <c r="L982" s="41"/>
      <c r="M982" s="41"/>
      <c r="N982" s="80"/>
      <c r="O982" s="80"/>
      <c r="P982" s="41"/>
      <c r="Q982" s="41"/>
      <c r="R982" s="80"/>
      <c r="S982" s="67"/>
      <c r="T982" s="80"/>
    </row>
    <row r="983" spans="2:20" x14ac:dyDescent="0.35">
      <c r="B983" s="39"/>
      <c r="C983" s="78"/>
      <c r="D983" s="79"/>
      <c r="E983" s="79"/>
      <c r="F983" s="79"/>
      <c r="G983" s="80"/>
      <c r="H983" s="67"/>
      <c r="I983" s="67"/>
      <c r="J983" s="80"/>
      <c r="K983" s="80"/>
      <c r="L983" s="41"/>
      <c r="M983" s="41"/>
      <c r="N983" s="80"/>
      <c r="O983" s="80"/>
      <c r="P983" s="41"/>
      <c r="Q983" s="41"/>
      <c r="R983" s="80"/>
      <c r="S983" s="67"/>
      <c r="T983" s="80"/>
    </row>
    <row r="984" spans="2:20" x14ac:dyDescent="0.35">
      <c r="B984" s="39"/>
      <c r="C984" s="78"/>
      <c r="D984" s="79"/>
      <c r="E984" s="79"/>
      <c r="F984" s="79"/>
      <c r="G984" s="80"/>
      <c r="H984" s="67"/>
      <c r="I984" s="67"/>
      <c r="J984" s="80"/>
      <c r="K984" s="80"/>
      <c r="L984" s="41"/>
      <c r="M984" s="41"/>
      <c r="N984" s="80"/>
      <c r="O984" s="80"/>
      <c r="P984" s="41"/>
      <c r="Q984" s="41"/>
      <c r="R984" s="80"/>
      <c r="S984" s="67"/>
      <c r="T984" s="80"/>
    </row>
    <row r="985" spans="2:20" x14ac:dyDescent="0.35">
      <c r="B985" s="39"/>
      <c r="C985" s="78"/>
      <c r="D985" s="79"/>
      <c r="E985" s="79"/>
      <c r="F985" s="79"/>
      <c r="G985" s="80"/>
      <c r="H985" s="67"/>
      <c r="I985" s="67"/>
      <c r="J985" s="80"/>
      <c r="K985" s="80"/>
      <c r="L985" s="41"/>
      <c r="M985" s="41"/>
      <c r="N985" s="80"/>
      <c r="O985" s="80"/>
      <c r="P985" s="41"/>
      <c r="Q985" s="41"/>
      <c r="R985" s="80"/>
      <c r="S985" s="67"/>
      <c r="T985" s="80"/>
    </row>
    <row r="986" spans="2:20" x14ac:dyDescent="0.35">
      <c r="B986" s="39"/>
      <c r="C986" s="78"/>
      <c r="D986" s="79"/>
      <c r="E986" s="79"/>
      <c r="F986" s="79"/>
      <c r="G986" s="80"/>
      <c r="H986" s="67"/>
      <c r="I986" s="67"/>
      <c r="J986" s="80"/>
      <c r="K986" s="80"/>
      <c r="L986" s="41"/>
      <c r="M986" s="41"/>
      <c r="N986" s="80"/>
      <c r="O986" s="80"/>
      <c r="P986" s="41"/>
      <c r="Q986" s="41"/>
      <c r="R986" s="80"/>
      <c r="S986" s="67"/>
      <c r="T986" s="80"/>
    </row>
    <row r="987" spans="2:20" x14ac:dyDescent="0.35">
      <c r="B987" s="39"/>
      <c r="C987" s="78"/>
      <c r="D987" s="79"/>
      <c r="E987" s="79"/>
      <c r="F987" s="79"/>
      <c r="G987" s="80"/>
      <c r="H987" s="67"/>
      <c r="I987" s="67"/>
      <c r="J987" s="80"/>
      <c r="K987" s="80"/>
      <c r="L987" s="41"/>
      <c r="M987" s="41"/>
      <c r="N987" s="80"/>
      <c r="O987" s="80"/>
      <c r="P987" s="41"/>
      <c r="Q987" s="41"/>
      <c r="R987" s="80"/>
      <c r="S987" s="67"/>
      <c r="T987" s="80"/>
    </row>
    <row r="988" spans="2:20" x14ac:dyDescent="0.35">
      <c r="B988" s="39"/>
      <c r="C988" s="78"/>
      <c r="D988" s="79"/>
      <c r="E988" s="79"/>
      <c r="F988" s="79"/>
      <c r="G988" s="80"/>
      <c r="H988" s="67"/>
      <c r="I988" s="67"/>
      <c r="J988" s="80"/>
      <c r="K988" s="80"/>
      <c r="L988" s="41"/>
      <c r="M988" s="41"/>
      <c r="N988" s="80"/>
      <c r="O988" s="80"/>
      <c r="P988" s="41"/>
      <c r="Q988" s="41"/>
      <c r="R988" s="80"/>
      <c r="S988" s="67"/>
      <c r="T988" s="80"/>
    </row>
    <row r="989" spans="2:20" x14ac:dyDescent="0.35">
      <c r="B989" s="39"/>
      <c r="C989" s="78"/>
      <c r="D989" s="79"/>
      <c r="E989" s="79"/>
      <c r="F989" s="79"/>
      <c r="G989" s="80"/>
      <c r="H989" s="67"/>
      <c r="I989" s="67"/>
      <c r="J989" s="80"/>
      <c r="K989" s="80"/>
      <c r="L989" s="41"/>
      <c r="M989" s="41"/>
      <c r="N989" s="80"/>
      <c r="O989" s="80"/>
      <c r="P989" s="41"/>
      <c r="Q989" s="41"/>
      <c r="R989" s="80"/>
      <c r="S989" s="67"/>
      <c r="T989" s="80"/>
    </row>
    <row r="990" spans="2:20" x14ac:dyDescent="0.35">
      <c r="B990" s="39"/>
      <c r="C990" s="78"/>
      <c r="D990" s="79"/>
      <c r="E990" s="79"/>
      <c r="F990" s="79"/>
      <c r="G990" s="80"/>
      <c r="H990" s="67"/>
      <c r="I990" s="67"/>
      <c r="J990" s="80"/>
      <c r="K990" s="80"/>
      <c r="L990" s="41"/>
      <c r="M990" s="41"/>
      <c r="N990" s="80"/>
      <c r="O990" s="80"/>
      <c r="P990" s="41"/>
      <c r="Q990" s="41"/>
      <c r="R990" s="80"/>
      <c r="S990" s="67"/>
      <c r="T990" s="80"/>
    </row>
    <row r="991" spans="2:20" x14ac:dyDescent="0.35">
      <c r="B991" s="39"/>
      <c r="C991" s="78"/>
      <c r="D991" s="79"/>
      <c r="E991" s="79"/>
      <c r="F991" s="79"/>
      <c r="G991" s="80"/>
      <c r="H991" s="67"/>
      <c r="I991" s="67"/>
      <c r="J991" s="80"/>
      <c r="K991" s="80"/>
      <c r="L991" s="41"/>
      <c r="M991" s="41"/>
      <c r="N991" s="80"/>
      <c r="O991" s="80"/>
      <c r="P991" s="41"/>
      <c r="Q991" s="41"/>
      <c r="R991" s="80"/>
      <c r="S991" s="67"/>
      <c r="T991" s="80"/>
    </row>
    <row r="992" spans="2:20" x14ac:dyDescent="0.35">
      <c r="B992" s="39"/>
      <c r="C992" s="78"/>
      <c r="D992" s="79"/>
      <c r="E992" s="79"/>
      <c r="F992" s="79"/>
      <c r="G992" s="80"/>
      <c r="H992" s="67"/>
      <c r="I992" s="67"/>
      <c r="J992" s="80"/>
      <c r="K992" s="80"/>
      <c r="L992" s="41"/>
      <c r="M992" s="41"/>
      <c r="N992" s="80"/>
      <c r="O992" s="80"/>
      <c r="P992" s="41"/>
      <c r="Q992" s="41"/>
      <c r="R992" s="80"/>
      <c r="S992" s="67"/>
      <c r="T992" s="80"/>
    </row>
    <row r="993" spans="2:20" x14ac:dyDescent="0.35">
      <c r="B993" s="39"/>
      <c r="C993" s="78"/>
      <c r="D993" s="79"/>
      <c r="E993" s="79"/>
      <c r="F993" s="79"/>
      <c r="G993" s="80"/>
      <c r="H993" s="67"/>
      <c r="I993" s="67"/>
      <c r="J993" s="80"/>
      <c r="K993" s="80"/>
      <c r="L993" s="41"/>
      <c r="M993" s="41"/>
      <c r="N993" s="80"/>
      <c r="O993" s="80"/>
      <c r="P993" s="41"/>
      <c r="Q993" s="41"/>
      <c r="R993" s="80"/>
      <c r="S993" s="67"/>
      <c r="T993" s="80"/>
    </row>
    <row r="994" spans="2:20" x14ac:dyDescent="0.35">
      <c r="B994" s="39"/>
      <c r="C994" s="78"/>
      <c r="D994" s="79"/>
      <c r="E994" s="79"/>
      <c r="F994" s="79"/>
      <c r="G994" s="80"/>
      <c r="H994" s="67"/>
      <c r="I994" s="67"/>
      <c r="J994" s="80"/>
      <c r="K994" s="80"/>
      <c r="L994" s="41"/>
      <c r="M994" s="41"/>
      <c r="N994" s="80"/>
      <c r="O994" s="80"/>
      <c r="P994" s="41"/>
      <c r="Q994" s="41"/>
      <c r="R994" s="80"/>
      <c r="S994" s="67"/>
      <c r="T994" s="80"/>
    </row>
    <row r="995" spans="2:20" x14ac:dyDescent="0.35">
      <c r="B995" s="39"/>
      <c r="C995" s="78"/>
      <c r="D995" s="79"/>
      <c r="E995" s="79"/>
      <c r="F995" s="79"/>
      <c r="G995" s="80"/>
      <c r="H995" s="67"/>
      <c r="I995" s="67"/>
      <c r="J995" s="80"/>
      <c r="K995" s="80"/>
      <c r="L995" s="41"/>
      <c r="M995" s="41"/>
      <c r="N995" s="80"/>
      <c r="O995" s="80"/>
      <c r="P995" s="41"/>
      <c r="Q995" s="41"/>
      <c r="R995" s="80"/>
      <c r="S995" s="67"/>
      <c r="T995" s="80"/>
    </row>
    <row r="996" spans="2:20" x14ac:dyDescent="0.35">
      <c r="B996" s="39"/>
      <c r="C996" s="78"/>
      <c r="D996" s="79"/>
      <c r="E996" s="79"/>
      <c r="F996" s="79"/>
      <c r="G996" s="80"/>
      <c r="H996" s="67"/>
      <c r="I996" s="67"/>
      <c r="J996" s="80"/>
      <c r="K996" s="80"/>
      <c r="L996" s="41"/>
      <c r="M996" s="41"/>
      <c r="N996" s="80"/>
      <c r="O996" s="80"/>
      <c r="P996" s="41"/>
      <c r="Q996" s="41"/>
      <c r="R996" s="80"/>
      <c r="S996" s="67"/>
      <c r="T996" s="80"/>
    </row>
    <row r="997" spans="2:20" x14ac:dyDescent="0.35">
      <c r="B997" s="39"/>
      <c r="C997" s="78"/>
      <c r="D997" s="79"/>
      <c r="E997" s="79"/>
      <c r="F997" s="79"/>
      <c r="G997" s="80"/>
      <c r="H997" s="67"/>
      <c r="I997" s="67"/>
      <c r="J997" s="80"/>
      <c r="K997" s="80"/>
      <c r="L997" s="41"/>
      <c r="M997" s="41"/>
      <c r="N997" s="80"/>
      <c r="O997" s="80"/>
      <c r="P997" s="41"/>
      <c r="Q997" s="41"/>
      <c r="R997" s="80"/>
      <c r="S997" s="67"/>
      <c r="T997" s="80"/>
    </row>
    <row r="998" spans="2:20" x14ac:dyDescent="0.35">
      <c r="B998" s="39"/>
      <c r="C998" s="78"/>
      <c r="D998" s="79"/>
      <c r="E998" s="79"/>
      <c r="F998" s="79"/>
      <c r="G998" s="80"/>
      <c r="H998" s="67"/>
      <c r="I998" s="67"/>
      <c r="J998" s="80"/>
      <c r="K998" s="80"/>
      <c r="L998" s="41"/>
      <c r="M998" s="41"/>
      <c r="N998" s="80"/>
      <c r="O998" s="80"/>
      <c r="P998" s="41"/>
      <c r="Q998" s="41"/>
      <c r="R998" s="80"/>
      <c r="S998" s="67"/>
      <c r="T998" s="80"/>
    </row>
    <row r="999" spans="2:20" x14ac:dyDescent="0.35">
      <c r="B999" s="39"/>
      <c r="C999" s="78"/>
      <c r="D999" s="79"/>
      <c r="E999" s="79"/>
      <c r="F999" s="79"/>
      <c r="G999" s="80"/>
      <c r="H999" s="67"/>
      <c r="I999" s="67"/>
      <c r="J999" s="80"/>
      <c r="K999" s="80"/>
      <c r="L999" s="41"/>
      <c r="M999" s="41"/>
      <c r="N999" s="80"/>
      <c r="O999" s="80"/>
      <c r="P999" s="41"/>
      <c r="Q999" s="41"/>
      <c r="R999" s="80"/>
      <c r="S999" s="67"/>
      <c r="T999" s="80"/>
    </row>
    <row r="1000" spans="2:20" x14ac:dyDescent="0.35">
      <c r="B1000" s="39"/>
      <c r="C1000" s="78"/>
      <c r="D1000" s="79"/>
      <c r="E1000" s="79"/>
      <c r="F1000" s="79"/>
      <c r="G1000" s="80"/>
      <c r="H1000" s="67"/>
      <c r="I1000" s="67"/>
      <c r="J1000" s="80"/>
      <c r="K1000" s="80"/>
      <c r="L1000" s="41"/>
      <c r="M1000" s="41"/>
      <c r="N1000" s="80"/>
      <c r="O1000" s="80"/>
      <c r="P1000" s="41"/>
      <c r="Q1000" s="41"/>
      <c r="R1000" s="80"/>
      <c r="S1000" s="67"/>
      <c r="T1000" s="80"/>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Palo Alto Networks Security Technical Implementation Guide - SHGIR</dc:title>
  <dc:subject>Generated on: 2026-06-08 14:47:46</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2026-06-08T13:47:53Z</dcterms:modified>
  <cp:category>DISA-STIG</cp:category>
  <cp:contentStatus>Draft</cp:contentStatus>
</cp:coreProperties>
</file>