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F98E3C0E1AF86D6D6CAAA04F1C9B9DA440EB98E4" xr6:coauthVersionLast="47" xr6:coauthVersionMax="47" xr10:uidLastSave="{C4472EF0-E34C-4188-8723-FE8E7B78B1C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F110" i="3" s="1"/>
  <c r="L11" i="1"/>
  <c r="L10" i="1"/>
  <c r="L9" i="1"/>
  <c r="L8" i="1"/>
  <c r="L7" i="1"/>
  <c r="L6" i="1"/>
  <c r="L5" i="1"/>
  <c r="L4" i="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F70" i="3"/>
  <c r="E78" i="3" s="1"/>
  <c r="E70" i="3"/>
  <c r="D70" i="3"/>
  <c r="C70" i="3"/>
  <c r="E69" i="3"/>
  <c r="D69" i="3"/>
  <c r="C69" i="3"/>
  <c r="W121" i="3" s="1"/>
  <c r="E68" i="3"/>
  <c r="F68" i="3" s="1"/>
  <c r="D68" i="3"/>
  <c r="C68" i="3"/>
  <c r="U121"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F31" i="3"/>
  <c r="D40" i="3" s="1"/>
  <c r="E31" i="3"/>
  <c r="D31" i="3"/>
  <c r="C31" i="3"/>
  <c r="E30" i="3"/>
  <c r="D30" i="3"/>
  <c r="C30" i="3"/>
  <c r="F30" i="3" s="1"/>
  <c r="E29" i="3"/>
  <c r="D29" i="3"/>
  <c r="C29" i="3"/>
  <c r="F29" i="3" s="1"/>
  <c r="E20" i="3"/>
  <c r="F16" i="3"/>
  <c r="R151" i="3" s="1"/>
  <c r="E16" i="3"/>
  <c r="D16" i="3"/>
  <c r="C16" i="3"/>
  <c r="Q121" i="3" s="1"/>
  <c r="C9" i="3"/>
  <c r="D9" i="3" s="1"/>
  <c r="D8" i="3"/>
  <c r="C8" i="3"/>
  <c r="E96" i="3" l="1"/>
  <c r="D96" i="3"/>
  <c r="C96" i="3"/>
  <c r="E97" i="3"/>
  <c r="D97" i="3"/>
  <c r="C97" i="3"/>
  <c r="E41" i="3"/>
  <c r="C41" i="3"/>
  <c r="D41" i="3"/>
  <c r="V150" i="3"/>
  <c r="V145" i="3"/>
  <c r="V140" i="3"/>
  <c r="V135" i="3"/>
  <c r="V130" i="3"/>
  <c r="V125" i="3"/>
  <c r="E76" i="3"/>
  <c r="D76" i="3"/>
  <c r="C76" i="3"/>
  <c r="V149" i="3"/>
  <c r="V144" i="3"/>
  <c r="V139" i="3"/>
  <c r="V134" i="3"/>
  <c r="V129" i="3"/>
  <c r="V124" i="3"/>
  <c r="V153" i="3"/>
  <c r="V148" i="3"/>
  <c r="V143" i="3"/>
  <c r="V138" i="3"/>
  <c r="V133" i="3"/>
  <c r="V128" i="3"/>
  <c r="V123" i="3"/>
  <c r="V152" i="3"/>
  <c r="V147" i="3"/>
  <c r="V142" i="3"/>
  <c r="V137" i="3"/>
  <c r="V132" i="3"/>
  <c r="V127" i="3"/>
  <c r="V151" i="3"/>
  <c r="V146" i="3"/>
  <c r="V141" i="3"/>
  <c r="V136" i="3"/>
  <c r="V131" i="3"/>
  <c r="V126" i="3"/>
  <c r="E43" i="3"/>
  <c r="D43" i="3"/>
  <c r="C43" i="3"/>
  <c r="D57" i="3"/>
  <c r="E57" i="3"/>
  <c r="C57" i="3"/>
  <c r="C38" i="3"/>
  <c r="E38" i="3"/>
  <c r="D38" i="3"/>
  <c r="E79" i="3"/>
  <c r="D79" i="3"/>
  <c r="C79" i="3"/>
  <c r="E98" i="3"/>
  <c r="D98" i="3"/>
  <c r="C98" i="3"/>
  <c r="E58" i="3"/>
  <c r="C58" i="3"/>
  <c r="D58" i="3"/>
  <c r="G110" i="3"/>
  <c r="E39" i="3"/>
  <c r="C39" i="3"/>
  <c r="D39" i="3"/>
  <c r="C95" i="3"/>
  <c r="E95" i="3"/>
  <c r="D95" i="3"/>
  <c r="C78" i="3"/>
  <c r="R127" i="3"/>
  <c r="R132" i="3"/>
  <c r="R137" i="3"/>
  <c r="R142" i="3"/>
  <c r="R147" i="3"/>
  <c r="R152" i="3"/>
  <c r="T127" i="3"/>
  <c r="T132" i="3"/>
  <c r="T137" i="3"/>
  <c r="T142" i="3"/>
  <c r="T147" i="3"/>
  <c r="T152" i="3"/>
  <c r="D78" i="3"/>
  <c r="C7" i="3"/>
  <c r="D7" i="3" s="1"/>
  <c r="F69" i="3"/>
  <c r="C40" i="3"/>
  <c r="R123" i="3"/>
  <c r="R128" i="3"/>
  <c r="R133" i="3"/>
  <c r="R138" i="3"/>
  <c r="R143" i="3"/>
  <c r="R148" i="3"/>
  <c r="R153" i="3"/>
  <c r="T123" i="3"/>
  <c r="T128" i="3"/>
  <c r="T133" i="3"/>
  <c r="T138" i="3"/>
  <c r="T143" i="3"/>
  <c r="T148" i="3"/>
  <c r="T153" i="3"/>
  <c r="E40" i="3"/>
  <c r="R124" i="3"/>
  <c r="R129" i="3"/>
  <c r="R134" i="3"/>
  <c r="R139" i="3"/>
  <c r="R144" i="3"/>
  <c r="R149" i="3"/>
  <c r="C75" i="3"/>
  <c r="T124" i="3"/>
  <c r="T129" i="3"/>
  <c r="T134" i="3"/>
  <c r="T139" i="3"/>
  <c r="T144" i="3"/>
  <c r="T149" i="3"/>
  <c r="D42" i="3"/>
  <c r="D75" i="3"/>
  <c r="C42" i="3"/>
  <c r="C20" i="3"/>
  <c r="D20" i="3"/>
  <c r="E75" i="3"/>
  <c r="R125" i="3"/>
  <c r="R130" i="3"/>
  <c r="R135" i="3"/>
  <c r="R140" i="3"/>
  <c r="R145" i="3"/>
  <c r="R150" i="3"/>
  <c r="T125" i="3"/>
  <c r="T130" i="3"/>
  <c r="T135" i="3"/>
  <c r="T140" i="3"/>
  <c r="T145" i="3"/>
  <c r="T150" i="3"/>
  <c r="R126" i="3"/>
  <c r="R131" i="3"/>
  <c r="R136" i="3"/>
  <c r="R141" i="3"/>
  <c r="R146" i="3"/>
  <c r="T126" i="3"/>
  <c r="T131" i="3"/>
  <c r="T136" i="3"/>
  <c r="T141" i="3"/>
  <c r="T146" i="3"/>
  <c r="X150" i="3" l="1"/>
  <c r="X145" i="3"/>
  <c r="X140" i="3"/>
  <c r="X135" i="3"/>
  <c r="X130" i="3"/>
  <c r="X125" i="3"/>
  <c r="C77" i="3"/>
  <c r="X149" i="3"/>
  <c r="X144" i="3"/>
  <c r="X139" i="3"/>
  <c r="X134" i="3"/>
  <c r="X129" i="3"/>
  <c r="X124" i="3"/>
  <c r="E77" i="3"/>
  <c r="X153" i="3"/>
  <c r="X148" i="3"/>
  <c r="X143" i="3"/>
  <c r="X138" i="3"/>
  <c r="X133" i="3"/>
  <c r="X128" i="3"/>
  <c r="X123" i="3"/>
  <c r="X152" i="3"/>
  <c r="X147" i="3"/>
  <c r="X142" i="3"/>
  <c r="X137" i="3"/>
  <c r="X132" i="3"/>
  <c r="X127" i="3"/>
  <c r="X151" i="3"/>
  <c r="X146" i="3"/>
  <c r="X141" i="3"/>
  <c r="X136" i="3"/>
  <c r="X131" i="3"/>
  <c r="X126" i="3"/>
  <c r="D77" i="3"/>
</calcChain>
</file>

<file path=xl/sharedStrings.xml><?xml version="1.0" encoding="utf-8"?>
<sst xmlns="http://schemas.openxmlformats.org/spreadsheetml/2006/main" count="1692" uniqueCount="716">
  <si>
    <t>Id</t>
  </si>
  <si>
    <t>Title</t>
  </si>
  <si>
    <t>Severity</t>
  </si>
  <si>
    <t>MoSCoW</t>
  </si>
  <si>
    <t>OpsImpact</t>
  </si>
  <si>
    <t>Phase</t>
  </si>
  <si>
    <t>ImplStatus</t>
  </si>
  <si>
    <t>Notes</t>
  </si>
  <si>
    <t>Remediation</t>
  </si>
  <si>
    <t>Description</t>
  </si>
  <si>
    <t>Audit</t>
  </si>
  <si>
    <t>Status</t>
  </si>
  <si>
    <t>LogID</t>
  </si>
  <si>
    <t>V-235095</t>
  </si>
  <si>
    <r>
      <rPr>
        <sz val="11"/>
        <rFont val="Calibri"/>
      </rPr>
      <t>MySQL Database Server 8.0 must integrate with an organization-level authentication/access mechanism providing account management and automation for all users, groups, roles, and any other principals.</t>
    </r>
  </si>
  <si>
    <t>CAT I (High)</t>
  </si>
  <si>
    <t>Unassigned</t>
  </si>
  <si>
    <t>Unassessed</t>
  </si>
  <si>
    <t>Pending</t>
  </si>
  <si>
    <t/>
  </si>
  <si>
    <r>
      <rPr>
        <sz val="11"/>
        <color rgb="FF000000"/>
        <rFont val="Calibri"/>
      </rPr>
      <t>Integrate MySQL database server 8.0 security with an organization-level authentication/access mechanism using MySQL external authentication for Microsoft AD or LDAP, or Linux PAMs thus providing account management for all users, groups, roles, and any other principals.</t>
    </r>
    <r>
      <rPr>
        <sz val="11"/>
        <color rgb="FF000000"/>
        <rFont val="Calibri"/>
      </rPr>
      <t xml:space="preserve">
</t>
    </r>
    <r>
      <rPr>
        <sz val="11"/>
        <color rgb="FF000000"/>
        <rFont val="Calibri"/>
      </rPr>
      <t>If native mysql users are required, document the need and justification; describe the measures taken to ensure the use of MySQL Server authentication is kept to a minimum; describe the measures taken to safeguard passwords; list or describe the MySQL logins used.</t>
    </r>
    <r>
      <rPr>
        <sz val="11"/>
        <color rgb="FF000000"/>
        <rFont val="Calibri"/>
      </rPr>
      <t xml:space="preserve">
</t>
    </r>
    <r>
      <rPr>
        <sz val="11"/>
        <color rgb="FF000000"/>
        <rFont val="Calibri"/>
      </rPr>
      <t xml:space="preserve">For each MySQL database server 8.0 managed account that is not documented and approved, either transfer it to management by the external mechanism, or document the need for it and obtain approval, as appropriate. </t>
    </r>
    <r>
      <rPr>
        <sz val="11"/>
        <color rgb="FF000000"/>
        <rFont val="Calibri"/>
      </rPr>
      <t xml:space="preserve">
</t>
    </r>
    <r>
      <rPr>
        <sz val="11"/>
        <color rgb="FF000000"/>
        <rFont val="Calibri"/>
      </rPr>
      <t xml:space="preserve">Install appropriate external authentication plugin, for example to install LDAP.     </t>
    </r>
    <r>
      <rPr>
        <sz val="11"/>
        <color rgb="FF000000"/>
        <rFont val="Calibri"/>
      </rPr>
      <t xml:space="preserve">
</t>
    </r>
    <r>
      <rPr>
        <sz val="11"/>
        <color rgb="FF000000"/>
        <rFont val="Calibri"/>
      </rPr>
      <t>INSTALL PLUGIN authentication_ldap_sasl</t>
    </r>
    <r>
      <rPr>
        <sz val="11"/>
        <color rgb="FF000000"/>
        <rFont val="Calibri"/>
      </rPr>
      <t xml:space="preserve">
</t>
    </r>
    <r>
      <rPr>
        <sz val="11"/>
        <color rgb="FF000000"/>
        <rFont val="Calibri"/>
      </rPr>
      <t xml:space="preserve">  SONAME 'authentication_ldap_sasl.so';</t>
    </r>
    <r>
      <rPr>
        <sz val="11"/>
        <color rgb="FF000000"/>
        <rFont val="Calibri"/>
      </rPr>
      <t xml:space="preserve">
</t>
    </r>
    <r>
      <rPr>
        <sz val="11"/>
        <color rgb="FF000000"/>
        <rFont val="Calibri"/>
      </rPr>
      <t>INSTALL PLUGIN authentication_ldap_simple</t>
    </r>
    <r>
      <rPr>
        <sz val="11"/>
        <color rgb="FF000000"/>
        <rFont val="Calibri"/>
      </rPr>
      <t xml:space="preserve">
</t>
    </r>
    <r>
      <rPr>
        <sz val="11"/>
        <color rgb="FF000000"/>
        <rFont val="Calibri"/>
      </rPr>
      <t xml:space="preserve">  SONAME 'authentication_ldap_simple.so';</t>
    </r>
    <r>
      <rPr>
        <sz val="11"/>
        <color rgb="FF000000"/>
        <rFont val="Calibri"/>
      </rPr>
      <t xml:space="preserve">
</t>
    </r>
    <r>
      <rPr>
        <sz val="11"/>
        <color rgb="FF000000"/>
        <rFont val="Calibri"/>
      </rPr>
      <t>Configure the plugin, for example:</t>
    </r>
    <r>
      <rPr>
        <sz val="11"/>
        <color rgb="FF000000"/>
        <rFont val="Calibri"/>
      </rPr>
      <t xml:space="preserve">
</t>
    </r>
    <r>
      <rPr>
        <sz val="11"/>
        <color rgb="FF000000"/>
        <rFont val="Calibri"/>
      </rPr>
      <t>SET PERSIST authentication_ldap_sasl_server_host='127.0.0.1';</t>
    </r>
    <r>
      <rPr>
        <sz val="11"/>
        <color rgb="FF000000"/>
        <rFont val="Calibri"/>
      </rPr>
      <t xml:space="preserve">
</t>
    </r>
    <r>
      <rPr>
        <sz val="11"/>
        <color rgb="FF000000"/>
        <rFont val="Calibri"/>
      </rPr>
      <t>SET PERSIST authentication_ldap_sasl_bind_base_dn='dc=example,dc=com';</t>
    </r>
    <r>
      <rPr>
        <sz val="11"/>
        <color rgb="FF000000"/>
        <rFont val="Calibri"/>
      </rPr>
      <t xml:space="preserve">
</t>
    </r>
    <r>
      <rPr>
        <sz val="11"/>
        <color rgb="FF000000"/>
        <rFont val="Calibri"/>
      </rPr>
      <t>SET PERSIST authentication_ldap_simple_server_host='127.0.0.1';</t>
    </r>
    <r>
      <rPr>
        <sz val="11"/>
        <color rgb="FF000000"/>
        <rFont val="Calibri"/>
      </rPr>
      <t xml:space="preserve">
</t>
    </r>
    <r>
      <rPr>
        <sz val="11"/>
        <color rgb="FF000000"/>
        <rFont val="Calibri"/>
      </rPr>
      <t>SET PERSIST authentication_ldap_simple_bind_base_dn='dc=example,dc=com';</t>
    </r>
    <r>
      <rPr>
        <sz val="11"/>
        <color rgb="FF000000"/>
        <rFont val="Calibri"/>
      </rPr>
      <t xml:space="preserve">
</t>
    </r>
    <r>
      <rPr>
        <sz val="11"/>
        <color rgb="FF000000"/>
        <rFont val="Calibri"/>
      </rPr>
      <t>Create users with proper organizational mapping, for example:</t>
    </r>
    <r>
      <rPr>
        <sz val="11"/>
        <color rgb="FF000000"/>
        <rFont val="Calibri"/>
      </rPr>
      <t xml:space="preserve">
</t>
    </r>
    <r>
      <rPr>
        <sz val="11"/>
        <color rgb="FF000000"/>
        <rFont val="Calibri"/>
      </rPr>
      <t>CREATE USER 'betsy'@'localhost'</t>
    </r>
    <r>
      <rPr>
        <sz val="11"/>
        <color rgb="FF000000"/>
        <rFont val="Calibri"/>
      </rPr>
      <t xml:space="preserve">
</t>
    </r>
    <r>
      <rPr>
        <sz val="11"/>
        <color rgb="FF000000"/>
        <rFont val="Calibri"/>
      </rPr>
      <t xml:space="preserve">  IDENTIFIED WITH authentication_ldap_simple</t>
    </r>
    <r>
      <rPr>
        <sz val="11"/>
        <color rgb="FF000000"/>
        <rFont val="Calibri"/>
      </rPr>
      <t xml:space="preserve">
</t>
    </r>
    <r>
      <rPr>
        <sz val="11"/>
        <color rgb="FF000000"/>
        <rFont val="Calibri"/>
      </rPr>
      <t xml:space="preserve">  BY 'uid=betsy_ldap,ou=People,dc=example,dc=com';</t>
    </r>
    <r>
      <rPr>
        <sz val="11"/>
        <color rgb="FF000000"/>
        <rFont val="Calibri"/>
      </rPr>
      <t xml:space="preserve">
</t>
    </r>
    <r>
      <rPr>
        <sz val="11"/>
        <color rgb="FF000000"/>
        <rFont val="Calibri"/>
      </rPr>
      <t>Assign appropriate permissions via grants on objects or to roles, etc. See  https://dev.mysql.com/doc/refman/8.0/en/grant.html.</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GRANT ALL ON db1.* TO 'betsy'@'localhost';</t>
    </r>
    <r>
      <rPr>
        <sz val="11"/>
        <color rgb="FF000000"/>
        <rFont val="Calibri"/>
      </rPr>
      <t xml:space="preserve">
</t>
    </r>
    <r>
      <rPr>
        <sz val="11"/>
        <color rgb="FF000000"/>
        <rFont val="Calibri"/>
      </rPr>
      <t>GRANT 'role1', 'role2' TO 'user1'@'localhost', 'user2'@'localhost';</t>
    </r>
    <r>
      <rPr>
        <sz val="11"/>
        <color rgb="FF000000"/>
        <rFont val="Calibri"/>
      </rPr>
      <t xml:space="preserve">
</t>
    </r>
    <r>
      <rPr>
        <sz val="11"/>
        <color rgb="FF000000"/>
        <rFont val="Calibri"/>
      </rPr>
      <t>GRANT SELECT ON world.* TO 'role3';</t>
    </r>
    <r>
      <rPr>
        <sz val="11"/>
        <color rgb="FF000000"/>
        <rFont val="Calibri"/>
      </rPr>
      <t xml:space="preserve">
</t>
    </r>
    <r>
      <rPr>
        <sz val="11"/>
        <color rgb="FF000000"/>
        <rFont val="Calibri"/>
      </rPr>
      <t>For accounts not required in the MySQL Server:</t>
    </r>
    <r>
      <rPr>
        <sz val="11"/>
        <color rgb="FF000000"/>
        <rFont val="Calibri"/>
      </rPr>
      <t xml:space="preserve">
</t>
    </r>
    <r>
      <rPr>
        <sz val="11"/>
        <color rgb="FF000000"/>
        <rFont val="Calibri"/>
      </rPr>
      <t>DROP USER &lt;user_name&gt;;</t>
    </r>
  </si>
  <si>
    <r>
      <rPr>
        <sz val="11"/>
        <color rgb="FF000000"/>
        <rFont val="Calibri"/>
      </rPr>
      <t>Enterprise environments make account management for applications and databases challenging and complex. A manual process for account management functions adds the risk of a potential oversight or other error. Managing accounts for the same person in multiple places is inefficient and prone to problems with consistency and synchronization.</t>
    </r>
    <r>
      <rPr>
        <sz val="11"/>
        <color rgb="FF000000"/>
        <rFont val="Calibri"/>
      </rPr>
      <t xml:space="preserve">
</t>
    </r>
    <r>
      <rPr>
        <sz val="11"/>
        <color rgb="FF000000"/>
        <rFont val="Calibri"/>
      </rPr>
      <t xml:space="preserve">A comprehensive application account management process that includes automation helps to ensure accounts designated as requiring attention are consistently and promptly addressed. </t>
    </r>
    <r>
      <rPr>
        <sz val="11"/>
        <color rgb="FF000000"/>
        <rFont val="Calibri"/>
      </rPr>
      <t xml:space="preserve">
</t>
    </r>
    <r>
      <rPr>
        <sz val="11"/>
        <color rgb="FF000000"/>
        <rFont val="Calibri"/>
      </rPr>
      <t>Examples include, but are not limited to, using automation to take action on multiple accounts designated as inactive, suspended, or terminated, or by disabling accounts located in non-centralized account stores, such as multiple servers.  Account management functions can also include: assignment of group or role membership; identifying account type; specifying user access authorizations (i.e., privileges); account removal, update, or termination; and administrative alerts. The use of automated mechanisms can include, for example: using email or text messaging to notify account managers when users are terminated or transferred; using the information system to monitor account usage; and using automated telephone notification to report atypical system account usage.</t>
    </r>
    <r>
      <rPr>
        <sz val="11"/>
        <color rgb="FF000000"/>
        <rFont val="Calibri"/>
      </rPr>
      <t xml:space="preserve">
</t>
    </r>
    <r>
      <rPr>
        <sz val="11"/>
        <color rgb="FF000000"/>
        <rFont val="Calibri"/>
      </rPr>
      <t xml:space="preserve">The DBMS must be configured to automatically utilize organization-level account management functions, and these functions must immediately enforce the organization's current account policy. </t>
    </r>
    <r>
      <rPr>
        <sz val="11"/>
        <color rgb="FF000000"/>
        <rFont val="Calibri"/>
      </rPr>
      <t xml:space="preserve">
</t>
    </r>
    <r>
      <rPr>
        <sz val="11"/>
        <color rgb="FF000000"/>
        <rFont val="Calibri"/>
      </rPr>
      <t>Automation may be comprised of differing technologies that when placed together contain an overall mechanism supporting an organization's automated account management requirements.</t>
    </r>
  </si>
  <si>
    <r>
      <rPr>
        <sz val="11"/>
        <color rgb="FF000000"/>
        <rFont val="Calibri"/>
      </rPr>
      <t>Determine if an organization-level authentication/access mechanism providing account management and automation for all users, groups, roles, and any other principals has been configured.</t>
    </r>
    <r>
      <rPr>
        <sz val="11"/>
        <color rgb="FF000000"/>
        <rFont val="Calibri"/>
      </rPr>
      <t xml:space="preserve">
</t>
    </r>
    <r>
      <rPr>
        <sz val="11"/>
        <color rgb="FF000000"/>
        <rFont val="Calibri"/>
      </rPr>
      <t xml:space="preserve">To determine if a MySQL Server has any external authentication plugins, connect as a mysql administrator (root) and run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'%ldap%' OR PLUGIN_NAME LIKE '%pam%' OR PLUGIN_NAME LIKE '%authentication_windows %';</t>
    </r>
    <r>
      <rPr>
        <sz val="11"/>
        <color rgb="FF000000"/>
        <rFont val="Calibri"/>
      </rPr>
      <t xml:space="preserve">
</t>
    </r>
    <r>
      <rPr>
        <sz val="11"/>
        <color rgb="FF000000"/>
        <rFont val="Calibri"/>
      </rPr>
      <t>One or more of the following plugins must be installed and in the listed results:</t>
    </r>
    <r>
      <rPr>
        <sz val="11"/>
        <color rgb="FF000000"/>
        <rFont val="Calibri"/>
      </rPr>
      <t xml:space="preserve">
</t>
    </r>
    <r>
      <rPr>
        <sz val="11"/>
        <color rgb="FF000000"/>
        <rFont val="Calibri"/>
      </rPr>
      <t>authentication_ldap_simple</t>
    </r>
    <r>
      <rPr>
        <sz val="11"/>
        <color rgb="FF000000"/>
        <rFont val="Calibri"/>
      </rPr>
      <t xml:space="preserve">
</t>
    </r>
    <r>
      <rPr>
        <sz val="11"/>
        <color rgb="FF000000"/>
        <rFont val="Calibri"/>
      </rPr>
      <t>authentication_ldap_sasl</t>
    </r>
    <r>
      <rPr>
        <sz val="11"/>
        <color rgb="FF000000"/>
        <rFont val="Calibri"/>
      </rPr>
      <t xml:space="preserve">
</t>
    </r>
    <r>
      <rPr>
        <sz val="11"/>
        <color rgb="FF000000"/>
        <rFont val="Calibri"/>
      </rPr>
      <t>authentication_pam</t>
    </r>
    <r>
      <rPr>
        <sz val="11"/>
        <color rgb="FF000000"/>
        <rFont val="Calibri"/>
      </rPr>
      <t xml:space="preserve">
</t>
    </r>
    <r>
      <rPr>
        <sz val="11"/>
        <color rgb="FF000000"/>
        <rFont val="Calibri"/>
      </rPr>
      <t>authentication_windows</t>
    </r>
    <r>
      <rPr>
        <sz val="11"/>
        <color rgb="FF000000"/>
        <rFont val="Calibri"/>
      </rPr>
      <t xml:space="preserve">
</t>
    </r>
    <r>
      <rPr>
        <sz val="11"/>
        <color rgb="FF000000"/>
        <rFont val="Calibri"/>
      </rPr>
      <t>If at least one of the above plugins is not installed, then no organization-level authentication/access is in place, and this is a finding.</t>
    </r>
    <r>
      <rPr>
        <sz val="11"/>
        <color rgb="FF000000"/>
        <rFont val="Calibri"/>
      </rPr>
      <t xml:space="preserve">
</t>
    </r>
    <r>
      <rPr>
        <sz val="11"/>
        <color rgb="FF000000"/>
        <rFont val="Calibri"/>
      </rPr>
      <t xml:space="preserve">Depending on the plugin in use, review its configuration.  </t>
    </r>
    <r>
      <rPr>
        <sz val="11"/>
        <color rgb="FF000000"/>
        <rFont val="Calibri"/>
      </rPr>
      <t xml:space="preserve">
</t>
    </r>
    <r>
      <rPr>
        <sz val="11"/>
        <color rgb="FF000000"/>
        <rFont val="Calibri"/>
      </rPr>
      <t>For a list of global variables, run the following query: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 xml:space="preserve">WHERE VARIABLE_NAME LIKE 'auth%' ;  </t>
    </r>
    <r>
      <rPr>
        <sz val="11"/>
        <color rgb="FF000000"/>
        <rFont val="Calibri"/>
      </rPr>
      <t xml:space="preserve">
</t>
    </r>
    <r>
      <rPr>
        <sz val="11"/>
        <color rgb="FF000000"/>
        <rFont val="Calibri"/>
      </rPr>
      <t xml:space="preserve">If the LDAP plugin is installed, check the ldap_host and mapping. </t>
    </r>
    <r>
      <rPr>
        <sz val="11"/>
        <color rgb="FF000000"/>
        <rFont val="Calibri"/>
      </rPr>
      <t xml:space="preserve">
</t>
    </r>
    <r>
      <rPr>
        <sz val="11"/>
        <color rgb="FF000000"/>
        <rFont val="Calibri"/>
      </rPr>
      <t>For the LDAP plugin, global variables showing the configuration for authentication to ldap hosts and binding to organizational users should look similar to the following:</t>
    </r>
    <r>
      <rPr>
        <sz val="11"/>
        <color rgb="FF000000"/>
        <rFont val="Calibri"/>
      </rPr>
      <t xml:space="preserve">
</t>
    </r>
    <r>
      <rPr>
        <sz val="11"/>
        <color rgb="FF000000"/>
        <rFont val="Calibri"/>
      </rPr>
      <t>authentication_ldap_simple_server_host=127.0.0.1</t>
    </r>
    <r>
      <rPr>
        <sz val="11"/>
        <color rgb="FF000000"/>
        <rFont val="Calibri"/>
      </rPr>
      <t xml:space="preserve">
</t>
    </r>
    <r>
      <rPr>
        <sz val="11"/>
        <color rgb="FF000000"/>
        <rFont val="Calibri"/>
      </rPr>
      <t>authentication_ldap_simple_bind_base_dn="dc=example,dc=com"</t>
    </r>
    <r>
      <rPr>
        <sz val="11"/>
        <color rgb="FF000000"/>
        <rFont val="Calibri"/>
      </rPr>
      <t xml:space="preserve">
</t>
    </r>
    <r>
      <rPr>
        <sz val="11"/>
        <color rgb="FF000000"/>
        <rFont val="Calibri"/>
      </rPr>
      <t>authentication_ldap_sasl_server_host=127.0.0.1</t>
    </r>
    <r>
      <rPr>
        <sz val="11"/>
        <color rgb="FF000000"/>
        <rFont val="Calibri"/>
      </rPr>
      <t xml:space="preserve">
</t>
    </r>
    <r>
      <rPr>
        <sz val="11"/>
        <color rgb="FF000000"/>
        <rFont val="Calibri"/>
      </rPr>
      <t>authentication_ldap_sasl_bind_base_dn="dc=example,dc=com"</t>
    </r>
    <r>
      <rPr>
        <sz val="11"/>
        <color rgb="FF000000"/>
        <rFont val="Calibri"/>
      </rPr>
      <t xml:space="preserve">
</t>
    </r>
    <r>
      <rPr>
        <sz val="11"/>
        <color rgb="FF000000"/>
        <rFont val="Calibri"/>
      </rPr>
      <t>If the ldap_host is not a valid authentication host or the mapping to the base_dn maps is not correct, this is a finding.</t>
    </r>
    <r>
      <rPr>
        <sz val="11"/>
        <color rgb="FF000000"/>
        <rFont val="Calibri"/>
      </rPr>
      <t xml:space="preserve">
</t>
    </r>
    <r>
      <rPr>
        <sz val="11"/>
        <color rgb="FF000000"/>
        <rFont val="Calibri"/>
      </rPr>
      <t xml:space="preserve">Determine the accounts (SQL Logins) managed by PAM. Run the statement: </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`user`.`plugin`,</t>
    </r>
    <r>
      <rPr>
        <sz val="11"/>
        <color rgb="FF000000"/>
        <rFont val="Calibri"/>
      </rPr>
      <t xml:space="preserve">
</t>
    </r>
    <r>
      <rPr>
        <sz val="11"/>
        <color rgb="FF000000"/>
        <rFont val="Calibri"/>
      </rPr>
      <t xml:space="preserve">    `user`.`authentication_string`</t>
    </r>
    <r>
      <rPr>
        <sz val="11"/>
        <color rgb="FF000000"/>
        <rFont val="Calibri"/>
      </rPr>
      <t xml:space="preserve">
</t>
    </r>
    <r>
      <rPr>
        <sz val="11"/>
        <color rgb="FF000000"/>
        <rFont val="Calibri"/>
      </rPr>
      <t xml:space="preserve">    from mysql.user where plugin like 'authentication_pam';</t>
    </r>
    <r>
      <rPr>
        <sz val="11"/>
        <color rgb="FF000000"/>
        <rFont val="Calibri"/>
      </rPr>
      <t xml:space="preserve">
</t>
    </r>
    <r>
      <rPr>
        <sz val="11"/>
        <color rgb="FF000000"/>
        <rFont val="Calibri"/>
      </rPr>
      <t xml:space="preserve">For PAM, the string consists of a PAM service name, optionally followed by a PAM group mapping list consisting of one or more keyword/value pairs each specifying a PAM group name and a MySQL user name. </t>
    </r>
    <r>
      <rPr>
        <sz val="11"/>
        <color rgb="FF000000"/>
        <rFont val="Calibri"/>
      </rPr>
      <t xml:space="preserve">
</t>
    </r>
    <r>
      <rPr>
        <sz val="11"/>
        <color rgb="FF000000"/>
        <rFont val="Calibri"/>
      </rPr>
      <t>If not defined, this is a finding.</t>
    </r>
    <r>
      <rPr>
        <sz val="11"/>
        <color rgb="FF000000"/>
        <rFont val="Calibri"/>
      </rPr>
      <t xml:space="preserve">
</t>
    </r>
    <r>
      <rPr>
        <sz val="11"/>
        <color rgb="FF000000"/>
        <rFont val="Calibri"/>
      </rPr>
      <t xml:space="preserve">If the windows plugin is installed, the organization mapping details will be defined within the user "authentication string". </t>
    </r>
    <r>
      <rPr>
        <sz val="11"/>
        <color rgb="FF000000"/>
        <rFont val="Calibri"/>
      </rPr>
      <t xml:space="preserve">
</t>
    </r>
    <r>
      <rPr>
        <sz val="11"/>
        <color rgb="FF000000"/>
        <rFont val="Calibri"/>
      </rPr>
      <t xml:space="preserve">Determine the accounts (SQL logins) managed by Windows. Run the statement: </t>
    </r>
    <r>
      <rPr>
        <sz val="11"/>
        <color rgb="FF000000"/>
        <rFont val="Calibri"/>
      </rPr>
      <t xml:space="preserve">
</t>
    </r>
    <r>
      <rPr>
        <sz val="11"/>
        <color rgb="FF000000"/>
        <rFont val="Calibri"/>
      </rPr>
      <t>Review the accounts</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`user`.`plugin`,</t>
    </r>
    <r>
      <rPr>
        <sz val="11"/>
        <color rgb="FF000000"/>
        <rFont val="Calibri"/>
      </rPr>
      <t xml:space="preserve">
</t>
    </r>
    <r>
      <rPr>
        <sz val="11"/>
        <color rgb="FF000000"/>
        <rFont val="Calibri"/>
      </rPr>
      <t xml:space="preserve">    `user`.`authentication_string`</t>
    </r>
    <r>
      <rPr>
        <sz val="11"/>
        <color rgb="FF000000"/>
        <rFont val="Calibri"/>
      </rPr>
      <t xml:space="preserve">
</t>
    </r>
    <r>
      <rPr>
        <sz val="11"/>
        <color rgb="FF000000"/>
        <rFont val="Calibri"/>
      </rPr>
      <t xml:space="preserve">    from mysql.user where plugin like 'authentication_windows;</t>
    </r>
    <r>
      <rPr>
        <sz val="11"/>
        <color rgb="FF000000"/>
        <rFont val="Calibri"/>
      </rPr>
      <t xml:space="preserve">
</t>
    </r>
    <r>
      <rPr>
        <sz val="11"/>
        <color rgb="FF000000"/>
        <rFont val="Calibri"/>
      </rPr>
      <t>Verify that the Windows user, group, and windows role in the authentication_string map to proper organizational users. If not, this is a finding.</t>
    </r>
    <r>
      <rPr>
        <sz val="11"/>
        <color rgb="FF000000"/>
        <rFont val="Calibri"/>
      </rPr>
      <t xml:space="preserve">
</t>
    </r>
    <r>
      <rPr>
        <sz val="11"/>
        <color rgb="FF000000"/>
        <rFont val="Calibri"/>
      </rPr>
      <t xml:space="preserve">To determine the accounts (MySQL accounts) actually managed by MySQL Server. Run the statement: </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`user`.`plugin`,</t>
    </r>
    <r>
      <rPr>
        <sz val="11"/>
        <color rgb="FF000000"/>
        <rFont val="Calibri"/>
      </rPr>
      <t xml:space="preserve">
</t>
    </r>
    <r>
      <rPr>
        <sz val="11"/>
        <color rgb="FF000000"/>
        <rFont val="Calibri"/>
      </rPr>
      <t xml:space="preserve">    `user`.`authentication_string`</t>
    </r>
    <r>
      <rPr>
        <sz val="11"/>
        <color rgb="FF000000"/>
        <rFont val="Calibri"/>
      </rPr>
      <t xml:space="preserve">
</t>
    </r>
    <r>
      <rPr>
        <sz val="11"/>
        <color rgb="FF000000"/>
        <rFont val="Calibri"/>
      </rPr>
      <t xml:space="preserve">    from mysql.user where plugin not like 'auth%' and `user`.`User` not like 'mysql.%';</t>
    </r>
    <r>
      <rPr>
        <sz val="11"/>
        <color rgb="FF000000"/>
        <rFont val="Calibri"/>
      </rPr>
      <t xml:space="preserve">
</t>
    </r>
    <r>
      <rPr>
        <sz val="11"/>
        <color rgb="FF000000"/>
        <rFont val="Calibri"/>
      </rPr>
      <t>If any accounts listed by the query are not listed in the documentation and authorized, this is a finding.</t>
    </r>
  </si>
  <si>
    <t>V-235096</t>
  </si>
  <si>
    <r>
      <rPr>
        <sz val="11"/>
        <rFont val="Calibri"/>
      </rPr>
      <t>MySQL Database Server 8.0 must limit the number of concurrent sessions to an organization-defined number per user for all accounts and/or account types.</t>
    </r>
  </si>
  <si>
    <t>CAT II (Medium)</t>
  </si>
  <si>
    <r>
      <rPr>
        <sz val="11"/>
        <color rgb="FF000000"/>
        <rFont val="Calibri"/>
      </rPr>
      <t>The MySQL Database Server 8.0 is capable of enforcing this restriction. If not configured to do so, configure it to do so.</t>
    </r>
    <r>
      <rPr>
        <sz val="11"/>
        <color rgb="FF000000"/>
        <rFont val="Calibri"/>
      </rPr>
      <t xml:space="preserve">
</t>
    </r>
    <r>
      <rPr>
        <sz val="11"/>
        <color rgb="FF000000"/>
        <rFont val="Calibri"/>
      </rPr>
      <t>Connect to the MySQL Database as an administrator.</t>
    </r>
    <r>
      <rPr>
        <sz val="11"/>
        <color rgb="FF000000"/>
        <rFont val="Calibri"/>
      </rPr>
      <t xml:space="preserve">
</t>
    </r>
    <r>
      <rPr>
        <sz val="11"/>
        <color rgb="FF000000"/>
        <rFont val="Calibri"/>
      </rPr>
      <t xml:space="preserve">To set the global default to 50: </t>
    </r>
    <r>
      <rPr>
        <sz val="11"/>
        <color rgb="FF000000"/>
        <rFont val="Calibri"/>
      </rPr>
      <t xml:space="preserve">
</t>
    </r>
    <r>
      <rPr>
        <sz val="11"/>
        <color rgb="FF000000"/>
        <rFont val="Calibri"/>
      </rPr>
      <t>SET PERSIST max_user_connections=50;</t>
    </r>
    <r>
      <rPr>
        <sz val="11"/>
        <color rgb="FF000000"/>
        <rFont val="Calibri"/>
      </rPr>
      <t xml:space="preserve">
</t>
    </r>
    <r>
      <rPr>
        <sz val="11"/>
        <color rgb="FF000000"/>
        <rFont val="Calibri"/>
      </rPr>
      <t>Additionally, max user connections can be set per user as well as for a given period of time.</t>
    </r>
    <r>
      <rPr>
        <sz val="11"/>
        <color rgb="FF000000"/>
        <rFont val="Calibri"/>
      </rPr>
      <t xml:space="preserve">
</t>
    </r>
    <r>
      <rPr>
        <sz val="11"/>
        <color rgb="FF000000"/>
        <rFont val="Calibri"/>
      </rPr>
      <t>GRANT ALL ON customer.* TO 'francis'@'localhost'</t>
    </r>
    <r>
      <rPr>
        <sz val="11"/>
        <color rgb="FF000000"/>
        <rFont val="Calibri"/>
      </rPr>
      <t xml:space="preserve">
</t>
    </r>
    <r>
      <rPr>
        <sz val="11"/>
        <color rgb="FF000000"/>
        <rFont val="Calibri"/>
      </rPr>
      <t>WITH MAX_CONNECTIONS_PER_HOUR 5;</t>
    </r>
    <r>
      <rPr>
        <sz val="11"/>
        <color rgb="FF000000"/>
        <rFont val="Calibri"/>
      </rPr>
      <t xml:space="preserve">
</t>
    </r>
    <r>
      <rPr>
        <sz val="11"/>
        <color rgb="FF000000"/>
        <rFont val="Calibri"/>
      </rPr>
      <t>MAX_USER_CONNECTIONS 2;</t>
    </r>
  </si>
  <si>
    <r>
      <rPr>
        <sz val="11"/>
        <color rgb="FF000000"/>
        <rFont val="Calibri"/>
      </rPr>
      <t>Database management includes the ability to control the number of users and user sessions utilizing a Database Management System (DBMS). Unlimited concurrent connections to the DBMS could allow a successful Denial of Service (DoS) attack by exhausting connection resources; and a system can also fail or be degraded by an overload of legitimate users. Limiting the number of concurrent sessions per user is helpful in reducing these risks.</t>
    </r>
    <r>
      <rPr>
        <sz val="11"/>
        <color rgb="FF000000"/>
        <rFont val="Calibri"/>
      </rPr>
      <t xml:space="preserve">
</t>
    </r>
    <r>
      <rPr>
        <sz val="11"/>
        <color rgb="FF000000"/>
        <rFont val="Calibri"/>
      </rPr>
      <t>This requirement addresses concurrent session control for a single account. It does not address concurrent sessions by a single user via multiple system accounts; and it does not deal with the total number of sessions across all accounts.</t>
    </r>
    <r>
      <rPr>
        <sz val="11"/>
        <color rgb="FF000000"/>
        <rFont val="Calibri"/>
      </rPr>
      <t xml:space="preserve">
</t>
    </r>
    <r>
      <rPr>
        <sz val="11"/>
        <color rgb="FF000000"/>
        <rFont val="Calibri"/>
      </rPr>
      <t>The capability to limit the number of concurrent sessions per user must be configured in or added to the DBMS (for example, by use of a logon trigger), when this is technically feasible. Note that it is not sufficient to limit sessions via a web server or application server alone, because legitimate users and adversaries can potentially connect to the DBMS by other means.</t>
    </r>
    <r>
      <rPr>
        <sz val="11"/>
        <color rgb="FF000000"/>
        <rFont val="Calibri"/>
      </rPr>
      <t xml:space="preserve">
</t>
    </r>
    <r>
      <rPr>
        <sz val="11"/>
        <color rgb="FF000000"/>
        <rFont val="Calibri"/>
      </rPr>
      <t>The organization will need to define the maximum number of concurrent sessions by account type, by account, or a combination thereof.  In deciding on the appropriate number, it is important to consider the work requirements of the various types of users. For example, 2 might be an acceptable limit for general users accessing the database via an application; but 10 might be too few for a database administrator using a database management GUI tool, where each query tab and navigation pane may count as a separate session.</t>
    </r>
    <r>
      <rPr>
        <sz val="11"/>
        <color rgb="FF000000"/>
        <rFont val="Calibri"/>
      </rPr>
      <t xml:space="preserve">
</t>
    </r>
    <r>
      <rPr>
        <sz val="11"/>
        <color rgb="FF000000"/>
        <rFont val="Calibri"/>
      </rPr>
      <t>(Sessions may also be referred to as connections or logons, which for the purposes of this requirement, are synonyms.)</t>
    </r>
  </si>
  <si>
    <r>
      <rPr>
        <sz val="11"/>
        <color rgb="FF000000"/>
        <rFont val="Calibri"/>
      </rPr>
      <t>Determine whether the system documentation specifies limits on the number of concurrent MySQL database server 8.0 sessions.</t>
    </r>
    <r>
      <rPr>
        <sz val="11"/>
        <color rgb="FF000000"/>
        <rFont val="Calibri"/>
      </rPr>
      <t xml:space="preserve">
</t>
    </r>
    <r>
      <rPr>
        <sz val="11"/>
        <color rgb="FF000000"/>
        <rFont val="Calibri"/>
      </rPr>
      <t xml:space="preserve">Review the concurrent-sessions settings in the MySQL database server and/or the applications using it, and/or the system software supporting it. </t>
    </r>
    <r>
      <rPr>
        <sz val="11"/>
        <color rgb="FF000000"/>
        <rFont val="Calibri"/>
      </rPr>
      <t xml:space="preserve">
</t>
    </r>
    <r>
      <rPr>
        <sz val="11"/>
        <color rgb="FF000000"/>
        <rFont val="Calibri"/>
      </rPr>
      <t>MySQL global variable max_user_connections  limits the number of simultaneous connections that can be made by any given account.</t>
    </r>
    <r>
      <rPr>
        <sz val="11"/>
        <color rgb="FF000000"/>
        <rFont val="Calibri"/>
      </rPr>
      <t xml:space="preserve">
</t>
    </r>
    <r>
      <rPr>
        <sz val="11"/>
        <color rgb="FF000000"/>
        <rFont val="Calibri"/>
      </rPr>
      <t>To check global (default) concurrent-sessions settings in the MySQL database server, run the following query: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'max_user_connections' ;</t>
    </r>
    <r>
      <rPr>
        <sz val="11"/>
        <color rgb="FF000000"/>
        <rFont val="Calibri"/>
      </rPr>
      <t xml:space="preserve">
</t>
    </r>
    <r>
      <rPr>
        <sz val="11"/>
        <color rgb="FF000000"/>
        <rFont val="Calibri"/>
      </rPr>
      <t>If the value of MAX_USER_CONNECTIONS is 0 (unlimited) or greater than the site-specific maximum number of sessions,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Retrieve the settings for concurrent sessions for each user with the query: </t>
    </r>
    <r>
      <rPr>
        <sz val="11"/>
        <color rgb="FF000000"/>
        <rFont val="Calibri"/>
      </rPr>
      <t xml:space="preserve">
</t>
    </r>
    <r>
      <rPr>
        <sz val="11"/>
        <color rgb="FF000000"/>
        <rFont val="Calibri"/>
      </rPr>
      <t xml:space="preserve">SELECT user, host, max_user_connections </t>
    </r>
    <r>
      <rPr>
        <sz val="11"/>
        <color rgb="FF000000"/>
        <rFont val="Calibri"/>
      </rPr>
      <t xml:space="preserve">
</t>
    </r>
    <r>
      <rPr>
        <sz val="11"/>
        <color rgb="FF000000"/>
        <rFont val="Calibri"/>
      </rPr>
      <t xml:space="preserve">FROM mysql.user </t>
    </r>
    <r>
      <rPr>
        <sz val="11"/>
        <color rgb="FF000000"/>
        <rFont val="Calibri"/>
      </rPr>
      <t xml:space="preserve">
</t>
    </r>
    <r>
      <rPr>
        <sz val="11"/>
        <color rgb="FF000000"/>
        <rFont val="Calibri"/>
      </rPr>
      <t>WHERE user not like 'mysql.%' and user not like 'root';</t>
    </r>
    <r>
      <rPr>
        <sz val="11"/>
        <color rgb="FF000000"/>
        <rFont val="Calibri"/>
      </rPr>
      <t xml:space="preserve">
</t>
    </r>
    <r>
      <rPr>
        <sz val="11"/>
        <color rgb="FF000000"/>
        <rFont val="Calibri"/>
      </rPr>
      <t>If the user account has a nonzero MAX_USER_CONNECTIONS resource limit, the session MAX_USER_CONNECTIONS value is set to that limit. Otherwise, the session max_user_connections value is set to the global value.</t>
    </r>
    <r>
      <rPr>
        <sz val="11"/>
        <color rgb="FF000000"/>
        <rFont val="Calibri"/>
      </rPr>
      <t xml:space="preserve">
</t>
    </r>
    <r>
      <rPr>
        <sz val="11"/>
        <color rgb="FF000000"/>
        <rFont val="Calibri"/>
      </rPr>
      <t>If the DBMS settings for concurrent sessions for each user is greater than the site-specific maximum number of sessions and nonzero, this is a finding.</t>
    </r>
  </si>
  <si>
    <t>V-235097</t>
  </si>
  <si>
    <r>
      <rPr>
        <sz val="11"/>
        <rFont val="Calibri"/>
      </rPr>
      <t>MySQL Database Server 8.0 must produce audit records containing sufficient information to establish what type of events occurred.</t>
    </r>
  </si>
  <si>
    <r>
      <rPr>
        <sz val="11"/>
        <color rgb="FF000000"/>
        <rFont val="Calibri"/>
      </rPr>
      <t xml:space="preserve">Configure DBMS auditing to audit standard and organization-defined auditable events, with the audit record to include what type of event occurred. </t>
    </r>
    <r>
      <rPr>
        <sz val="11"/>
        <color rgb="FF000000"/>
        <rFont val="Calibri"/>
      </rPr>
      <t xml:space="preserve">
</t>
    </r>
    <r>
      <rPr>
        <sz val="11"/>
        <color rgb="FF000000"/>
        <rFont val="Calibri"/>
      </rPr>
      <t>Use this process to ensure auditable events are captured:</t>
    </r>
    <r>
      <rPr>
        <sz val="11"/>
        <color rgb="FF000000"/>
        <rFont val="Calibri"/>
      </rPr>
      <t xml:space="preserve">
</t>
    </r>
    <r>
      <rPr>
        <sz val="11"/>
        <color rgb="FF000000"/>
        <rFont val="Calibri"/>
      </rPr>
      <t>Configure MySQL database server 8.0 for auditing and configure audit settings to include required events as part of the audit record.</t>
    </r>
    <r>
      <rPr>
        <sz val="11"/>
        <color rgb="FF000000"/>
        <rFont val="Calibri"/>
      </rPr>
      <t xml:space="preserve">
</t>
    </r>
    <r>
      <rPr>
        <sz val="11"/>
        <color rgb="FF000000"/>
        <rFont val="Calibri"/>
      </rPr>
      <t>To install MySQL Enterprise Audit:</t>
    </r>
    <r>
      <rPr>
        <sz val="11"/>
        <color rgb="FF000000"/>
        <rFont val="Calibri"/>
      </rPr>
      <t xml:space="preserve">
</t>
    </r>
    <r>
      <rPr>
        <sz val="11"/>
        <color rgb="FF000000"/>
        <rFont val="Calibri"/>
      </rPr>
      <t>Run the audit_log_filter_linux_install.sql script located in the sharedirectory of your MySQL installation. This can be determined by running – select @@basedir;</t>
    </r>
    <r>
      <rPr>
        <sz val="11"/>
        <color rgb="FF000000"/>
        <rFont val="Calibri"/>
      </rPr>
      <t xml:space="preserve">
</t>
    </r>
    <r>
      <rPr>
        <sz val="11"/>
        <color rgb="FF000000"/>
        <rFont val="Calibri"/>
      </rPr>
      <t xml:space="preserve">For example if the basedir is /usr/local/mysql </t>
    </r>
    <r>
      <rPr>
        <sz val="11"/>
        <color rgb="FF000000"/>
        <rFont val="Calibri"/>
      </rPr>
      <t xml:space="preserve">
</t>
    </r>
    <r>
      <rPr>
        <sz val="11"/>
        <color rgb="FF000000"/>
        <rFont val="Calibri"/>
      </rPr>
      <t>shell&gt; bin/mysql -u root -p &lt; /usr/local/mysql/share/audit_log_filter_linux_install.sql</t>
    </r>
    <r>
      <rPr>
        <sz val="11"/>
        <color rgb="FF000000"/>
        <rFont val="Calibri"/>
      </rPr>
      <t xml:space="preserve">
</t>
    </r>
    <r>
      <rPr>
        <sz val="11"/>
        <color rgb="FF000000"/>
        <rFont val="Calibri"/>
      </rPr>
      <t>Verify the plugin installation by running:</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value for audit_log should return ACTIVE.</t>
    </r>
    <r>
      <rPr>
        <sz val="11"/>
        <color rgb="FF000000"/>
        <rFont val="Calibri"/>
      </rPr>
      <t xml:space="preserve">
</t>
    </r>
    <r>
      <rPr>
        <sz val="11"/>
        <color rgb="FF000000"/>
        <rFont val="Calibri"/>
      </rPr>
      <t>To prevent the plugin from being removed at runtime, add the --audit-log option under the [mysqld] option group in the MySQL configuration file (/etc/my.cnf) with a setting of FORCE_PLUS_PERMANENT.</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Restart the server to apply the configuration change.</t>
    </r>
    <r>
      <rPr>
        <sz val="11"/>
        <color rgb="FF000000"/>
        <rFont val="Calibri"/>
      </rPr>
      <t xml:space="preserve">
</t>
    </r>
    <r>
      <rPr>
        <sz val="11"/>
        <color rgb="FF000000"/>
        <rFont val="Calibri"/>
      </rPr>
      <t>By default, rule-based audit log filtering logs no auditable events for any users. To produce log-everything behavior with rule-based filtering, create a filter to enable logging of all events and assign it to the audit all accounts.</t>
    </r>
    <r>
      <rPr>
        <sz val="11"/>
        <color rgb="FF000000"/>
        <rFont val="Calibri"/>
      </rPr>
      <t xml:space="preserve">
</t>
    </r>
    <r>
      <rPr>
        <sz val="11"/>
        <color rgb="FF000000"/>
        <rFont val="Calibri"/>
      </rPr>
      <t>Run the following statements to filter all activity for all users:</t>
    </r>
    <r>
      <rPr>
        <sz val="11"/>
        <color rgb="FF000000"/>
        <rFont val="Calibri"/>
      </rPr>
      <t xml:space="preserve">
</t>
    </r>
    <r>
      <rPr>
        <sz val="11"/>
        <color rgb="FF000000"/>
        <rFont val="Calibri"/>
      </rPr>
      <t>SELECT audit_log_filter_set_filter('log_all', '{ "filter": { "log": true } }');</t>
    </r>
    <r>
      <rPr>
        <sz val="11"/>
        <color rgb="FF000000"/>
        <rFont val="Calibri"/>
      </rPr>
      <t xml:space="preserve">
</t>
    </r>
    <r>
      <rPr>
        <sz val="11"/>
        <color rgb="FF000000"/>
        <rFont val="Calibri"/>
      </rPr>
      <t>SELECT audit_log_filter_set_user('%', 'log_all');</t>
    </r>
    <r>
      <rPr>
        <sz val="11"/>
        <color rgb="FF000000"/>
        <rFont val="Calibri"/>
      </rPr>
      <t xml:space="preserve">
</t>
    </r>
    <r>
      <rPr>
        <sz val="11"/>
        <color rgb="FF000000"/>
        <rFont val="Calibri"/>
      </rPr>
      <t>SELECT audit_log_filter_set_user('%', 'log_all');</t>
    </r>
  </si>
  <si>
    <r>
      <rPr>
        <sz val="11"/>
        <color rgb="FF000000"/>
        <rFont val="Calibri"/>
      </rPr>
      <t xml:space="preserve">Information system auditing capability is critical for accurate forensic analysis. Without establishing what type of event occurred,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 content that may be necessary to satisfy the requirement of this policy includes, for example, time stamps, user/process identifiers, event descriptions, success/fail indications, filenames involved, and access control or flow control rules invoked.</t>
    </r>
    <r>
      <rPr>
        <sz val="11"/>
        <color rgb="FF000000"/>
        <rFont val="Calibri"/>
      </rPr>
      <t xml:space="preserve">
</t>
    </r>
    <r>
      <rPr>
        <sz val="11"/>
        <color rgb="FF000000"/>
        <rFont val="Calibri"/>
      </rPr>
      <t xml:space="preserve">Associating event types with detected events in the application and audit logs provides a means of investigating an attack; recognizing resource utilization or capacity thresholds; or identifying an improperly configured application. </t>
    </r>
    <r>
      <rPr>
        <sz val="11"/>
        <color rgb="FF000000"/>
        <rFont val="Calibri"/>
      </rPr>
      <t xml:space="preserve">
</t>
    </r>
    <r>
      <rPr>
        <sz val="11"/>
        <color rgb="FF000000"/>
        <rFont val="Calibri"/>
      </rPr>
      <t>Database software is capable of a range of actions on data stored within the database. It is important, for accurate forensic analysis, to know exactly what actions were performed. This requires specific information regarding the event type to which an audit record refers. If event type information is not recorded and stored with the audit record, the record itself is of very limited use.</t>
    </r>
    <r>
      <rPr>
        <sz val="11"/>
        <color rgb="FF000000"/>
        <rFont val="Calibri"/>
      </rPr>
      <t xml:space="preserve">
</t>
    </r>
    <r>
      <rPr>
        <sz val="11"/>
        <color rgb="FF000000"/>
        <rFont val="Calibri"/>
      </rPr>
      <t>MySQL provides auditing using the MySQL Enterprise Audit Log Plugin. When installed, the audit plugin enables MySQL Server to produce a log file containing an audit record of server activity. The log contents include when clients connect and disconnect, and what actions they perform while connected, such as which databases and tables they access.</t>
    </r>
  </si>
  <si>
    <r>
      <rPr>
        <sz val="11"/>
        <color rgb="FF000000"/>
        <rFont val="Calibri"/>
      </rPr>
      <t>Verify, using vendor and system documentation if necessary, that the Database Management System (DBMS) is configured to use MySQL auditing features, or that a third-party product or custom code is deployed and configured to satisfy this requirement.</t>
    </r>
    <r>
      <rPr>
        <sz val="11"/>
        <color rgb="FF000000"/>
        <rFont val="Calibri"/>
      </rPr>
      <t xml:space="preserve">
</t>
    </r>
    <r>
      <rPr>
        <sz val="11"/>
        <color rgb="FF000000"/>
        <rFont val="Calibri"/>
      </rPr>
      <t>Check MySQL auditing to determine whether organization-defined auditable events are being audited by the system.</t>
    </r>
    <r>
      <rPr>
        <sz val="11"/>
        <color rgb="FF000000"/>
        <rFont val="Calibri"/>
      </rPr>
      <t xml:space="preserve">
</t>
    </r>
    <r>
      <rPr>
        <sz val="11"/>
        <color rgb="FF000000"/>
        <rFont val="Calibri"/>
      </rPr>
      <t>SELECT PLUGIN_NAME, plugin_status FROM INFORMATION_SCHEMA.PLUGINS</t>
    </r>
    <r>
      <rPr>
        <sz val="11"/>
        <color rgb="FF000000"/>
        <rFont val="Calibri"/>
      </rPr>
      <t xml:space="preserve">
</t>
    </r>
    <r>
      <rPr>
        <sz val="11"/>
        <color rgb="FF000000"/>
        <rFont val="Calibri"/>
      </rPr>
      <t xml:space="preserve">      WHERE PLUGIN_NAME LIKE 'audit_log' ;</t>
    </r>
    <r>
      <rPr>
        <sz val="11"/>
        <color rgb="FF000000"/>
        <rFont val="Calibri"/>
      </rPr>
      <t xml:space="preserve">
</t>
    </r>
    <r>
      <rPr>
        <sz val="11"/>
        <color rgb="FF000000"/>
        <rFont val="Calibri"/>
      </rPr>
      <t>If the results are not 'audit_log' and plugin_status='ACTIVE' , this is a finding.</t>
    </r>
    <r>
      <rPr>
        <sz val="11"/>
        <color rgb="FF000000"/>
        <rFont val="Calibri"/>
      </rPr>
      <t xml:space="preserve">
</t>
    </r>
    <r>
      <rPr>
        <sz val="11"/>
        <color rgb="FF000000"/>
        <rFont val="Calibri"/>
      </rPr>
      <t xml:space="preserve">Next, determine if the audit log is encrypted: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'audit_log_encryption' ;</t>
    </r>
    <r>
      <rPr>
        <sz val="11"/>
        <color rgb="FF000000"/>
        <rFont val="Calibri"/>
      </rPr>
      <t xml:space="preserve">
</t>
    </r>
    <r>
      <rPr>
        <sz val="11"/>
        <color rgb="FF000000"/>
        <rFont val="Calibri"/>
      </rPr>
      <t>If nothing is returned or the value for audit_log_encryption is not AES, this is a finding.</t>
    </r>
    <r>
      <rPr>
        <sz val="11"/>
        <color rgb="FF000000"/>
        <rFont val="Calibri"/>
      </rPr>
      <t xml:space="preserve">
</t>
    </r>
    <r>
      <rPr>
        <sz val="11"/>
        <color rgb="FF000000"/>
        <rFont val="Calibri"/>
      </rPr>
      <t>Review the audit files in the file systems.</t>
    </r>
    <r>
      <rPr>
        <sz val="11"/>
        <color rgb="FF000000"/>
        <rFont val="Calibri"/>
      </rPr>
      <t xml:space="preserve">
</t>
    </r>
    <r>
      <rPr>
        <sz val="11"/>
        <color rgb="FF000000"/>
        <rFont val="Calibri"/>
      </rPr>
      <t>Run the following command using the audit log location from above and review its output:</t>
    </r>
    <r>
      <rPr>
        <sz val="11"/>
        <color rgb="FF000000"/>
        <rFont val="Calibri"/>
      </rPr>
      <t xml:space="preserve">
</t>
    </r>
    <r>
      <rPr>
        <sz val="11"/>
        <color rgb="FF000000"/>
        <rFont val="Calibri"/>
      </rPr>
      <t>ls -l  &lt;directory where audit log files are located&gt;/audit*log*</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ls -l  /usr/local/mysql/data/audit.log</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-rw-r-----    1 _mysql  _mysql   3935888 Apr 25 12:34 audit.20190425T173437.log.enc</t>
    </r>
    <r>
      <rPr>
        <sz val="11"/>
        <color rgb="FF000000"/>
        <rFont val="Calibri"/>
      </rPr>
      <t xml:space="preserve">
</t>
    </r>
    <r>
      <rPr>
        <sz val="11"/>
        <color rgb="FF000000"/>
        <rFont val="Calibri"/>
      </rPr>
      <t>-rw-r-----    1 _mysql  _mysql      2336 Apr 25 12:35 audit.20190425T173527.log.enc</t>
    </r>
    <r>
      <rPr>
        <sz val="11"/>
        <color rgb="FF000000"/>
        <rFont val="Calibri"/>
      </rPr>
      <t xml:space="preserve">
</t>
    </r>
    <r>
      <rPr>
        <sz val="11"/>
        <color rgb="FF000000"/>
        <rFont val="Calibri"/>
      </rPr>
      <t>-rw-r-----    1 _mysql  _mysql  13763984 Apr 30 14:04 audit.log.enc</t>
    </r>
    <r>
      <rPr>
        <sz val="11"/>
        <color rgb="FF000000"/>
        <rFont val="Calibri"/>
      </rPr>
      <t xml:space="preserve">
</t>
    </r>
    <r>
      <rPr>
        <sz val="11"/>
        <color rgb="FF000000"/>
        <rFont val="Calibri"/>
      </rPr>
      <t>Next, verify the log files have set permissions the log_destination:</t>
    </r>
    <r>
      <rPr>
        <sz val="11"/>
        <color rgb="FF000000"/>
        <rFont val="Calibri"/>
      </rPr>
      <t xml:space="preserve">
</t>
    </r>
    <r>
      <rPr>
        <sz val="11"/>
        <color rgb="FF000000"/>
        <rFont val="Calibri"/>
      </rPr>
      <t>If the user owner is not "mysql", this is a finding.</t>
    </r>
    <r>
      <rPr>
        <sz val="11"/>
        <color rgb="FF000000"/>
        <rFont val="Calibri"/>
      </rPr>
      <t xml:space="preserve">
</t>
    </r>
    <r>
      <rPr>
        <sz val="11"/>
        <color rgb="FF000000"/>
        <rFont val="Calibri"/>
      </rPr>
      <t>If the group owner is not "mysql", this is a finding.</t>
    </r>
    <r>
      <rPr>
        <sz val="11"/>
        <color rgb="FF000000"/>
        <rFont val="Calibri"/>
      </rPr>
      <t xml:space="preserve">
</t>
    </r>
    <r>
      <rPr>
        <sz val="11"/>
        <color rgb="FF000000"/>
        <rFont val="Calibri"/>
      </rPr>
      <t>If the file is more permissive than "640", this is a finding.</t>
    </r>
    <r>
      <rPr>
        <sz val="11"/>
        <color rgb="FF000000"/>
        <rFont val="Calibri"/>
      </rPr>
      <t xml:space="preserve">
</t>
    </r>
    <r>
      <rPr>
        <sz val="11"/>
        <color rgb="FF000000"/>
        <rFont val="Calibri"/>
      </rPr>
      <t>Check that the files end with the ".enc" file extension.  If they do not, this means they are in plaintext, and this is a finding.</t>
    </r>
    <r>
      <rPr>
        <sz val="11"/>
        <color rgb="FF000000"/>
        <rFont val="Calibri"/>
      </rPr>
      <t xml:space="preserve">
</t>
    </r>
    <r>
      <rPr>
        <sz val="11"/>
        <color rgb="FF000000"/>
        <rFont val="Calibri"/>
      </rPr>
      <t>Run following command to verify the directory permissions and review its output:</t>
    </r>
    <r>
      <rPr>
        <sz val="11"/>
        <color rgb="FF000000"/>
        <rFont val="Calibri"/>
      </rPr>
      <t xml:space="preserve">
</t>
    </r>
    <r>
      <rPr>
        <sz val="11"/>
        <color rgb="FF000000"/>
        <rFont val="Calibri"/>
      </rPr>
      <t>ls -l /usr/local/mysql/data</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drwxr-x---   _mysql  _mysql    1760 Apr 26 09:55 data</t>
    </r>
    <r>
      <rPr>
        <sz val="11"/>
        <color rgb="FF000000"/>
        <rFont val="Calibri"/>
      </rPr>
      <t xml:space="preserve">
</t>
    </r>
    <r>
      <rPr>
        <sz val="11"/>
        <color rgb="FF000000"/>
        <rFont val="Calibri"/>
      </rPr>
      <t>Next, verify the log files have set permissions for the log_destination:</t>
    </r>
    <r>
      <rPr>
        <sz val="11"/>
        <color rgb="FF000000"/>
        <rFont val="Calibri"/>
      </rPr>
      <t xml:space="preserve">
</t>
    </r>
    <r>
      <rPr>
        <sz val="11"/>
        <color rgb="FF000000"/>
        <rFont val="Calibri"/>
      </rPr>
      <t>If the user owner is not "mysql", this is a finding.</t>
    </r>
    <r>
      <rPr>
        <sz val="11"/>
        <color rgb="FF000000"/>
        <rFont val="Calibri"/>
      </rPr>
      <t xml:space="preserve">
</t>
    </r>
    <r>
      <rPr>
        <sz val="11"/>
        <color rgb="FF000000"/>
        <rFont val="Calibri"/>
      </rPr>
      <t>If the group owner is not "mysql", this is a finding.</t>
    </r>
    <r>
      <rPr>
        <sz val="11"/>
        <color rgb="FF000000"/>
        <rFont val="Calibri"/>
      </rPr>
      <t xml:space="preserve">
</t>
    </r>
    <r>
      <rPr>
        <sz val="11"/>
        <color rgb="FF000000"/>
        <rFont val="Calibri"/>
      </rPr>
      <t>If more permissive than "750", this is a finding.</t>
    </r>
    <r>
      <rPr>
        <sz val="11"/>
        <color rgb="FF000000"/>
        <rFont val="Calibri"/>
      </rPr>
      <t xml:space="preserve">
</t>
    </r>
    <r>
      <rPr>
        <sz val="11"/>
        <color rgb="FF000000"/>
        <rFont val="Calibri"/>
      </rPr>
      <t>If there are no audit log files, then organizational auditable events are not being audited, and this is a finding.</t>
    </r>
    <r>
      <rPr>
        <sz val="11"/>
        <color rgb="FF000000"/>
        <rFont val="Calibri"/>
      </rPr>
      <t xml:space="preserve">
</t>
    </r>
    <r>
      <rPr>
        <sz val="11"/>
        <color rgb="FF000000"/>
        <rFont val="Calibri"/>
      </rPr>
      <t>To confirm that MySQL audit is capturing sufficient information to establish the identity of the user/subject or process, perform a successful auditable action and an auditable action that results in an SQL error, and then view the results in the audit file, whichever is in use.</t>
    </r>
    <r>
      <rPr>
        <sz val="11"/>
        <color rgb="FF000000"/>
        <rFont val="Calibri"/>
      </rPr>
      <t xml:space="preserve">
</t>
    </r>
    <r>
      <rPr>
        <sz val="11"/>
        <color rgb="FF000000"/>
        <rFont val="Calibri"/>
      </rPr>
      <t>If no audit event is returned for the auditable actions just performed, this is a finding.</t>
    </r>
  </si>
  <si>
    <t>V-235098</t>
  </si>
  <si>
    <r>
      <rPr>
        <sz val="11"/>
        <rFont val="Calibri"/>
      </rPr>
      <t>The MySQL Database Server 8.0 must include additional, more detailed, organizationally defined information in the audit records for audit events identified by type, location, or subject.</t>
    </r>
  </si>
  <si>
    <r>
      <rPr>
        <sz val="11"/>
        <color rgb="FF000000"/>
        <rFont val="Calibri"/>
      </rPr>
      <t xml:space="preserve">Design and deploy an audit configuration that captures all auditable events and data items. </t>
    </r>
    <r>
      <rPr>
        <sz val="11"/>
        <color rgb="FF000000"/>
        <rFont val="Calibri"/>
      </rPr>
      <t xml:space="preserve">
</t>
    </r>
    <r>
      <rPr>
        <sz val="11"/>
        <color rgb="FF000000"/>
        <rFont val="Calibri"/>
      </rPr>
      <t>Create rule</t>
    </r>
    <r>
      <rPr>
        <sz val="11"/>
        <color rgb="FF000000"/>
        <rFont val="Calibri"/>
      </rPr>
      <t xml:space="preserve">
</t>
    </r>
    <r>
      <rPr>
        <sz val="11"/>
        <color rgb="FF000000"/>
        <rFont val="Calibri"/>
      </rPr>
      <t>SELECT audit_log_filter_set_filter('log_all', '{ "filter": { "log": true } }');</t>
    </r>
    <r>
      <rPr>
        <sz val="11"/>
        <color rgb="FF000000"/>
        <rFont val="Calibri"/>
      </rPr>
      <t xml:space="preserve">
</t>
    </r>
    <r>
      <rPr>
        <sz val="11"/>
        <color rgb="FF000000"/>
        <rFont val="Calibri"/>
      </rPr>
      <t>SELECT audit_log_filter_set_user('%', 'log_all');</t>
    </r>
    <r>
      <rPr>
        <sz val="11"/>
        <color rgb="FF000000"/>
        <rFont val="Calibri"/>
      </rPr>
      <t xml:space="preserve">
</t>
    </r>
    <r>
      <rPr>
        <sz val="11"/>
        <color rgb="FF000000"/>
        <rFont val="Calibri"/>
      </rPr>
      <t xml:space="preserve">If a third-party tool is used for auditing, it must contain all the required information including, but not limited to, events, type, location, subject, date and time and by whom the change occurred. </t>
    </r>
    <r>
      <rPr>
        <sz val="11"/>
        <color rgb="FF000000"/>
        <rFont val="Calibri"/>
      </rPr>
      <t xml:space="preserve">
</t>
    </r>
    <r>
      <rPr>
        <sz val="11"/>
        <color rgb="FF000000"/>
        <rFont val="Calibri"/>
      </rPr>
      <t>Implement additional custom audits to capture the additional organizationally required information.</t>
    </r>
  </si>
  <si>
    <r>
      <rPr>
        <sz val="11"/>
        <color rgb="FF000000"/>
        <rFont val="Calibri"/>
      </rPr>
      <t>Information system auditing capability is critical for accurate forensic analysis. Reconstruction of harmful events or forensic analysis is not possible if audit records do not contain enough information. To support analysis, some types of events will need information to be logged that exceeds the basic requirements of event type, time stamps, location, source, outcome, and user identity. If additional information is not available, it could negatively impact forensic investigations into user actions or other malicious events.</t>
    </r>
    <r>
      <rPr>
        <sz val="11"/>
        <color rgb="FF000000"/>
        <rFont val="Calibri"/>
      </rPr>
      <t xml:space="preserve">
</t>
    </r>
    <r>
      <rPr>
        <sz val="11"/>
        <color rgb="FF000000"/>
        <rFont val="Calibri"/>
      </rPr>
      <t xml:space="preserve">The organization must determine what additional information is required for complete analysis of the audited events. The additional information required is dependent on the type of information (e.g., sensitivity of the data and the environment within which it resides). At a minimum, the organization must employ either full-text recording of privileged commands or the individual identities of group users, or both. The organization must maintain audit trails in sufficient detail to reconstruct events to determine the cause and impact of compromise. </t>
    </r>
    <r>
      <rPr>
        <sz val="11"/>
        <color rgb="FF000000"/>
        <rFont val="Calibri"/>
      </rPr>
      <t xml:space="preserve">
</t>
    </r>
    <r>
      <rPr>
        <sz val="11"/>
        <color rgb="FF000000"/>
        <rFont val="Calibri"/>
      </rPr>
      <t>Examples of detailed information the organization may require in audit records are full-text recording of privileged commands or the individual identities of group account users.</t>
    </r>
  </si>
  <si>
    <r>
      <rPr>
        <sz val="11"/>
        <color rgb="FF000000"/>
        <rFont val="Calibri"/>
      </rPr>
      <t xml:space="preserve">If a MySQL Server Audit is not in use for audit purposes, this is a finding unless a third-party product is being used that can perform detailed auditing for MySQL Server. </t>
    </r>
    <r>
      <rPr>
        <sz val="11"/>
        <color rgb="FF000000"/>
        <rFont val="Calibri"/>
      </rPr>
      <t xml:space="preserve">
</t>
    </r>
    <r>
      <rPr>
        <sz val="11"/>
        <color rgb="FF000000"/>
        <rFont val="Calibri"/>
      </rPr>
      <t xml:space="preserve">Review system documentation to determine whether MySQL Server is required to audit any events and any fields, in addition to those in the standard audit. </t>
    </r>
    <r>
      <rPr>
        <sz val="11"/>
        <color rgb="FF000000"/>
        <rFont val="Calibri"/>
      </rPr>
      <t xml:space="preserve">
</t>
    </r>
    <r>
      <rPr>
        <sz val="11"/>
        <color rgb="FF000000"/>
        <rFont val="Calibri"/>
      </rPr>
      <t xml:space="preserve">If there are none specified, this is not a finding. </t>
    </r>
    <r>
      <rPr>
        <sz val="11"/>
        <color rgb="FF000000"/>
        <rFont val="Calibri"/>
      </rPr>
      <t xml:space="preserve">
</t>
    </r>
    <r>
      <rPr>
        <sz val="11"/>
        <color rgb="FF000000"/>
        <rFont val="Calibri"/>
      </rPr>
      <t xml:space="preserve">If MySQL Server Audit is in use, compare the audit specification(s) with the documented requirements. </t>
    </r>
    <r>
      <rPr>
        <sz val="11"/>
        <color rgb="FF000000"/>
        <rFont val="Calibri"/>
      </rPr>
      <t xml:space="preserve">
</t>
    </r>
    <r>
      <rPr>
        <sz val="11"/>
        <color rgb="FF000000"/>
        <rFont val="Calibri"/>
      </rPr>
      <t>If any such requirement is not satisfied by the audit specification(s) (or by supplemental, locally-deployed mechanisms), this is a finding.</t>
    </r>
  </si>
  <si>
    <t>V-235099</t>
  </si>
  <si>
    <r>
      <rPr>
        <sz val="11"/>
        <rFont val="Calibri"/>
      </rPr>
      <t>The audit information produced by the MySQL Database Server 8.0 must be protected from unauthorized read access.</t>
    </r>
  </si>
  <si>
    <r>
      <rPr>
        <sz val="11"/>
        <color rgb="FF000000"/>
        <rFont val="Calibri"/>
      </rPr>
      <t>Apply controls and modify permissions to protect database audit log data from unauthorized access, whether stored in the database itself or at the OS level.</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After changing the my.cnf, restart the server.</t>
    </r>
    <r>
      <rPr>
        <sz val="11"/>
        <color rgb="FF000000"/>
        <rFont val="Calibri"/>
      </rPr>
      <t xml:space="preserve">
</t>
    </r>
    <r>
      <rPr>
        <sz val="11"/>
        <color rgb="FF000000"/>
        <rFont val="Calibri"/>
      </rPr>
      <t>If not performed already, set the audit log password.</t>
    </r>
    <r>
      <rPr>
        <sz val="11"/>
        <color rgb="FF000000"/>
        <rFont val="Calibri"/>
      </rPr>
      <t xml:space="preserve">
</t>
    </r>
    <r>
      <rPr>
        <sz val="11"/>
        <color rgb="FF000000"/>
        <rFont val="Calibri"/>
      </rPr>
      <t>SELECT audit_log_encryption_password_set(password);</t>
    </r>
    <r>
      <rPr>
        <sz val="11"/>
        <color rgb="FF000000"/>
        <rFont val="Calibri"/>
      </rPr>
      <t xml:space="preserve">
</t>
    </r>
    <r>
      <rPr>
        <sz val="11"/>
        <color rgb="FF000000"/>
        <rFont val="Calibri"/>
      </rPr>
      <t>Set appropriate permissions on the directory and audit files.</t>
    </r>
    <r>
      <rPr>
        <sz val="11"/>
        <color rgb="FF000000"/>
        <rFont val="Calibri"/>
      </rPr>
      <t xml:space="preserve">
</t>
    </r>
    <r>
      <rPr>
        <sz val="11"/>
        <color rgb="FF000000"/>
        <rFont val="Calibri"/>
      </rPr>
      <t>sudo chown mysql &lt;audit directory path&gt;</t>
    </r>
    <r>
      <rPr>
        <sz val="11"/>
        <color rgb="FF000000"/>
        <rFont val="Calibri"/>
      </rPr>
      <t xml:space="preserve">
</t>
    </r>
    <r>
      <rPr>
        <sz val="11"/>
        <color rgb="FF000000"/>
        <rFont val="Calibri"/>
      </rPr>
      <t>sudo chgrp mysql &lt;audit directory path&gt;</t>
    </r>
    <r>
      <rPr>
        <sz val="11"/>
        <color rgb="FF000000"/>
        <rFont val="Calibri"/>
      </rPr>
      <t xml:space="preserve">
</t>
    </r>
    <r>
      <rPr>
        <sz val="11"/>
        <color rgb="FF000000"/>
        <rFont val="Calibri"/>
      </rPr>
      <t xml:space="preserve">Change permissions </t>
    </r>
    <r>
      <rPr>
        <sz val="11"/>
        <color rgb="FF000000"/>
        <rFont val="Calibri"/>
      </rPr>
      <t xml:space="preserve">
</t>
    </r>
    <r>
      <rPr>
        <sz val="11"/>
        <color rgb="FF000000"/>
        <rFont val="Calibri"/>
      </rPr>
      <t>chmod 750 &lt;directory path&gt;</t>
    </r>
  </si>
  <si>
    <r>
      <rPr>
        <sz val="11"/>
        <color rgb="FF000000"/>
        <rFont val="Calibri"/>
      </rPr>
      <t>If audit data were to become compromised, then competent forensic analysis and discovery of the true source of potentially malicious system activity is difficult, if not impossible, to achieve. In addition, access to audit records provides information an attacker could potentially use to their advantage.</t>
    </r>
    <r>
      <rPr>
        <sz val="11"/>
        <color rgb="FF000000"/>
        <rFont val="Calibri"/>
      </rPr>
      <t xml:space="preserve">
</t>
    </r>
    <r>
      <rPr>
        <sz val="11"/>
        <color rgb="FF000000"/>
        <rFont val="Calibri"/>
      </rPr>
      <t>To ensure the veracity of audit data, the information system and/or the application must protect audit information from any and all unauthorized access. This includes read, write, copy, etc.</t>
    </r>
    <r>
      <rPr>
        <sz val="11"/>
        <color rgb="FF000000"/>
        <rFont val="Calibri"/>
      </rPr>
      <t xml:space="preserve">
</t>
    </r>
    <r>
      <rPr>
        <sz val="11"/>
        <color rgb="FF000000"/>
        <rFont val="Calibri"/>
      </rPr>
      <t xml:space="preserve">This requirement can be achieved through multiple methods, which will depend upon system architecture and design. Some commonly employed methods include ensuring log files enjoy the proper file system permissions utilizing file system protections and limiting log data location. </t>
    </r>
    <r>
      <rPr>
        <sz val="11"/>
        <color rgb="FF000000"/>
        <rFont val="Calibri"/>
      </rPr>
      <t xml:space="preserve">
</t>
    </r>
    <r>
      <rPr>
        <sz val="11"/>
        <color rgb="FF000000"/>
        <rFont val="Calibri"/>
      </rPr>
      <t>Additionally, applications with user interfaces to audit records should not allow for the unfettered manipulation of or access to those records via the application. If the application provides access to the audit data, the application becomes accountable for ensuring that audit information is protected from unauthorized access.</t>
    </r>
    <r>
      <rPr>
        <sz val="11"/>
        <color rgb="FF000000"/>
        <rFont val="Calibri"/>
      </rPr>
      <t xml:space="preserve">
</t>
    </r>
    <r>
      <rPr>
        <sz val="11"/>
        <color rgb="FF000000"/>
        <rFont val="Calibri"/>
      </rPr>
      <t>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If the value of audit_log_file is a relative path name, the plugin interprets it relative to the data directory. If the value is a full path name, the plugin uses the value as is. A full path name may be useful if it is desirable to locate audit files on a separate file system or directory. For security reasons, write the audit log file to a directory accessible only to the MySQL server and to users with a legitimate reason to view the log.</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</si>
  <si>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access.</t>
    </r>
    <r>
      <rPr>
        <sz val="11"/>
        <color rgb="FF000000"/>
        <rFont val="Calibri"/>
      </rPr>
      <t xml:space="preserve">
</t>
    </r>
    <r>
      <rPr>
        <sz val="11"/>
        <color rgb="FF000000"/>
        <rFont val="Calibri"/>
      </rPr>
      <t>Run this script in the database to find the path and file name:</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'audit_log_file';</t>
    </r>
    <r>
      <rPr>
        <sz val="11"/>
        <color rgb="FF000000"/>
        <rFont val="Calibri"/>
      </rPr>
      <t xml:space="preserve">
</t>
    </r>
    <r>
      <rPr>
        <sz val="11"/>
        <color rgb="FF000000"/>
        <rFont val="Calibri"/>
      </rPr>
      <t>If there is no path for audit_log_file, then the audit files are located in the datadir. Run the this script to find the data directory: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'datadir';</t>
    </r>
    <r>
      <rPr>
        <sz val="11"/>
        <color rgb="FF000000"/>
        <rFont val="Calibri"/>
      </rPr>
      <t xml:space="preserve">
</t>
    </r>
    <r>
      <rPr>
        <sz val="11"/>
        <color rgb="FF000000"/>
        <rFont val="Calibri"/>
      </rPr>
      <t xml:space="preserve">From the OS command line, run: </t>
    </r>
    <r>
      <rPr>
        <sz val="11"/>
        <color rgb="FF000000"/>
        <rFont val="Calibri"/>
      </rPr>
      <t xml:space="preserve">
</t>
    </r>
    <r>
      <rPr>
        <sz val="11"/>
        <color rgb="FF000000"/>
        <rFont val="Calibri"/>
      </rPr>
      <t>ls -l &lt;directory where audit log files are located&gt;</t>
    </r>
    <r>
      <rPr>
        <sz val="11"/>
        <color rgb="FF000000"/>
        <rFont val="Calibri"/>
      </rPr>
      <t xml:space="preserve">
</t>
    </r>
    <r>
      <rPr>
        <sz val="11"/>
        <color rgb="FF000000"/>
        <rFont val="Calibri"/>
      </rPr>
      <t>ls -l &lt;directory where audit log files are located&gt; | grep -i &lt;audit_file_name&gt;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ls -l  /usr/local/mysql/data/</t>
    </r>
    <r>
      <rPr>
        <sz val="11"/>
        <color rgb="FF000000"/>
        <rFont val="Calibri"/>
      </rPr>
      <t xml:space="preserve">
</t>
    </r>
    <r>
      <rPr>
        <sz val="11"/>
        <color rgb="FF000000"/>
        <rFont val="Calibri"/>
      </rPr>
      <t>See below for an example:</t>
    </r>
    <r>
      <rPr>
        <sz val="11"/>
        <color rgb="FF000000"/>
        <rFont val="Calibri"/>
      </rPr>
      <t xml:space="preserve">
</t>
    </r>
    <r>
      <rPr>
        <sz val="11"/>
        <color rgb="FF000000"/>
        <rFont val="Calibri"/>
      </rPr>
      <t>Note: .enc file extension means the files are encrypted.</t>
    </r>
    <r>
      <rPr>
        <sz val="11"/>
        <color rgb="FF000000"/>
        <rFont val="Calibri"/>
      </rPr>
      <t xml:space="preserve">
</t>
    </r>
    <r>
      <rPr>
        <sz val="11"/>
        <color rgb="FF000000"/>
        <rFont val="Calibri"/>
      </rPr>
      <t>ls -l  &lt;directory where audit log files are located&gt;/ | grep -i audit</t>
    </r>
    <r>
      <rPr>
        <sz val="11"/>
        <color rgb="FF000000"/>
        <rFont val="Calibri"/>
      </rPr>
      <t xml:space="preserve">
</t>
    </r>
    <r>
      <rPr>
        <sz val="11"/>
        <color rgb="FF000000"/>
        <rFont val="Calibri"/>
      </rPr>
      <t>-rw-r-----    1 _mysql  _mysql  10083871 Apr 16 15:38 audit.20190416T203832.log</t>
    </r>
    <r>
      <rPr>
        <sz val="11"/>
        <color rgb="FF000000"/>
        <rFont val="Calibri"/>
      </rPr>
      <t xml:space="preserve">
</t>
    </r>
    <r>
      <rPr>
        <sz val="11"/>
        <color rgb="FF000000"/>
        <rFont val="Calibri"/>
      </rPr>
      <t>-rw-r-----    1 _mysql  _mysql    398709 Apr 18 10:34 audit.20190418T153446.log</t>
    </r>
    <r>
      <rPr>
        <sz val="11"/>
        <color rgb="FF000000"/>
        <rFont val="Calibri"/>
      </rPr>
      <t xml:space="preserve">
</t>
    </r>
    <r>
      <rPr>
        <sz val="11"/>
        <color rgb="FF000000"/>
        <rFont val="Calibri"/>
      </rPr>
      <t>-rw-r-----    1 _mysql  _mysql     15237 Apr 18 10:44 audit.20190418T154402.log</t>
    </r>
    <r>
      <rPr>
        <sz val="11"/>
        <color rgb="FF000000"/>
        <rFont val="Calibri"/>
      </rPr>
      <t xml:space="preserve">
</t>
    </r>
    <r>
      <rPr>
        <sz val="11"/>
        <color rgb="FF000000"/>
        <rFont val="Calibri"/>
      </rPr>
      <t>-rw-r-----    1 _mysql  _mysql    876206 Apr 24 14:00 audit.20190424T190008.log</t>
    </r>
    <r>
      <rPr>
        <sz val="11"/>
        <color rgb="FF000000"/>
        <rFont val="Calibri"/>
      </rPr>
      <t xml:space="preserve">
</t>
    </r>
    <r>
      <rPr>
        <sz val="11"/>
        <color rgb="FF000000"/>
        <rFont val="Calibri"/>
      </rPr>
      <t>-rw-r-----    1 _mysql  _mysql     30208 Apr 24 14:10 audit.20190424T191044.log.enc</t>
    </r>
    <r>
      <rPr>
        <sz val="11"/>
        <color rgb="FF000000"/>
        <rFont val="Calibri"/>
      </rPr>
      <t xml:space="preserve">
</t>
    </r>
    <r>
      <rPr>
        <sz val="11"/>
        <color rgb="FF000000"/>
        <rFont val="Calibri"/>
      </rPr>
      <t>If the owner and group are not "mysql" or "_mysql", this is a finding.</t>
    </r>
    <r>
      <rPr>
        <sz val="11"/>
        <color rgb="FF000000"/>
        <rFont val="Calibri"/>
      </rPr>
      <t xml:space="preserve">
</t>
    </r>
    <r>
      <rPr>
        <sz val="11"/>
        <color rgb="FF000000"/>
        <rFont val="Calibri"/>
      </rPr>
      <t>If the directory or file permissions are more permissive than owner having Read/Write (RW) and group having Read (R) access to the audit files, aka "750", this is a finding.</t>
    </r>
  </si>
  <si>
    <t>V-235100</t>
  </si>
  <si>
    <r>
      <rPr>
        <sz val="11"/>
        <rFont val="Calibri"/>
      </rPr>
      <t>The audit information produced by the MySQL Database Server 8.0 must be protected from unauthorized modification.</t>
    </r>
  </si>
  <si>
    <r>
      <rPr>
        <sz val="11"/>
        <color rgb="FF000000"/>
        <rFont val="Calibri"/>
      </rPr>
      <t>Apply controls and modify permissions to protect database audit log data from unauthorized access, whether stored in the database itself or at the OS level.</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After changing the my.cnf restart the server.</t>
    </r>
    <r>
      <rPr>
        <sz val="11"/>
        <color rgb="FF000000"/>
        <rFont val="Calibri"/>
      </rPr>
      <t xml:space="preserve">
</t>
    </r>
    <r>
      <rPr>
        <sz val="11"/>
        <color rgb="FF000000"/>
        <rFont val="Calibri"/>
      </rPr>
      <t>If not performed already, set the audit log password.</t>
    </r>
    <r>
      <rPr>
        <sz val="11"/>
        <color rgb="FF000000"/>
        <rFont val="Calibri"/>
      </rPr>
      <t xml:space="preserve">
</t>
    </r>
    <r>
      <rPr>
        <sz val="11"/>
        <color rgb="FF000000"/>
        <rFont val="Calibri"/>
      </rPr>
      <t>SELECT audit_log_encryption_password_set(password);</t>
    </r>
    <r>
      <rPr>
        <sz val="11"/>
        <color rgb="FF000000"/>
        <rFont val="Calibri"/>
      </rPr>
      <t xml:space="preserve">
</t>
    </r>
    <r>
      <rPr>
        <sz val="11"/>
        <color rgb="FF000000"/>
        <rFont val="Calibri"/>
      </rPr>
      <t>Set appropriate permissions on the directory and audit files.</t>
    </r>
    <r>
      <rPr>
        <sz val="11"/>
        <color rgb="FF000000"/>
        <rFont val="Calibri"/>
      </rPr>
      <t xml:space="preserve">
</t>
    </r>
    <r>
      <rPr>
        <sz val="11"/>
        <color rgb="FF000000"/>
        <rFont val="Calibri"/>
      </rPr>
      <t>sudo chown mysql &lt;audit directory path&gt;</t>
    </r>
    <r>
      <rPr>
        <sz val="11"/>
        <color rgb="FF000000"/>
        <rFont val="Calibri"/>
      </rPr>
      <t xml:space="preserve">
</t>
    </r>
    <r>
      <rPr>
        <sz val="11"/>
        <color rgb="FF000000"/>
        <rFont val="Calibri"/>
      </rPr>
      <t>sudo chgrp mysql &lt;audit directory path&gt;</t>
    </r>
    <r>
      <rPr>
        <sz val="11"/>
        <color rgb="FF000000"/>
        <rFont val="Calibri"/>
      </rPr>
      <t xml:space="preserve">
</t>
    </r>
    <r>
      <rPr>
        <sz val="11"/>
        <color rgb="FF000000"/>
        <rFont val="Calibri"/>
      </rPr>
      <t xml:space="preserve">Change permissions </t>
    </r>
    <r>
      <rPr>
        <sz val="11"/>
        <color rgb="FF000000"/>
        <rFont val="Calibri"/>
      </rPr>
      <t xml:space="preserve">
</t>
    </r>
    <r>
      <rPr>
        <sz val="11"/>
        <color rgb="FF000000"/>
        <rFont val="Calibri"/>
      </rPr>
      <t>chmod 750 &lt;directory path&gt;</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</si>
  <si>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modification.  </t>
    </r>
    <r>
      <rPr>
        <sz val="11"/>
        <color rgb="FF000000"/>
        <rFont val="Calibri"/>
      </rPr>
      <t xml:space="preserve">
</t>
    </r>
    <r>
      <rPr>
        <sz val="11"/>
        <color rgb="FF000000"/>
        <rFont val="Calibri"/>
      </rPr>
      <t xml:space="preserve">This requirement can be achieved through multiple methods that will depend upon system architecture and design. Some commonly employed methods include ensuring log files enjoy the proper file system permissions and limiting log data locations.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to make access decisions regarding the modification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Modification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</si>
  <si>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access.</t>
    </r>
    <r>
      <rPr>
        <sz val="11"/>
        <color rgb="FF000000"/>
        <rFont val="Calibri"/>
      </rPr>
      <t xml:space="preserve">
</t>
    </r>
    <r>
      <rPr>
        <sz val="11"/>
        <color rgb="FF000000"/>
        <rFont val="Calibri"/>
      </rPr>
      <t>Run this script in the database to find the path and file name:</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'audit_log_file';</t>
    </r>
    <r>
      <rPr>
        <sz val="11"/>
        <color rgb="FF000000"/>
        <rFont val="Calibri"/>
      </rPr>
      <t xml:space="preserve">
</t>
    </r>
    <r>
      <rPr>
        <sz val="11"/>
        <color rgb="FF000000"/>
        <rFont val="Calibri"/>
      </rPr>
      <t>If there is no path for audit_log_file then the audit files are located in the datadir. Run the this script to find the data directory: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'datadir';</t>
    </r>
    <r>
      <rPr>
        <sz val="11"/>
        <color rgb="FF000000"/>
        <rFont val="Calibri"/>
      </rPr>
      <t xml:space="preserve">
</t>
    </r>
    <r>
      <rPr>
        <sz val="11"/>
        <color rgb="FF000000"/>
        <rFont val="Calibri"/>
      </rPr>
      <t xml:space="preserve">From the OS command line, run: </t>
    </r>
    <r>
      <rPr>
        <sz val="11"/>
        <color rgb="FF000000"/>
        <rFont val="Calibri"/>
      </rPr>
      <t xml:space="preserve">
</t>
    </r>
    <r>
      <rPr>
        <sz val="11"/>
        <color rgb="FF000000"/>
        <rFont val="Calibri"/>
      </rPr>
      <t>ls -l &lt;directory where audit log files are located&gt;</t>
    </r>
    <r>
      <rPr>
        <sz val="11"/>
        <color rgb="FF000000"/>
        <rFont val="Calibri"/>
      </rPr>
      <t xml:space="preserve">
</t>
    </r>
    <r>
      <rPr>
        <sz val="11"/>
        <color rgb="FF000000"/>
        <rFont val="Calibri"/>
      </rPr>
      <t>ls -l &lt;directory where audit log files are located&gt; | grep -i &lt;audit_file_name&gt;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ls -l  /usr/local/mysql/data/audit</t>
    </r>
    <r>
      <rPr>
        <sz val="11"/>
        <color rgb="FF000000"/>
        <rFont val="Calibri"/>
      </rPr>
      <t xml:space="preserve">
</t>
    </r>
    <r>
      <rPr>
        <sz val="11"/>
        <color rgb="FF000000"/>
        <rFont val="Calibri"/>
      </rPr>
      <t>See below for an example:</t>
    </r>
    <r>
      <rPr>
        <sz val="11"/>
        <color rgb="FF000000"/>
        <rFont val="Calibri"/>
      </rPr>
      <t xml:space="preserve">
</t>
    </r>
    <r>
      <rPr>
        <sz val="11"/>
        <color rgb="FF000000"/>
        <rFont val="Calibri"/>
      </rPr>
      <t>Note: .enc file extension means the files are encrypted.</t>
    </r>
    <r>
      <rPr>
        <sz val="11"/>
        <color rgb="FF000000"/>
        <rFont val="Calibri"/>
      </rPr>
      <t xml:space="preserve">
</t>
    </r>
    <r>
      <rPr>
        <sz val="11"/>
        <color rgb="FF000000"/>
        <rFont val="Calibri"/>
      </rPr>
      <t>ls -l  &lt;directory where audit log files are located&gt;/ | grep -i audit</t>
    </r>
    <r>
      <rPr>
        <sz val="11"/>
        <color rgb="FF000000"/>
        <rFont val="Calibri"/>
      </rPr>
      <t xml:space="preserve">
</t>
    </r>
    <r>
      <rPr>
        <sz val="11"/>
        <color rgb="FF000000"/>
        <rFont val="Calibri"/>
      </rPr>
      <t>-rw-r-----    1 _mysql  _mysql  10083871 Apr 16 15:38 audit.20190416T203832.log</t>
    </r>
    <r>
      <rPr>
        <sz val="11"/>
        <color rgb="FF000000"/>
        <rFont val="Calibri"/>
      </rPr>
      <t xml:space="preserve">
</t>
    </r>
    <r>
      <rPr>
        <sz val="11"/>
        <color rgb="FF000000"/>
        <rFont val="Calibri"/>
      </rPr>
      <t>-rw-r-----    1 _mysql  _mysql    398709 Apr 18 10:34 audit.20190418T153446.log</t>
    </r>
    <r>
      <rPr>
        <sz val="11"/>
        <color rgb="FF000000"/>
        <rFont val="Calibri"/>
      </rPr>
      <t xml:space="preserve">
</t>
    </r>
    <r>
      <rPr>
        <sz val="11"/>
        <color rgb="FF000000"/>
        <rFont val="Calibri"/>
      </rPr>
      <t>-rw-r-----    1 _mysql  _mysql     15237 Apr 18 10:44 audit.20190418T154402.log</t>
    </r>
    <r>
      <rPr>
        <sz val="11"/>
        <color rgb="FF000000"/>
        <rFont val="Calibri"/>
      </rPr>
      <t xml:space="preserve">
</t>
    </r>
    <r>
      <rPr>
        <sz val="11"/>
        <color rgb="FF000000"/>
        <rFont val="Calibri"/>
      </rPr>
      <t>-rw-r-----    1 _mysql  _mysql    876206 Apr 24 14:00 audit.20190424T190008.log</t>
    </r>
    <r>
      <rPr>
        <sz val="11"/>
        <color rgb="FF000000"/>
        <rFont val="Calibri"/>
      </rPr>
      <t xml:space="preserve">
</t>
    </r>
    <r>
      <rPr>
        <sz val="11"/>
        <color rgb="FF000000"/>
        <rFont val="Calibri"/>
      </rPr>
      <t>-rw-r-----    1 _mysql  _mysql     30208 Apr 24 14:10 audit.20190424T191044.log.enc</t>
    </r>
    <r>
      <rPr>
        <sz val="11"/>
        <color rgb="FF000000"/>
        <rFont val="Calibri"/>
      </rPr>
      <t xml:space="preserve">
</t>
    </r>
    <r>
      <rPr>
        <sz val="11"/>
        <color rgb="FF000000"/>
        <rFont val="Calibri"/>
      </rPr>
      <t>If the owner and group are not "mysql" or" _mysql", this is a finding.</t>
    </r>
    <r>
      <rPr>
        <sz val="11"/>
        <color rgb="FF000000"/>
        <rFont val="Calibri"/>
      </rPr>
      <t xml:space="preserve">
</t>
    </r>
    <r>
      <rPr>
        <sz val="11"/>
        <color rgb="FF000000"/>
        <rFont val="Calibri"/>
      </rPr>
      <t>If the directory or file permissions are more permissive than owner having Read/Write (RW) and group having Read (R) access to the audit files, aka "750", this is a finding.</t>
    </r>
  </si>
  <si>
    <t>V-235101</t>
  </si>
  <si>
    <r>
      <rPr>
        <sz val="11"/>
        <rFont val="Calibri"/>
      </rPr>
      <t>The audit information produced by the MySQL Database Server 8.0 must be protected from unauthorized deletion.</t>
    </r>
  </si>
  <si>
    <r>
      <rPr>
        <sz val="11"/>
        <color rgb="FF000000"/>
        <rFont val="Calibri"/>
      </rPr>
      <t xml:space="preserve">If audit data were to become compromised, then competent forensic analysis and discovery of the true source of potentially malicious system activity is impossible to achieve. </t>
    </r>
    <r>
      <rPr>
        <sz val="11"/>
        <color rgb="FF000000"/>
        <rFont val="Calibri"/>
      </rPr>
      <t xml:space="preserve">
</t>
    </r>
    <r>
      <rPr>
        <sz val="11"/>
        <color rgb="FF000000"/>
        <rFont val="Calibri"/>
      </rPr>
      <t xml:space="preserve">To ensure the veracity of audit data, the information system and/or the application must protect audit information from unauthorized deletion. This requirement can be achieved through multiple methods, which will depend upon system architecture and design.  </t>
    </r>
    <r>
      <rPr>
        <sz val="11"/>
        <color rgb="FF000000"/>
        <rFont val="Calibri"/>
      </rPr>
      <t xml:space="preserve">
</t>
    </r>
    <r>
      <rPr>
        <sz val="11"/>
        <color rgb="FF000000"/>
        <rFont val="Calibri"/>
      </rPr>
      <t xml:space="preserve">Some commonly employed methods include ensuring log files enjoy the proper file system permissions utilizing file system protections; restricting access; and backing up log data to ensure log data is retained.  </t>
    </r>
    <r>
      <rPr>
        <sz val="11"/>
        <color rgb="FF000000"/>
        <rFont val="Calibri"/>
      </rPr>
      <t xml:space="preserve">
</t>
    </r>
    <r>
      <rPr>
        <sz val="11"/>
        <color rgb="FF000000"/>
        <rFont val="Calibri"/>
      </rPr>
      <t>Applications providing a user interface to audit data will leverage user permissions and roles identifying the user accessing the data and the corresponding rights the user enjoys in order make access decisions regarding the deletion of audit data.</t>
    </r>
    <r>
      <rPr>
        <sz val="11"/>
        <color rgb="FF000000"/>
        <rFont val="Calibri"/>
      </rPr>
      <t xml:space="preserve">
</t>
    </r>
    <r>
      <rPr>
        <sz val="11"/>
        <color rgb="FF000000"/>
        <rFont val="Calibri"/>
      </rPr>
      <t xml:space="preserve">Audit information includes all information (e.g., audit records, audit settings, and audit reports) needed to successfully audit information system activity. </t>
    </r>
    <r>
      <rPr>
        <sz val="11"/>
        <color rgb="FF000000"/>
        <rFont val="Calibri"/>
      </rPr>
      <t xml:space="preserve">
</t>
    </r>
    <r>
      <rPr>
        <sz val="11"/>
        <color rgb="FF000000"/>
        <rFont val="Calibri"/>
      </rPr>
      <t>Deletion of database audit data could mask the theft of, or the unauthorized modification of, sensitive data stored in the database.</t>
    </r>
  </si>
  <si>
    <r>
      <rPr>
        <sz val="11"/>
        <color rgb="FF000000"/>
        <rFont val="Calibri"/>
      </rPr>
      <t>Review locations of audit logs, both internal to the database and database audit logs located at the operating system level.</t>
    </r>
    <r>
      <rPr>
        <sz val="11"/>
        <color rgb="FF000000"/>
        <rFont val="Calibri"/>
      </rPr>
      <t xml:space="preserve">
</t>
    </r>
    <r>
      <rPr>
        <sz val="11"/>
        <color rgb="FF000000"/>
        <rFont val="Calibri"/>
      </rPr>
      <t>Verify there are appropriate controls and permissions to protect the audit information from unauthorized access.</t>
    </r>
    <r>
      <rPr>
        <sz val="11"/>
        <color rgb="FF000000"/>
        <rFont val="Calibri"/>
      </rPr>
      <t xml:space="preserve">
</t>
    </r>
    <r>
      <rPr>
        <sz val="11"/>
        <color rgb="FF000000"/>
        <rFont val="Calibri"/>
      </rPr>
      <t>Run this script in the database to find the path and file name:</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'audit_log_file';</t>
    </r>
    <r>
      <rPr>
        <sz val="11"/>
        <color rgb="FF000000"/>
        <rFont val="Calibri"/>
      </rPr>
      <t xml:space="preserve">
</t>
    </r>
    <r>
      <rPr>
        <sz val="11"/>
        <color rgb="FF000000"/>
        <rFont val="Calibri"/>
      </rPr>
      <t>If there is no path for audit_log_file then the audit files are located in the datadir. Run the this script to find the data directory: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'datadir';</t>
    </r>
    <r>
      <rPr>
        <sz val="11"/>
        <color rgb="FF000000"/>
        <rFont val="Calibri"/>
      </rPr>
      <t xml:space="preserve">
</t>
    </r>
    <r>
      <rPr>
        <sz val="11"/>
        <color rgb="FF000000"/>
        <rFont val="Calibri"/>
      </rPr>
      <t xml:space="preserve">From the OS command line, run: </t>
    </r>
    <r>
      <rPr>
        <sz val="11"/>
        <color rgb="FF000000"/>
        <rFont val="Calibri"/>
      </rPr>
      <t xml:space="preserve">
</t>
    </r>
    <r>
      <rPr>
        <sz val="11"/>
        <color rgb="FF000000"/>
        <rFont val="Calibri"/>
      </rPr>
      <t>ls -l &lt;directory where audit log files are located&gt;</t>
    </r>
    <r>
      <rPr>
        <sz val="11"/>
        <color rgb="FF000000"/>
        <rFont val="Calibri"/>
      </rPr>
      <t xml:space="preserve">
</t>
    </r>
    <r>
      <rPr>
        <sz val="11"/>
        <color rgb="FF000000"/>
        <rFont val="Calibri"/>
      </rPr>
      <t>ls -l &lt;directory where audit log files are located&gt; | grep -i &lt;audit_file_name&gt;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ls -l  /usr/local/mysql/data/</t>
    </r>
    <r>
      <rPr>
        <sz val="11"/>
        <color rgb="FF000000"/>
        <rFont val="Calibri"/>
      </rPr>
      <t xml:space="preserve">
</t>
    </r>
    <r>
      <rPr>
        <sz val="11"/>
        <color rgb="FF000000"/>
        <rFont val="Calibri"/>
      </rPr>
      <t>See below for an example:</t>
    </r>
    <r>
      <rPr>
        <sz val="11"/>
        <color rgb="FF000000"/>
        <rFont val="Calibri"/>
      </rPr>
      <t xml:space="preserve">
</t>
    </r>
    <r>
      <rPr>
        <sz val="11"/>
        <color rgb="FF000000"/>
        <rFont val="Calibri"/>
      </rPr>
      <t>Note: .enc file extension means the files are encrypted.</t>
    </r>
    <r>
      <rPr>
        <sz val="11"/>
        <color rgb="FF000000"/>
        <rFont val="Calibri"/>
      </rPr>
      <t xml:space="preserve">
</t>
    </r>
    <r>
      <rPr>
        <sz val="11"/>
        <color rgb="FF000000"/>
        <rFont val="Calibri"/>
      </rPr>
      <t>ls -l  &lt;directory where audit log files are located&gt;/ | grep -i audit</t>
    </r>
    <r>
      <rPr>
        <sz val="11"/>
        <color rgb="FF000000"/>
        <rFont val="Calibri"/>
      </rPr>
      <t xml:space="preserve">
</t>
    </r>
    <r>
      <rPr>
        <sz val="11"/>
        <color rgb="FF000000"/>
        <rFont val="Calibri"/>
      </rPr>
      <t>-rw-r-----    1 _mysql  _mysql  10083871 Apr 16 15:38 audit.20190416T203832.log</t>
    </r>
    <r>
      <rPr>
        <sz val="11"/>
        <color rgb="FF000000"/>
        <rFont val="Calibri"/>
      </rPr>
      <t xml:space="preserve">
</t>
    </r>
    <r>
      <rPr>
        <sz val="11"/>
        <color rgb="FF000000"/>
        <rFont val="Calibri"/>
      </rPr>
      <t>-rw-r-----    1 _mysql  _mysql    398709 Apr 18 10:34 audit.20190418T153446.log</t>
    </r>
    <r>
      <rPr>
        <sz val="11"/>
        <color rgb="FF000000"/>
        <rFont val="Calibri"/>
      </rPr>
      <t xml:space="preserve">
</t>
    </r>
    <r>
      <rPr>
        <sz val="11"/>
        <color rgb="FF000000"/>
        <rFont val="Calibri"/>
      </rPr>
      <t>-rw-r-----    1 _mysql  _mysql     15237 Apr 18 10:44 audit.20190418T154402.log</t>
    </r>
    <r>
      <rPr>
        <sz val="11"/>
        <color rgb="FF000000"/>
        <rFont val="Calibri"/>
      </rPr>
      <t xml:space="preserve">
</t>
    </r>
    <r>
      <rPr>
        <sz val="11"/>
        <color rgb="FF000000"/>
        <rFont val="Calibri"/>
      </rPr>
      <t>-rw-r-----    1 _mysql  _mysql    876206 Apr 24 14:00 audit.20190424T190008.log</t>
    </r>
    <r>
      <rPr>
        <sz val="11"/>
        <color rgb="FF000000"/>
        <rFont val="Calibri"/>
      </rPr>
      <t xml:space="preserve">
</t>
    </r>
    <r>
      <rPr>
        <sz val="11"/>
        <color rgb="FF000000"/>
        <rFont val="Calibri"/>
      </rPr>
      <t>-rw-r-----    1 _mysql  _mysql     30208 Apr 24 14:10 audit.20190424T191044.log.enc</t>
    </r>
    <r>
      <rPr>
        <sz val="11"/>
        <color rgb="FF000000"/>
        <rFont val="Calibri"/>
      </rPr>
      <t xml:space="preserve">
</t>
    </r>
    <r>
      <rPr>
        <sz val="11"/>
        <color rgb="FF000000"/>
        <rFont val="Calibri"/>
      </rPr>
      <t>If the owner and group are not "mysql" or "_mysql", this is a finding.</t>
    </r>
    <r>
      <rPr>
        <sz val="11"/>
        <color rgb="FF000000"/>
        <rFont val="Calibri"/>
      </rPr>
      <t xml:space="preserve">
</t>
    </r>
    <r>
      <rPr>
        <sz val="11"/>
        <color rgb="FF000000"/>
        <rFont val="Calibri"/>
      </rPr>
      <t>If the directory or file permissions are more permissive than owner having Read/Write (RW) and group having Read (R) access to the audit files, aka "750", this is a finding.</t>
    </r>
  </si>
  <si>
    <t>V-235102</t>
  </si>
  <si>
    <r>
      <rPr>
        <sz val="11"/>
        <rFont val="Calibri"/>
      </rPr>
      <t>The MySQL Database Server 8.0 must protect against a user falsely repudiating having performed organization-defined actions.</t>
    </r>
  </si>
  <si>
    <r>
      <rPr>
        <sz val="11"/>
        <color rgb="FF000000"/>
        <rFont val="Calibri"/>
      </rPr>
      <t>Remove user-accessible shared accounts and use individual user IDs.</t>
    </r>
    <r>
      <rPr>
        <sz val="11"/>
        <color rgb="FF000000"/>
        <rFont val="Calibri"/>
      </rPr>
      <t xml:space="preserve">
</t>
    </r>
    <r>
      <rPr>
        <sz val="11"/>
        <color rgb="FF000000"/>
        <rFont val="Calibri"/>
      </rPr>
      <t>Build/configure applications to ensure successful individual authentication prior to shared account access.</t>
    </r>
    <r>
      <rPr>
        <sz val="11"/>
        <color rgb="FF000000"/>
        <rFont val="Calibri"/>
      </rPr>
      <t xml:space="preserve">
</t>
    </r>
    <r>
      <rPr>
        <sz val="11"/>
        <color rgb="FF000000"/>
        <rFont val="Calibri"/>
      </rPr>
      <t>Ensure each user's identity is received and used in audit data in all relevant circumstances.</t>
    </r>
    <r>
      <rPr>
        <sz val="11"/>
        <color rgb="FF000000"/>
        <rFont val="Calibri"/>
      </rPr>
      <t xml:space="preserve">
</t>
    </r>
    <r>
      <rPr>
        <sz val="11"/>
        <color rgb="FF000000"/>
        <rFont val="Calibri"/>
      </rPr>
      <t>Design, develop, and implement a method to log use of any account to which more than one person has access. Restrict interactive access to shared accounts to the fewest persons possible.</t>
    </r>
  </si>
  <si>
    <r>
      <rPr>
        <sz val="11"/>
        <color rgb="FF000000"/>
        <rFont val="Calibri"/>
      </rPr>
      <t xml:space="preserve">Non-repudiation of actions taken is required to maintain data integrity. Examples of particular actions taken by individuals include creating information, sending a message, approving information (e.g., indicating concurrence or signing a contract), and receiving a message. </t>
    </r>
    <r>
      <rPr>
        <sz val="11"/>
        <color rgb="FF000000"/>
        <rFont val="Calibri"/>
      </rPr>
      <t xml:space="preserve">
</t>
    </r>
    <r>
      <rPr>
        <sz val="11"/>
        <color rgb="FF000000"/>
        <rFont val="Calibri"/>
      </rPr>
      <t>Non-repudiation protects against later claims by a user of not having created, modified, or deleted a particular data item or collection of data in the database.</t>
    </r>
    <r>
      <rPr>
        <sz val="11"/>
        <color rgb="FF000000"/>
        <rFont val="Calibri"/>
      </rPr>
      <t xml:space="preserve">
</t>
    </r>
    <r>
      <rPr>
        <sz val="11"/>
        <color rgb="FF000000"/>
        <rFont val="Calibri"/>
      </rPr>
      <t>In designing a database, the organization must define the types of data and the user actions that must be protected from repudiation. The implementation must then include building audit features into the application data tables, and configuring DBMS audit tools to capture the necessary audit trail. Design and implementation also must ensure that applications pass individual user identification to the DBMS, even where the application connects to the DBMS with a standard, group account.</t>
    </r>
  </si>
  <si>
    <r>
      <rPr>
        <sz val="11"/>
        <color rgb="FF000000"/>
        <rFont val="Calibri"/>
      </rPr>
      <t xml:space="preserve">Obtain the list of authorized MySQL Server accounts in the system documentation.  </t>
    </r>
    <r>
      <rPr>
        <sz val="11"/>
        <color rgb="FF000000"/>
        <rFont val="Calibri"/>
      </rPr>
      <t xml:space="preserve">
</t>
    </r>
    <r>
      <rPr>
        <sz val="11"/>
        <color rgb="FF000000"/>
        <rFont val="Calibri"/>
      </rPr>
      <t>Determine if any accounts are shared. A shared account is defined as a username, hostname, and password that are used by multiple individuals to log in to SQL Server. An example of a shared account is the MySQL Server root account – root@localhost.</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If individuals are not individually authenticated before using the shared account (e.g., by the operating system or possibly by an application making calls to the database), this is a finding.  </t>
    </r>
    <r>
      <rPr>
        <sz val="11"/>
        <color rgb="FF000000"/>
        <rFont val="Calibri"/>
      </rPr>
      <t xml:space="preserve">
</t>
    </r>
    <r>
      <rPr>
        <sz val="11"/>
        <color rgb="FF000000"/>
        <rFont val="Calibri"/>
      </rPr>
      <t>The key is individual accountability. If this can be traced, this is not a finding.</t>
    </r>
    <r>
      <rPr>
        <sz val="11"/>
        <color rgb="FF000000"/>
        <rFont val="Calibri"/>
      </rPr>
      <t xml:space="preserve">
</t>
    </r>
    <r>
      <rPr>
        <sz val="11"/>
        <color rgb="FF000000"/>
        <rFont val="Calibri"/>
      </rPr>
      <t>If accounts are determined to be shared, determine if they are directly accessible to end users. If so, this is a finding.</t>
    </r>
    <r>
      <rPr>
        <sz val="11"/>
        <color rgb="FF000000"/>
        <rFont val="Calibri"/>
      </rPr>
      <t xml:space="preserve">
</t>
    </r>
    <r>
      <rPr>
        <sz val="11"/>
        <color rgb="FF000000"/>
        <rFont val="Calibri"/>
      </rPr>
      <t>Review contents of audit logs, traces, and data tables to confirm the identity of the individual user performing the action is captured.</t>
    </r>
    <r>
      <rPr>
        <sz val="11"/>
        <color rgb="FF000000"/>
        <rFont val="Calibri"/>
      </rPr>
      <t xml:space="preserve">
</t>
    </r>
    <r>
      <rPr>
        <sz val="11"/>
        <color rgb="FF000000"/>
        <rFont val="Calibri"/>
      </rPr>
      <t>If shared identifiers are found, and not accompanied by individual identifiers, this is a finding.</t>
    </r>
    <r>
      <rPr>
        <sz val="11"/>
        <color rgb="FF000000"/>
        <rFont val="Calibri"/>
      </rPr>
      <t xml:space="preserve">
</t>
    </r>
    <r>
      <rPr>
        <sz val="11"/>
        <color rgb="FF000000"/>
        <rFont val="Calibri"/>
      </rPr>
      <t>Note: Privileged installation accounts like root@localhost may be required to be accessed by the DBA or other administrators for system maintenance. In these cases, each use of the account must be logged in some manner to assign accountability for any actions taken during the use of the account.</t>
    </r>
  </si>
  <si>
    <t>V-235103</t>
  </si>
  <si>
    <r>
      <rPr>
        <sz val="11"/>
        <rFont val="Calibri"/>
      </rPr>
      <t>The MySQL Database Server 8.0 must be configured to provide audit record generation capability for DoD-defined auditable events within all database components.</t>
    </r>
  </si>
  <si>
    <r>
      <rPr>
        <sz val="11"/>
        <color rgb="FF000000"/>
        <rFont val="Calibri"/>
      </rPr>
      <t>Deploy a MySQL Database Server 8.0 that supports the DoD minimum set of auditable events.</t>
    </r>
    <r>
      <rPr>
        <sz val="11"/>
        <color rgb="FF000000"/>
        <rFont val="Calibri"/>
      </rPr>
      <t xml:space="preserve">
</t>
    </r>
    <r>
      <rPr>
        <sz val="11"/>
        <color rgb="FF000000"/>
        <rFont val="Calibri"/>
      </rPr>
      <t>Configure the MySQL Database Server 8.0 to generate audit records for at least the DoD minimum set of events.</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After changing the my.cnf, restart the server.</t>
    </r>
    <r>
      <rPr>
        <sz val="11"/>
        <color rgb="FF000000"/>
        <rFont val="Calibri"/>
      </rPr>
      <t xml:space="preserve">
</t>
    </r>
    <r>
      <rPr>
        <sz val="11"/>
        <color rgb="FF000000"/>
        <rFont val="Calibri"/>
      </rPr>
      <t>SELECT audit_log_encryption_password_set(password);</t>
    </r>
    <r>
      <rPr>
        <sz val="11"/>
        <color rgb="FF000000"/>
        <rFont val="Calibri"/>
      </rPr>
      <t xml:space="preserve">
</t>
    </r>
    <r>
      <rPr>
        <sz val="11"/>
        <color rgb="FF000000"/>
        <rFont val="Calibri"/>
      </rPr>
      <t>Create auditing rules - for example:</t>
    </r>
    <r>
      <rPr>
        <sz val="11"/>
        <color rgb="FF000000"/>
        <rFont val="Calibri"/>
      </rPr>
      <t xml:space="preserve">
</t>
    </r>
    <r>
      <rPr>
        <sz val="11"/>
        <color rgb="FF000000"/>
        <rFont val="Calibri"/>
      </rPr>
      <t>Connect to MySQL and Use functions to define audit rules and audited users  audit_log_filter_set,audit_log_filter_set_user</t>
    </r>
    <r>
      <rPr>
        <sz val="11"/>
        <color rgb="FF000000"/>
        <rFont val="Calibri"/>
      </rPr>
      <t xml:space="preserve">
</t>
    </r>
    <r>
      <rPr>
        <sz val="11"/>
        <color rgb="FF000000"/>
        <rFont val="Calibri"/>
      </rPr>
      <t>To log all auditable events:</t>
    </r>
    <r>
      <rPr>
        <sz val="11"/>
        <color rgb="FF000000"/>
        <rFont val="Calibri"/>
      </rPr>
      <t xml:space="preserve">
</t>
    </r>
    <r>
      <rPr>
        <sz val="11"/>
        <color rgb="FF000000"/>
        <rFont val="Calibri"/>
      </rPr>
      <t>SELECT audit_log_filter_set_filter('log_all', '{ "filter": { "log": true } }');</t>
    </r>
    <r>
      <rPr>
        <sz val="11"/>
        <color rgb="FF000000"/>
        <rFont val="Calibri"/>
      </rPr>
      <t xml:space="preserve">
</t>
    </r>
    <r>
      <rPr>
        <sz val="11"/>
        <color rgb="FF000000"/>
        <rFont val="Calibri"/>
      </rPr>
      <t>And to apply this log_all filter to all users:</t>
    </r>
    <r>
      <rPr>
        <sz val="11"/>
        <color rgb="FF000000"/>
        <rFont val="Calibri"/>
      </rPr>
      <t xml:space="preserve">
</t>
    </r>
    <r>
      <rPr>
        <sz val="11"/>
        <color rgb="FF000000"/>
        <rFont val="Calibri"/>
      </rPr>
      <t>SELECT audit_log_filter_set_user('%', 'log_all');</t>
    </r>
  </si>
  <si>
    <r>
      <rPr>
        <sz val="11"/>
        <color rgb="FF000000"/>
        <rFont val="Calibri"/>
      </rPr>
      <t xml:space="preserve">Without the capability to generate audit records,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Database Management System (DBMS) (e.g., process, module). Certain specific application functionalities may be audited as well. 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DBMS will provide an audit record generation capability as the following: </t>
    </r>
    <r>
      <rPr>
        <sz val="11"/>
        <color rgb="FF000000"/>
        <rFont val="Calibri"/>
      </rPr>
      <t xml:space="preserve">
</t>
    </r>
    <r>
      <rPr>
        <sz val="11"/>
        <color rgb="FF000000"/>
        <rFont val="Calibri"/>
      </rPr>
      <t>(i)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(ii)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 and</t>
    </r>
    <r>
      <rPr>
        <sz val="11"/>
        <color rgb="FF000000"/>
        <rFont val="Calibri"/>
      </rPr>
      <t xml:space="preserve">
</t>
    </r>
    <r>
      <rPr>
        <sz val="11"/>
        <color rgb="FF000000"/>
        <rFont val="Calibri"/>
      </rPr>
      <t>(iii) All account creation, modification, disabling, and termination actions.</t>
    </r>
    <r>
      <rPr>
        <sz val="11"/>
        <color rgb="FF000000"/>
        <rFont val="Calibri"/>
      </rPr>
      <t xml:space="preserve">
</t>
    </r>
    <r>
      <rPr>
        <sz val="11"/>
        <color rgb="FF000000"/>
        <rFont val="Calibri"/>
      </rPr>
      <t>Organizations may define additional events requiring continuous or ad hoc auditing.</t>
    </r>
  </si>
  <si>
    <r>
      <rPr>
        <sz val="11"/>
        <color rgb="FF000000"/>
        <rFont val="Calibri"/>
      </rPr>
      <t>Check MySQL auditing to determine whether organization-defined auditable events are being audited by the system.</t>
    </r>
    <r>
      <rPr>
        <sz val="11"/>
        <color rgb="FF000000"/>
        <rFont val="Calibri"/>
      </rPr>
      <t xml:space="preserve">
</t>
    </r>
    <r>
      <rPr>
        <sz val="11"/>
        <color rgb="FF000000"/>
        <rFont val="Calibri"/>
      </rPr>
      <t>SELECT PLUGIN_NAME, plugin_status FROM INFORMATION_SCHEMA.PLUGINS</t>
    </r>
    <r>
      <rPr>
        <sz val="11"/>
        <color rgb="FF000000"/>
        <rFont val="Calibri"/>
      </rPr>
      <t xml:space="preserve">
</t>
    </r>
    <r>
      <rPr>
        <sz val="11"/>
        <color rgb="FF000000"/>
        <rFont val="Calibri"/>
      </rPr>
      <t xml:space="preserve">       WHERE PLUGIN_NAME LIKE 'audit_log' ;</t>
    </r>
    <r>
      <rPr>
        <sz val="11"/>
        <color rgb="FF000000"/>
        <rFont val="Calibri"/>
      </rPr>
      <t xml:space="preserve">
</t>
    </r>
    <r>
      <rPr>
        <sz val="11"/>
        <color rgb="FF000000"/>
        <rFont val="Calibri"/>
      </rPr>
      <t>If nothing is returned OR if the results are not "audit_log" and "plugin_status='ACTIVE'" , this is a finding.</t>
    </r>
    <r>
      <rPr>
        <sz val="11"/>
        <color rgb="FF000000"/>
        <rFont val="Calibri"/>
      </rPr>
      <t xml:space="preserve">
</t>
    </r>
    <r>
      <rPr>
        <sz val="11"/>
        <color rgb="FF000000"/>
        <rFont val="Calibri"/>
      </rPr>
      <t xml:space="preserve">Next determine if the audit lot is encrypted.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'audit_log_encryption' ;</t>
    </r>
    <r>
      <rPr>
        <sz val="11"/>
        <color rgb="FF000000"/>
        <rFont val="Calibri"/>
      </rPr>
      <t xml:space="preserve">
</t>
    </r>
    <r>
      <rPr>
        <sz val="11"/>
        <color rgb="FF000000"/>
        <rFont val="Calibri"/>
      </rPr>
      <t>If nothing is returned OR the value for audit_log_encryption is not "AES", this is a finding.</t>
    </r>
  </si>
  <si>
    <t>V-235104</t>
  </si>
  <si>
    <r>
      <rPr>
        <sz val="11"/>
        <rFont val="Calibri"/>
      </rPr>
      <t>The MySQL Database Server 8.0 must allow only the Information System Security Manager (ISSM) (or individuals or roles appointed by the ISSM) to select which auditable events are to be audited.</t>
    </r>
  </si>
  <si>
    <r>
      <rPr>
        <sz val="11"/>
        <color rgb="FF000000"/>
        <rFont val="Calibri"/>
      </rPr>
      <t>Configure the MySQL Database Server 8.0 settings to allow designated personnel to select which auditable events are audited.</t>
    </r>
    <r>
      <rPr>
        <sz val="11"/>
        <color rgb="FF000000"/>
        <rFont val="Calibri"/>
      </rPr>
      <t xml:space="preserve">
</t>
    </r>
    <r>
      <rPr>
        <sz val="11"/>
        <color rgb="FF000000"/>
        <rFont val="Calibri"/>
      </rPr>
      <t>Grant permissions to users who need rights to create auditing rules.</t>
    </r>
    <r>
      <rPr>
        <sz val="11"/>
        <color rgb="FF000000"/>
        <rFont val="Calibri"/>
      </rPr>
      <t xml:space="preserve">
</t>
    </r>
    <r>
      <rPr>
        <sz val="11"/>
        <color rgb="FF000000"/>
        <rFont val="Calibri"/>
      </rPr>
      <t>GRANT AUDIT_ADMIN</t>
    </r>
    <r>
      <rPr>
        <sz val="11"/>
        <color rgb="FF000000"/>
        <rFont val="Calibri"/>
      </rPr>
      <t xml:space="preserve">
</t>
    </r>
    <r>
      <rPr>
        <sz val="11"/>
        <color rgb="FF000000"/>
        <rFont val="Calibri"/>
      </rPr>
      <t>ON *.* TO '&lt;auditusername&gt;'@'&lt;host_specification&gt;';</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GRANT AUDIT_ADMIN</t>
    </r>
    <r>
      <rPr>
        <sz val="11"/>
        <color rgb="FF000000"/>
        <rFont val="Calibri"/>
      </rPr>
      <t xml:space="preserve">
</t>
    </r>
    <r>
      <rPr>
        <sz val="11"/>
        <color rgb="FF000000"/>
        <rFont val="Calibri"/>
      </rPr>
      <t>ON *.* TO 'auditusername'@'%';</t>
    </r>
  </si>
  <si>
    <r>
      <rPr>
        <sz val="11"/>
        <color rgb="FF000000"/>
        <rFont val="Calibri"/>
      </rPr>
      <t xml:space="preserve">Without the capability to restrict which roles and individuals can select which events are audited, unauthorized personnel may be able to prevent or interfere with the auditing of critical events. </t>
    </r>
    <r>
      <rPr>
        <sz val="11"/>
        <color rgb="FF000000"/>
        <rFont val="Calibri"/>
      </rPr>
      <t xml:space="preserve">
</t>
    </r>
    <r>
      <rPr>
        <sz val="11"/>
        <color rgb="FF000000"/>
        <rFont val="Calibri"/>
      </rPr>
      <t>Suppression of auditing could permit an adversary to evade detection.</t>
    </r>
    <r>
      <rPr>
        <sz val="11"/>
        <color rgb="FF000000"/>
        <rFont val="Calibri"/>
      </rPr>
      <t xml:space="preserve">
</t>
    </r>
    <r>
      <rPr>
        <sz val="11"/>
        <color rgb="FF000000"/>
        <rFont val="Calibri"/>
      </rPr>
      <t>Misconfigured audits can degrade the system's performance by overwhelming the audit log. Misconfigured audits may also make it more difficult to establish, correlate, and investigate the events relating to an incident or identify those responsible for one.</t>
    </r>
    <r>
      <rPr>
        <sz val="11"/>
        <color rgb="FF000000"/>
        <rFont val="Calibri"/>
      </rPr>
      <t xml:space="preserve">
</t>
    </r>
    <r>
      <rPr>
        <sz val="11"/>
        <color rgb="FF000000"/>
        <rFont val="Calibri"/>
      </rPr>
      <t>AUDIT_ADMIN enables audit log configuration. This privilege is defined by the audit_log plugin when it is installed.</t>
    </r>
    <r>
      <rPr>
        <sz val="11"/>
        <color rgb="FF000000"/>
        <rFont val="Calibri"/>
      </rPr>
      <t xml:space="preserve">
</t>
    </r>
    <r>
      <rPr>
        <sz val="11"/>
        <color rgb="FF000000"/>
        <rFont val="Calibri"/>
      </rPr>
      <t>SUPER is a powerful and far-reaching privilege and should not be granted lightly.</t>
    </r>
  </si>
  <si>
    <r>
      <rPr>
        <sz val="11"/>
        <color rgb="FF000000"/>
        <rFont val="Calibri"/>
      </rPr>
      <t>Check MySQL settings and documentation to determine whether designated personnel are able to select which auditable events are being audited.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list out users who have rights to administrative access for auditing, run this query:</t>
    </r>
    <r>
      <rPr>
        <sz val="11"/>
        <color rgb="FF000000"/>
        <rFont val="Calibri"/>
      </rPr>
      <t xml:space="preserve">
</t>
    </r>
    <r>
      <rPr>
        <sz val="11"/>
        <color rgb="FF000000"/>
        <rFont val="Calibri"/>
      </rPr>
      <t>SELECT * FROM INFORMATION_SCHEMA.USER_PRIVILEGES where PRIVILEGE_TYPE in ('AUDIT_ADMIN', 'SUPER');</t>
    </r>
    <r>
      <rPr>
        <sz val="11"/>
        <color rgb="FF000000"/>
        <rFont val="Calibri"/>
      </rPr>
      <t xml:space="preserve">
</t>
    </r>
    <r>
      <rPr>
        <sz val="11"/>
        <color rgb="FF000000"/>
        <rFont val="Calibri"/>
      </rPr>
      <t>If any of the roles or users returned have permissions that are not documented, or the documented audit maintainers do not have permissions, this is a finding.</t>
    </r>
  </si>
  <si>
    <t>V-235105</t>
  </si>
  <si>
    <r>
      <rPr>
        <sz val="11"/>
        <rFont val="Calibri"/>
      </rPr>
      <t>The MySQL Database Server 8.0 must be able to generate audit records when privileges/permissions are retrieved.</t>
    </r>
  </si>
  <si>
    <r>
      <rPr>
        <sz val="11"/>
        <color rgb="FF000000"/>
        <rFont val="Calibri"/>
      </rPr>
      <t>If currently required, configure the MySQL Database Server to produce audit records when audit when privileges/permissions are retrieved.</t>
    </r>
    <r>
      <rPr>
        <sz val="11"/>
        <color rgb="FF000000"/>
        <rFont val="Calibri"/>
      </rPr>
      <t xml:space="preserve">
</t>
    </r>
    <r>
      <rPr>
        <sz val="11"/>
        <color rgb="FF000000"/>
        <rFont val="Calibri"/>
      </rPr>
      <t>See the supplemental file "MySQL80Audit.sql".</t>
    </r>
  </si>
  <si>
    <r>
      <rPr>
        <sz val="11"/>
        <color rgb="FF000000"/>
        <rFont val="Calibri"/>
      </rPr>
      <t>Under some circumstances, it may be useful to monitor who/what is reading privilege/permission/role information. Therefore, it must be possible to configure auditing to do this. Database Management Systems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</si>
  <si>
    <r>
      <rPr>
        <sz val="11"/>
        <color rgb="FF000000"/>
        <rFont val="Calibri"/>
      </rPr>
      <t xml:space="preserve">Review the system documentation to determine if MySQL Server is required to audit the retrieval of privilege/permission/role membership information. </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that are in place are generating records when privileges/permissions are retrieved, run the following query:</t>
    </r>
    <r>
      <rPr>
        <sz val="11"/>
        <color rgb="FF000000"/>
        <rFont val="Calibri"/>
      </rPr>
      <t xml:space="preserve">
</t>
    </r>
    <r>
      <rPr>
        <sz val="11"/>
        <color rgb="FF000000"/>
        <rFont val="Calibri"/>
      </rPr>
      <t>select * from mysql.proxies_priv;</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proxies_prim</t>
    </r>
    <r>
      <rPr>
        <sz val="11"/>
        <color rgb="FF000000"/>
        <rFont val="Calibri"/>
      </rPr>
      <t xml:space="preserve">
</t>
    </r>
    <r>
      <rPr>
        <sz val="11"/>
        <color rgb="FF000000"/>
        <rFont val="Calibri"/>
      </rPr>
      <t>For example if the values returned by - "select @@datadir, @@audit_log_file;" are  /usr/local/mysql/data/,  audit.log</t>
    </r>
    <r>
      <rPr>
        <sz val="11"/>
        <color rgb="FF000000"/>
        <rFont val="Calibri"/>
      </rPr>
      <t xml:space="preserve">
</t>
    </r>
    <r>
      <rPr>
        <sz val="11"/>
        <color rgb="FF000000"/>
        <rFont val="Calibri"/>
      </rPr>
      <t>ls -l  /usr/local/mysql/data/audit.log</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21:03:39", "id": 13, "class": "general", "event": "status", "connection_id": 9, "account": { "user": "root", "host": "localhost" }, "login": { "user": "root", "os": "", "ip": "::1", "proxy": "" }, "general_data": { "command": "Query", "sql_command": "select", "query": "select * from mysql.proxies_priv\nLIMIT 0, 1000", "status": 0 } },</t>
    </r>
    <r>
      <rPr>
        <sz val="11"/>
        <color rgb="FF000000"/>
        <rFont val="Calibri"/>
      </rPr>
      <t xml:space="preserve">
</t>
    </r>
    <r>
      <rPr>
        <sz val="11"/>
        <color rgb="FF000000"/>
        <rFont val="Calibri"/>
      </rPr>
      <t>If the audit event is not present, this is a finding.</t>
    </r>
  </si>
  <si>
    <t>V-235106</t>
  </si>
  <si>
    <r>
      <rPr>
        <sz val="11"/>
        <rFont val="Calibri"/>
      </rPr>
      <t>The MySQL Database Server 8.0 must be able to generate audit records when unsuccessful attempts to retrieve privileges/permissions occur.</t>
    </r>
  </si>
  <si>
    <r>
      <rPr>
        <sz val="11"/>
        <color rgb="FF000000"/>
        <rFont val="Calibri"/>
      </rPr>
      <t>If currently required, configure the MySQL Database Server to produce audit records when unsuccessful attempts to retrieve privileges/permissions occur.</t>
    </r>
    <r>
      <rPr>
        <sz val="11"/>
        <color rgb="FF000000"/>
        <rFont val="Calibri"/>
      </rPr>
      <t xml:space="preserve">
</t>
    </r>
    <r>
      <rPr>
        <sz val="11"/>
        <color rgb="FF000000"/>
        <rFont val="Calibri"/>
      </rPr>
      <t>See the supplemental file "MySQL80Audit.sql".</t>
    </r>
  </si>
  <si>
    <r>
      <rPr>
        <sz val="11"/>
        <color rgb="FF000000"/>
        <rFont val="Calibri"/>
      </rPr>
      <t>Under some circumstances, it may be useful to monitor who/what is reading privilege/permission/role information. Therefore, it must be possible to configure auditing to do this. Database Management Systems (DBMSs) typically make such information available through views or functions.</t>
    </r>
    <r>
      <rPr>
        <sz val="11"/>
        <color rgb="FF000000"/>
        <rFont val="Calibri"/>
      </rPr>
      <t xml:space="preserve">
</t>
    </r>
    <r>
      <rPr>
        <sz val="11"/>
        <color rgb="FF000000"/>
        <rFont val="Calibri"/>
      </rPr>
      <t>This requirement addresses explicit requests for privilege/permission/role membership information. It does not refer to the implicit retrieval of  privileges/permissions/role memberships that the DBMS continually performs to determine if any and every action on the database is permitted.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</si>
  <si>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when unsuccessful attempts to retrieve privileges/permissions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To further check, execute the following query:</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should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that are in place are generating records to audit when unsuccessful attempts to retrieve privileges/permissions occur, run the following query using a user that does not have privileges so that it fails:</t>
    </r>
    <r>
      <rPr>
        <sz val="11"/>
        <color rgb="FF000000"/>
        <rFont val="Calibri"/>
      </rPr>
      <t xml:space="preserve">
</t>
    </r>
    <r>
      <rPr>
        <sz val="11"/>
        <color rgb="FF000000"/>
        <rFont val="Calibri"/>
      </rPr>
      <t>select * from mysql.proxies_priv;</t>
    </r>
    <r>
      <rPr>
        <sz val="11"/>
        <color rgb="FF000000"/>
        <rFont val="Calibri"/>
      </rPr>
      <t xml:space="preserve">
</t>
    </r>
    <r>
      <rPr>
        <sz val="11"/>
        <color rgb="FF000000"/>
        <rFont val="Calibri"/>
      </rPr>
      <t>ERROR: 1142: SELECT command denied to user 'auditme'@'localhost' for table 'proxies_priv'</t>
    </r>
    <r>
      <rPr>
        <sz val="11"/>
        <color rgb="FF000000"/>
        <rFont val="Calibri"/>
      </rPr>
      <t xml:space="preserve">
</t>
    </r>
    <r>
      <rPr>
        <sz val="11"/>
        <color rgb="FF000000"/>
        <rFont val="Calibri"/>
      </rPr>
      <t>Review the audit log by running the command:</t>
    </r>
    <r>
      <rPr>
        <sz val="11"/>
        <color rgb="FF000000"/>
        <rFont val="Calibri"/>
      </rPr>
      <t xml:space="preserve">
</t>
    </r>
    <r>
      <rPr>
        <sz val="11"/>
        <color rgb="FF000000"/>
        <rFont val="Calibri"/>
      </rPr>
      <t>sudo cat  &lt;directory where audit log files are located&gt;/audit.log|egrep proxies_priv</t>
    </r>
    <r>
      <rPr>
        <sz val="11"/>
        <color rgb="FF000000"/>
        <rFont val="Calibri"/>
      </rPr>
      <t xml:space="preserve">
</t>
    </r>
    <r>
      <rPr>
        <sz val="11"/>
        <color rgb="FF000000"/>
        <rFont val="Calibri"/>
      </rPr>
      <t>For example if the values returned by "select @@datadir, @@audit_log_file; " are  /usr/local/mysql/data/,  audit.log</t>
    </r>
    <r>
      <rPr>
        <sz val="11"/>
        <color rgb="FF000000"/>
        <rFont val="Calibri"/>
      </rPr>
      <t xml:space="preserve">
</t>
    </r>
    <r>
      <rPr>
        <sz val="11"/>
        <color rgb="FF000000"/>
        <rFont val="Calibri"/>
      </rPr>
      <t>sudo cat  /usr/local/mysql/data/audit.log |egrep proxies_priv</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21:10:39", "id": 1, "class": "general", "event": "status", "connection_id": 13, "account": { "user": "auditme", "host": "localhost" }, "login": { "user": "auditme", "os": "", "ip": "::1", "proxy": "" }, "general_data": { "command": "Query", "sql_command": "select", "query": "select * from mysql.proxies_priv", "status": 1142 } },</t>
    </r>
    <r>
      <rPr>
        <sz val="11"/>
        <color rgb="FF000000"/>
        <rFont val="Calibri"/>
      </rPr>
      <t xml:space="preserve">
</t>
    </r>
    <r>
      <rPr>
        <sz val="11"/>
        <color rgb="FF000000"/>
        <rFont val="Calibri"/>
      </rPr>
      <t>Note status is 1142, like the error.</t>
    </r>
    <r>
      <rPr>
        <sz val="11"/>
        <color rgb="FF000000"/>
        <rFont val="Calibri"/>
      </rPr>
      <t xml:space="preserve">
</t>
    </r>
    <r>
      <rPr>
        <sz val="11"/>
        <color rgb="FF000000"/>
        <rFont val="Calibri"/>
      </rPr>
      <t>If the audit event is not present, this is a finding.</t>
    </r>
  </si>
  <si>
    <t>V-235107</t>
  </si>
  <si>
    <r>
      <rPr>
        <sz val="11"/>
        <rFont val="Calibri"/>
      </rPr>
      <t>The MySQL Database Server 8.0 must be able to generate audit records when security objects are accessed.</t>
    </r>
  </si>
  <si>
    <r>
      <rPr>
        <sz val="11"/>
        <color rgb="FF000000"/>
        <rFont val="Calibri"/>
      </rPr>
      <t>If currently required, configure the MySQL Database Server to produce audit records when security objects are accessed.</t>
    </r>
    <r>
      <rPr>
        <sz val="11"/>
        <color rgb="FF000000"/>
        <rFont val="Calibri"/>
      </rPr>
      <t xml:space="preserve">
</t>
    </r>
    <r>
      <rPr>
        <sz val="11"/>
        <color rgb="FF000000"/>
        <rFont val="Calibri"/>
      </rPr>
      <t>See the supplemental file "MySQL80Audit.sql".</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</si>
  <si>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</si>
  <si>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Review the system documentation to determine if MySQL Server is required to audit when security objects are accessed.</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should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to audit when security objects are accessed, run the following query:</t>
    </r>
    <r>
      <rPr>
        <sz val="11"/>
        <color rgb="FF000000"/>
        <rFont val="Calibri"/>
      </rPr>
      <t xml:space="preserve">
</t>
    </r>
    <r>
      <rPr>
        <sz val="11"/>
        <color rgb="FF000000"/>
        <rFont val="Calibri"/>
      </rPr>
      <t>select * from mysql.proxies_priv;</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proxies_prim</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proxies_priv</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21:03:39", "id": 13, "class": "general", "event": "status", "connection_id": 9, "account": { "user": "root", "host": "localhost" }, "login": { "user": "root", "os": "", "ip": "::1", "proxy": "" }, "general_data": { "command": "Query", "sql_command": "select", "query": "select * from mysql.proxies_priv\nLIMIT 0, 1000", "status": 0 } },</t>
    </r>
    <r>
      <rPr>
        <sz val="11"/>
        <color rgb="FF000000"/>
        <rFont val="Calibri"/>
      </rPr>
      <t xml:space="preserve">
</t>
    </r>
    <r>
      <rPr>
        <sz val="11"/>
        <color rgb="FF000000"/>
        <rFont val="Calibri"/>
      </rPr>
      <t>If the audit event is not present, this is a finding.</t>
    </r>
  </si>
  <si>
    <t>V-235108</t>
  </si>
  <si>
    <r>
      <rPr>
        <sz val="11"/>
        <rFont val="Calibri"/>
      </rPr>
      <t>The MySQL Database Server 8.0 must generate audit records when unsuccessful attempts to access security objects occur.</t>
    </r>
  </si>
  <si>
    <r>
      <rPr>
        <sz val="11"/>
        <color rgb="FF000000"/>
        <rFont val="Calibri"/>
      </rPr>
      <t>Changes to the security configuration must be tracked.</t>
    </r>
    <r>
      <rPr>
        <sz val="11"/>
        <color rgb="FF000000"/>
        <rFont val="Calibri"/>
      </rPr>
      <t xml:space="preserve">
</t>
    </r>
    <r>
      <rPr>
        <sz val="11"/>
        <color rgb="FF000000"/>
        <rFont val="Calibri"/>
      </rPr>
      <t>This requirement applies to situations where security data is retrieved or modified via data manipulation operations, as opposed to via specialized security functionality.</t>
    </r>
    <r>
      <rPr>
        <sz val="11"/>
        <color rgb="FF000000"/>
        <rFont val="Calibri"/>
      </rPr>
      <t xml:space="preserve">
</t>
    </r>
    <r>
      <rPr>
        <sz val="11"/>
        <color rgb="FF000000"/>
        <rFont val="Calibri"/>
      </rPr>
      <t>In a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</si>
  <si>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when unsuccessful attempts to access security objects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unsuccessful attempts to access security objects occur, run the following query with a user that does not have privileges so that it will fail:</t>
    </r>
    <r>
      <rPr>
        <sz val="11"/>
        <color rgb="FF000000"/>
        <rFont val="Calibri"/>
      </rPr>
      <t xml:space="preserve">
</t>
    </r>
    <r>
      <rPr>
        <sz val="11"/>
        <color rgb="FF000000"/>
        <rFont val="Calibri"/>
      </rPr>
      <t>select * from mysql.proxies_priv;</t>
    </r>
    <r>
      <rPr>
        <sz val="11"/>
        <color rgb="FF000000"/>
        <rFont val="Calibri"/>
      </rPr>
      <t xml:space="preserve">
</t>
    </r>
    <r>
      <rPr>
        <sz val="11"/>
        <color rgb="FF000000"/>
        <rFont val="Calibri"/>
      </rPr>
      <t>ERROR: 1142: SELECT command denied to user 'auditme'@'localhost' for table 'proxies_priv'</t>
    </r>
    <r>
      <rPr>
        <sz val="11"/>
        <color rgb="FF000000"/>
        <rFont val="Calibri"/>
      </rPr>
      <t xml:space="preserve">
</t>
    </r>
    <r>
      <rPr>
        <sz val="11"/>
        <color rgb="FF000000"/>
        <rFont val="Calibri"/>
      </rPr>
      <t>Review the audit log by running the command:</t>
    </r>
    <r>
      <rPr>
        <sz val="11"/>
        <color rgb="FF000000"/>
        <rFont val="Calibri"/>
      </rPr>
      <t xml:space="preserve">
</t>
    </r>
    <r>
      <rPr>
        <sz val="11"/>
        <color rgb="FF000000"/>
        <rFont val="Calibri"/>
      </rPr>
      <t>sudo cat  &lt;directory where audit log files are located&gt;/audit.log|egrep proxies_priv</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proxies_priv</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proxies_priv</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21:10:39", "id": 1, "class": "general", "event": "status", "connection_id": 13, "account": { "user": "auditme", "host": "localhost" }, "login": { "user": "auditme", "os": "", "ip": "::1", "proxy": "" }, "general_data": { "command": "Query", "sql_command": "select", "query": "select * from mysql.proxies_priv", "status": 1142 } },</t>
    </r>
    <r>
      <rPr>
        <sz val="11"/>
        <color rgb="FF000000"/>
        <rFont val="Calibri"/>
      </rPr>
      <t xml:space="preserve">
</t>
    </r>
    <r>
      <rPr>
        <sz val="11"/>
        <color rgb="FF000000"/>
        <rFont val="Calibri"/>
      </rPr>
      <t>Note status is 1142, like the error.</t>
    </r>
    <r>
      <rPr>
        <sz val="11"/>
        <color rgb="FF000000"/>
        <rFont val="Calibri"/>
      </rPr>
      <t xml:space="preserve">
</t>
    </r>
    <r>
      <rPr>
        <sz val="11"/>
        <color rgb="FF000000"/>
        <rFont val="Calibri"/>
      </rPr>
      <t>If the audit event is not present, this is a finding.</t>
    </r>
  </si>
  <si>
    <t>V-235109</t>
  </si>
  <si>
    <r>
      <rPr>
        <sz val="11"/>
        <rFont val="Calibri"/>
      </rPr>
      <t>The MySQL Database Server 8.0 must generate audit records when categories of information (e.g., classification levels/security levels) are accessed.</t>
    </r>
  </si>
  <si>
    <r>
      <rPr>
        <sz val="11"/>
        <color rgb="FF000000"/>
        <rFont val="Calibri"/>
      </rPr>
      <t>If currently required, configure the MySQL Database Server with stored procedures that use selects that call audit_api_message_emit_udf() function to produce audit records when selection of categories of information occurs.</t>
    </r>
    <r>
      <rPr>
        <sz val="11"/>
        <color rgb="FF000000"/>
        <rFont val="Calibri"/>
      </rPr>
      <t xml:space="preserve">
</t>
    </r>
    <r>
      <rPr>
        <sz val="11"/>
        <color rgb="FF000000"/>
        <rFont val="Calibri"/>
      </rPr>
      <t>Add security level details in an additional column.</t>
    </r>
    <r>
      <rPr>
        <sz val="11"/>
        <color rgb="FF000000"/>
        <rFont val="Calibri"/>
      </rPr>
      <t xml:space="preserve">
</t>
    </r>
    <r>
      <rPr>
        <sz val="11"/>
        <color rgb="FF000000"/>
        <rFont val="Calibri"/>
      </rPr>
      <t>Add the component for adding information to the audit log.</t>
    </r>
    <r>
      <rPr>
        <sz val="11"/>
        <color rgb="FF000000"/>
        <rFont val="Calibri"/>
      </rPr>
      <t xml:space="preserve">
</t>
    </r>
    <r>
      <rPr>
        <sz val="11"/>
        <color rgb="FF000000"/>
        <rFont val="Calibri"/>
      </rPr>
      <t>INSTALL COMPONENT "file://component_audit_api_message_emit”;</t>
    </r>
    <r>
      <rPr>
        <sz val="11"/>
        <color rgb="FF000000"/>
        <rFont val="Calibri"/>
      </rPr>
      <t xml:space="preserve">
</t>
    </r>
    <r>
      <rPr>
        <sz val="11"/>
        <color rgb="FF000000"/>
        <rFont val="Calibri"/>
      </rPr>
      <t>create schema test_trigger;</t>
    </r>
    <r>
      <rPr>
        <sz val="11"/>
        <color rgb="FF000000"/>
        <rFont val="Calibri"/>
      </rPr>
      <t xml:space="preserve">
</t>
    </r>
    <r>
      <rPr>
        <sz val="11"/>
        <color rgb="FF000000"/>
        <rFont val="Calibri"/>
      </rPr>
      <t>Modify selections adding the audit_api_message_emit_udf to be called, as well as providing the details for the audit event.</t>
    </r>
    <r>
      <rPr>
        <sz val="11"/>
        <color rgb="FF000000"/>
        <rFont val="Calibri"/>
      </rPr>
      <t xml:space="preserve">
</t>
    </r>
    <r>
      <rPr>
        <sz val="11"/>
        <color rgb="FF000000"/>
        <rFont val="Calibri"/>
      </rPr>
      <t>Transparently enforcing the use of MySQL stored procedures is required.</t>
    </r>
    <r>
      <rPr>
        <sz val="11"/>
        <color rgb="FF000000"/>
        <rFont val="Calibri"/>
      </rPr>
      <t xml:space="preserve">
</t>
    </r>
    <r>
      <rPr>
        <sz val="11"/>
        <color rgb="FF000000"/>
        <rFont val="Calibri"/>
      </rPr>
      <t>See the supplemental file "MySQL80Audit.sql".</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</si>
  <si>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</si>
  <si>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If classification levels/security levels labeling is not required, this is not a finding.</t>
    </r>
    <r>
      <rPr>
        <sz val="11"/>
        <color rgb="FF000000"/>
        <rFont val="Calibri"/>
      </rPr>
      <t xml:space="preserve">
</t>
    </r>
    <r>
      <rPr>
        <sz val="11"/>
        <color rgb="FF000000"/>
        <rFont val="Calibri"/>
      </rPr>
      <t>Review the system documentation to determine if MySQL Server is required to audit records when unsuccessful attempts to delete categories of information (e.g., classification levels/security levels)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 xml:space="preserve">Modify MySQL selects that check for changes to categories of information. Modify selects statements to audit when information categories are accessed using MySQL Audit by calling the audit_api_message_emit_udf() function and including the details related to the select. </t>
    </r>
    <r>
      <rPr>
        <sz val="11"/>
        <color rgb="FF000000"/>
        <rFont val="Calibri"/>
      </rPr>
      <t xml:space="preserve">
</t>
    </r>
    <r>
      <rPr>
        <sz val="11"/>
        <color rgb="FF000000"/>
        <rFont val="Calibri"/>
      </rPr>
      <t>- An Example test -</t>
    </r>
    <r>
      <rPr>
        <sz val="11"/>
        <color rgb="FF000000"/>
        <rFont val="Calibri"/>
      </rPr>
      <t xml:space="preserve">
</t>
    </r>
    <r>
      <rPr>
        <sz val="11"/>
        <color rgb="FF000000"/>
        <rFont val="Calibri"/>
      </rPr>
      <t>CREATE TABLE `test_trigger`.`info_cat_test` (</t>
    </r>
    <r>
      <rPr>
        <sz val="11"/>
        <color rgb="FF000000"/>
        <rFont val="Calibri"/>
      </rPr>
      <t xml:space="preserve">
</t>
    </r>
    <r>
      <rPr>
        <sz val="11"/>
        <color rgb="FF000000"/>
        <rFont val="Calibri"/>
      </rPr>
      <t xml:space="preserve">  `id` INT NOT NULL,</t>
    </r>
    <r>
      <rPr>
        <sz val="11"/>
        <color rgb="FF000000"/>
        <rFont val="Calibri"/>
      </rPr>
      <t xml:space="preserve">
</t>
    </r>
    <r>
      <rPr>
        <sz val="11"/>
        <color rgb="FF000000"/>
        <rFont val="Calibri"/>
      </rPr>
      <t xml:space="preserve">  `name` VARCHAR(20) NULL,</t>
    </r>
    <r>
      <rPr>
        <sz val="11"/>
        <color rgb="FF000000"/>
        <rFont val="Calibri"/>
      </rPr>
      <t xml:space="preserve">
</t>
    </r>
    <r>
      <rPr>
        <sz val="11"/>
        <color rgb="FF000000"/>
        <rFont val="Calibri"/>
      </rPr>
      <t xml:space="preserve">  `desc` VARCHAR(20) NULL,</t>
    </r>
    <r>
      <rPr>
        <sz val="11"/>
        <color rgb="FF000000"/>
        <rFont val="Calibri"/>
      </rPr>
      <t xml:space="preserve">
</t>
    </r>
    <r>
      <rPr>
        <sz val="11"/>
        <color rgb="FF000000"/>
        <rFont val="Calibri"/>
      </rPr>
      <t xml:space="preserve">  `sec_level` CHAR(1) NULL,</t>
    </r>
    <r>
      <rPr>
        <sz val="11"/>
        <color rgb="FF000000"/>
        <rFont val="Calibri"/>
      </rPr>
      <t xml:space="preserve">
</t>
    </r>
    <r>
      <rPr>
        <sz val="11"/>
        <color rgb="FF000000"/>
        <rFont val="Calibri"/>
      </rPr>
      <t xml:space="preserve">  PRIMARY KEY (`id`));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INSERT INTO `test_trigger`.`info_cat_test` (`id`, `name`, `desc`, `sec_level`) VALUES ('1', 'fred', 'engineer', 'H');</t>
    </r>
    <r>
      <rPr>
        <sz val="11"/>
        <color rgb="FF000000"/>
        <rFont val="Calibri"/>
      </rPr>
      <t xml:space="preserve">
</t>
    </r>
    <r>
      <rPr>
        <sz val="11"/>
        <color rgb="FF000000"/>
        <rFont val="Calibri"/>
      </rPr>
      <t>INSERT INTO `test_trigger`.`info_cat_test` (`id`, `name`, `desc`, `sec_level`) VALUES ('2', 'jill', 'program manager', 'M');</t>
    </r>
    <r>
      <rPr>
        <sz val="11"/>
        <color rgb="FF000000"/>
        <rFont val="Calibri"/>
      </rPr>
      <t xml:space="preserve">
</t>
    </r>
    <r>
      <rPr>
        <sz val="11"/>
        <color rgb="FF000000"/>
        <rFont val="Calibri"/>
      </rPr>
      <t>INSERT INTO `test_trigger`.`info_cat_test` (`id`, `name`, `desc`, `sec_level`) VALUES ('3', 'joe', 'maintenance', 'L');</t>
    </r>
    <r>
      <rPr>
        <sz val="11"/>
        <color rgb="FF000000"/>
        <rFont val="Calibri"/>
      </rPr>
      <t xml:space="preserve">
</t>
    </r>
    <r>
      <rPr>
        <sz val="11"/>
        <color rgb="FF000000"/>
        <rFont val="Calibri"/>
      </rPr>
      <t>SELECT `info_cat_test`.`id`,</t>
    </r>
    <r>
      <rPr>
        <sz val="11"/>
        <color rgb="FF000000"/>
        <rFont val="Calibri"/>
      </rPr>
      <t xml:space="preserve">
</t>
    </r>
    <r>
      <rPr>
        <sz val="11"/>
        <color rgb="FF000000"/>
        <rFont val="Calibri"/>
      </rPr>
      <t xml:space="preserve">    `info_cat_test`.`name`,</t>
    </r>
    <r>
      <rPr>
        <sz val="11"/>
        <color rgb="FF000000"/>
        <rFont val="Calibri"/>
      </rPr>
      <t xml:space="preserve">
</t>
    </r>
    <r>
      <rPr>
        <sz val="11"/>
        <color rgb="FF000000"/>
        <rFont val="Calibri"/>
      </rPr>
      <t xml:space="preserve">    `info_cat_test`.`desc`,</t>
    </r>
    <r>
      <rPr>
        <sz val="11"/>
        <color rgb="FF000000"/>
        <rFont val="Calibri"/>
      </rPr>
      <t xml:space="preserve">
</t>
    </r>
    <r>
      <rPr>
        <sz val="11"/>
        <color rgb="FF000000"/>
        <rFont val="Calibri"/>
      </rPr>
      <t xml:space="preserve">    `info_cat_test`.`sec_level`,</t>
    </r>
    <r>
      <rPr>
        <sz val="11"/>
        <color rgb="FF000000"/>
        <rFont val="Calibri"/>
      </rPr>
      <t xml:space="preserve">
</t>
    </r>
    <r>
      <rPr>
        <sz val="11"/>
        <color rgb="FF000000"/>
        <rFont val="Calibri"/>
      </rPr>
      <t xml:space="preserve">    IF(`info_cat_test`.`sec_level`= 'H', </t>
    </r>
    <r>
      <rPr>
        <sz val="11"/>
        <color rgb="FF000000"/>
        <rFont val="Calibri"/>
      </rPr>
      <t xml:space="preserve">
</t>
    </r>
    <r>
      <rPr>
        <sz val="11"/>
        <color rgb="FF000000"/>
        <rFont val="Calibri"/>
      </rPr>
      <t xml:space="preserve">    audit_api_message_emit_udf('sec_level_selected',</t>
    </r>
    <r>
      <rPr>
        <sz val="11"/>
        <color rgb="FF000000"/>
        <rFont val="Calibri"/>
      </rPr>
      <t xml:space="preserve">
</t>
    </r>
    <r>
      <rPr>
        <sz val="11"/>
        <color rgb="FF000000"/>
        <rFont val="Calibri"/>
      </rPr>
      <t xml:space="preserve">                                         'audit_select_attempt',</t>
    </r>
    <r>
      <rPr>
        <sz val="11"/>
        <color rgb="FF000000"/>
        <rFont val="Calibri"/>
      </rPr>
      <t xml:space="preserve">
</t>
    </r>
    <r>
      <rPr>
        <sz val="11"/>
        <color rgb="FF000000"/>
        <rFont val="Calibri"/>
      </rPr>
      <t xml:space="preserve">                                         ' H level sec data was accessed',</t>
    </r>
    <r>
      <rPr>
        <sz val="11"/>
        <color rgb="FF000000"/>
        <rFont val="Calibri"/>
      </rPr>
      <t xml:space="preserve">
</t>
    </r>
    <r>
      <rPr>
        <sz val="11"/>
        <color rgb="FF000000"/>
        <rFont val="Calibri"/>
      </rPr>
      <t xml:space="preserve">                                         'FOR ', name</t>
    </r>
    <r>
      <rPr>
        <sz val="11"/>
        <color rgb="FF000000"/>
        <rFont val="Calibri"/>
      </rPr>
      <t xml:space="preserve">
</t>
    </r>
    <r>
      <rPr>
        <sz val="11"/>
        <color rgb="FF000000"/>
        <rFont val="Calibri"/>
      </rPr>
      <t xml:space="preserve">                                         ), </t>
    </r>
    <r>
      <rPr>
        <sz val="11"/>
        <color rgb="FF000000"/>
        <rFont val="Calibri"/>
      </rPr>
      <t xml:space="preserve">
</t>
    </r>
    <r>
      <rPr>
        <sz val="11"/>
        <color rgb="FF000000"/>
        <rFont val="Calibri"/>
      </rPr>
      <t xml:space="preserve">    'Not Audited')</t>
    </r>
    <r>
      <rPr>
        <sz val="11"/>
        <color rgb="FF000000"/>
        <rFont val="Calibri"/>
      </rPr>
      <t xml:space="preserve">
</t>
    </r>
    <r>
      <rPr>
        <sz val="11"/>
        <color rgb="FF000000"/>
        <rFont val="Calibri"/>
      </rPr>
      <t>FROM `test_trigger`.`info_cat_test`;</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 | egrep sec_level_selected</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sec_level_priv</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"2020-08-20 21:19:21", "id": 1, "class": "message", "event": "user", "connection_id": 9, "account": { "user": "root", "host": "localhost" }, "login": { "user": "root", "os": "", "ip": "::1", "proxy": "" }, "message_data": { "component": "sec_level_selected", "producer": "audit_select_attempt", "message": " H level sec data was accessed", "map": { "FOR ": "fred" } } },</t>
    </r>
    <r>
      <rPr>
        <sz val="11"/>
        <color rgb="FF000000"/>
        <rFont val="Calibri"/>
      </rPr>
      <t xml:space="preserve">
</t>
    </r>
    <r>
      <rPr>
        <sz val="11"/>
        <color rgb="FF000000"/>
        <rFont val="Calibri"/>
      </rPr>
      <t>If the audit event is not present, this is a finding.</t>
    </r>
  </si>
  <si>
    <t>V-235110</t>
  </si>
  <si>
    <r>
      <rPr>
        <sz val="11"/>
        <rFont val="Calibri"/>
      </rPr>
      <t>The MySQL Database Server 8.0 must generate audit records when unsuccessful attempts to access categories of information (e.g., classification levels/security levels) occur.</t>
    </r>
  </si>
  <si>
    <r>
      <rPr>
        <sz val="11"/>
        <color rgb="FF000000"/>
        <rFont val="Calibri"/>
      </rPr>
      <t>If currently required, configure the MySQL Database Server with views that use selects that call audit_api_message_emit_udf() function to produce audit records when selection of categories of information occurs.</t>
    </r>
    <r>
      <rPr>
        <sz val="11"/>
        <color rgb="FF000000"/>
        <rFont val="Calibri"/>
      </rPr>
      <t xml:space="preserve">
</t>
    </r>
    <r>
      <rPr>
        <sz val="11"/>
        <color rgb="FF000000"/>
        <rFont val="Calibri"/>
      </rPr>
      <t>Add security level details in an additional column if necessary.</t>
    </r>
    <r>
      <rPr>
        <sz val="11"/>
        <color rgb="FF000000"/>
        <rFont val="Calibri"/>
      </rPr>
      <t xml:space="preserve">
</t>
    </r>
    <r>
      <rPr>
        <sz val="11"/>
        <color rgb="FF000000"/>
        <rFont val="Calibri"/>
      </rPr>
      <t>Add the component for adding information to the audit log.</t>
    </r>
    <r>
      <rPr>
        <sz val="11"/>
        <color rgb="FF000000"/>
        <rFont val="Calibri"/>
      </rPr>
      <t xml:space="preserve">
</t>
    </r>
    <r>
      <rPr>
        <sz val="11"/>
        <color rgb="FF000000"/>
        <rFont val="Calibri"/>
      </rPr>
      <t>INSTALL COMPONENT "file://component_audit_api_message_emit”;</t>
    </r>
    <r>
      <rPr>
        <sz val="11"/>
        <color rgb="FF000000"/>
        <rFont val="Calibri"/>
      </rPr>
      <t xml:space="preserve">
</t>
    </r>
    <r>
      <rPr>
        <sz val="11"/>
        <color rgb="FF000000"/>
        <rFont val="Calibri"/>
      </rPr>
      <t>To transparently enforce the use of MySQL view is required.</t>
    </r>
    <r>
      <rPr>
        <sz val="11"/>
        <color rgb="FF000000"/>
        <rFont val="Calibri"/>
      </rPr>
      <t xml:space="preserve">
</t>
    </r>
    <r>
      <rPr>
        <sz val="11"/>
        <color rgb="FF000000"/>
        <rFont val="Calibri"/>
      </rPr>
      <t>See the supplemental file "MySQL80Audit.sql".</t>
    </r>
  </si>
  <si>
    <r>
      <rPr>
        <sz val="11"/>
        <color rgb="FF000000"/>
        <rFont val="Calibri"/>
      </rPr>
      <t>Changes in categories of information must be tracked. Without an audit trail, unauthorized access to protected data could go undetected.</t>
    </r>
    <r>
      <rPr>
        <sz val="11"/>
        <color rgb="FF000000"/>
        <rFont val="Calibri"/>
      </rPr>
      <t xml:space="preserve">
</t>
    </r>
    <r>
      <rPr>
        <sz val="11"/>
        <color rgb="FF000000"/>
        <rFont val="Calibri"/>
      </rPr>
      <t>To aid in diagnosis, it is necessary to keep track of failed attempts in addition to the successful ones.</t>
    </r>
    <r>
      <rPr>
        <sz val="11"/>
        <color rgb="FF000000"/>
        <rFont val="Calibri"/>
      </rPr>
      <t xml:space="preserve">
</t>
    </r>
    <r>
      <rPr>
        <sz val="11"/>
        <color rgb="FF000000"/>
        <rFont val="Calibri"/>
      </rPr>
      <t>For detailed information on categorizing information, refer to FIPS Publication 199, Standards for Security Categorization of Federal Information and Information Systems, and FIPS Publication 200, Minimum Security Requirements for Federal Information and Information Systems.</t>
    </r>
  </si>
  <si>
    <r>
      <rPr>
        <sz val="11"/>
        <color rgb="FF000000"/>
        <rFont val="Calibri"/>
      </rPr>
      <t>If classification levels/security levels labeling is not required, this is not a finding.</t>
    </r>
    <r>
      <rPr>
        <sz val="11"/>
        <color rgb="FF000000"/>
        <rFont val="Calibri"/>
      </rPr>
      <t xml:space="preserve">
</t>
    </r>
    <r>
      <rPr>
        <sz val="11"/>
        <color rgb="FF000000"/>
        <rFont val="Calibri"/>
      </rPr>
      <t>Review the system documentation to determine if MySQL Server is required to audit records when unsuccessful attempts to access categories of information (e.g., classification levels/security levels)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should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 xml:space="preserve">Modify MySQL selects that check for changes to categories of information. Modify selects statements to audit when information categories are access using MySQL Audit by calling the audit_api_message_emit_udf() function and including the details related to the select. </t>
    </r>
    <r>
      <rPr>
        <sz val="11"/>
        <color rgb="FF000000"/>
        <rFont val="Calibri"/>
      </rPr>
      <t xml:space="preserve">
</t>
    </r>
    <r>
      <rPr>
        <sz val="11"/>
        <color rgb="FF000000"/>
        <rFont val="Calibri"/>
      </rPr>
      <t>- An Example test -</t>
    </r>
    <r>
      <rPr>
        <sz val="11"/>
        <color rgb="FF000000"/>
        <rFont val="Calibri"/>
      </rPr>
      <t xml:space="preserve">
</t>
    </r>
    <r>
      <rPr>
        <sz val="11"/>
        <color rgb="FF000000"/>
        <rFont val="Calibri"/>
      </rPr>
      <t>CREATE TABLE `test_trigger`.`info_cat_test` (</t>
    </r>
    <r>
      <rPr>
        <sz val="11"/>
        <color rgb="FF000000"/>
        <rFont val="Calibri"/>
      </rPr>
      <t xml:space="preserve">
</t>
    </r>
    <r>
      <rPr>
        <sz val="11"/>
        <color rgb="FF000000"/>
        <rFont val="Calibri"/>
      </rPr>
      <t xml:space="preserve">  `id` INT NOT NULL,</t>
    </r>
    <r>
      <rPr>
        <sz val="11"/>
        <color rgb="FF000000"/>
        <rFont val="Calibri"/>
      </rPr>
      <t xml:space="preserve">
</t>
    </r>
    <r>
      <rPr>
        <sz val="11"/>
        <color rgb="FF000000"/>
        <rFont val="Calibri"/>
      </rPr>
      <t xml:space="preserve">  `name` VARCHAR(20) NULL,</t>
    </r>
    <r>
      <rPr>
        <sz val="11"/>
        <color rgb="FF000000"/>
        <rFont val="Calibri"/>
      </rPr>
      <t xml:space="preserve">
</t>
    </r>
    <r>
      <rPr>
        <sz val="11"/>
        <color rgb="FF000000"/>
        <rFont val="Calibri"/>
      </rPr>
      <t xml:space="preserve">  `desc` VARCHAR(20) NULL,</t>
    </r>
    <r>
      <rPr>
        <sz val="11"/>
        <color rgb="FF000000"/>
        <rFont val="Calibri"/>
      </rPr>
      <t xml:space="preserve">
</t>
    </r>
    <r>
      <rPr>
        <sz val="11"/>
        <color rgb="FF000000"/>
        <rFont val="Calibri"/>
      </rPr>
      <t xml:space="preserve">  `sec_level` CHAR(1) NULL,</t>
    </r>
    <r>
      <rPr>
        <sz val="11"/>
        <color rgb="FF000000"/>
        <rFont val="Calibri"/>
      </rPr>
      <t xml:space="preserve">
</t>
    </r>
    <r>
      <rPr>
        <sz val="11"/>
        <color rgb="FF000000"/>
        <rFont val="Calibri"/>
      </rPr>
      <t xml:space="preserve">  PRIMARY KEY (`id`));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INSERT INTO `test_trigger`.`info_cat_test` (`id`, `name`, `desc`, `sec_level`) VALUES ('1', 'fred', 'engineer', 'H');</t>
    </r>
    <r>
      <rPr>
        <sz val="11"/>
        <color rgb="FF000000"/>
        <rFont val="Calibri"/>
      </rPr>
      <t xml:space="preserve">
</t>
    </r>
    <r>
      <rPr>
        <sz val="11"/>
        <color rgb="FF000000"/>
        <rFont val="Calibri"/>
      </rPr>
      <t>INSERT INTO `test_trigger`.`info_cat_test` (`id`, `name`, `desc`, `sec_level`) VALUES ('2', 'jill', 'program manager', 'M');</t>
    </r>
    <r>
      <rPr>
        <sz val="11"/>
        <color rgb="FF000000"/>
        <rFont val="Calibri"/>
      </rPr>
      <t xml:space="preserve">
</t>
    </r>
    <r>
      <rPr>
        <sz val="11"/>
        <color rgb="FF000000"/>
        <rFont val="Calibri"/>
      </rPr>
      <t>INSERT INTO `test_trigger`.`info_cat_test` (`id`, `name`, `desc`, `sec_level`) VALUES ('3', 'joe', 'maintenance', 'L');</t>
    </r>
    <r>
      <rPr>
        <sz val="11"/>
        <color rgb="FF000000"/>
        <rFont val="Calibri"/>
      </rPr>
      <t xml:space="preserve">
</t>
    </r>
    <r>
      <rPr>
        <sz val="11"/>
        <color rgb="FF000000"/>
        <rFont val="Calibri"/>
      </rPr>
      <t>Create a view using the where clause similar to that shown in the select. If inappropriate access is attempted, in this case H level, the select statement will write to the Audit log using the emit function.</t>
    </r>
    <r>
      <rPr>
        <sz val="11"/>
        <color rgb="FF000000"/>
        <rFont val="Calibri"/>
      </rPr>
      <t xml:space="preserve">
</t>
    </r>
    <r>
      <rPr>
        <sz val="11"/>
        <color rgb="FF000000"/>
        <rFont val="Calibri"/>
      </rPr>
      <t>SELECT `info_cat_test`.`id`,</t>
    </r>
    <r>
      <rPr>
        <sz val="11"/>
        <color rgb="FF000000"/>
        <rFont val="Calibri"/>
      </rPr>
      <t xml:space="preserve">
</t>
    </r>
    <r>
      <rPr>
        <sz val="11"/>
        <color rgb="FF000000"/>
        <rFont val="Calibri"/>
      </rPr>
      <t xml:space="preserve">    `info_cat_test`.`name`,</t>
    </r>
    <r>
      <rPr>
        <sz val="11"/>
        <color rgb="FF000000"/>
        <rFont val="Calibri"/>
      </rPr>
      <t xml:space="preserve">
</t>
    </r>
    <r>
      <rPr>
        <sz val="11"/>
        <color rgb="FF000000"/>
        <rFont val="Calibri"/>
      </rPr>
      <t xml:space="preserve">    `info_cat_test`.`desc`,</t>
    </r>
    <r>
      <rPr>
        <sz val="11"/>
        <color rgb="FF000000"/>
        <rFont val="Calibri"/>
      </rPr>
      <t xml:space="preserve">
</t>
    </r>
    <r>
      <rPr>
        <sz val="11"/>
        <color rgb="FF000000"/>
        <rFont val="Calibri"/>
      </rPr>
      <t xml:space="preserve">    `info_cat_test`.`sec_level`</t>
    </r>
    <r>
      <rPr>
        <sz val="11"/>
        <color rgb="FF000000"/>
        <rFont val="Calibri"/>
      </rPr>
      <t xml:space="preserve">
</t>
    </r>
    <r>
      <rPr>
        <sz val="11"/>
        <color rgb="FF000000"/>
        <rFont val="Calibri"/>
      </rPr>
      <t xml:space="preserve">FROM `test_trigger`.`info_cat_test` where IF(`info_cat_test`.`sec_level`= 'H', </t>
    </r>
    <r>
      <rPr>
        <sz val="11"/>
        <color rgb="FF000000"/>
        <rFont val="Calibri"/>
      </rPr>
      <t xml:space="preserve">
</t>
    </r>
    <r>
      <rPr>
        <sz val="11"/>
        <color rgb="FF000000"/>
        <rFont val="Calibri"/>
      </rPr>
      <t xml:space="preserve">    CAST(audit_api_message_emit_udf('sec_level_H_ATTEMPTED_selected',</t>
    </r>
    <r>
      <rPr>
        <sz val="11"/>
        <color rgb="FF000000"/>
        <rFont val="Calibri"/>
      </rPr>
      <t xml:space="preserve">
</t>
    </r>
    <r>
      <rPr>
        <sz val="11"/>
        <color rgb="FF000000"/>
        <rFont val="Calibri"/>
      </rPr>
      <t xml:space="preserve">                                         'audit_select_attempt',</t>
    </r>
    <r>
      <rPr>
        <sz val="11"/>
        <color rgb="FF000000"/>
        <rFont val="Calibri"/>
      </rPr>
      <t xml:space="preserve">
</t>
    </r>
    <r>
      <rPr>
        <sz val="11"/>
        <color rgb="FF000000"/>
        <rFont val="Calibri"/>
      </rPr>
      <t xml:space="preserve">                                         ' H level sec data was accessed',</t>
    </r>
    <r>
      <rPr>
        <sz val="11"/>
        <color rgb="FF000000"/>
        <rFont val="Calibri"/>
      </rPr>
      <t xml:space="preserve">
</t>
    </r>
    <r>
      <rPr>
        <sz val="11"/>
        <color rgb="FF000000"/>
        <rFont val="Calibri"/>
      </rPr>
      <t xml:space="preserve">                                         'FOR ', name</t>
    </r>
    <r>
      <rPr>
        <sz val="11"/>
        <color rgb="FF000000"/>
        <rFont val="Calibri"/>
      </rPr>
      <t xml:space="preserve">
</t>
    </r>
    <r>
      <rPr>
        <sz val="11"/>
        <color rgb="FF000000"/>
        <rFont val="Calibri"/>
      </rPr>
      <t xml:space="preserve">                                         ) as CHAR), </t>
    </r>
    <r>
      <rPr>
        <sz val="11"/>
        <color rgb="FF000000"/>
        <rFont val="Calibri"/>
      </rPr>
      <t xml:space="preserve">
</t>
    </r>
    <r>
      <rPr>
        <sz val="11"/>
        <color rgb="FF000000"/>
        <rFont val="Calibri"/>
      </rPr>
      <t xml:space="preserve">    'Not Audited') &lt;&gt; 'OK’;</t>
    </r>
    <r>
      <rPr>
        <sz val="11"/>
        <color rgb="FF000000"/>
        <rFont val="Calibri"/>
      </rPr>
      <t xml:space="preserve">
</t>
    </r>
    <r>
      <rPr>
        <sz val="11"/>
        <color rgb="FF000000"/>
        <rFont val="Calibri"/>
      </rPr>
      <t>The above test will write an audit event related to the selection of H sec_level data.</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 | egrep sec_level_H_ATTEMPTED_selected</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sec_level_H_ATTEMPTED_selected</t>
    </r>
    <r>
      <rPr>
        <sz val="11"/>
        <color rgb="FF000000"/>
        <rFont val="Calibri"/>
      </rPr>
      <t xml:space="preserve">
</t>
    </r>
    <r>
      <rPr>
        <sz val="11"/>
        <color rgb="FF000000"/>
        <rFont val="Calibri"/>
      </rPr>
      <t xml:space="preserve">If the audit event similar to the example below is not present, this is a finding. </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Not Audited') &lt;&gt; 'OK'\nLIMIT 0, 1000", "sql_command": "select" } },</t>
    </r>
    <r>
      <rPr>
        <sz val="11"/>
        <color rgb="FF000000"/>
        <rFont val="Calibri"/>
      </rPr>
      <t xml:space="preserve">
</t>
    </r>
    <r>
      <rPr>
        <sz val="11"/>
        <color rgb="FF000000"/>
        <rFont val="Calibri"/>
      </rPr>
      <t>{ "timestamp": "2020-08-21 14:04:53", "id": 2, "class": "message", "event": "user", "connection_id": 9, "account": { "user": "root", "host": "localhost" }, "login": { "user": "root", "os": "", "ip": "::1", "proxy": "" }, "message_data": { "component": "sec_level_H_ATTEMPTED_selected", "producer": "audit_select_attempt", "message": " H level sec data was accessed", "map": { "FOR ": "fred" } } },</t>
    </r>
  </si>
  <si>
    <t>V-235111</t>
  </si>
  <si>
    <r>
      <rPr>
        <sz val="11"/>
        <rFont val="Calibri"/>
      </rPr>
      <t>The MySQL Database Server 8.0 must generate audit records when privileges/permissions are added.</t>
    </r>
  </si>
  <si>
    <r>
      <rPr>
        <sz val="11"/>
        <color rgb="FF000000"/>
        <rFont val="Calibri"/>
      </rPr>
      <t>Configure the MySQL Database Server to audit when privileges/permissions are added.</t>
    </r>
    <r>
      <rPr>
        <sz val="11"/>
        <color rgb="FF000000"/>
        <rFont val="Calibri"/>
      </rPr>
      <t xml:space="preserve">
</t>
    </r>
    <r>
      <rPr>
        <sz val="11"/>
        <color rgb="FF000000"/>
        <rFont val="Calibri"/>
      </rPr>
      <t xml:space="preserve">Add the following events to the MySQL Server Audit being used for the STIG compliance audit: </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r>
      <rPr>
        <sz val="11"/>
        <color rgb="FF000000"/>
        <rFont val="Calibri"/>
      </rPr>
      <t xml:space="preserve">
</t>
    </r>
    <r>
      <rPr>
        <sz val="11"/>
        <color rgb="FF000000"/>
        <rFont val="Calibri"/>
      </rPr>
      <t>See the supplemental file "MySQL80Audit.sql".</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</si>
  <si>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must not have; restricted privileges wrongly deny access to authorized users.</t>
    </r>
    <r>
      <rPr>
        <sz val="11"/>
        <color rgb="FF000000"/>
        <rFont val="Calibri"/>
      </rPr>
      <t xml:space="preserve">
</t>
    </r>
    <r>
      <rPr>
        <sz val="11"/>
        <color rgb="FF000000"/>
        <rFont val="Calibri"/>
      </rPr>
      <t>In a SQL environment, adding permissions is typically done via the GRANT command, or, in the negative, the DENY command.</t>
    </r>
  </si>
  <si>
    <r>
      <rPr>
        <sz val="11"/>
        <color rgb="FF000000"/>
        <rFont val="Calibri"/>
      </rPr>
      <t>Check that MySQL Server Audit is being used for the STIG compliant audit.</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should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 the command:</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 It will show filters for events of the  type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</si>
  <si>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V-235112</t>
  </si>
  <si>
    <r>
      <rPr>
        <sz val="11"/>
        <rFont val="Calibri"/>
      </rPr>
      <t>The MySQL Database Server 8.0 must generate audit records when unsuccessful attempts to add privileges/permissions occur.</t>
    </r>
  </si>
  <si>
    <r>
      <rPr>
        <sz val="11"/>
        <color rgb="FF000000"/>
        <rFont val="Calibri"/>
      </rPr>
      <t>Configure the MySQL Database Server to audit when privileges/permissions are added.</t>
    </r>
    <r>
      <rPr>
        <sz val="11"/>
        <color rgb="FF000000"/>
        <rFont val="Calibri"/>
      </rPr>
      <t xml:space="preserve">
</t>
    </r>
    <r>
      <rPr>
        <sz val="11"/>
        <color rgb="FF000000"/>
        <rFont val="Calibri"/>
      </rPr>
      <t xml:space="preserve">Add the following events to the MySQL Server Audit that is being used for the STIG compliance audit: </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r>
      <rPr>
        <sz val="11"/>
        <color rgb="FF000000"/>
        <rFont val="Calibri"/>
      </rPr>
      <t xml:space="preserve">
</t>
    </r>
    <r>
      <rPr>
        <sz val="11"/>
        <color rgb="FF000000"/>
        <rFont val="Calibri"/>
      </rPr>
      <t>See the supplemental file "MySQL80Audit.sql".</t>
    </r>
  </si>
  <si>
    <r>
      <rPr>
        <sz val="11"/>
        <color rgb="FF000000"/>
        <rFont val="Calibri"/>
      </rPr>
      <t>Failed attempts to change the permissions, privileges, and roles granted to users and roles must be tracked. Without an audit trail, unauthorized attempts to elevate or restrict individuals and groups privileges could go undetected.</t>
    </r>
    <r>
      <rPr>
        <sz val="11"/>
        <color rgb="FF000000"/>
        <rFont val="Calibri"/>
      </rPr>
      <t xml:space="preserve">
</t>
    </r>
    <r>
      <rPr>
        <sz val="11"/>
        <color rgb="FF000000"/>
        <rFont val="Calibri"/>
      </rPr>
      <t>In a SQL environment, adding permissions is typically done via the GRANT command, or, in the negative, the DENY command.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</si>
  <si>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Check that MySQL Server Audit is being used for the STIG compliant audit.</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 the command:</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values. It will show filters for events of the type of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</si>
  <si>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V-235113</t>
  </si>
  <si>
    <r>
      <rPr>
        <sz val="11"/>
        <rFont val="Calibri"/>
      </rPr>
      <t>The MySQL Database Server 8.0 must generate audit records when privileges/permissions are modified.</t>
    </r>
  </si>
  <si>
    <r>
      <rPr>
        <sz val="11"/>
        <color rgb="FF000000"/>
        <rFont val="Calibri"/>
      </rPr>
      <t>Configure the MySQL Database Server to audit when privileges/permissions are added.</t>
    </r>
    <r>
      <rPr>
        <sz val="11"/>
        <color rgb="FF000000"/>
        <rFont val="Calibri"/>
      </rPr>
      <t xml:space="preserve">
</t>
    </r>
    <r>
      <rPr>
        <sz val="11"/>
        <color rgb="FF000000"/>
        <rFont val="Calibri"/>
      </rPr>
      <t>Add the following events to the MySQL Server Audit that is being used for the STIG compliance audit:</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r>
      <rPr>
        <sz val="11"/>
        <color rgb="FF000000"/>
        <rFont val="Calibri"/>
      </rPr>
      <t xml:space="preserve">
</t>
    </r>
    <r>
      <rPr>
        <sz val="11"/>
        <color rgb="FF000000"/>
        <rFont val="Calibri"/>
      </rPr>
      <t>See the supplemental file "MySQL80Audit.sql".</t>
    </r>
  </si>
  <si>
    <r>
      <rPr>
        <sz val="11"/>
        <color rgb="FF000000"/>
        <rFont val="Calibri"/>
      </rPr>
      <t>Changes in the permissions, privileges, and roles granted to users and roles must be tracked. Without an audit trail, unauthorized elevation or restriction of individuals and groups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 SQL environment, modifying permissions is typically done via the GRANT, REVOKE, and DENY commands.</t>
    </r>
  </si>
  <si>
    <r>
      <rPr>
        <sz val="11"/>
        <color rgb="FF000000"/>
        <rFont val="Calibri"/>
      </rPr>
      <t xml:space="preserve">Check that MySQL Server Audit is being used for the STIG compliant audit.  </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values it will show filters for events of the type of the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</si>
  <si>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V-235114</t>
  </si>
  <si>
    <r>
      <rPr>
        <sz val="11"/>
        <rFont val="Calibri"/>
      </rPr>
      <t>The MySQL Database Server 8.0 must generate audit records when unsuccessful attempts to modify privileges/permissions occur.</t>
    </r>
  </si>
  <si>
    <r>
      <rPr>
        <sz val="11"/>
        <color rgb="FF000000"/>
        <rFont val="Calibri"/>
      </rPr>
      <t xml:space="preserve">Failed attempts to change the permissions, privileges, and roles granted to users and roles must be tracked. Without an audit trail, unauthorized attempts to elevate or restrict individual and group privileges could go undetected.   </t>
    </r>
    <r>
      <rPr>
        <sz val="11"/>
        <color rgb="FF000000"/>
        <rFont val="Calibri"/>
      </rPr>
      <t xml:space="preserve">
</t>
    </r>
    <r>
      <rPr>
        <sz val="11"/>
        <color rgb="FF000000"/>
        <rFont val="Calibri"/>
      </rPr>
      <t xml:space="preserve">In an SQL environment, modifying permissions is typically done via the GRANT, REVOKE, and DENY commands.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</si>
  <si>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 xml:space="preserve">Check that MySQL Server Audit is being used for the STIG compliant audit.  </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values. It will show filters for events of the type of the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</si>
  <si>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V-235115</t>
  </si>
  <si>
    <r>
      <rPr>
        <sz val="11"/>
        <rFont val="Calibri"/>
      </rPr>
      <t>The MySQL Database Server 8.0 must generate audit records when security objects are modified.</t>
    </r>
  </si>
  <si>
    <r>
      <rPr>
        <sz val="11"/>
        <color rgb="FF000000"/>
        <rFont val="Calibri"/>
      </rPr>
      <t>If currently required, configure the MySQL Database Server to produce audit records when security objects are modified.</t>
    </r>
    <r>
      <rPr>
        <sz val="11"/>
        <color rgb="FF000000"/>
        <rFont val="Calibri"/>
      </rPr>
      <t xml:space="preserve">
</t>
    </r>
    <r>
      <rPr>
        <sz val="11"/>
        <color rgb="FF000000"/>
        <rFont val="Calibri"/>
      </rPr>
      <t>See the supplemental file "MySQL80Audit.sql".</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</si>
  <si>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</si>
  <si>
    <r>
      <rPr>
        <sz val="11"/>
        <color rgb="FF000000"/>
        <rFont val="Calibri"/>
      </rPr>
      <t>Review the system documentation to determine if MySQL Server is required to audit when security objects are modified.</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that are in place are generating records when security objects are modified, run the following, which will test auditing without destroying data:</t>
    </r>
    <r>
      <rPr>
        <sz val="11"/>
        <color rgb="FF000000"/>
        <rFont val="Calibri"/>
      </rPr>
      <t xml:space="preserve">
</t>
    </r>
    <r>
      <rPr>
        <sz val="11"/>
        <color rgb="FF000000"/>
        <rFont val="Calibri"/>
      </rPr>
      <t>update mysql.global_grants set host='%' where PRIV='XXXX’;</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global_grants</t>
    </r>
    <r>
      <rPr>
        <sz val="11"/>
        <color rgb="FF000000"/>
        <rFont val="Calibri"/>
      </rPr>
      <t xml:space="preserve">
</t>
    </r>
    <r>
      <rPr>
        <sz val="11"/>
        <color rgb="FF000000"/>
        <rFont val="Calibri"/>
      </rPr>
      <t>For example if the values returned by "select @@datadir, @@audit_log_file; " are  /usr/local/mysql/data/,  audit.log</t>
    </r>
    <r>
      <rPr>
        <sz val="11"/>
        <color rgb="FF000000"/>
        <rFont val="Calibri"/>
      </rPr>
      <t xml:space="preserve">
</t>
    </r>
    <r>
      <rPr>
        <sz val="11"/>
        <color rgb="FF000000"/>
        <rFont val="Calibri"/>
      </rPr>
      <t>sudo cat  /usr/local/mysql/data/audit.log |egrep global_grants</t>
    </r>
    <r>
      <rPr>
        <sz val="11"/>
        <color rgb="FF000000"/>
        <rFont val="Calibri"/>
      </rPr>
      <t xml:space="preserve">
</t>
    </r>
    <r>
      <rPr>
        <sz val="11"/>
        <color rgb="FF000000"/>
        <rFont val="Calibri"/>
      </rPr>
      <t>For example if the values returned by "select @@datadir, @@audit_log_file; " are  /usr/local/mysql/data/,  audit.log</t>
    </r>
    <r>
      <rPr>
        <sz val="11"/>
        <color rgb="FF000000"/>
        <rFont val="Calibri"/>
      </rPr>
      <t xml:space="preserve">
</t>
    </r>
    <r>
      <rPr>
        <sz val="11"/>
        <color rgb="FF000000"/>
        <rFont val="Calibri"/>
      </rPr>
      <t>sudo cat  /usr/local/mysql/data/audit.log |egrep global_grants</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21:32:27", "id": 2, "class": "general", "event": "status", "connection_id": 9, "account": { "user": "root", "host": "localhost" }, "login": { "user": "root", "os": "", "ip": "::1", "proxy": "" }, "general_data": { "command": "Query", "sql_command": "update", "query": "update mysql.global_grants set host='%' where PRIV='XXXX'", "status": 0 } }</t>
    </r>
    <r>
      <rPr>
        <sz val="11"/>
        <color rgb="FF000000"/>
        <rFont val="Calibri"/>
      </rPr>
      <t xml:space="preserve">
</t>
    </r>
    <r>
      <rPr>
        <sz val="11"/>
        <color rgb="FF000000"/>
        <rFont val="Calibri"/>
      </rPr>
      <t>If the audit event is not present, this is a finding.</t>
    </r>
  </si>
  <si>
    <t>V-235116</t>
  </si>
  <si>
    <r>
      <rPr>
        <sz val="11"/>
        <rFont val="Calibri"/>
      </rPr>
      <t>The MySQL Database Server 8.0 must generate audit records when unsuccessful attempts to modify security objects occur.</t>
    </r>
  </si>
  <si>
    <r>
      <rPr>
        <sz val="11"/>
        <color rgb="FF000000"/>
        <rFont val="Calibri"/>
      </rPr>
      <t>If currently required, configure the MySQL Database Server to produce audit records when unsuccessful attempts to modify security objects occur.</t>
    </r>
    <r>
      <rPr>
        <sz val="11"/>
        <color rgb="FF000000"/>
        <rFont val="Calibri"/>
      </rPr>
      <t xml:space="preserve">
</t>
    </r>
    <r>
      <rPr>
        <sz val="11"/>
        <color rgb="FF000000"/>
        <rFont val="Calibri"/>
      </rPr>
      <t>See the supplemental file "MySQL80Audit.sql".</t>
    </r>
  </si>
  <si>
    <r>
      <rPr>
        <sz val="11"/>
        <color rgb="FF000000"/>
        <rFont val="Calibri"/>
      </rPr>
      <t>Changes in the database objects (tables, views, procedures, functions) that record and control permissions, privileges, and roles granted to users and roles must be tracked. Without an audit trail, unauthorized changes to the security subsystem could go undetected. The database could be severely compromised or rendered inoperative.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</si>
  <si>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when unsuccessful attempts to modify security objects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unsuccessful attempts to modify security objects occur, run the following as a user without administrator-level privileges:</t>
    </r>
    <r>
      <rPr>
        <sz val="11"/>
        <color rgb="FF000000"/>
        <rFont val="Calibri"/>
      </rPr>
      <t xml:space="preserve">
</t>
    </r>
    <r>
      <rPr>
        <sz val="11"/>
        <color rgb="FF000000"/>
        <rFont val="Calibri"/>
      </rPr>
      <t>update mysql.global_grants set host='%' where PRIV='XXXX’;</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global_grants</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global_grants</t>
    </r>
    <r>
      <rPr>
        <sz val="11"/>
        <color rgb="FF000000"/>
        <rFont val="Calibri"/>
      </rPr>
      <t xml:space="preserve">
</t>
    </r>
    <r>
      <rPr>
        <sz val="11"/>
        <color rgb="FF000000"/>
        <rFont val="Calibri"/>
      </rPr>
      <t>The audit data will look similar to the example below and contain a non-zero status value:</t>
    </r>
    <r>
      <rPr>
        <sz val="11"/>
        <color rgb="FF000000"/>
        <rFont val="Calibri"/>
      </rPr>
      <t xml:space="preserve">
</t>
    </r>
    <r>
      <rPr>
        <sz val="11"/>
        <color rgb="FF000000"/>
        <rFont val="Calibri"/>
      </rPr>
      <t>{ "timestamp": "2020-08-19 21:32:27", "id": 2, "class": "general", "event": "status", "connection_id": 9, "account": { "user": "root", "host": "localhost" }, "login": { "user": "root", "os": "", "ip": "::1", "proxy": "" }, "general_data": { "command": "Query", "sql_command": "update", "query": "update mysql.global_grants set host='%' where PRIV='XXXX'", "status": 1421 } }</t>
    </r>
    <r>
      <rPr>
        <sz val="11"/>
        <color rgb="FF000000"/>
        <rFont val="Calibri"/>
      </rPr>
      <t xml:space="preserve">
</t>
    </r>
    <r>
      <rPr>
        <sz val="11"/>
        <color rgb="FF000000"/>
        <rFont val="Calibri"/>
      </rPr>
      <t>If the audit event is not present, this is a finding.</t>
    </r>
  </si>
  <si>
    <t>V-235117</t>
  </si>
  <si>
    <r>
      <rPr>
        <sz val="11"/>
        <rFont val="Calibri"/>
      </rPr>
      <t>The MySQL Database Server 8.0 must generate audit records when categories of information (e.g., classification levels/security levels) are modified.</t>
    </r>
  </si>
  <si>
    <r>
      <rPr>
        <sz val="11"/>
        <color rgb="FF000000"/>
        <rFont val="Calibri"/>
      </rPr>
      <t>If currently required, configure the MySQL Database Server with update, insert, and delete triggers that call audit_api_message_emit_udf() function  to produce audit records when unsuccessful attempts to modify categories of information occur.</t>
    </r>
    <r>
      <rPr>
        <sz val="11"/>
        <color rgb="FF000000"/>
        <rFont val="Calibri"/>
      </rPr>
      <t xml:space="preserve">
</t>
    </r>
    <r>
      <rPr>
        <sz val="11"/>
        <color rgb="FF000000"/>
        <rFont val="Calibri"/>
      </rPr>
      <t>Add security level details in an additional column.</t>
    </r>
    <r>
      <rPr>
        <sz val="11"/>
        <color rgb="FF000000"/>
        <rFont val="Calibri"/>
      </rPr>
      <t xml:space="preserve">
</t>
    </r>
    <r>
      <rPr>
        <sz val="11"/>
        <color rgb="FF000000"/>
        <rFont val="Calibri"/>
      </rPr>
      <t>Add the component for adding information to the audit log.</t>
    </r>
    <r>
      <rPr>
        <sz val="11"/>
        <color rgb="FF000000"/>
        <rFont val="Calibri"/>
      </rPr>
      <t xml:space="preserve">
</t>
    </r>
    <r>
      <rPr>
        <sz val="11"/>
        <color rgb="FF000000"/>
        <rFont val="Calibri"/>
      </rPr>
      <t>INSTALL COMPONENT "file://component_audit_api_message_emit”;</t>
    </r>
    <r>
      <rPr>
        <sz val="11"/>
        <color rgb="FF000000"/>
        <rFont val="Calibri"/>
      </rPr>
      <t xml:space="preserve">
</t>
    </r>
    <r>
      <rPr>
        <sz val="11"/>
        <color rgb="FF000000"/>
        <rFont val="Calibri"/>
      </rPr>
      <t>create schema test_trigger;</t>
    </r>
    <r>
      <rPr>
        <sz val="11"/>
        <color rgb="FF000000"/>
        <rFont val="Calibri"/>
      </rPr>
      <t xml:space="preserve">
</t>
    </r>
    <r>
      <rPr>
        <sz val="11"/>
        <color rgb="FF000000"/>
        <rFont val="Calibri"/>
      </rPr>
      <t>Create a stored procedure to allow the audit_api_message_emit_udf to be called as well as providing the details for the audit event.</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PROCEDURE audit_api_message_emit_delete_sp(name CHAR(20))</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DECLARE aud_msg VARCHAR(255);</t>
    </r>
    <r>
      <rPr>
        <sz val="11"/>
        <color rgb="FF000000"/>
        <rFont val="Calibri"/>
      </rPr>
      <t xml:space="preserve">
</t>
    </r>
    <r>
      <rPr>
        <sz val="11"/>
        <color rgb="FF000000"/>
        <rFont val="Calibri"/>
      </rPr>
      <t xml:space="preserve">	select audit_api_message_emit_udf('sec_level_trigger',</t>
    </r>
    <r>
      <rPr>
        <sz val="11"/>
        <color rgb="FF000000"/>
        <rFont val="Calibri"/>
      </rPr>
      <t xml:space="preserve">
</t>
    </r>
    <r>
      <rPr>
        <sz val="11"/>
        <color rgb="FF000000"/>
        <rFont val="Calibri"/>
      </rPr>
      <t xml:space="preserve">                                         'TRIGGER audit_change_attempt',</t>
    </r>
    <r>
      <rPr>
        <sz val="11"/>
        <color rgb="FF000000"/>
        <rFont val="Calibri"/>
      </rPr>
      <t xml:space="preserve">
</t>
    </r>
    <r>
      <rPr>
        <sz val="11"/>
        <color rgb="FF000000"/>
        <rFont val="Calibri"/>
      </rPr>
      <t xml:space="preserve">                                         'Attempt was made to change H level sec data',</t>
    </r>
    <r>
      <rPr>
        <sz val="11"/>
        <color rgb="FF000000"/>
        <rFont val="Calibri"/>
      </rPr>
      <t xml:space="preserve">
</t>
    </r>
    <r>
      <rPr>
        <sz val="11"/>
        <color rgb="FF000000"/>
        <rFont val="Calibri"/>
      </rPr>
      <t xml:space="preserve">                                         'FOR ', name</t>
    </r>
    <r>
      <rPr>
        <sz val="11"/>
        <color rgb="FF000000"/>
        <rFont val="Calibri"/>
      </rPr>
      <t xml:space="preserve">
</t>
    </r>
    <r>
      <rPr>
        <sz val="11"/>
        <color rgb="FF000000"/>
        <rFont val="Calibri"/>
      </rPr>
      <t xml:space="preserve">                                         ) into aud_msg;</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See the supplemental file "MySQL80Audit.sql".</t>
    </r>
  </si>
  <si>
    <r>
      <rPr>
        <sz val="11"/>
        <color rgb="FF000000"/>
        <rFont val="Calibri"/>
      </rPr>
      <t>If classification levels/security levels labeling is not required, this is not a finding.</t>
    </r>
    <r>
      <rPr>
        <sz val="11"/>
        <color rgb="FF000000"/>
        <rFont val="Calibri"/>
      </rPr>
      <t xml:space="preserve">
</t>
    </r>
    <r>
      <rPr>
        <sz val="11"/>
        <color rgb="FF000000"/>
        <rFont val="Calibri"/>
      </rPr>
      <t>Review the system documentation to determine if MySQL Server is required to audit records when deletion of categories of information (e.g., classification levels/security levels) occurs.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Create MySQL insert, update, and delete triggers that check for changes to categories of information. If the trigger before data indicates an attempt to delete such information, the trigger must be written to prevent the delete as well as optionally write to the MySQL Audit by calling the audit_api_message_emit_udf() function and including the details related to the attempt. Note: To call from a trigger requires a minimal stored procedure as well.</t>
    </r>
    <r>
      <rPr>
        <sz val="11"/>
        <color rgb="FF000000"/>
        <rFont val="Calibri"/>
      </rPr>
      <t xml:space="preserve">
</t>
    </r>
    <r>
      <rPr>
        <sz val="11"/>
        <color rgb="FF000000"/>
        <rFont val="Calibri"/>
      </rPr>
      <t>Once the trigger has been created, check if the audit filters in place are generating records when categories of information are deleted.</t>
    </r>
    <r>
      <rPr>
        <sz val="11"/>
        <color rgb="FF000000"/>
        <rFont val="Calibri"/>
      </rPr>
      <t xml:space="preserve">
</t>
    </r>
    <r>
      <rPr>
        <sz val="11"/>
        <color rgb="FF000000"/>
        <rFont val="Calibri"/>
      </rPr>
      <t>- An Example test -</t>
    </r>
    <r>
      <rPr>
        <sz val="11"/>
        <color rgb="FF000000"/>
        <rFont val="Calibri"/>
      </rPr>
      <t xml:space="preserve">
</t>
    </r>
    <r>
      <rPr>
        <sz val="11"/>
        <color rgb="FF000000"/>
        <rFont val="Calibri"/>
      </rPr>
      <t>CREATE TABLE `test_trigger`.`info_cat_test` (</t>
    </r>
    <r>
      <rPr>
        <sz val="11"/>
        <color rgb="FF000000"/>
        <rFont val="Calibri"/>
      </rPr>
      <t xml:space="preserve">
</t>
    </r>
    <r>
      <rPr>
        <sz val="11"/>
        <color rgb="FF000000"/>
        <rFont val="Calibri"/>
      </rPr>
      <t xml:space="preserve">  `id` INT NOT NULL,</t>
    </r>
    <r>
      <rPr>
        <sz val="11"/>
        <color rgb="FF000000"/>
        <rFont val="Calibri"/>
      </rPr>
      <t xml:space="preserve">
</t>
    </r>
    <r>
      <rPr>
        <sz val="11"/>
        <color rgb="FF000000"/>
        <rFont val="Calibri"/>
      </rPr>
      <t xml:space="preserve">  `name` VARCHAR(20) NULL,</t>
    </r>
    <r>
      <rPr>
        <sz val="11"/>
        <color rgb="FF000000"/>
        <rFont val="Calibri"/>
      </rPr>
      <t xml:space="preserve">
</t>
    </r>
    <r>
      <rPr>
        <sz val="11"/>
        <color rgb="FF000000"/>
        <rFont val="Calibri"/>
      </rPr>
      <t xml:space="preserve">  `desc` VARCHAR(20) NULL,</t>
    </r>
    <r>
      <rPr>
        <sz val="11"/>
        <color rgb="FF000000"/>
        <rFont val="Calibri"/>
      </rPr>
      <t xml:space="preserve">
</t>
    </r>
    <r>
      <rPr>
        <sz val="11"/>
        <color rgb="FF000000"/>
        <rFont val="Calibri"/>
      </rPr>
      <t xml:space="preserve">  `sec_level` CHAR(1) NULL,</t>
    </r>
    <r>
      <rPr>
        <sz val="11"/>
        <color rgb="FF000000"/>
        <rFont val="Calibri"/>
      </rPr>
      <t xml:space="preserve">
</t>
    </r>
    <r>
      <rPr>
        <sz val="11"/>
        <color rgb="FF000000"/>
        <rFont val="Calibri"/>
      </rPr>
      <t xml:space="preserve">  PRIMARY KEY (`id`));</t>
    </r>
    <r>
      <rPr>
        <sz val="11"/>
        <color rgb="FF000000"/>
        <rFont val="Calibri"/>
      </rPr>
      <t xml:space="preserve">
</t>
    </r>
    <r>
      <rPr>
        <sz val="11"/>
        <color rgb="FF000000"/>
        <rFont val="Calibri"/>
      </rPr>
      <t>use test_trigger;</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test_trigger.audit_delete</t>
    </r>
    <r>
      <rPr>
        <sz val="11"/>
        <color rgb="FF000000"/>
        <rFont val="Calibri"/>
      </rPr>
      <t xml:space="preserve">
</t>
    </r>
    <r>
      <rPr>
        <sz val="11"/>
        <color rgb="FF000000"/>
        <rFont val="Calibri"/>
      </rPr>
      <t xml:space="preserve">    BEFORE DELETE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OLD.sec_level = 'H' THEN</t>
    </r>
    <r>
      <rPr>
        <sz val="11"/>
        <color rgb="FF000000"/>
        <rFont val="Calibri"/>
      </rPr>
      <t xml:space="preserve">
</t>
    </r>
    <r>
      <rPr>
        <sz val="11"/>
        <color rgb="FF000000"/>
        <rFont val="Calibri"/>
      </rPr>
      <t xml:space="preserve">	    CALL audit_api_message_emit_sp(OLD.name);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audit_insert</t>
    </r>
    <r>
      <rPr>
        <sz val="11"/>
        <color rgb="FF000000"/>
        <rFont val="Calibri"/>
      </rPr>
      <t xml:space="preserve">
</t>
    </r>
    <r>
      <rPr>
        <sz val="11"/>
        <color rgb="FF000000"/>
        <rFont val="Calibri"/>
      </rPr>
      <t xml:space="preserve">    BEFORE INSERT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NEW.sec_level = 'H' THEN</t>
    </r>
    <r>
      <rPr>
        <sz val="11"/>
        <color rgb="FF000000"/>
        <rFont val="Calibri"/>
      </rPr>
      <t xml:space="preserve">
</t>
    </r>
    <r>
      <rPr>
        <sz val="11"/>
        <color rgb="FF000000"/>
        <rFont val="Calibri"/>
      </rPr>
      <t xml:space="preserve">	    CALL audit_api_message_emit_sp(NEW.name);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audit_update</t>
    </r>
    <r>
      <rPr>
        <sz val="11"/>
        <color rgb="FF000000"/>
        <rFont val="Calibri"/>
      </rPr>
      <t xml:space="preserve">
</t>
    </r>
    <r>
      <rPr>
        <sz val="11"/>
        <color rgb="FF000000"/>
        <rFont val="Calibri"/>
      </rPr>
      <t xml:space="preserve">    BEFORE UPDATE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OLD.sec_level = 'H' THEN</t>
    </r>
    <r>
      <rPr>
        <sz val="11"/>
        <color rgb="FF000000"/>
        <rFont val="Calibri"/>
      </rPr>
      <t xml:space="preserve">
</t>
    </r>
    <r>
      <rPr>
        <sz val="11"/>
        <color rgb="FF000000"/>
        <rFont val="Calibri"/>
      </rPr>
      <t xml:space="preserve">	    CALL audit_api_message_emit_sp(OLD.name);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NEW.sec_level = 'H' THEN</t>
    </r>
    <r>
      <rPr>
        <sz val="11"/>
        <color rgb="FF000000"/>
        <rFont val="Calibri"/>
      </rPr>
      <t xml:space="preserve">
</t>
    </r>
    <r>
      <rPr>
        <sz val="11"/>
        <color rgb="FF000000"/>
        <rFont val="Calibri"/>
      </rPr>
      <t xml:space="preserve">	    CALL audit_api_message_emit_sp(NEW.name);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INSERT INTO `test_trigger`.`info_cat_test` (`id`, `name`, `desc`, `sec_level`) VALUES ('1', 'fred', 'engineer', 'H');</t>
    </r>
    <r>
      <rPr>
        <sz val="11"/>
        <color rgb="FF000000"/>
        <rFont val="Calibri"/>
      </rPr>
      <t xml:space="preserve">
</t>
    </r>
    <r>
      <rPr>
        <sz val="11"/>
        <color rgb="FF000000"/>
        <rFont val="Calibri"/>
      </rPr>
      <t>INSERT INTO `test_trigger`.`info_cat_test` (`id`, `name`, `desc`, `sec_level`) VALUES ('2', 'jill', 'program manager', 'M');</t>
    </r>
    <r>
      <rPr>
        <sz val="11"/>
        <color rgb="FF000000"/>
        <rFont val="Calibri"/>
      </rPr>
      <t xml:space="preserve">
</t>
    </r>
    <r>
      <rPr>
        <sz val="11"/>
        <color rgb="FF000000"/>
        <rFont val="Calibri"/>
      </rPr>
      <t>INSERT INTO `test_trigger`.`info_cat_test` (`id`, `name`, `desc`, `sec_level`) VALUES ('3', 'joe', 'maintenance', 'L');</t>
    </r>
    <r>
      <rPr>
        <sz val="11"/>
        <color rgb="FF000000"/>
        <rFont val="Calibri"/>
      </rPr>
      <t xml:space="preserve">
</t>
    </r>
    <r>
      <rPr>
        <sz val="11"/>
        <color rgb="FF000000"/>
        <rFont val="Calibri"/>
      </rPr>
      <t>delete from `test_trigger`.`info_cat_test` where id=1;</t>
    </r>
    <r>
      <rPr>
        <sz val="11"/>
        <color rgb="FF000000"/>
        <rFont val="Calibri"/>
      </rPr>
      <t xml:space="preserve">
</t>
    </r>
    <r>
      <rPr>
        <sz val="11"/>
        <color rgb="FF000000"/>
        <rFont val="Calibri"/>
      </rPr>
      <t>// this fails as the trigger defines that sec_level of H can not be deleted.</t>
    </r>
    <r>
      <rPr>
        <sz val="11"/>
        <color rgb="FF000000"/>
        <rFont val="Calibri"/>
      </rPr>
      <t xml:space="preserve">
</t>
    </r>
    <r>
      <rPr>
        <sz val="11"/>
        <color rgb="FF000000"/>
        <rFont val="Calibri"/>
      </rPr>
      <t>update`test_trigger`.`info_cat_test`  set sec_level=‘H’   where id=2;</t>
    </r>
    <r>
      <rPr>
        <sz val="11"/>
        <color rgb="FF000000"/>
        <rFont val="Calibri"/>
      </rPr>
      <t xml:space="preserve">
</t>
    </r>
    <r>
      <rPr>
        <sz val="11"/>
        <color rgb="FF000000"/>
        <rFont val="Calibri"/>
      </rPr>
      <t>delete from `test_trigger`.`info_cat_test` where id=3;</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 | egrep audit_change_attempt</t>
    </r>
    <r>
      <rPr>
        <sz val="11"/>
        <color rgb="FF000000"/>
        <rFont val="Calibri"/>
      </rPr>
      <t xml:space="preserve">
</t>
    </r>
    <r>
      <rPr>
        <sz val="11"/>
        <color rgb="FF000000"/>
        <rFont val="Calibri"/>
      </rPr>
      <t>If the audit event is not present, this is a finding.</t>
    </r>
  </si>
  <si>
    <t>V-235118</t>
  </si>
  <si>
    <r>
      <rPr>
        <sz val="11"/>
        <rFont val="Calibri"/>
      </rPr>
      <t>The MySQL Database Server 8.0 must generate audit records when unsuccessful attempts to modify categories of information (e.g., classification levels/security levels) occur.</t>
    </r>
  </si>
  <si>
    <r>
      <rPr>
        <sz val="11"/>
        <color rgb="FF000000"/>
        <rFont val="Calibri"/>
      </rPr>
      <t>If currently required, configure the MySQL Database Server with update, insert, and delete triggers that call audit_api_message_emit_udf() function to produce audit records when unsuccessful attempts to modify categories of information occur.</t>
    </r>
    <r>
      <rPr>
        <sz val="11"/>
        <color rgb="FF000000"/>
        <rFont val="Calibri"/>
      </rPr>
      <t xml:space="preserve">
</t>
    </r>
    <r>
      <rPr>
        <sz val="11"/>
        <color rgb="FF000000"/>
        <rFont val="Calibri"/>
      </rPr>
      <t>Add security level details in an additional column.</t>
    </r>
    <r>
      <rPr>
        <sz val="11"/>
        <color rgb="FF000000"/>
        <rFont val="Calibri"/>
      </rPr>
      <t xml:space="preserve">
</t>
    </r>
    <r>
      <rPr>
        <sz val="11"/>
        <color rgb="FF000000"/>
        <rFont val="Calibri"/>
      </rPr>
      <t>Add the component for adding information to the audit log.</t>
    </r>
    <r>
      <rPr>
        <sz val="11"/>
        <color rgb="FF000000"/>
        <rFont val="Calibri"/>
      </rPr>
      <t xml:space="preserve">
</t>
    </r>
    <r>
      <rPr>
        <sz val="11"/>
        <color rgb="FF000000"/>
        <rFont val="Calibri"/>
      </rPr>
      <t>INSTALL COMPONENT "file://component_audit_api_message_emit”;</t>
    </r>
    <r>
      <rPr>
        <sz val="11"/>
        <color rgb="FF000000"/>
        <rFont val="Calibri"/>
      </rPr>
      <t xml:space="preserve">
</t>
    </r>
    <r>
      <rPr>
        <sz val="11"/>
        <color rgb="FF000000"/>
        <rFont val="Calibri"/>
      </rPr>
      <t>create schema test_trigger;</t>
    </r>
    <r>
      <rPr>
        <sz val="11"/>
        <color rgb="FF000000"/>
        <rFont val="Calibri"/>
      </rPr>
      <t xml:space="preserve">
</t>
    </r>
    <r>
      <rPr>
        <sz val="11"/>
        <color rgb="FF000000"/>
        <rFont val="Calibri"/>
      </rPr>
      <t>Create a stored procedure to allow the audit_api_message_emit_udf to be called as well as providing the details for the audit event.</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PROCEDURE audit_api_message_emit_delete_sp(name CHAR(20))</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DECLARE aud_msg VARCHAR(255);</t>
    </r>
    <r>
      <rPr>
        <sz val="11"/>
        <color rgb="FF000000"/>
        <rFont val="Calibri"/>
      </rPr>
      <t xml:space="preserve">
</t>
    </r>
    <r>
      <rPr>
        <sz val="11"/>
        <color rgb="FF000000"/>
        <rFont val="Calibri"/>
      </rPr>
      <t xml:space="preserve">	select audit_api_message_emit_udf('sec_level_trigger',</t>
    </r>
    <r>
      <rPr>
        <sz val="11"/>
        <color rgb="FF000000"/>
        <rFont val="Calibri"/>
      </rPr>
      <t xml:space="preserve">
</t>
    </r>
    <r>
      <rPr>
        <sz val="11"/>
        <color rgb="FF000000"/>
        <rFont val="Calibri"/>
      </rPr>
      <t xml:space="preserve">                                         'TRIGGER audit_change_attempt',</t>
    </r>
    <r>
      <rPr>
        <sz val="11"/>
        <color rgb="FF000000"/>
        <rFont val="Calibri"/>
      </rPr>
      <t xml:space="preserve">
</t>
    </r>
    <r>
      <rPr>
        <sz val="11"/>
        <color rgb="FF000000"/>
        <rFont val="Calibri"/>
      </rPr>
      <t xml:space="preserve">                                         'Attempt was made to change H level sec data',</t>
    </r>
    <r>
      <rPr>
        <sz val="11"/>
        <color rgb="FF000000"/>
        <rFont val="Calibri"/>
      </rPr>
      <t xml:space="preserve">
</t>
    </r>
    <r>
      <rPr>
        <sz val="11"/>
        <color rgb="FF000000"/>
        <rFont val="Calibri"/>
      </rPr>
      <t xml:space="preserve">                                         'FOR ', name</t>
    </r>
    <r>
      <rPr>
        <sz val="11"/>
        <color rgb="FF000000"/>
        <rFont val="Calibri"/>
      </rPr>
      <t xml:space="preserve">
</t>
    </r>
    <r>
      <rPr>
        <sz val="11"/>
        <color rgb="FF000000"/>
        <rFont val="Calibri"/>
      </rPr>
      <t xml:space="preserve">                                         ) into aud_msg;</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See the supplemental file "MySQL80Audit.sql".</t>
    </r>
  </si>
  <si>
    <r>
      <rPr>
        <sz val="11"/>
        <color rgb="FF000000"/>
        <rFont val="Calibri"/>
      </rPr>
      <t>If classification levels/security levels labeling is not required, this is not a finding.</t>
    </r>
    <r>
      <rPr>
        <sz val="11"/>
        <color rgb="FF000000"/>
        <rFont val="Calibri"/>
      </rPr>
      <t xml:space="preserve">
</t>
    </r>
    <r>
      <rPr>
        <sz val="11"/>
        <color rgb="FF000000"/>
        <rFont val="Calibri"/>
      </rPr>
      <t>Review the system documentation to determine if MySQL Server is required to audit records when unsuccessful attempts to modify categories of information (e.g., classification levels/security levels)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should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Create MySQL insert, update, and delete triggers that check for changes to categories of information. If the trigger before data indicates an attempt to delete such information, the trigger should be written to prevent the delete as well as optionally write to the MySQL Audit by calling the audit_api_message_emit_udf() function and including the details related to the attempt. Note: To call from a trigger requires a minimal stored procedure as well.</t>
    </r>
    <r>
      <rPr>
        <sz val="11"/>
        <color rgb="FF000000"/>
        <rFont val="Calibri"/>
      </rPr>
      <t xml:space="preserve">
</t>
    </r>
    <r>
      <rPr>
        <sz val="11"/>
        <color rgb="FF000000"/>
        <rFont val="Calibri"/>
      </rPr>
      <t>Once the trigger has been created, check if the audit filters that are in place are generating records when categories of information are deleted.</t>
    </r>
    <r>
      <rPr>
        <sz val="11"/>
        <color rgb="FF000000"/>
        <rFont val="Calibri"/>
      </rPr>
      <t xml:space="preserve">
</t>
    </r>
    <r>
      <rPr>
        <sz val="11"/>
        <color rgb="FF000000"/>
        <rFont val="Calibri"/>
      </rPr>
      <t>- An Example test -</t>
    </r>
    <r>
      <rPr>
        <sz val="11"/>
        <color rgb="FF000000"/>
        <rFont val="Calibri"/>
      </rPr>
      <t xml:space="preserve">
</t>
    </r>
    <r>
      <rPr>
        <sz val="11"/>
        <color rgb="FF000000"/>
        <rFont val="Calibri"/>
      </rPr>
      <t>CREATE TABLE `test_trigger`.`info_cat_test` (</t>
    </r>
    <r>
      <rPr>
        <sz val="11"/>
        <color rgb="FF000000"/>
        <rFont val="Calibri"/>
      </rPr>
      <t xml:space="preserve">
</t>
    </r>
    <r>
      <rPr>
        <sz val="11"/>
        <color rgb="FF000000"/>
        <rFont val="Calibri"/>
      </rPr>
      <t xml:space="preserve">  `id` INT NOT NULL,</t>
    </r>
    <r>
      <rPr>
        <sz val="11"/>
        <color rgb="FF000000"/>
        <rFont val="Calibri"/>
      </rPr>
      <t xml:space="preserve">
</t>
    </r>
    <r>
      <rPr>
        <sz val="11"/>
        <color rgb="FF000000"/>
        <rFont val="Calibri"/>
      </rPr>
      <t xml:space="preserve">  `name` VARCHAR(20) NULL,</t>
    </r>
    <r>
      <rPr>
        <sz val="11"/>
        <color rgb="FF000000"/>
        <rFont val="Calibri"/>
      </rPr>
      <t xml:space="preserve">
</t>
    </r>
    <r>
      <rPr>
        <sz val="11"/>
        <color rgb="FF000000"/>
        <rFont val="Calibri"/>
      </rPr>
      <t xml:space="preserve">  `desc` VARCHAR(20) NULL,</t>
    </r>
    <r>
      <rPr>
        <sz val="11"/>
        <color rgb="FF000000"/>
        <rFont val="Calibri"/>
      </rPr>
      <t xml:space="preserve">
</t>
    </r>
    <r>
      <rPr>
        <sz val="11"/>
        <color rgb="FF000000"/>
        <rFont val="Calibri"/>
      </rPr>
      <t xml:space="preserve">  `sec_level` CHAR(1) NULL,</t>
    </r>
    <r>
      <rPr>
        <sz val="11"/>
        <color rgb="FF000000"/>
        <rFont val="Calibri"/>
      </rPr>
      <t xml:space="preserve">
</t>
    </r>
    <r>
      <rPr>
        <sz val="11"/>
        <color rgb="FF000000"/>
        <rFont val="Calibri"/>
      </rPr>
      <t xml:space="preserve">  PRIMARY KEY (`id`));</t>
    </r>
    <r>
      <rPr>
        <sz val="11"/>
        <color rgb="FF000000"/>
        <rFont val="Calibri"/>
      </rPr>
      <t xml:space="preserve">
</t>
    </r>
    <r>
      <rPr>
        <sz val="11"/>
        <color rgb="FF000000"/>
        <rFont val="Calibri"/>
      </rPr>
      <t>use test_trigger;</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audit_delete</t>
    </r>
    <r>
      <rPr>
        <sz val="11"/>
        <color rgb="FF000000"/>
        <rFont val="Calibri"/>
      </rPr>
      <t xml:space="preserve">
</t>
    </r>
    <r>
      <rPr>
        <sz val="11"/>
        <color rgb="FF000000"/>
        <rFont val="Calibri"/>
      </rPr>
      <t xml:space="preserve">    BEFORE DELETE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OLD.sec_level = 'H' THEN</t>
    </r>
    <r>
      <rPr>
        <sz val="11"/>
        <color rgb="FF000000"/>
        <rFont val="Calibri"/>
      </rPr>
      <t xml:space="preserve">
</t>
    </r>
    <r>
      <rPr>
        <sz val="11"/>
        <color rgb="FF000000"/>
        <rFont val="Calibri"/>
      </rPr>
      <t xml:space="preserve">	CALL audit_api_message_emit_sp(OLD.name);</t>
    </r>
    <r>
      <rPr>
        <sz val="11"/>
        <color rgb="FF000000"/>
        <rFont val="Calibri"/>
      </rPr>
      <t xml:space="preserve">
</t>
    </r>
    <r>
      <rPr>
        <sz val="11"/>
        <color rgb="FF000000"/>
        <rFont val="Calibri"/>
      </rPr>
      <t xml:space="preserve">        SIGNAL SQLSTATE '45000'</t>
    </r>
    <r>
      <rPr>
        <sz val="11"/>
        <color rgb="FF000000"/>
        <rFont val="Calibri"/>
      </rPr>
      <t xml:space="preserve">
</t>
    </r>
    <r>
      <rPr>
        <sz val="11"/>
        <color rgb="FF000000"/>
        <rFont val="Calibri"/>
      </rPr>
      <t xml:space="preserve">            SET MESSAGE_TEXT = 'ERROR - THIS DATA IS LEVEL H can not delete’;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audit_insert</t>
    </r>
    <r>
      <rPr>
        <sz val="11"/>
        <color rgb="FF000000"/>
        <rFont val="Calibri"/>
      </rPr>
      <t xml:space="preserve">
</t>
    </r>
    <r>
      <rPr>
        <sz val="11"/>
        <color rgb="FF000000"/>
        <rFont val="Calibri"/>
      </rPr>
      <t xml:space="preserve">    BEFORE INSERT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NEW.sec_level = 'H' THEN</t>
    </r>
    <r>
      <rPr>
        <sz val="11"/>
        <color rgb="FF000000"/>
        <rFont val="Calibri"/>
      </rPr>
      <t xml:space="preserve">
</t>
    </r>
    <r>
      <rPr>
        <sz val="11"/>
        <color rgb="FF000000"/>
        <rFont val="Calibri"/>
      </rPr>
      <t xml:space="preserve">	CALL audit_api_message_emit_sp(NEW.name);</t>
    </r>
    <r>
      <rPr>
        <sz val="11"/>
        <color rgb="FF000000"/>
        <rFont val="Calibri"/>
      </rPr>
      <t xml:space="preserve">
</t>
    </r>
    <r>
      <rPr>
        <sz val="11"/>
        <color rgb="FF000000"/>
        <rFont val="Calibri"/>
      </rPr>
      <t xml:space="preserve">        SIGNAL SQLSTATE '45000'</t>
    </r>
    <r>
      <rPr>
        <sz val="11"/>
        <color rgb="FF000000"/>
        <rFont val="Calibri"/>
      </rPr>
      <t xml:space="preserve">
</t>
    </r>
    <r>
      <rPr>
        <sz val="11"/>
        <color rgb="FF000000"/>
        <rFont val="Calibri"/>
      </rPr>
      <t xml:space="preserve">            SET MESSAGE_TEXT = 'ERROR - THIS DATA IS LEVEL H can not insert’;    </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audit_update</t>
    </r>
    <r>
      <rPr>
        <sz val="11"/>
        <color rgb="FF000000"/>
        <rFont val="Calibri"/>
      </rPr>
      <t xml:space="preserve">
</t>
    </r>
    <r>
      <rPr>
        <sz val="11"/>
        <color rgb="FF000000"/>
        <rFont val="Calibri"/>
      </rPr>
      <t xml:space="preserve">    BEFORE UPDATE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OLD.sec_level = 'H' THEN</t>
    </r>
    <r>
      <rPr>
        <sz val="11"/>
        <color rgb="FF000000"/>
        <rFont val="Calibri"/>
      </rPr>
      <t xml:space="preserve">
</t>
    </r>
    <r>
      <rPr>
        <sz val="11"/>
        <color rgb="FF000000"/>
        <rFont val="Calibri"/>
      </rPr>
      <t xml:space="preserve">	    CALL audit_api_message_emit_sp(OLD.name);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IF NEW.sec_level = 'H' THEN</t>
    </r>
    <r>
      <rPr>
        <sz val="11"/>
        <color rgb="FF000000"/>
        <rFont val="Calibri"/>
      </rPr>
      <t xml:space="preserve">
</t>
    </r>
    <r>
      <rPr>
        <sz val="11"/>
        <color rgb="FF000000"/>
        <rFont val="Calibri"/>
      </rPr>
      <t xml:space="preserve">	    CALL audit_api_message_emit_sp(NEW.name);</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 xml:space="preserve">    SIGNAL SQLSTATE '45000'</t>
    </r>
    <r>
      <rPr>
        <sz val="11"/>
        <color rgb="FF000000"/>
        <rFont val="Calibri"/>
      </rPr>
      <t xml:space="preserve">
</t>
    </r>
    <r>
      <rPr>
        <sz val="11"/>
        <color rgb="FF000000"/>
        <rFont val="Calibri"/>
      </rPr>
      <t xml:space="preserve">            SET MESSAGE_TEXT = 'ERROR - THIS DATA IS LEVEL H can not update';   </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INSERT INTO `test_trigger`.`info_cat_test` (`id`, `name`, `desc`, `sec_level`) VALUES ('1', 'fred', 'engineer', 'H');</t>
    </r>
    <r>
      <rPr>
        <sz val="11"/>
        <color rgb="FF000000"/>
        <rFont val="Calibri"/>
      </rPr>
      <t xml:space="preserve">
</t>
    </r>
    <r>
      <rPr>
        <sz val="11"/>
        <color rgb="FF000000"/>
        <rFont val="Calibri"/>
      </rPr>
      <t>INSERT INTO `test_trigger`.`info_cat_test` (`id`, `name`, `desc`, `sec_level`) VALUES ('2', 'jill', 'program manager', 'M');</t>
    </r>
    <r>
      <rPr>
        <sz val="11"/>
        <color rgb="FF000000"/>
        <rFont val="Calibri"/>
      </rPr>
      <t xml:space="preserve">
</t>
    </r>
    <r>
      <rPr>
        <sz val="11"/>
        <color rgb="FF000000"/>
        <rFont val="Calibri"/>
      </rPr>
      <t>INSERT INTO `test_trigger`.`info_cat_test` (`id`, `name`, `desc`, `sec_level`) VALUES ('3', 'joe', 'maintenance', 'L');</t>
    </r>
    <r>
      <rPr>
        <sz val="11"/>
        <color rgb="FF000000"/>
        <rFont val="Calibri"/>
      </rPr>
      <t xml:space="preserve">
</t>
    </r>
    <r>
      <rPr>
        <sz val="11"/>
        <color rgb="FF000000"/>
        <rFont val="Calibri"/>
      </rPr>
      <t>delete from `test_trigger`.`info_cat_test` where id=1;</t>
    </r>
    <r>
      <rPr>
        <sz val="11"/>
        <color rgb="FF000000"/>
        <rFont val="Calibri"/>
      </rPr>
      <t xml:space="preserve">
</t>
    </r>
    <r>
      <rPr>
        <sz val="11"/>
        <color rgb="FF000000"/>
        <rFont val="Calibri"/>
      </rPr>
      <t>// this fails as the trigger defines that sec_level of H can not be deleted.</t>
    </r>
    <r>
      <rPr>
        <sz val="11"/>
        <color rgb="FF000000"/>
        <rFont val="Calibri"/>
      </rPr>
      <t xml:space="preserve">
</t>
    </r>
    <r>
      <rPr>
        <sz val="11"/>
        <color rgb="FF000000"/>
        <rFont val="Calibri"/>
      </rPr>
      <t>update`test_trigger`.`info_cat_test`  set sec_level=‘H’   where id=2;</t>
    </r>
    <r>
      <rPr>
        <sz val="11"/>
        <color rgb="FF000000"/>
        <rFont val="Calibri"/>
      </rPr>
      <t xml:space="preserve">
</t>
    </r>
    <r>
      <rPr>
        <sz val="11"/>
        <color rgb="FF000000"/>
        <rFont val="Calibri"/>
      </rPr>
      <t>delete from `test_trigger`.`info_cat_test` where id=3;</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 | egrep audit_change_attempt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audit_change_attempt</t>
    </r>
    <r>
      <rPr>
        <sz val="11"/>
        <color rgb="FF000000"/>
        <rFont val="Calibri"/>
      </rPr>
      <t xml:space="preserve">
</t>
    </r>
    <r>
      <rPr>
        <sz val="11"/>
        <color rgb="FF000000"/>
        <rFont val="Calibri"/>
      </rPr>
      <t>If the audit event is not present, this is a finding.</t>
    </r>
  </si>
  <si>
    <t>V-235119</t>
  </si>
  <si>
    <r>
      <rPr>
        <sz val="11"/>
        <rFont val="Calibri"/>
      </rPr>
      <t>The MySQL Database Server 8.0 must generate audit records when privileges/permissions are deleted.</t>
    </r>
  </si>
  <si>
    <r>
      <rPr>
        <sz val="11"/>
        <color rgb="FF000000"/>
        <rFont val="Calibri"/>
      </rPr>
      <t>If currently required, configure the MySQL Database Server to produce audit records when privileges/permissions are deleted.</t>
    </r>
    <r>
      <rPr>
        <sz val="11"/>
        <color rgb="FF000000"/>
        <rFont val="Calibri"/>
      </rPr>
      <t xml:space="preserve">
</t>
    </r>
    <r>
      <rPr>
        <sz val="11"/>
        <color rgb="FF000000"/>
        <rFont val="Calibri"/>
      </rPr>
      <t>See the supplemental file "MySQL80Audit.sql".</t>
    </r>
  </si>
  <si>
    <r>
      <rPr>
        <sz val="11"/>
        <color rgb="FF000000"/>
        <rFont val="Calibri"/>
      </rPr>
      <t>Changes in the permissions, privileges, and roles granted to users and roles must be tracked. Without an audit trail, unauthorized elevation or restriction of individual and group privileges could go undetected. Elevated privileges give users access to information and functionality that they should not have; restricted privileges wrongly deny access to authorized users.</t>
    </r>
    <r>
      <rPr>
        <sz val="11"/>
        <color rgb="FF000000"/>
        <rFont val="Calibri"/>
      </rPr>
      <t xml:space="preserve">
</t>
    </r>
    <r>
      <rPr>
        <sz val="11"/>
        <color rgb="FF000000"/>
        <rFont val="Calibri"/>
      </rPr>
      <t>In an SQL environment, deleting permissions is typically done via the REVOKE or DENY command.</t>
    </r>
  </si>
  <si>
    <r>
      <rPr>
        <sz val="11"/>
        <color rgb="FF000000"/>
        <rFont val="Calibri"/>
      </rPr>
      <t>Review the system documentation to determine if MySQL Server is required to audit when privileges/permissions are deleted.</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privileges/permissions are deleted, run the following, which will test auditing without destroying data:</t>
    </r>
    <r>
      <rPr>
        <sz val="11"/>
        <color rgb="FF000000"/>
        <rFont val="Calibri"/>
      </rPr>
      <t xml:space="preserve">
</t>
    </r>
    <r>
      <rPr>
        <sz val="11"/>
        <color rgb="FF000000"/>
        <rFont val="Calibri"/>
      </rPr>
      <t xml:space="preserve">delete from mysql.procs_priv where 1=2; </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procs_priv</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procs_priv</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"2020-08-19 21:24:26", "id": 2, "class": "general", "event": "status", "connection_id": 9, "account": { "user": "root", "host": "localhost" }, "login": { "user": "root", "os": "", "ip": "::1", "proxy": "" }, "general_data": { "command": "Query", "sql_command": "delete", "query": "delete from procs_priv", "status": 0 } }</t>
    </r>
    <r>
      <rPr>
        <sz val="11"/>
        <color rgb="FF000000"/>
        <rFont val="Calibri"/>
      </rPr>
      <t xml:space="preserve">
</t>
    </r>
    <r>
      <rPr>
        <sz val="11"/>
        <color rgb="FF000000"/>
        <rFont val="Calibri"/>
      </rPr>
      <t>If the audit event is not present, this is a finding.</t>
    </r>
  </si>
  <si>
    <t>V-235120</t>
  </si>
  <si>
    <r>
      <rPr>
        <sz val="11"/>
        <rFont val="Calibri"/>
      </rPr>
      <t>The MySQL Database Server 8.0 must generate audit records when unsuccessful attempts to delete privileges/permissions occur.</t>
    </r>
  </si>
  <si>
    <r>
      <rPr>
        <sz val="11"/>
        <color rgb="FF000000"/>
        <rFont val="Calibri"/>
      </rPr>
      <t>Configure the MySQL Database Server to audit when unsuccessful attempts to delete privileges/permissions occur.</t>
    </r>
    <r>
      <rPr>
        <sz val="11"/>
        <color rgb="FF000000"/>
        <rFont val="Calibri"/>
      </rPr>
      <t xml:space="preserve">
</t>
    </r>
    <r>
      <rPr>
        <sz val="11"/>
        <color rgb="FF000000"/>
        <rFont val="Calibri"/>
      </rPr>
      <t>See the supplemental file "MySQL80Audit.sql".</t>
    </r>
  </si>
  <si>
    <r>
      <rPr>
        <sz val="11"/>
        <color rgb="FF000000"/>
        <rFont val="Calibri"/>
      </rPr>
      <t xml:space="preserve">Failed attempts to change the permissions, privileges, and roles granted to users and roles must be tracked. Without an audit trail, unauthorized attempts to elevate or restrict individuals and groups privileges could go undetected.   </t>
    </r>
    <r>
      <rPr>
        <sz val="11"/>
        <color rgb="FF000000"/>
        <rFont val="Calibri"/>
      </rPr>
      <t xml:space="preserve">
</t>
    </r>
    <r>
      <rPr>
        <sz val="11"/>
        <color rgb="FF000000"/>
        <rFont val="Calibri"/>
      </rPr>
      <t xml:space="preserve">In a SQL environment, deleting permissions is typically done via the REVOKE or DENY command. </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</si>
  <si>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when unsuccessful attempts to delete privileges/permissions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unsuccessful attempts to delete privileges/permissions occur, run the following, which will test auditing without destroying data but as a user without administrative privileges so that it fails:</t>
    </r>
    <r>
      <rPr>
        <sz val="11"/>
        <color rgb="FF000000"/>
        <rFont val="Calibri"/>
      </rPr>
      <t xml:space="preserve">
</t>
    </r>
    <r>
      <rPr>
        <sz val="11"/>
        <color rgb="FF000000"/>
        <rFont val="Calibri"/>
      </rPr>
      <t xml:space="preserve">delete from mysql.procs_priv where 1=2; </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procs_priv</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procs_priv</t>
    </r>
    <r>
      <rPr>
        <sz val="11"/>
        <color rgb="FF000000"/>
        <rFont val="Calibri"/>
      </rPr>
      <t xml:space="preserve">
</t>
    </r>
    <r>
      <rPr>
        <sz val="11"/>
        <color rgb="FF000000"/>
        <rFont val="Calibri"/>
      </rPr>
      <t>The audit data will look similar to the  example below and contain a non-zero status value:</t>
    </r>
    <r>
      <rPr>
        <sz val="11"/>
        <color rgb="FF000000"/>
        <rFont val="Calibri"/>
      </rPr>
      <t xml:space="preserve">
</t>
    </r>
    <r>
      <rPr>
        <sz val="11"/>
        <color rgb="FF000000"/>
        <rFont val="Calibri"/>
      </rPr>
      <t>{ "timestamp": "2020-08-19 21:24:26", "id": 2, "class": "general", "event": "status", "connection_id": 9, "account": { "user": "root", "host": "localhost" }, "login": { "user": "root", "os": "", "ip": "::1", "proxy": "" }, "general_data": { "command": "Query", "sql_command": "delete", "query": "delete from procs_priv", "status": 1142 } }</t>
    </r>
    <r>
      <rPr>
        <sz val="11"/>
        <color rgb="FF000000"/>
        <rFont val="Calibri"/>
      </rPr>
      <t xml:space="preserve">
</t>
    </r>
    <r>
      <rPr>
        <sz val="11"/>
        <color rgb="FF000000"/>
        <rFont val="Calibri"/>
      </rPr>
      <t>If the audit event is not present, this is a finding.</t>
    </r>
  </si>
  <si>
    <t>V-235121</t>
  </si>
  <si>
    <r>
      <rPr>
        <sz val="11"/>
        <rFont val="Calibri"/>
      </rPr>
      <t>The MySQL Database Server 8.0 must generate audit records when security objects are deleted.</t>
    </r>
  </si>
  <si>
    <r>
      <rPr>
        <sz val="11"/>
        <color rgb="FF000000"/>
        <rFont val="Calibri"/>
      </rPr>
      <t>Configure the MySQL Database Server to audit when security objects are deleted.</t>
    </r>
    <r>
      <rPr>
        <sz val="11"/>
        <color rgb="FF000000"/>
        <rFont val="Calibri"/>
      </rPr>
      <t xml:space="preserve">
</t>
    </r>
    <r>
      <rPr>
        <sz val="11"/>
        <color rgb="FF000000"/>
        <rFont val="Calibri"/>
      </rPr>
      <t>See the supplemental file "MySQL80Audit.sql".</t>
    </r>
  </si>
  <si>
    <r>
      <rPr>
        <sz val="11"/>
        <color rgb="FF000000"/>
        <rFont val="Calibri"/>
      </rPr>
      <t>The removal of security objects from the database/Database Management System (DBMS) would seriously degrade a system's information assurance posture. If such an event occurs, it must be logged.</t>
    </r>
  </si>
  <si>
    <r>
      <rPr>
        <sz val="11"/>
        <color rgb="FF000000"/>
        <rFont val="Calibri"/>
      </rPr>
      <t>Review the system documentation to determine if MySQL Server is required to audit when security objects are deleted.</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security objects are deleted, run the following, which will test auditing. Note: This is destructive. Back up the database table prior to testing so it can be restored.</t>
    </r>
    <r>
      <rPr>
        <sz val="11"/>
        <color rgb="FF000000"/>
        <rFont val="Calibri"/>
      </rPr>
      <t xml:space="preserve">
</t>
    </r>
    <r>
      <rPr>
        <sz val="11"/>
        <color rgb="FF000000"/>
        <rFont val="Calibri"/>
      </rPr>
      <t xml:space="preserve">drop mysql.procs_priv; </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DROP</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DROP</t>
    </r>
    <r>
      <rPr>
        <sz val="11"/>
        <color rgb="FF000000"/>
        <rFont val="Calibri"/>
      </rPr>
      <t xml:space="preserve">
</t>
    </r>
    <r>
      <rPr>
        <sz val="11"/>
        <color rgb="FF000000"/>
        <rFont val="Calibri"/>
      </rPr>
      <t xml:space="preserve">The audit data will look similar to the example below: </t>
    </r>
    <r>
      <rPr>
        <sz val="11"/>
        <color rgb="FF000000"/>
        <rFont val="Calibri"/>
      </rPr>
      <t xml:space="preserve">
</t>
    </r>
    <r>
      <rPr>
        <sz val="11"/>
        <color rgb="FF000000"/>
        <rFont val="Calibri"/>
      </rPr>
      <t>{ "timestamp": "2020-08-21 17:06:02", "id": 1, "class": "general", "event": "status", "connection_id": 9, "account": { "user": "root", "host": "localhost" }, "login": { "user": "root", "os": "", "ip": "::1", "proxy": "" }, "general_data": { "command": "Query", "sql_command": "drop_table", "query": "DROP TABLE `mysql`.`proxies_priv`", "status": 0 } },</t>
    </r>
    <r>
      <rPr>
        <sz val="11"/>
        <color rgb="FF000000"/>
        <rFont val="Calibri"/>
      </rPr>
      <t xml:space="preserve">
</t>
    </r>
    <r>
      <rPr>
        <sz val="11"/>
        <color rgb="FF000000"/>
        <rFont val="Calibri"/>
      </rPr>
      <t>If the audit event is not present, this is a finding.</t>
    </r>
  </si>
  <si>
    <t>V-235122</t>
  </si>
  <si>
    <r>
      <rPr>
        <sz val="11"/>
        <rFont val="Calibri"/>
      </rPr>
      <t>The MySQL Database Server 8.0 must generate audit records when unsuccessful attempts to delete security objects occur.</t>
    </r>
  </si>
  <si>
    <r>
      <rPr>
        <sz val="11"/>
        <color rgb="FF000000"/>
        <rFont val="Calibri"/>
      </rPr>
      <t>Configure the MySQL Database Server to audit when unsuccessful attempts to delete security objects occur.</t>
    </r>
    <r>
      <rPr>
        <sz val="11"/>
        <color rgb="FF000000"/>
        <rFont val="Calibri"/>
      </rPr>
      <t xml:space="preserve">
</t>
    </r>
    <r>
      <rPr>
        <sz val="11"/>
        <color rgb="FF000000"/>
        <rFont val="Calibri"/>
      </rPr>
      <t>See the supplemental file "MySQL80Audit.sql".</t>
    </r>
  </si>
  <si>
    <r>
      <rPr>
        <sz val="11"/>
        <color rgb="FF000000"/>
        <rFont val="Calibri"/>
      </rPr>
      <t>The removal of security objects from the database/Database Management System (DBMS) would seriously degrade a system's information assurance posture. If such an action is attempted, it must be logged.</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</si>
  <si>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when unsuccessful attempts to delete security objects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security objects are deleted, run the following, which will test auditing as a user with administrator-level privileges:</t>
    </r>
    <r>
      <rPr>
        <sz val="11"/>
        <color rgb="FF000000"/>
        <rFont val="Calibri"/>
      </rPr>
      <t xml:space="preserve">
</t>
    </r>
    <r>
      <rPr>
        <sz val="11"/>
        <color rgb="FF000000"/>
        <rFont val="Calibri"/>
      </rPr>
      <t>drop table mysql.columns_priv;</t>
    </r>
    <r>
      <rPr>
        <sz val="11"/>
        <color rgb="FF000000"/>
        <rFont val="Calibri"/>
      </rPr>
      <t xml:space="preserve">
</t>
    </r>
    <r>
      <rPr>
        <sz val="11"/>
        <color rgb="FF000000"/>
        <rFont val="Calibri"/>
      </rPr>
      <t>ERROR: 1142: DROP command denied to user 'newuser'@'localhost' for table 'columns_priv'</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DROP</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DROP</t>
    </r>
    <r>
      <rPr>
        <sz val="11"/>
        <color rgb="FF000000"/>
        <rFont val="Calibri"/>
      </rPr>
      <t xml:space="preserve">
</t>
    </r>
    <r>
      <rPr>
        <sz val="11"/>
        <color rgb="FF000000"/>
        <rFont val="Calibri"/>
      </rPr>
      <t>The audit data will look similar to the example below and contain a non-zero status value:</t>
    </r>
    <r>
      <rPr>
        <sz val="11"/>
        <color rgb="FF000000"/>
        <rFont val="Calibri"/>
      </rPr>
      <t xml:space="preserve">
</t>
    </r>
    <r>
      <rPr>
        <sz val="11"/>
        <color rgb="FF000000"/>
        <rFont val="Calibri"/>
      </rPr>
      <t>{ "timestamp": "2020-08-21 17:21:12", "id": 0, "class": "general", "event": "status", "connection_id": 17, "account": { "user": "newuser", "host": "localhost" }, "login": { "user": "newuser", "os": "", "ip": "::1", "proxy": "" }, "general_data": { "command": "Query", "sql_command": "drop_table", "query": "drop table `mysql`.audit_log_user", "status": 1142 } },</t>
    </r>
    <r>
      <rPr>
        <sz val="11"/>
        <color rgb="FF000000"/>
        <rFont val="Calibri"/>
      </rPr>
      <t xml:space="preserve">
</t>
    </r>
    <r>
      <rPr>
        <sz val="11"/>
        <color rgb="FF000000"/>
        <rFont val="Calibri"/>
      </rPr>
      <t>If the audit event is not present, this is a finding.</t>
    </r>
  </si>
  <si>
    <t>V-235123</t>
  </si>
  <si>
    <r>
      <rPr>
        <sz val="11"/>
        <rFont val="Calibri"/>
      </rPr>
      <t>The MySQL Database Server 8.0 must generate audit records when categories of information (e.g., classification levels/security levels) are deleted.</t>
    </r>
  </si>
  <si>
    <r>
      <rPr>
        <sz val="11"/>
        <color rgb="FF000000"/>
        <rFont val="Calibri"/>
      </rPr>
      <t>Deploy a MySQL Database Server 8.0 capable of producing the required audit records when categories of information are deleted.</t>
    </r>
    <r>
      <rPr>
        <sz val="11"/>
        <color rgb="FF000000"/>
        <rFont val="Calibri"/>
      </rPr>
      <t xml:space="preserve">
</t>
    </r>
    <r>
      <rPr>
        <sz val="11"/>
        <color rgb="FF000000"/>
        <rFont val="Calibri"/>
      </rPr>
      <t>Configure the MySQL Database Server 8.0 to produce audit records when categories of information are deleted.</t>
    </r>
  </si>
  <si>
    <r>
      <rPr>
        <sz val="11"/>
        <color rgb="FF000000"/>
        <rFont val="Calibri"/>
      </rPr>
      <t>Review DBMS documentation to verify that audit records can be produced when categories of information are deleted.</t>
    </r>
    <r>
      <rPr>
        <sz val="11"/>
        <color rgb="FF000000"/>
        <rFont val="Calibri"/>
      </rPr>
      <t xml:space="preserve">
</t>
    </r>
    <r>
      <rPr>
        <sz val="11"/>
        <color rgb="FF000000"/>
        <rFont val="Calibri"/>
      </rPr>
      <t>If the DBMS is not capable of this, this is a finding.</t>
    </r>
    <r>
      <rPr>
        <sz val="11"/>
        <color rgb="FF000000"/>
        <rFont val="Calibri"/>
      </rPr>
      <t xml:space="preserve">
</t>
    </r>
    <r>
      <rPr>
        <sz val="11"/>
        <color rgb="FF000000"/>
        <rFont val="Calibri"/>
      </rPr>
      <t>Review the DBMS/database security and audit configurations to verify that audit records are produced when categories of information are deleted.</t>
    </r>
    <r>
      <rPr>
        <sz val="11"/>
        <color rgb="FF000000"/>
        <rFont val="Calibri"/>
      </rPr>
      <t xml:space="preserve">
</t>
    </r>
    <r>
      <rPr>
        <sz val="11"/>
        <color rgb="FF000000"/>
        <rFont val="Calibri"/>
      </rPr>
      <t>If they are not produced, this is a finding.</t>
    </r>
  </si>
  <si>
    <t>V-235124</t>
  </si>
  <si>
    <r>
      <rPr>
        <sz val="11"/>
        <rFont val="Calibri"/>
      </rPr>
      <t>The MySQL Database Server 8.0 must generate audit records when unsuccessful attempts to delete categories of information (e.g., classification levels/security levels) occur.</t>
    </r>
  </si>
  <si>
    <r>
      <rPr>
        <sz val="11"/>
        <color rgb="FF000000"/>
        <rFont val="Calibri"/>
      </rPr>
      <t>If currently required, configure the MySQL Database Server with delete triggers which prevent unauthorized deletes and call audit_api_message_emit_udf() function  to produce audit records when unsuccessful attempts to delete categories of information occur.</t>
    </r>
    <r>
      <rPr>
        <sz val="11"/>
        <color rgb="FF000000"/>
        <rFont val="Calibri"/>
      </rPr>
      <t xml:space="preserve">
</t>
    </r>
    <r>
      <rPr>
        <sz val="11"/>
        <color rgb="FF000000"/>
        <rFont val="Calibri"/>
      </rPr>
      <t>Add security level details in an additional column.</t>
    </r>
    <r>
      <rPr>
        <sz val="11"/>
        <color rgb="FF000000"/>
        <rFont val="Calibri"/>
      </rPr>
      <t xml:space="preserve">
</t>
    </r>
    <r>
      <rPr>
        <sz val="11"/>
        <color rgb="FF000000"/>
        <rFont val="Calibri"/>
      </rPr>
      <t>Add the component for adding information to the audit log.</t>
    </r>
    <r>
      <rPr>
        <sz val="11"/>
        <color rgb="FF000000"/>
        <rFont val="Calibri"/>
      </rPr>
      <t xml:space="preserve">
</t>
    </r>
    <r>
      <rPr>
        <sz val="11"/>
        <color rgb="FF000000"/>
        <rFont val="Calibri"/>
      </rPr>
      <t>INSTALL COMPONENT "file://component_audit_api_message_emit”;</t>
    </r>
    <r>
      <rPr>
        <sz val="11"/>
        <color rgb="FF000000"/>
        <rFont val="Calibri"/>
      </rPr>
      <t xml:space="preserve">
</t>
    </r>
    <r>
      <rPr>
        <sz val="11"/>
        <color rgb="FF000000"/>
        <rFont val="Calibri"/>
      </rPr>
      <t>create schema test_trigger;</t>
    </r>
    <r>
      <rPr>
        <sz val="11"/>
        <color rgb="FF000000"/>
        <rFont val="Calibri"/>
      </rPr>
      <t xml:space="preserve">
</t>
    </r>
    <r>
      <rPr>
        <sz val="11"/>
        <color rgb="FF000000"/>
        <rFont val="Calibri"/>
      </rPr>
      <t>Create a stored procedure to allow the audit_api_message_emit_udf to be called as well as providing the details for the audit event.</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PROCEDURE audit_api_message_emit_sp(name CHAR(20))</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DECLARE aud_msg VARCHAR(255);</t>
    </r>
    <r>
      <rPr>
        <sz val="11"/>
        <color rgb="FF000000"/>
        <rFont val="Calibri"/>
      </rPr>
      <t xml:space="preserve">
</t>
    </r>
    <r>
      <rPr>
        <sz val="11"/>
        <color rgb="FF000000"/>
        <rFont val="Calibri"/>
      </rPr>
      <t xml:space="preserve">	select audit_api_message_emit_udf('sec_level_trigger',</t>
    </r>
    <r>
      <rPr>
        <sz val="11"/>
        <color rgb="FF000000"/>
        <rFont val="Calibri"/>
      </rPr>
      <t xml:space="preserve">
</t>
    </r>
    <r>
      <rPr>
        <sz val="11"/>
        <color rgb="FF000000"/>
        <rFont val="Calibri"/>
      </rPr>
      <t xml:space="preserve">                                         'TRIGGER audit_delete_attempt',</t>
    </r>
    <r>
      <rPr>
        <sz val="11"/>
        <color rgb="FF000000"/>
        <rFont val="Calibri"/>
      </rPr>
      <t xml:space="preserve">
</t>
    </r>
    <r>
      <rPr>
        <sz val="11"/>
        <color rgb="FF000000"/>
        <rFont val="Calibri"/>
      </rPr>
      <t xml:space="preserve">                                         'Attempt was made to delete H level sec data',</t>
    </r>
    <r>
      <rPr>
        <sz val="11"/>
        <color rgb="FF000000"/>
        <rFont val="Calibri"/>
      </rPr>
      <t xml:space="preserve">
</t>
    </r>
    <r>
      <rPr>
        <sz val="11"/>
        <color rgb="FF000000"/>
        <rFont val="Calibri"/>
      </rPr>
      <t xml:space="preserve">                                         'FOR ', name</t>
    </r>
    <r>
      <rPr>
        <sz val="11"/>
        <color rgb="FF000000"/>
        <rFont val="Calibri"/>
      </rPr>
      <t xml:space="preserve">
</t>
    </r>
    <r>
      <rPr>
        <sz val="11"/>
        <color rgb="FF000000"/>
        <rFont val="Calibri"/>
      </rPr>
      <t xml:space="preserve">                                         ) into aud_msg;</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</si>
  <si>
    <r>
      <rPr>
        <sz val="11"/>
        <color rgb="FF000000"/>
        <rFont val="Calibri"/>
      </rPr>
      <t>If classification levels/security levels labeling is not required, this is not a finding.</t>
    </r>
    <r>
      <rPr>
        <sz val="11"/>
        <color rgb="FF000000"/>
        <rFont val="Calibri"/>
      </rPr>
      <t xml:space="preserve">
</t>
    </r>
    <r>
      <rPr>
        <sz val="11"/>
        <color rgb="FF000000"/>
        <rFont val="Calibri"/>
      </rPr>
      <t>Review the system documentation to determine if MySQL Server is required to audit records when unsuccessful attempts to delete categories of information (e.g., classification levels/security levels)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Create MySQL Delete triggers that check for changes to categories of information. If the trigger before data indicates an attempt to delete such information, the trigger should be written to prevent the delete as well as optionally write to the MySQL Audit by calling the audit_api_message_emit_udf() function and including the details related to the attempt. Note: To call from a trigger requires a minimal stored procedure as well.</t>
    </r>
    <r>
      <rPr>
        <sz val="11"/>
        <color rgb="FF000000"/>
        <rFont val="Calibri"/>
      </rPr>
      <t xml:space="preserve">
</t>
    </r>
    <r>
      <rPr>
        <sz val="11"/>
        <color rgb="FF000000"/>
        <rFont val="Calibri"/>
      </rPr>
      <t>Once the trigger has been created, check if the audit filters that are in place are generating records when categories of information are deleted.</t>
    </r>
    <r>
      <rPr>
        <sz val="11"/>
        <color rgb="FF000000"/>
        <rFont val="Calibri"/>
      </rPr>
      <t xml:space="preserve">
</t>
    </r>
    <r>
      <rPr>
        <sz val="11"/>
        <color rgb="FF000000"/>
        <rFont val="Calibri"/>
      </rPr>
      <t>- An Example test -</t>
    </r>
    <r>
      <rPr>
        <sz val="11"/>
        <color rgb="FF000000"/>
        <rFont val="Calibri"/>
      </rPr>
      <t xml:space="preserve">
</t>
    </r>
    <r>
      <rPr>
        <sz val="11"/>
        <color rgb="FF000000"/>
        <rFont val="Calibri"/>
      </rPr>
      <t>CREATE TABLE `test_trigger`.`info_cat_test` (</t>
    </r>
    <r>
      <rPr>
        <sz val="11"/>
        <color rgb="FF000000"/>
        <rFont val="Calibri"/>
      </rPr>
      <t xml:space="preserve">
</t>
    </r>
    <r>
      <rPr>
        <sz val="11"/>
        <color rgb="FF000000"/>
        <rFont val="Calibri"/>
      </rPr>
      <t xml:space="preserve">  `id` INT NOT NULL,</t>
    </r>
    <r>
      <rPr>
        <sz val="11"/>
        <color rgb="FF000000"/>
        <rFont val="Calibri"/>
      </rPr>
      <t xml:space="preserve">
</t>
    </r>
    <r>
      <rPr>
        <sz val="11"/>
        <color rgb="FF000000"/>
        <rFont val="Calibri"/>
      </rPr>
      <t xml:space="preserve">  `name` VARCHAR(20) NULL,</t>
    </r>
    <r>
      <rPr>
        <sz val="11"/>
        <color rgb="FF000000"/>
        <rFont val="Calibri"/>
      </rPr>
      <t xml:space="preserve">
</t>
    </r>
    <r>
      <rPr>
        <sz val="11"/>
        <color rgb="FF000000"/>
        <rFont val="Calibri"/>
      </rPr>
      <t xml:space="preserve">  `desc` VARCHAR(20) NULL,</t>
    </r>
    <r>
      <rPr>
        <sz val="11"/>
        <color rgb="FF000000"/>
        <rFont val="Calibri"/>
      </rPr>
      <t xml:space="preserve">
</t>
    </r>
    <r>
      <rPr>
        <sz val="11"/>
        <color rgb="FF000000"/>
        <rFont val="Calibri"/>
      </rPr>
      <t xml:space="preserve">  `sec_level` CHAR(1) NULL,</t>
    </r>
    <r>
      <rPr>
        <sz val="11"/>
        <color rgb="FF000000"/>
        <rFont val="Calibri"/>
      </rPr>
      <t xml:space="preserve">
</t>
    </r>
    <r>
      <rPr>
        <sz val="11"/>
        <color rgb="FF000000"/>
        <rFont val="Calibri"/>
      </rPr>
      <t xml:space="preserve">  PRIMARY KEY (`id`));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CREATE TRIGGER test_trigger.audit_delete_attempt</t>
    </r>
    <r>
      <rPr>
        <sz val="11"/>
        <color rgb="FF000000"/>
        <rFont val="Calibri"/>
      </rPr>
      <t xml:space="preserve">
</t>
    </r>
    <r>
      <rPr>
        <sz val="11"/>
        <color rgb="FF000000"/>
        <rFont val="Calibri"/>
      </rPr>
      <t xml:space="preserve">    BEFORE DELETE ON `test_trigger`.`info_cat_test`</t>
    </r>
    <r>
      <rPr>
        <sz val="11"/>
        <color rgb="FF000000"/>
        <rFont val="Calibri"/>
      </rPr>
      <t xml:space="preserve">
</t>
    </r>
    <r>
      <rPr>
        <sz val="11"/>
        <color rgb="FF000000"/>
        <rFont val="Calibri"/>
      </rPr>
      <t xml:space="preserve">    FOR EACH ROW</t>
    </r>
    <r>
      <rPr>
        <sz val="11"/>
        <color rgb="FF000000"/>
        <rFont val="Calibri"/>
      </rPr>
      <t xml:space="preserve">
</t>
    </r>
    <r>
      <rPr>
        <sz val="11"/>
        <color rgb="FF000000"/>
        <rFont val="Calibri"/>
      </rPr>
      <t>BEGIN</t>
    </r>
    <r>
      <rPr>
        <sz val="11"/>
        <color rgb="FF000000"/>
        <rFont val="Calibri"/>
      </rPr>
      <t xml:space="preserve">
</t>
    </r>
    <r>
      <rPr>
        <sz val="11"/>
        <color rgb="FF000000"/>
        <rFont val="Calibri"/>
      </rPr>
      <t xml:space="preserve">    IF OLD.sec_level = 'H' THEN</t>
    </r>
    <r>
      <rPr>
        <sz val="11"/>
        <color rgb="FF000000"/>
        <rFont val="Calibri"/>
      </rPr>
      <t xml:space="preserve">
</t>
    </r>
    <r>
      <rPr>
        <sz val="11"/>
        <color rgb="FF000000"/>
        <rFont val="Calibri"/>
      </rPr>
      <t xml:space="preserve">	    CALL audit_api_message_emit_sp(OLD.name);</t>
    </r>
    <r>
      <rPr>
        <sz val="11"/>
        <color rgb="FF000000"/>
        <rFont val="Calibri"/>
      </rPr>
      <t xml:space="preserve">
</t>
    </r>
    <r>
      <rPr>
        <sz val="11"/>
        <color rgb="FF000000"/>
        <rFont val="Calibri"/>
      </rPr>
      <t xml:space="preserve">        SIGNAL SQLSTATE '45000'</t>
    </r>
    <r>
      <rPr>
        <sz val="11"/>
        <color rgb="FF000000"/>
        <rFont val="Calibri"/>
      </rPr>
      <t xml:space="preserve">
</t>
    </r>
    <r>
      <rPr>
        <sz val="11"/>
        <color rgb="FF000000"/>
        <rFont val="Calibri"/>
      </rPr>
      <t xml:space="preserve">            SET MESSAGE_TEXT = 'ERROR - THIS DATA IS LEVEL H';</t>
    </r>
    <r>
      <rPr>
        <sz val="11"/>
        <color rgb="FF000000"/>
        <rFont val="Calibri"/>
      </rPr>
      <t xml:space="preserve">
</t>
    </r>
    <r>
      <rPr>
        <sz val="11"/>
        <color rgb="FF000000"/>
        <rFont val="Calibri"/>
      </rPr>
      <t xml:space="preserve">    END IF;</t>
    </r>
    <r>
      <rPr>
        <sz val="11"/>
        <color rgb="FF000000"/>
        <rFont val="Calibri"/>
      </rPr>
      <t xml:space="preserve">
</t>
    </r>
    <r>
      <rPr>
        <sz val="11"/>
        <color rgb="FF000000"/>
        <rFont val="Calibri"/>
      </rPr>
      <t>END$$</t>
    </r>
    <r>
      <rPr>
        <sz val="11"/>
        <color rgb="FF000000"/>
        <rFont val="Calibri"/>
      </rPr>
      <t xml:space="preserve">
</t>
    </r>
    <r>
      <rPr>
        <sz val="11"/>
        <color rgb="FF000000"/>
        <rFont val="Calibri"/>
      </rPr>
      <t>DELIMITER ;</t>
    </r>
    <r>
      <rPr>
        <sz val="11"/>
        <color rgb="FF000000"/>
        <rFont val="Calibri"/>
      </rPr>
      <t xml:space="preserve">
</t>
    </r>
    <r>
      <rPr>
        <sz val="11"/>
        <color rgb="FF000000"/>
        <rFont val="Calibri"/>
      </rPr>
      <t>INSERT INTO `test_trigger`.`info_cat_test` (`id`, `name`, `desc`, `sec_level`) VALUES ('1', 'fred', 'engineer', 'H');</t>
    </r>
    <r>
      <rPr>
        <sz val="11"/>
        <color rgb="FF000000"/>
        <rFont val="Calibri"/>
      </rPr>
      <t xml:space="preserve">
</t>
    </r>
    <r>
      <rPr>
        <sz val="11"/>
        <color rgb="FF000000"/>
        <rFont val="Calibri"/>
      </rPr>
      <t>INSERT INTO `test_trigger`.`info_cat_test` (`id`, `name`, `desc`, `sec_level`) VALUES ('2', 'jill', 'program manager', 'M');</t>
    </r>
    <r>
      <rPr>
        <sz val="11"/>
        <color rgb="FF000000"/>
        <rFont val="Calibri"/>
      </rPr>
      <t xml:space="preserve">
</t>
    </r>
    <r>
      <rPr>
        <sz val="11"/>
        <color rgb="FF000000"/>
        <rFont val="Calibri"/>
      </rPr>
      <t>INSERT INTO `test_trigger`.`info_cat_test` (`id`, `name`, `desc`, `sec_level`) VALUES ('3', 'joe', 'maintenance', 'L');</t>
    </r>
    <r>
      <rPr>
        <sz val="11"/>
        <color rgb="FF000000"/>
        <rFont val="Calibri"/>
      </rPr>
      <t xml:space="preserve">
</t>
    </r>
    <r>
      <rPr>
        <sz val="11"/>
        <color rgb="FF000000"/>
        <rFont val="Calibri"/>
      </rPr>
      <t>delete from `test_trigger`.`info_cat_test` where id=1;</t>
    </r>
    <r>
      <rPr>
        <sz val="11"/>
        <color rgb="FF000000"/>
        <rFont val="Calibri"/>
      </rPr>
      <t xml:space="preserve">
</t>
    </r>
    <r>
      <rPr>
        <sz val="11"/>
        <color rgb="FF000000"/>
        <rFont val="Calibri"/>
      </rPr>
      <t>// this fails as the trigger defines that sec_level of H can not be deleted.</t>
    </r>
    <r>
      <rPr>
        <sz val="11"/>
        <color rgb="FF000000"/>
        <rFont val="Calibri"/>
      </rPr>
      <t xml:space="preserve">
</t>
    </r>
    <r>
      <rPr>
        <sz val="11"/>
        <color rgb="FF000000"/>
        <rFont val="Calibri"/>
      </rPr>
      <t>delete from `test_trigger`.`info_cat_test` where id=2;</t>
    </r>
    <r>
      <rPr>
        <sz val="11"/>
        <color rgb="FF000000"/>
        <rFont val="Calibri"/>
      </rPr>
      <t xml:space="preserve">
</t>
    </r>
    <r>
      <rPr>
        <sz val="11"/>
        <color rgb="FF000000"/>
        <rFont val="Calibri"/>
      </rPr>
      <t>delete from `test_trigger`.`info_cat_test` where id=3;</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 | egrep sec_level_trigger</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sec_level_trigger</t>
    </r>
    <r>
      <rPr>
        <sz val="11"/>
        <color rgb="FF000000"/>
        <rFont val="Calibri"/>
      </rPr>
      <t xml:space="preserve">
</t>
    </r>
    <r>
      <rPr>
        <sz val="11"/>
        <color rgb="FF000000"/>
        <rFont val="Calibri"/>
      </rPr>
      <t>If the audit event is not present, this is a finding.</t>
    </r>
  </si>
  <si>
    <t>V-235125</t>
  </si>
  <si>
    <r>
      <rPr>
        <sz val="11"/>
        <rFont val="Calibri"/>
      </rPr>
      <t>The MySQL Database Server 8.0 must generate audit records when successful logons or connections occur.</t>
    </r>
  </si>
  <si>
    <r>
      <rPr>
        <sz val="11"/>
        <color rgb="FF000000"/>
        <rFont val="Calibri"/>
      </rPr>
      <t>If currently required, configure the MySQL Database Server to produce audit records when successful logons or connections occur.</t>
    </r>
    <r>
      <rPr>
        <sz val="11"/>
        <color rgb="FF000000"/>
        <rFont val="Calibri"/>
      </rPr>
      <t xml:space="preserve">
</t>
    </r>
    <r>
      <rPr>
        <sz val="11"/>
        <color rgb="FF000000"/>
        <rFont val="Calibri"/>
      </rPr>
      <t>See the supplemental file "MySQL80Audit.sql".</t>
    </r>
  </si>
  <si>
    <r>
      <rPr>
        <sz val="11"/>
        <color rgb="FF000000"/>
        <rFont val="Calibri"/>
      </rPr>
      <t>For completeness of forensic analysis, it is necessary to track who/what (a user or other principal) logs on to the Database Management System (DBMS).</t>
    </r>
  </si>
  <si>
    <r>
      <rPr>
        <sz val="11"/>
        <color rgb="FF000000"/>
        <rFont val="Calibri"/>
      </rPr>
      <t>Review the system documentation to determine if MySQL Server is required to audit when successful logons or connections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when successful logons or connections occur, log in to MySQL and then log out. Below is an example using MySQL Shell:</t>
    </r>
    <r>
      <rPr>
        <sz val="11"/>
        <color rgb="FF000000"/>
        <rFont val="Calibri"/>
      </rPr>
      <t xml:space="preserve">
</t>
    </r>
    <r>
      <rPr>
        <sz val="11"/>
        <color rgb="FF000000"/>
        <rFont val="Calibri"/>
      </rPr>
      <t>% mysqlsh —sql</t>
    </r>
    <r>
      <rPr>
        <sz val="11"/>
        <color rgb="FF000000"/>
        <rFont val="Calibri"/>
      </rPr>
      <t xml:space="preserve">
</t>
    </r>
    <r>
      <rPr>
        <sz val="11"/>
        <color rgb="FF000000"/>
        <rFont val="Calibri"/>
      </rPr>
      <t xml:space="preserve"> MySQL  SQL &gt; \connect newuser@localhost</t>
    </r>
    <r>
      <rPr>
        <sz val="11"/>
        <color rgb="FF000000"/>
        <rFont val="Calibri"/>
      </rPr>
      <t xml:space="preserve">
</t>
    </r>
    <r>
      <rPr>
        <sz val="11"/>
        <color rgb="FF000000"/>
        <rFont val="Calibri"/>
      </rPr>
      <t>Creating a session to 'newuser@localhost'</t>
    </r>
    <r>
      <rPr>
        <sz val="11"/>
        <color rgb="FF000000"/>
        <rFont val="Calibri"/>
      </rPr>
      <t xml:space="preserve">
</t>
    </r>
    <r>
      <rPr>
        <sz val="11"/>
        <color rgb="FF000000"/>
        <rFont val="Calibri"/>
      </rPr>
      <t xml:space="preserve"> MySQL  localhost:33060+ ssl  SQL &gt; \quit</t>
    </r>
    <r>
      <rPr>
        <sz val="11"/>
        <color rgb="FF000000"/>
        <rFont val="Calibri"/>
      </rPr>
      <t xml:space="preserve">
</t>
    </r>
    <r>
      <rPr>
        <sz val="11"/>
        <color rgb="FF000000"/>
        <rFont val="Calibri"/>
      </rPr>
      <t>Bye!</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Note, "status": 0 for each indicates successful.</t>
    </r>
    <r>
      <rPr>
        <sz val="11"/>
        <color rgb="FF000000"/>
        <rFont val="Calibri"/>
      </rPr>
      <t xml:space="preserve">
</t>
    </r>
    <r>
      <rPr>
        <sz val="11"/>
        <color rgb="FF000000"/>
        <rFont val="Calibri"/>
      </rPr>
      <t>sudo cat  &lt;directory where audit log files are located&gt;/audit.log | egrep  "\"event\": \”connect\""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"\"event\": \”connect\""</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Logging in - connecting</t>
    </r>
    <r>
      <rPr>
        <sz val="11"/>
        <color rgb="FF000000"/>
        <rFont val="Calibri"/>
      </rPr>
      <t xml:space="preserve">
</t>
    </r>
    <r>
      <rPr>
        <sz val="11"/>
        <color rgb="FF000000"/>
        <rFont val="Calibri"/>
      </rPr>
      <t>{ "timestamp": "2020-08-21 17:47:09", "id": 0, "class": "connection", "event": "connect", "connection_id": 19, "account": { "user": "newuser", "host": "localhost" }, "login": { "user": "newuser", "os": "", "ip": "::1", "proxy": "" }, "connection_data": { "connection_type": "plugin", "status": 0, "db": "" } },</t>
    </r>
    <r>
      <rPr>
        <sz val="11"/>
        <color rgb="FF000000"/>
        <rFont val="Calibri"/>
      </rPr>
      <t xml:space="preserve">
</t>
    </r>
    <r>
      <rPr>
        <sz val="11"/>
        <color rgb="FF000000"/>
        <rFont val="Calibri"/>
      </rPr>
      <t>Logging out - disconnection</t>
    </r>
    <r>
      <rPr>
        <sz val="11"/>
        <color rgb="FF000000"/>
        <rFont val="Calibri"/>
      </rPr>
      <t xml:space="preserve">
</t>
    </r>
    <r>
      <rPr>
        <sz val="11"/>
        <color rgb="FF000000"/>
        <rFont val="Calibri"/>
      </rPr>
      <t>sudo cat  &lt;directory where audit log files are located&gt;/audit.log | egrep  "\"event\": \"disconnect\”"</t>
    </r>
    <r>
      <rPr>
        <sz val="11"/>
        <color rgb="FF000000"/>
        <rFont val="Calibri"/>
      </rPr>
      <t xml:space="preserve">
</t>
    </r>
    <r>
      <rPr>
        <sz val="11"/>
        <color rgb="FF000000"/>
        <rFont val="Calibri"/>
      </rPr>
      <t>Example output:</t>
    </r>
    <r>
      <rPr>
        <sz val="11"/>
        <color rgb="FF000000"/>
        <rFont val="Calibri"/>
      </rPr>
      <t xml:space="preserve">
</t>
    </r>
    <r>
      <rPr>
        <sz val="11"/>
        <color rgb="FF000000"/>
        <rFont val="Calibri"/>
      </rPr>
      <t>{ "timestamp": "2020-08-21 17:47:11", "id": 1, "class": "connection", "event": "disconnect", "connection_id": 19, "account": { "user": "newuser", "host": "localhost" }, "login": { "user": "newuser", "os": "", "ip": "::1", "proxy": "" }, "connection_data": { "connection_type": "plugin" } },</t>
    </r>
  </si>
  <si>
    <t>V-235126</t>
  </si>
  <si>
    <r>
      <rPr>
        <sz val="11"/>
        <rFont val="Calibri"/>
      </rPr>
      <t>The MySQL Database Server 8.0 must generate audit records when unsuccessful logons or connection attempts occur.</t>
    </r>
  </si>
  <si>
    <r>
      <rPr>
        <sz val="11"/>
        <color rgb="FF000000"/>
        <rFont val="Calibri"/>
      </rPr>
      <t>If currently required, configure the MySQL Database Server to audit when unsuccessful logons or connections attempts occur.</t>
    </r>
    <r>
      <rPr>
        <sz val="11"/>
        <color rgb="FF000000"/>
        <rFont val="Calibri"/>
      </rPr>
      <t xml:space="preserve">
</t>
    </r>
    <r>
      <rPr>
        <sz val="11"/>
        <color rgb="FF000000"/>
        <rFont val="Calibri"/>
      </rPr>
      <t>See the supplemental file "MySQL80Audit.sql".</t>
    </r>
  </si>
  <si>
    <r>
      <rPr>
        <sz val="11"/>
        <color rgb="FF000000"/>
        <rFont val="Calibri"/>
      </rPr>
      <t>For completeness of forensic analysis, it is necessary to track failed attempts to log on to the Database Management System (DBMS). While positive identification may not be possible in a case of failed authentication, as much information as possible about the incident must be captured.</t>
    </r>
  </si>
  <si>
    <r>
      <rPr>
        <sz val="11"/>
        <color rgb="FF000000"/>
        <rFont val="Calibri"/>
      </rPr>
      <t>Review the system documentation to determine if MySQL Server is required to audit when unsuccessful logons or connection attempts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that are in place are generating records when unsuccessful logons or connection attempts occur:</t>
    </r>
    <r>
      <rPr>
        <sz val="11"/>
        <color rgb="FF000000"/>
        <rFont val="Calibri"/>
      </rPr>
      <t xml:space="preserve">
</t>
    </r>
    <r>
      <rPr>
        <sz val="11"/>
        <color rgb="FF000000"/>
        <rFont val="Calibri"/>
      </rPr>
      <t>Log in to MySQL and then log out. For example, using MySQL Shell:</t>
    </r>
    <r>
      <rPr>
        <sz val="11"/>
        <color rgb="FF000000"/>
        <rFont val="Calibri"/>
      </rPr>
      <t xml:space="preserve">
</t>
    </r>
    <r>
      <rPr>
        <sz val="11"/>
        <color rgb="FF000000"/>
        <rFont val="Calibri"/>
      </rPr>
      <t>% mysqlsh —sql</t>
    </r>
    <r>
      <rPr>
        <sz val="11"/>
        <color rgb="FF000000"/>
        <rFont val="Calibri"/>
      </rPr>
      <t xml:space="preserve">
</t>
    </r>
    <r>
      <rPr>
        <sz val="11"/>
        <color rgb="FF000000"/>
        <rFont val="Calibri"/>
      </rPr>
      <t xml:space="preserve"> MySQL  SQL &gt; \connect notauser@localhost</t>
    </r>
    <r>
      <rPr>
        <sz val="11"/>
        <color rgb="FF000000"/>
        <rFont val="Calibri"/>
      </rPr>
      <t xml:space="preserve">
</t>
    </r>
    <r>
      <rPr>
        <sz val="11"/>
        <color rgb="FF000000"/>
        <rFont val="Calibri"/>
      </rPr>
      <t>Creating a session to 'notauser@localhost'</t>
    </r>
    <r>
      <rPr>
        <sz val="11"/>
        <color rgb="FF000000"/>
        <rFont val="Calibri"/>
      </rPr>
      <t xml:space="preserve">
</t>
    </r>
    <r>
      <rPr>
        <sz val="11"/>
        <color rgb="FF000000"/>
        <rFont val="Calibri"/>
      </rPr>
      <t xml:space="preserve">Please provide the password for 'notauser@localhost': </t>
    </r>
    <r>
      <rPr>
        <sz val="11"/>
        <color rgb="FF000000"/>
        <rFont val="Calibri"/>
      </rPr>
      <t xml:space="preserve">
</t>
    </r>
    <r>
      <rPr>
        <sz val="11"/>
        <color rgb="FF000000"/>
        <rFont val="Calibri"/>
      </rPr>
      <t>MySQL Error 1045: Access denied for user 'notauser'@'localhost' (using password: YES)</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Note, "status": 1045  for each indicates failed attempt.</t>
    </r>
    <r>
      <rPr>
        <sz val="11"/>
        <color rgb="FF000000"/>
        <rFont val="Calibri"/>
      </rPr>
      <t xml:space="preserve">
</t>
    </r>
    <r>
      <rPr>
        <sz val="11"/>
        <color rgb="FF000000"/>
        <rFont val="Calibri"/>
      </rPr>
      <t xml:space="preserve">sudo cat  &lt;directory where audit log files are located&gt;/audit.log | egrep notauser </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notauser</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 "timestamp": "2020-08-21 17:54:08", "id": 0, "class": "connection", "event": "connect", "connection_id": 20, "account": { "user": "", "host": "localhost" }, "login": { "user": "notauser", "os": "", "ip": "::1", "proxy": "" }, "connection_data": { "connection_type": "plugin", "status": 1045, "db": "" } },</t>
    </r>
  </si>
  <si>
    <t>V-235127</t>
  </si>
  <si>
    <r>
      <rPr>
        <sz val="11"/>
        <rFont val="Calibri"/>
      </rPr>
      <t>The MySQL Database Server 8.0 must generate audit records for all privileged activities or other system-level access.</t>
    </r>
  </si>
  <si>
    <r>
      <rPr>
        <sz val="11"/>
        <color rgb="FF000000"/>
        <rFont val="Calibri"/>
      </rPr>
      <t>Configure the MySQL Database Server to audit for all privileged activities or other system-level access.</t>
    </r>
    <r>
      <rPr>
        <sz val="11"/>
        <color rgb="FF000000"/>
        <rFont val="Calibri"/>
      </rPr>
      <t xml:space="preserve">
</t>
    </r>
    <r>
      <rPr>
        <sz val="11"/>
        <color rgb="FF000000"/>
        <rFont val="Calibri"/>
      </rPr>
      <t xml:space="preserve">Add the following events to the MySQL Server Audit: </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r>
      <rPr>
        <sz val="11"/>
        <color rgb="FF000000"/>
        <rFont val="Calibri"/>
      </rPr>
      <t xml:space="preserve">
</t>
    </r>
    <r>
      <rPr>
        <sz val="11"/>
        <color rgb="FF000000"/>
        <rFont val="Calibri"/>
      </rPr>
      <t>See the supplemental file "MySQL80Audit.sql".</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</si>
  <si>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 SQL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audit logging may be achieved by means of Database Management System (DBMS) auditing features, database triggers, other mechanisms, or a combination of these.</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</si>
  <si>
    <r>
      <rPr>
        <sz val="11"/>
        <color rgb="FF000000"/>
        <rFont val="Calibri"/>
      </rPr>
      <t>Review the system documentation to determine if MySQL Server is required to audit for all privileged activities or other system-level access.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values. It will show filters for events of the type of the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</si>
  <si>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V-235128</t>
  </si>
  <si>
    <r>
      <rPr>
        <sz val="11"/>
        <rFont val="Calibri"/>
      </rPr>
      <t>The MySQL Database Server 8.0 must generate audit records when unsuccessful attempts to execute privileged activities or other system-level access occur.</t>
    </r>
  </si>
  <si>
    <r>
      <rPr>
        <sz val="11"/>
        <color rgb="FF000000"/>
        <rFont val="Calibri"/>
      </rPr>
      <t>Configure the MySQL Database Server to audit for unsuccessful attempts to execute privileged activities or other system-level access.</t>
    </r>
    <r>
      <rPr>
        <sz val="11"/>
        <color rgb="FF000000"/>
        <rFont val="Calibri"/>
      </rPr>
      <t xml:space="preserve">
</t>
    </r>
    <r>
      <rPr>
        <sz val="11"/>
        <color rgb="FF000000"/>
        <rFont val="Calibri"/>
      </rPr>
      <t xml:space="preserve">Add the following events to the MySQL Server Audit: </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r>
      <rPr>
        <sz val="11"/>
        <color rgb="FF000000"/>
        <rFont val="Calibri"/>
      </rPr>
      <t xml:space="preserve">
</t>
    </r>
    <r>
      <rPr>
        <sz val="11"/>
        <color rgb="FF000000"/>
        <rFont val="Calibri"/>
      </rPr>
      <t>See the supplemental file "MySQL80Audit.sql".</t>
    </r>
  </si>
  <si>
    <r>
      <rPr>
        <sz val="11"/>
        <color rgb="FF000000"/>
        <rFont val="Calibri"/>
      </rPr>
      <t xml:space="preserve">Without tracking privileged activity, it would be difficult to establish, correlate, and investigate the events relating to an incident or identify those responsible for one.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A privileged function in this context is any operation that modifies the structure of the database, its built-in logic, or its security settings. This would include all Data Definition Language (DDL) statements and all security-related statements. In an SQL environment, it encompasses, but is not necessarily limited to:</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Note that it is particularly important to audit, and tightly control, any action that weakens the implementation of this requirement itself, since the objective is to have a complete audit trail of all administrative activity.</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</si>
  <si>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audit for unsuccessful attempts to execute privileged activities or other system-level access.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Determine if rules are in place to capture the following types of commands related to permissions by running:</t>
    </r>
    <r>
      <rPr>
        <sz val="11"/>
        <color rgb="FF000000"/>
        <rFont val="Calibri"/>
      </rPr>
      <t xml:space="preserve">
</t>
    </r>
    <r>
      <rPr>
        <sz val="11"/>
        <color rgb="FF000000"/>
        <rFont val="Calibri"/>
      </rPr>
      <t>select * from mysql.audit_log_filter;</t>
    </r>
    <r>
      <rPr>
        <sz val="11"/>
        <color rgb="FF000000"/>
        <rFont val="Calibri"/>
      </rPr>
      <t xml:space="preserve">
</t>
    </r>
    <r>
      <rPr>
        <sz val="11"/>
        <color rgb="FF000000"/>
        <rFont val="Calibri"/>
      </rPr>
      <t>If the template SQL filter was used, it will have the name log_stig.</t>
    </r>
    <r>
      <rPr>
        <sz val="11"/>
        <color rgb="FF000000"/>
        <rFont val="Calibri"/>
      </rPr>
      <t xml:space="preserve">
</t>
    </r>
    <r>
      <rPr>
        <sz val="11"/>
        <color rgb="FF000000"/>
        <rFont val="Calibri"/>
      </rPr>
      <t>Review the filter values it will show filters for events of type of the field general_sql_command.str for the following SQL statement types:</t>
    </r>
    <r>
      <rPr>
        <sz val="11"/>
        <color rgb="FF000000"/>
        <rFont val="Calibri"/>
      </rPr>
      <t xml:space="preserve">
</t>
    </r>
    <r>
      <rPr>
        <sz val="11"/>
        <color rgb="FF000000"/>
        <rFont val="Calibri"/>
      </rPr>
      <t>grant</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t>
    </r>
    <r>
      <rPr>
        <sz val="11"/>
        <color rgb="FF000000"/>
        <rFont val="Calibri"/>
      </rPr>
      <t xml:space="preserve">
</t>
    </r>
    <r>
      <rPr>
        <sz val="11"/>
        <color rgb="FF000000"/>
        <rFont val="Calibri"/>
      </rPr>
      <t>revoke_all</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create_role</t>
    </r>
    <r>
      <rPr>
        <sz val="11"/>
        <color rgb="FF000000"/>
        <rFont val="Calibri"/>
      </rPr>
      <t xml:space="preserve">
</t>
    </r>
    <r>
      <rPr>
        <sz val="11"/>
        <color rgb="FF000000"/>
        <rFont val="Calibri"/>
      </rPr>
      <t>drop_role</t>
    </r>
    <r>
      <rPr>
        <sz val="11"/>
        <color rgb="FF000000"/>
        <rFont val="Calibri"/>
      </rPr>
      <t xml:space="preserve">
</t>
    </r>
    <r>
      <rPr>
        <sz val="11"/>
        <color rgb="FF000000"/>
        <rFont val="Calibri"/>
      </rPr>
      <t>grant_roles</t>
    </r>
    <r>
      <rPr>
        <sz val="11"/>
        <color rgb="FF000000"/>
        <rFont val="Calibri"/>
      </rPr>
      <t xml:space="preserve">
</t>
    </r>
    <r>
      <rPr>
        <sz val="11"/>
        <color rgb="FF000000"/>
        <rFont val="Calibri"/>
      </rPr>
      <t>revoke_roles</t>
    </r>
    <r>
      <rPr>
        <sz val="11"/>
        <color rgb="FF000000"/>
        <rFont val="Calibri"/>
      </rPr>
      <t xml:space="preserve">
</t>
    </r>
    <r>
      <rPr>
        <sz val="11"/>
        <color rgb="FF000000"/>
        <rFont val="Calibri"/>
      </rPr>
      <t>set_role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alter_user</t>
    </r>
    <r>
      <rPr>
        <sz val="11"/>
        <color rgb="FF000000"/>
        <rFont val="Calibri"/>
      </rPr>
      <t xml:space="preserve">
</t>
    </r>
    <r>
      <rPr>
        <sz val="11"/>
        <color rgb="FF000000"/>
        <rFont val="Calibri"/>
      </rPr>
      <t>alter_user_default_role</t>
    </r>
    <r>
      <rPr>
        <sz val="11"/>
        <color rgb="FF000000"/>
        <rFont val="Calibri"/>
      </rPr>
      <t xml:space="preserve">
</t>
    </r>
    <r>
      <rPr>
        <sz val="11"/>
        <color rgb="FF000000"/>
        <rFont val="Calibri"/>
      </rPr>
      <t>create_user</t>
    </r>
    <r>
      <rPr>
        <sz val="11"/>
        <color rgb="FF000000"/>
        <rFont val="Calibri"/>
      </rPr>
      <t xml:space="preserve">
</t>
    </r>
    <r>
      <rPr>
        <sz val="11"/>
        <color rgb="FF000000"/>
        <rFont val="Calibri"/>
      </rPr>
      <t>drop_user</t>
    </r>
    <r>
      <rPr>
        <sz val="11"/>
        <color rgb="FF000000"/>
        <rFont val="Calibri"/>
      </rPr>
      <t xml:space="preserve">
</t>
    </r>
    <r>
      <rPr>
        <sz val="11"/>
        <color rgb="FF000000"/>
        <rFont val="Calibri"/>
      </rPr>
      <t>rename_user</t>
    </r>
    <r>
      <rPr>
        <sz val="11"/>
        <color rgb="FF000000"/>
        <rFont val="Calibri"/>
      </rPr>
      <t xml:space="preserve">
</t>
    </r>
    <r>
      <rPr>
        <sz val="11"/>
        <color rgb="FF000000"/>
        <rFont val="Calibri"/>
      </rPr>
      <t>show_create_user</t>
    </r>
  </si>
  <si>
    <t>V-235129</t>
  </si>
  <si>
    <r>
      <rPr>
        <sz val="11"/>
        <rFont val="Calibri"/>
      </rPr>
      <t>The MySQL Database Server 8.0 must generate audit records showing starting and ending time for user access to the database(s).</t>
    </r>
  </si>
  <si>
    <r>
      <rPr>
        <sz val="11"/>
        <color rgb="FF000000"/>
        <rFont val="Calibri"/>
      </rPr>
      <t xml:space="preserve">For completeness of forensic analysis, it is necessary to know how long a user's (or other principal's) connection to the Database Management System (DBMS) lasts. This can be achieved by recording disconnections, in addition to logons/connections, in the audit logs.  </t>
    </r>
    <r>
      <rPr>
        <sz val="11"/>
        <color rgb="FF000000"/>
        <rFont val="Calibri"/>
      </rPr>
      <t xml:space="preserve">
</t>
    </r>
    <r>
      <rPr>
        <sz val="11"/>
        <color rgb="FF000000"/>
        <rFont val="Calibri"/>
      </rPr>
      <t>Disconnection may be initiated by the user or forced by the system (as in a timeout) or result from a system or network failure. To the greatest extent possible, all disconnections must be logged.</t>
    </r>
  </si>
  <si>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 xml:space="preserve">To check if the audit filters that are in place are generating records when successful logons or connections occur, log in to MySQL and then log out. </t>
    </r>
    <r>
      <rPr>
        <sz val="11"/>
        <color rgb="FF000000"/>
        <rFont val="Calibri"/>
      </rPr>
      <t xml:space="preserve">
</t>
    </r>
    <r>
      <rPr>
        <sz val="11"/>
        <color rgb="FF000000"/>
        <rFont val="Calibri"/>
      </rPr>
      <t>Below is an example using MySQL Shell:</t>
    </r>
    <r>
      <rPr>
        <sz val="11"/>
        <color rgb="FF000000"/>
        <rFont val="Calibri"/>
      </rPr>
      <t xml:space="preserve">
</t>
    </r>
    <r>
      <rPr>
        <sz val="11"/>
        <color rgb="FF000000"/>
        <rFont val="Calibri"/>
      </rPr>
      <t>% mysqlsh —sql</t>
    </r>
    <r>
      <rPr>
        <sz val="11"/>
        <color rgb="FF000000"/>
        <rFont val="Calibri"/>
      </rPr>
      <t xml:space="preserve">
</t>
    </r>
    <r>
      <rPr>
        <sz val="11"/>
        <color rgb="FF000000"/>
        <rFont val="Calibri"/>
      </rPr>
      <t xml:space="preserve"> MySQL  SQL &gt; \connect newuser@localhost</t>
    </r>
    <r>
      <rPr>
        <sz val="11"/>
        <color rgb="FF000000"/>
        <rFont val="Calibri"/>
      </rPr>
      <t xml:space="preserve">
</t>
    </r>
    <r>
      <rPr>
        <sz val="11"/>
        <color rgb="FF000000"/>
        <rFont val="Calibri"/>
      </rPr>
      <t>Creating a session to 'newuser@localhost'</t>
    </r>
    <r>
      <rPr>
        <sz val="11"/>
        <color rgb="FF000000"/>
        <rFont val="Calibri"/>
      </rPr>
      <t xml:space="preserve">
</t>
    </r>
    <r>
      <rPr>
        <sz val="11"/>
        <color rgb="FF000000"/>
        <rFont val="Calibri"/>
      </rPr>
      <t xml:space="preserve"> MySQL  localhost:33060+ ssl  SQL &gt; \quit</t>
    </r>
    <r>
      <rPr>
        <sz val="11"/>
        <color rgb="FF000000"/>
        <rFont val="Calibri"/>
      </rPr>
      <t xml:space="preserve">
</t>
    </r>
    <r>
      <rPr>
        <sz val="11"/>
        <color rgb="FF000000"/>
        <rFont val="Calibri"/>
      </rPr>
      <t>Bye!</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"status": 0 for each indicates successful.</t>
    </r>
    <r>
      <rPr>
        <sz val="11"/>
        <color rgb="FF000000"/>
        <rFont val="Calibri"/>
      </rPr>
      <t xml:space="preserve">
</t>
    </r>
    <r>
      <rPr>
        <sz val="11"/>
        <color rgb="FF000000"/>
        <rFont val="Calibri"/>
      </rPr>
      <t>"connection_id": 19 is the same as the connections process id and there will be matching disconnect event with the same connection_id number. This can be used to differentiate multiple connections using the same login.</t>
    </r>
    <r>
      <rPr>
        <sz val="11"/>
        <color rgb="FF000000"/>
        <rFont val="Calibri"/>
      </rPr>
      <t xml:space="preserve">
</t>
    </r>
    <r>
      <rPr>
        <sz val="11"/>
        <color rgb="FF000000"/>
        <rFont val="Calibri"/>
      </rPr>
      <t>Each connect and disconnect has a timestamp tag with the time in Coordinated Universal Time (UTC).</t>
    </r>
    <r>
      <rPr>
        <sz val="11"/>
        <color rgb="FF000000"/>
        <rFont val="Calibri"/>
      </rPr>
      <t xml:space="preserve">
</t>
    </r>
    <r>
      <rPr>
        <sz val="11"/>
        <color rgb="FF000000"/>
        <rFont val="Calibri"/>
      </rPr>
      <t>sudo cat  &lt;directory where audit log files are located&gt;/audit.log | egrep  "\"event\": \”connect\""</t>
    </r>
    <r>
      <rPr>
        <sz val="11"/>
        <color rgb="FF000000"/>
        <rFont val="Calibri"/>
      </rPr>
      <t xml:space="preserve">
</t>
    </r>
    <r>
      <rPr>
        <sz val="11"/>
        <color rgb="FF000000"/>
        <rFont val="Calibri"/>
      </rPr>
      <t>For example if the values returned by - "select @@datadir, @@audit_log_file; " are  /usr/local/mysql/data/,  audit.log</t>
    </r>
    <r>
      <rPr>
        <sz val="11"/>
        <color rgb="FF000000"/>
        <rFont val="Calibri"/>
      </rPr>
      <t xml:space="preserve">
</t>
    </r>
    <r>
      <rPr>
        <sz val="11"/>
        <color rgb="FF000000"/>
        <rFont val="Calibri"/>
      </rPr>
      <t>sudo cat  /usr/local/mysql/data/audit.log |egrep "\"event\": \”connect\""</t>
    </r>
    <r>
      <rPr>
        <sz val="11"/>
        <color rgb="FF000000"/>
        <rFont val="Calibri"/>
      </rPr>
      <t xml:space="preserve">
</t>
    </r>
    <r>
      <rPr>
        <sz val="11"/>
        <color rgb="FF000000"/>
        <rFont val="Calibri"/>
      </rPr>
      <t>The audit data will look similar to the example below:</t>
    </r>
    <r>
      <rPr>
        <sz val="11"/>
        <color rgb="FF000000"/>
        <rFont val="Calibri"/>
      </rPr>
      <t xml:space="preserve">
</t>
    </r>
    <r>
      <rPr>
        <sz val="11"/>
        <color rgb="FF000000"/>
        <rFont val="Calibri"/>
      </rPr>
      <t>Logging in - connecting</t>
    </r>
    <r>
      <rPr>
        <sz val="11"/>
        <color rgb="FF000000"/>
        <rFont val="Calibri"/>
      </rPr>
      <t xml:space="preserve">
</t>
    </r>
    <r>
      <rPr>
        <sz val="11"/>
        <color rgb="FF000000"/>
        <rFont val="Calibri"/>
      </rPr>
      <t>{ "timestamp": "2020-08-21 17:47:09", "id": 0, "class": "connection", "event": "connect", "connection_id": 19, "account": { "user": "newuser", "host": "localhost" }, "login": { "user": "newuser", "os": "", "ip": "::1", "proxy": "" }, "connection_data": { "connection_type": "plugin", "status": 0, "db": "" } },</t>
    </r>
    <r>
      <rPr>
        <sz val="11"/>
        <color rgb="FF000000"/>
        <rFont val="Calibri"/>
      </rPr>
      <t xml:space="preserve">
</t>
    </r>
    <r>
      <rPr>
        <sz val="11"/>
        <color rgb="FF000000"/>
        <rFont val="Calibri"/>
      </rPr>
      <t>Logging out - disconnection</t>
    </r>
    <r>
      <rPr>
        <sz val="11"/>
        <color rgb="FF000000"/>
        <rFont val="Calibri"/>
      </rPr>
      <t xml:space="preserve">
</t>
    </r>
    <r>
      <rPr>
        <sz val="11"/>
        <color rgb="FF000000"/>
        <rFont val="Calibri"/>
      </rPr>
      <t>sudo cat  &lt;directory where audit log files are located&gt;/audit.log | egrep  "\"event\": \"disconnect\”"</t>
    </r>
    <r>
      <rPr>
        <sz val="11"/>
        <color rgb="FF000000"/>
        <rFont val="Calibri"/>
      </rPr>
      <t xml:space="preserve">
</t>
    </r>
    <r>
      <rPr>
        <sz val="11"/>
        <color rgb="FF000000"/>
        <rFont val="Calibri"/>
      </rPr>
      <t>{ "timestamp": "2020-08-21 17:47:11", "id": 1, "class": "connection", "event": "disconnect", "connection_id": 19, "account": { "user": "newuser", "host": "localhost" }, "login": { "user": "newuser", "os": "", "ip": "::1", "proxy": "" }, "connection_data": { "connection_type": "plugin" } },</t>
    </r>
  </si>
  <si>
    <t>V-235130</t>
  </si>
  <si>
    <r>
      <rPr>
        <sz val="11"/>
        <rFont val="Calibri"/>
      </rPr>
      <t>The MySQL Database Server 8.0 must generate audit records when concurrent logons/connections by the same user from different workstations.</t>
    </r>
  </si>
  <si>
    <r>
      <rPr>
        <sz val="11"/>
        <color rgb="FF000000"/>
        <rFont val="Calibri"/>
      </rPr>
      <t>If currently required, configure the MySQL Database Server to produce audit records when connections occur.</t>
    </r>
    <r>
      <rPr>
        <sz val="11"/>
        <color rgb="FF000000"/>
        <rFont val="Calibri"/>
      </rPr>
      <t xml:space="preserve">
</t>
    </r>
    <r>
      <rPr>
        <sz val="11"/>
        <color rgb="FF000000"/>
        <rFont val="Calibri"/>
      </rPr>
      <t>See the supplemental file "MySQL80Audit.sql".</t>
    </r>
  </si>
  <si>
    <r>
      <rPr>
        <sz val="11"/>
        <color rgb="FF000000"/>
        <rFont val="Calibri"/>
      </rPr>
      <t>For completeness of forensic analysis, it is necessary to track who logs on to the Database Management System (DBMS).</t>
    </r>
    <r>
      <rPr>
        <sz val="11"/>
        <color rgb="FF000000"/>
        <rFont val="Calibri"/>
      </rPr>
      <t xml:space="preserve">
</t>
    </r>
    <r>
      <rPr>
        <sz val="11"/>
        <color rgb="FF000000"/>
        <rFont val="Calibri"/>
      </rPr>
      <t>Concurrent connections by the same user from multiple workstations may be valid use of the system; or such connections may be due to improper circumvention of the requirement to use the CAC for authentication; or they may indicate unauthorized account sharing; or they may be because an account has been compromised.</t>
    </r>
    <r>
      <rPr>
        <sz val="11"/>
        <color rgb="FF000000"/>
        <rFont val="Calibri"/>
      </rPr>
      <t xml:space="preserve">
</t>
    </r>
    <r>
      <rPr>
        <sz val="11"/>
        <color rgb="FF000000"/>
        <rFont val="Calibri"/>
      </rPr>
      <t>(If the fact of multiple, concurrent logons by a given user can be reliably reconstructed from the log entries for other events (logons/connections; voluntary and involuntary disconnections), then it is not mandatory to create additional log entries specifically for this).</t>
    </r>
  </si>
  <si>
    <r>
      <rPr>
        <sz val="11"/>
        <color rgb="FF000000"/>
        <rFont val="Calibri"/>
      </rPr>
      <t>Review the system documentation to determine if MySQL Server is required to audit the concurrent logons/connections by the same user from different workstations.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that are in place are generating records when multiple connections occur:</t>
    </r>
    <r>
      <rPr>
        <sz val="11"/>
        <color rgb="FF000000"/>
        <rFont val="Calibri"/>
      </rPr>
      <t xml:space="preserve">
</t>
    </r>
    <r>
      <rPr>
        <sz val="11"/>
        <color rgb="FF000000"/>
        <rFont val="Calibri"/>
      </rPr>
      <t>Run multiple connections from the same user without logging out and from different IP addresses.</t>
    </r>
    <r>
      <rPr>
        <sz val="11"/>
        <color rgb="FF000000"/>
        <rFont val="Calibri"/>
      </rPr>
      <t xml:space="preserve">
</t>
    </r>
    <r>
      <rPr>
        <sz val="11"/>
        <color rgb="FF000000"/>
        <rFont val="Calibri"/>
      </rPr>
      <t>Review the audit log:</t>
    </r>
    <r>
      <rPr>
        <sz val="11"/>
        <color rgb="FF000000"/>
        <rFont val="Calibri"/>
      </rPr>
      <t xml:space="preserve">
</t>
    </r>
    <r>
      <rPr>
        <sz val="11"/>
        <color rgb="FF000000"/>
        <rFont val="Calibri"/>
      </rPr>
      <t>sudo cat  &lt;directory where audit log files are located&gt;/audit.log | egrep &lt;username&gt;</t>
    </r>
    <r>
      <rPr>
        <sz val="11"/>
        <color rgb="FF000000"/>
        <rFont val="Calibri"/>
      </rPr>
      <t xml:space="preserve">
</t>
    </r>
    <r>
      <rPr>
        <sz val="11"/>
        <color rgb="FF000000"/>
        <rFont val="Calibri"/>
      </rPr>
      <t>For example if the values returned by - "select @@datadir, @@audit_log_file; " are  /usr/local/mysql/data/,  audit.log and the user is fewconnects then</t>
    </r>
    <r>
      <rPr>
        <sz val="11"/>
        <color rgb="FF000000"/>
        <rFont val="Calibri"/>
      </rPr>
      <t xml:space="preserve">
</t>
    </r>
    <r>
      <rPr>
        <sz val="11"/>
        <color rgb="FF000000"/>
        <rFont val="Calibri"/>
      </rPr>
      <t>sudo cat  /usr/local/mysql/data/audit.log |egrep fewconnects</t>
    </r>
    <r>
      <rPr>
        <sz val="11"/>
        <color rgb="FF000000"/>
        <rFont val="Calibri"/>
      </rPr>
      <t xml:space="preserve">
</t>
    </r>
    <r>
      <rPr>
        <sz val="11"/>
        <color rgb="FF000000"/>
        <rFont val="Calibri"/>
      </rPr>
      <t xml:space="preserve"> { "connection_type": "ssl", "status": 0, "db": "", "connection_attributes": { "_pid": "9132", "_os": "macos10.14", "_platform": "x86_64", "_client_version": "8.0.20", "_client_name": "libmysql", "program_name": "mysqlsh" } } },</t>
    </r>
    <r>
      <rPr>
        <sz val="11"/>
        <color rgb="FF000000"/>
        <rFont val="Calibri"/>
      </rPr>
      <t xml:space="preserve">
</t>
    </r>
    <r>
      <rPr>
        <sz val="11"/>
        <color rgb="FF000000"/>
        <rFont val="Calibri"/>
      </rPr>
      <t>{ "timestamp": "2020-08-31 18:03:41", "id": 0, "class": "connection", "event": "connect", "connection_id": 28, "account": { "user": "fewconnects", "host": "localhost" }, "login": { "user": "fewconnects", "os": "", "ip": "", "proxy": "" }, "connection_data": { "connection_type": "ssl", "status": 0, "db": "", "connection_attributes": { "_pid": "9132", "_os": "macos10.14", "_platform": "x86_64", "_client_version": "8.0.20", "_client_name": "libmysql", "program_name": "mysqlsh" } } }</t>
    </r>
    <r>
      <rPr>
        <sz val="11"/>
        <color rgb="FF000000"/>
        <rFont val="Calibri"/>
      </rPr>
      <t xml:space="preserve">
</t>
    </r>
    <r>
      <rPr>
        <sz val="11"/>
        <color rgb="FF000000"/>
        <rFont val="Calibri"/>
      </rPr>
      <t>{ "timestamp": "2020-08-31 18:11:05", "id": 12, "class": "connection", "event": "connect", "connection_id": 38, "account": { "user": "fewconnects", "host": "localhost" }, "login": { "user": "fewconnects", "os": "", "ip": "93.122.141.147", "proxy": "" }, "connection_data": { "connection_type": "ssl", "status": 0, "db": "", "connection_attributes": { "_pid": "903", "_os": "macos10.15", "_platform": "x86_64", "_client_version": "8.0.20", "_client_name": "libmysql", "program_name": "MySQLWorkbench" } } },</t>
    </r>
    <r>
      <rPr>
        <sz val="11"/>
        <color rgb="FF000000"/>
        <rFont val="Calibri"/>
      </rPr>
      <t xml:space="preserve">
</t>
    </r>
    <r>
      <rPr>
        <sz val="11"/>
        <color rgb="FF000000"/>
        <rFont val="Calibri"/>
      </rPr>
      <t>Note that each connection has a different connection_id - indicating distinctly auditing multiple connections. Here there are connections from mysqlsh and MySQLWorkbench; the event type is "event": “connect” and the "user": "fewconnects", "os": "", "ip": “127.0.0.1” and "login": { "user": "fewconnects", "os": "", "ip": “93.122.141.147” - that is with different IPs from the different workstations.</t>
    </r>
    <r>
      <rPr>
        <sz val="11"/>
        <color rgb="FF000000"/>
        <rFont val="Calibri"/>
      </rPr>
      <t xml:space="preserve">
</t>
    </r>
    <r>
      <rPr>
        <sz val="11"/>
        <color rgb="FF000000"/>
        <rFont val="Calibri"/>
      </rPr>
      <t>If the audit events are not present, this is a finding.</t>
    </r>
    <r>
      <rPr>
        <sz val="11"/>
        <color rgb="FF000000"/>
        <rFont val="Calibri"/>
      </rPr>
      <t xml:space="preserve">
</t>
    </r>
    <r>
      <rPr>
        <sz val="11"/>
        <color rgb="FF000000"/>
        <rFont val="Calibri"/>
      </rPr>
      <t>If currently required, configure the MySQL Database Server to produce audit records when connections occur.</t>
    </r>
    <r>
      <rPr>
        <sz val="11"/>
        <color rgb="FF000000"/>
        <rFont val="Calibri"/>
      </rPr>
      <t xml:space="preserve">
</t>
    </r>
    <r>
      <rPr>
        <sz val="11"/>
        <color rgb="FF000000"/>
        <rFont val="Calibri"/>
      </rPr>
      <t>See the supplemental file "MySQL80Audit.sql".</t>
    </r>
  </si>
  <si>
    <t>V-235131</t>
  </si>
  <si>
    <r>
      <rPr>
        <sz val="11"/>
        <rFont val="Calibri"/>
      </rPr>
      <t>The MySQL Database Server 8.0 must be able to generate audit records when successful accesses to objects occur.</t>
    </r>
  </si>
  <si>
    <r>
      <rPr>
        <sz val="11"/>
        <color rgb="FF000000"/>
        <rFont val="Calibri"/>
      </rPr>
      <t xml:space="preserve">Configure the MySQL Database Server to audit when successful accesses to objects occur. </t>
    </r>
    <r>
      <rPr>
        <sz val="11"/>
        <color rgb="FF000000"/>
        <rFont val="Calibri"/>
      </rPr>
      <t xml:space="preserve">
</t>
    </r>
    <r>
      <rPr>
        <sz val="11"/>
        <color rgb="FF000000"/>
        <rFont val="Calibri"/>
      </rPr>
      <t>See the supplemental file "MySQL80Audit.sql".</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</si>
  <si>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an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</si>
  <si>
    <r>
      <rPr>
        <sz val="11"/>
        <color rgb="FF000000"/>
        <rFont val="Calibri"/>
      </rPr>
      <t>Review the system documentation to determine if MySQL Server is required to generate audit records when successful accesses to objects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to audit when certain objects are accessed:</t>
    </r>
    <r>
      <rPr>
        <sz val="11"/>
        <color rgb="FF000000"/>
        <rFont val="Calibri"/>
      </rPr>
      <t xml:space="preserve">
</t>
    </r>
    <r>
      <rPr>
        <sz val="11"/>
        <color rgb="FF000000"/>
        <rFont val="Calibri"/>
      </rPr>
      <t>Run a query and other access types on that object.</t>
    </r>
    <r>
      <rPr>
        <sz val="11"/>
        <color rgb="FF000000"/>
        <rFont val="Calibri"/>
      </rPr>
      <t xml:space="preserve">
</t>
    </r>
    <r>
      <rPr>
        <sz val="11"/>
        <color rgb="FF000000"/>
        <rFont val="Calibri"/>
      </rPr>
      <t>select * from &lt;schemaname&gt;/&lt;tablename&gt;;</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&lt;tablename&gt;</t>
    </r>
    <r>
      <rPr>
        <sz val="11"/>
        <color rgb="FF000000"/>
        <rFont val="Calibri"/>
      </rPr>
      <t xml:space="preserve">
</t>
    </r>
    <r>
      <rPr>
        <sz val="11"/>
        <color rgb="FF000000"/>
        <rFont val="Calibri"/>
      </rPr>
      <t xml:space="preserve">For example if the values returned by "select @@datadir, @@audit_log_file; " are  /usr/local/mysql/data/,  audit.log </t>
    </r>
    <r>
      <rPr>
        <sz val="11"/>
        <color rgb="FF000000"/>
        <rFont val="Calibri"/>
      </rPr>
      <t xml:space="preserve">
</t>
    </r>
    <r>
      <rPr>
        <sz val="11"/>
        <color rgb="FF000000"/>
        <rFont val="Calibri"/>
      </rPr>
      <t>sudo cat  /usr/local/mysql/data/audit.log |egrep &lt;tablename&gt;</t>
    </r>
    <r>
      <rPr>
        <sz val="11"/>
        <color rgb="FF000000"/>
        <rFont val="Calibri"/>
      </rPr>
      <t xml:space="preserve">
</t>
    </r>
    <r>
      <rPr>
        <sz val="11"/>
        <color rgb="FF000000"/>
        <rFont val="Calibri"/>
      </rPr>
      <t>If the audit event is not present, this is a finding.</t>
    </r>
  </si>
  <si>
    <t>V-235132</t>
  </si>
  <si>
    <r>
      <rPr>
        <sz val="11"/>
        <rFont val="Calibri"/>
      </rPr>
      <t>The MySQL Database Server 8.0 must generate audit records when unsuccessful accesses to objects occur.</t>
    </r>
  </si>
  <si>
    <r>
      <rPr>
        <sz val="11"/>
        <color rgb="FF000000"/>
        <rFont val="Calibri"/>
      </rPr>
      <t xml:space="preserve">Configure the MySQL Database Server to audit when unsuccessful accesses to objects occur. </t>
    </r>
    <r>
      <rPr>
        <sz val="11"/>
        <color rgb="FF000000"/>
        <rFont val="Calibri"/>
      </rPr>
      <t xml:space="preserve">
</t>
    </r>
    <r>
      <rPr>
        <sz val="11"/>
        <color rgb="FF000000"/>
        <rFont val="Calibri"/>
      </rPr>
      <t>See the supplemental file "MySQL80Audit.sql".</t>
    </r>
  </si>
  <si>
    <r>
      <rPr>
        <sz val="11"/>
        <color rgb="FF000000"/>
        <rFont val="Calibri"/>
      </rPr>
      <t xml:space="preserve">Without tracking all or selected types of access to all or selected objects (tables, views, procedures, functions, etc.), it would be difficult to establish, correlate, and investigate the events relating to an incident or identify those responsible for one. </t>
    </r>
    <r>
      <rPr>
        <sz val="11"/>
        <color rgb="FF000000"/>
        <rFont val="Calibri"/>
      </rPr>
      <t xml:space="preserve">
</t>
    </r>
    <r>
      <rPr>
        <sz val="11"/>
        <color rgb="FF000000"/>
        <rFont val="Calibri"/>
      </rPr>
      <t>In a SQL environment, types of access include, but are not necessarily limited to:</t>
    </r>
    <r>
      <rPr>
        <sz val="11"/>
        <color rgb="FF000000"/>
        <rFont val="Calibri"/>
      </rPr>
      <t xml:space="preserve">
</t>
    </r>
    <r>
      <rPr>
        <sz val="11"/>
        <color rgb="FF000000"/>
        <rFont val="Calibri"/>
      </rPr>
      <t>SELECT</t>
    </r>
    <r>
      <rPr>
        <sz val="11"/>
        <color rgb="FF000000"/>
        <rFont val="Calibri"/>
      </rPr>
      <t xml:space="preserve">
</t>
    </r>
    <r>
      <rPr>
        <sz val="11"/>
        <color rgb="FF000000"/>
        <rFont val="Calibri"/>
      </rPr>
      <t>INSERT</t>
    </r>
    <r>
      <rPr>
        <sz val="11"/>
        <color rgb="FF000000"/>
        <rFont val="Calibri"/>
      </rPr>
      <t xml:space="preserve">
</t>
    </r>
    <r>
      <rPr>
        <sz val="11"/>
        <color rgb="FF000000"/>
        <rFont val="Calibri"/>
      </rPr>
      <t>UPDATE</t>
    </r>
    <r>
      <rPr>
        <sz val="11"/>
        <color rgb="FF000000"/>
        <rFont val="Calibri"/>
      </rPr>
      <t xml:space="preserve">
</t>
    </r>
    <r>
      <rPr>
        <sz val="11"/>
        <color rgb="FF000000"/>
        <rFont val="Calibri"/>
      </rPr>
      <t>DELETE</t>
    </r>
    <r>
      <rPr>
        <sz val="11"/>
        <color rgb="FF000000"/>
        <rFont val="Calibri"/>
      </rPr>
      <t xml:space="preserve">
</t>
    </r>
    <r>
      <rPr>
        <sz val="11"/>
        <color rgb="FF000000"/>
        <rFont val="Calibri"/>
      </rPr>
      <t>EXECUTE</t>
    </r>
    <r>
      <rPr>
        <sz val="11"/>
        <color rgb="FF000000"/>
        <rFont val="Calibri"/>
      </rPr>
      <t xml:space="preserve">
</t>
    </r>
    <r>
      <rPr>
        <sz val="11"/>
        <color rgb="FF000000"/>
        <rFont val="Calibri"/>
      </rPr>
      <t>To aid in diagnosis, it is necessary to keep track of failed attempts in addition to the successful ones.</t>
    </r>
  </si>
  <si>
    <r>
      <rPr>
        <sz val="11"/>
        <color rgb="FF000000"/>
        <rFont val="Calibri"/>
      </rPr>
      <t>Review the system documentation to determine if MySQL Server is required to generate audit records when unsuccessful accesses to objects occur.</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to audit when certain objects access is unsuccessful:</t>
    </r>
    <r>
      <rPr>
        <sz val="11"/>
        <color rgb="FF000000"/>
        <rFont val="Calibri"/>
      </rPr>
      <t xml:space="preserve">
</t>
    </r>
    <r>
      <rPr>
        <sz val="11"/>
        <color rgb="FF000000"/>
        <rFont val="Calibri"/>
      </rPr>
      <t>Connect a user without access to an object.</t>
    </r>
    <r>
      <rPr>
        <sz val="11"/>
        <color rgb="FF000000"/>
        <rFont val="Calibri"/>
      </rPr>
      <t xml:space="preserve">
</t>
    </r>
    <r>
      <rPr>
        <sz val="11"/>
        <color rgb="FF000000"/>
        <rFont val="Calibri"/>
      </rPr>
      <t>Run a failed query or other failed access types on that object.</t>
    </r>
    <r>
      <rPr>
        <sz val="11"/>
        <color rgb="FF000000"/>
        <rFont val="Calibri"/>
      </rPr>
      <t xml:space="preserve">
</t>
    </r>
    <r>
      <rPr>
        <sz val="11"/>
        <color rgb="FF000000"/>
        <rFont val="Calibri"/>
      </rPr>
      <t>select * from &lt;schemaname&gt;/&lt;tablename&gt;;</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located&gt;/audit.log|egrep &lt;tablename&gt;</t>
    </r>
    <r>
      <rPr>
        <sz val="11"/>
        <color rgb="FF000000"/>
        <rFont val="Calibri"/>
      </rPr>
      <t xml:space="preserve">
</t>
    </r>
    <r>
      <rPr>
        <sz val="11"/>
        <color rgb="FF000000"/>
        <rFont val="Calibri"/>
      </rPr>
      <t xml:space="preserve">For example if the values returned by "select @@datadir, @@audit_log_file; " are  /usr/local/mysql/data/,  audit.log </t>
    </r>
    <r>
      <rPr>
        <sz val="11"/>
        <color rgb="FF000000"/>
        <rFont val="Calibri"/>
      </rPr>
      <t xml:space="preserve">
</t>
    </r>
    <r>
      <rPr>
        <sz val="11"/>
        <color rgb="FF000000"/>
        <rFont val="Calibri"/>
      </rPr>
      <t>sudo cat  /usr/local/mysql/data/audit.log |egrep &lt;tablename&gt;</t>
    </r>
    <r>
      <rPr>
        <sz val="11"/>
        <color rgb="FF000000"/>
        <rFont val="Calibri"/>
      </rPr>
      <t xml:space="preserve">
</t>
    </r>
    <r>
      <rPr>
        <sz val="11"/>
        <color rgb="FF000000"/>
        <rFont val="Calibri"/>
      </rPr>
      <t>The record will show the failed attempt which is note by a non-zero status value.</t>
    </r>
    <r>
      <rPr>
        <sz val="11"/>
        <color rgb="FF000000"/>
        <rFont val="Calibri"/>
      </rPr>
      <t xml:space="preserve">
</t>
    </r>
    <r>
      <rPr>
        <sz val="11"/>
        <color rgb="FF000000"/>
        <rFont val="Calibri"/>
      </rPr>
      <t>If the audit event is not present, this is a finding.</t>
    </r>
  </si>
  <si>
    <t>V-235133</t>
  </si>
  <si>
    <r>
      <rPr>
        <sz val="11"/>
        <rFont val="Calibri"/>
      </rPr>
      <t>The MySQL Database Server 8.0 must generate audit records for all direct access to the database(s).</t>
    </r>
  </si>
  <si>
    <r>
      <rPr>
        <sz val="11"/>
        <color rgb="FF000000"/>
        <rFont val="Calibri"/>
      </rPr>
      <t>If currently required, configure the MySQL Database Server to produce audit records for all direct access to the database(s).</t>
    </r>
    <r>
      <rPr>
        <sz val="11"/>
        <color rgb="FF000000"/>
        <rFont val="Calibri"/>
      </rPr>
      <t xml:space="preserve">
</t>
    </r>
    <r>
      <rPr>
        <sz val="11"/>
        <color rgb="FF000000"/>
        <rFont val="Calibri"/>
      </rPr>
      <t>See the supplemental file "MySQL80Audit.sql".</t>
    </r>
  </si>
  <si>
    <r>
      <rPr>
        <sz val="11"/>
        <color rgb="FF000000"/>
        <rFont val="Calibri"/>
      </rPr>
      <t>In this context, direct access is any query, command, or call to the Database Management System (DBMS) that comes from any source other than the application(s) that it supports. Examples would be the command line or a database management utility program. The intent is to capture all activity from administrative and non-standard sources.</t>
    </r>
  </si>
  <si>
    <r>
      <rPr>
        <sz val="11"/>
        <color rgb="FF000000"/>
        <rFont val="Calibri"/>
      </rPr>
      <t>Review the system documentation to determine if MySQL Server is required to generate audit records for all direct access to the database(s).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To check if the audit filters in place are generating records to audit all direct access to the database(s):</t>
    </r>
    <r>
      <rPr>
        <sz val="11"/>
        <color rgb="FF000000"/>
        <rFont val="Calibri"/>
      </rPr>
      <t xml:space="preserve">
</t>
    </r>
    <r>
      <rPr>
        <sz val="11"/>
        <color rgb="FF000000"/>
        <rFont val="Calibri"/>
      </rPr>
      <t>Run any access to the database.</t>
    </r>
    <r>
      <rPr>
        <sz val="11"/>
        <color rgb="FF000000"/>
        <rFont val="Calibri"/>
      </rPr>
      <t xml:space="preserve">
</t>
    </r>
    <r>
      <rPr>
        <sz val="11"/>
        <color rgb="FF000000"/>
        <rFont val="Calibri"/>
      </rPr>
      <t>Review the audit log by running the Linux command:</t>
    </r>
    <r>
      <rPr>
        <sz val="11"/>
        <color rgb="FF000000"/>
        <rFont val="Calibri"/>
      </rPr>
      <t xml:space="preserve">
</t>
    </r>
    <r>
      <rPr>
        <sz val="11"/>
        <color rgb="FF000000"/>
        <rFont val="Calibri"/>
      </rPr>
      <t>sudo cat  &lt;directory where audit log files are located&gt;/audit.log</t>
    </r>
    <r>
      <rPr>
        <sz val="11"/>
        <color rgb="FF000000"/>
        <rFont val="Calibri"/>
      </rPr>
      <t xml:space="preserve">
</t>
    </r>
    <r>
      <rPr>
        <sz val="11"/>
        <color rgb="FF000000"/>
        <rFont val="Calibri"/>
      </rPr>
      <t xml:space="preserve">For example if the values returned by - "select @@datadir, @@audit_log_file; " are  /usr/local/mysql/data/,  audit.log </t>
    </r>
    <r>
      <rPr>
        <sz val="11"/>
        <color rgb="FF000000"/>
        <rFont val="Calibri"/>
      </rPr>
      <t xml:space="preserve">
</t>
    </r>
    <r>
      <rPr>
        <sz val="11"/>
        <color rgb="FF000000"/>
        <rFont val="Calibri"/>
      </rPr>
      <t>sudo cat  /usr/local/mysql/data/audit.log</t>
    </r>
    <r>
      <rPr>
        <sz val="11"/>
        <color rgb="FF000000"/>
        <rFont val="Calibri"/>
      </rPr>
      <t xml:space="preserve">
</t>
    </r>
    <r>
      <rPr>
        <sz val="11"/>
        <color rgb="FF000000"/>
        <rFont val="Calibri"/>
      </rPr>
      <t>If the audit events are not present, this is a finding.</t>
    </r>
  </si>
  <si>
    <t>V-235134</t>
  </si>
  <si>
    <r>
      <rPr>
        <sz val="11"/>
        <rFont val="Calibri"/>
      </rPr>
      <t>The MySQL Database Server 8.0, when utilizing PKI-based authentication, must validate certificates by performing RFC 5280-compliant certification path validation.</t>
    </r>
  </si>
  <si>
    <r>
      <rPr>
        <sz val="11"/>
        <color rgb="FF000000"/>
        <rFont val="Calibri"/>
      </rPr>
      <t>Configure the DBMS to validate certificates by constructing a certification path with status information to an accepted trust anchor.</t>
    </r>
    <r>
      <rPr>
        <sz val="11"/>
        <color rgb="FF000000"/>
        <rFont val="Calibri"/>
      </rPr>
      <t xml:space="preserve">
</t>
    </r>
    <r>
      <rPr>
        <sz val="11"/>
        <color rgb="FF000000"/>
        <rFont val="Calibri"/>
      </rPr>
      <t>Configure the database server to support Transport Layer Security (TLS) protocols.</t>
    </r>
    <r>
      <rPr>
        <sz val="11"/>
        <color rgb="FF000000"/>
        <rFont val="Calibri"/>
      </rPr>
      <t xml:space="preserve">
</t>
    </r>
    <r>
      <rPr>
        <sz val="11"/>
        <color rgb="FF000000"/>
        <rFont val="Calibri"/>
      </rPr>
      <t>mysql&gt; set persist require_secure_transport=ON;</t>
    </r>
    <r>
      <rPr>
        <sz val="11"/>
        <color rgb="FF000000"/>
        <rFont val="Calibri"/>
      </rPr>
      <t xml:space="preserve">
</t>
    </r>
    <r>
      <rPr>
        <sz val="11"/>
        <color rgb="FF000000"/>
        <rFont val="Calibri"/>
      </rPr>
      <t>Set system variables on the server side specify DoD approved certificate and key files the server uses when permitting clients to establish encrypted connections:</t>
    </r>
    <r>
      <rPr>
        <sz val="11"/>
        <color rgb="FF000000"/>
        <rFont val="Calibri"/>
      </rPr>
      <t xml:space="preserve">
</t>
    </r>
    <r>
      <rPr>
        <sz val="11"/>
        <color rgb="FF000000"/>
        <rFont val="Calibri"/>
      </rPr>
      <t>ssl_ca: The path name of the Certificate Authority (CA) certificate file. (ssl_capath is similar but specifies the path name of a directory of CA certificate files.)</t>
    </r>
    <r>
      <rPr>
        <sz val="11"/>
        <color rgb="FF000000"/>
        <rFont val="Calibri"/>
      </rPr>
      <t xml:space="preserve">
</t>
    </r>
    <r>
      <rPr>
        <sz val="11"/>
        <color rgb="FF000000"/>
        <rFont val="Calibri"/>
      </rPr>
      <t>ssl_cert: The path name of the server public key certificate file. This certificate can be sent to the client and authenticated against the CA certificate that it has.</t>
    </r>
    <r>
      <rPr>
        <sz val="11"/>
        <color rgb="FF000000"/>
        <rFont val="Calibri"/>
      </rPr>
      <t xml:space="preserve">
</t>
    </r>
    <r>
      <rPr>
        <sz val="11"/>
        <color rgb="FF000000"/>
        <rFont val="Calibri"/>
      </rPr>
      <t>ssl_key: The path name of the server private key file.</t>
    </r>
    <r>
      <rPr>
        <sz val="11"/>
        <color rgb="FF000000"/>
        <rFont val="Calibri"/>
      </rPr>
      <t xml:space="preserve">
</t>
    </r>
    <r>
      <rPr>
        <sz val="11"/>
        <color rgb="FF000000"/>
        <rFont val="Calibri"/>
      </rPr>
      <t>For example, to enable the server for encrypted connections with certificates, start it with these lines in the my.cnf file, changing the file names as necessary:</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ssl_ca=ca.pem</t>
    </r>
    <r>
      <rPr>
        <sz val="11"/>
        <color rgb="FF000000"/>
        <rFont val="Calibri"/>
      </rPr>
      <t xml:space="preserve">
</t>
    </r>
    <r>
      <rPr>
        <sz val="11"/>
        <color rgb="FF000000"/>
        <rFont val="Calibri"/>
      </rPr>
      <t>ssl_cert=server-cert.pem</t>
    </r>
    <r>
      <rPr>
        <sz val="11"/>
        <color rgb="FF000000"/>
        <rFont val="Calibri"/>
      </rPr>
      <t xml:space="preserve">
</t>
    </r>
    <r>
      <rPr>
        <sz val="11"/>
        <color rgb="FF000000"/>
        <rFont val="Calibri"/>
      </rPr>
      <t>ssl_key=server-key.pem</t>
    </r>
    <r>
      <rPr>
        <sz val="11"/>
        <color rgb="FF000000"/>
        <rFont val="Calibri"/>
      </rPr>
      <t xml:space="preserve">
</t>
    </r>
    <r>
      <rPr>
        <sz val="11"/>
        <color rgb="FF000000"/>
        <rFont val="Calibri"/>
      </rPr>
      <t>Alter users to require X509 certificates</t>
    </r>
    <r>
      <rPr>
        <sz val="11"/>
        <color rgb="FF000000"/>
        <rFont val="Calibri"/>
      </rPr>
      <t xml:space="preserve">
</t>
    </r>
    <r>
      <rPr>
        <sz val="11"/>
        <color rgb="FF000000"/>
        <rFont val="Calibri"/>
      </rPr>
      <t>Below is an example to add X509 as a requirement.</t>
    </r>
    <r>
      <rPr>
        <sz val="11"/>
        <color rgb="FF000000"/>
        <rFont val="Calibri"/>
      </rPr>
      <t xml:space="preserve">
</t>
    </r>
    <r>
      <rPr>
        <sz val="11"/>
        <color rgb="FF000000"/>
        <rFont val="Calibri"/>
      </rPr>
      <t>For a new user</t>
    </r>
    <r>
      <rPr>
        <sz val="11"/>
        <color rgb="FF000000"/>
        <rFont val="Calibri"/>
      </rPr>
      <t xml:space="preserve">
</t>
    </r>
    <r>
      <rPr>
        <sz val="11"/>
        <color rgb="FF000000"/>
        <rFont val="Calibri"/>
      </rPr>
      <t>CREATE USER 'jeffrey'@'localhost' REQUIRE X509;</t>
    </r>
    <r>
      <rPr>
        <sz val="11"/>
        <color rgb="FF000000"/>
        <rFont val="Calibri"/>
      </rPr>
      <t xml:space="preserve">
</t>
    </r>
    <r>
      <rPr>
        <sz val="11"/>
        <color rgb="FF000000"/>
        <rFont val="Calibri"/>
      </rPr>
      <t>AND SUBJECT '/C=US/ST=Texas/L=Houston/O=SomeCompany/CN=Johan Smith'</t>
    </r>
    <r>
      <rPr>
        <sz val="11"/>
        <color rgb="FF000000"/>
        <rFont val="Calibri"/>
      </rPr>
      <t xml:space="preserve">
</t>
    </r>
    <r>
      <rPr>
        <sz val="11"/>
        <color rgb="FF000000"/>
        <rFont val="Calibri"/>
      </rPr>
      <t xml:space="preserve">  AND ISSUER '/C=US/ST=Texas/L=Houston/O=SomeCompany/CN=Some CA';</t>
    </r>
    <r>
      <rPr>
        <sz val="11"/>
        <color rgb="FF000000"/>
        <rFont val="Calibri"/>
      </rPr>
      <t xml:space="preserve">
</t>
    </r>
    <r>
      <rPr>
        <sz val="11"/>
        <color rgb="FF000000"/>
        <rFont val="Calibri"/>
      </rPr>
      <t>Or to add to an existing user</t>
    </r>
    <r>
      <rPr>
        <sz val="11"/>
        <color rgb="FF000000"/>
        <rFont val="Calibri"/>
      </rPr>
      <t xml:space="preserve">
</t>
    </r>
    <r>
      <rPr>
        <sz val="11"/>
        <color rgb="FF000000"/>
        <rFont val="Calibri"/>
      </rPr>
      <t>ALTER USER 'johansmith'@'%'</t>
    </r>
    <r>
      <rPr>
        <sz val="11"/>
        <color rgb="FF000000"/>
        <rFont val="Calibri"/>
      </rPr>
      <t xml:space="preserve">
</t>
    </r>
    <r>
      <rPr>
        <sz val="11"/>
        <color rgb="FF000000"/>
        <rFont val="Calibri"/>
      </rPr>
      <t>REQUIRE X509</t>
    </r>
    <r>
      <rPr>
        <sz val="11"/>
        <color rgb="FF000000"/>
        <rFont val="Calibri"/>
      </rPr>
      <t xml:space="preserve">
</t>
    </r>
    <r>
      <rPr>
        <sz val="11"/>
        <color rgb="FF000000"/>
        <rFont val="Calibri"/>
      </rPr>
      <t xml:space="preserve">  AND SUBJECT '/C=US/ST=Texas/L=Houston/O=SomeCompany/CN=Johan Smith'</t>
    </r>
    <r>
      <rPr>
        <sz val="11"/>
        <color rgb="FF000000"/>
        <rFont val="Calibri"/>
      </rPr>
      <t xml:space="preserve">
</t>
    </r>
    <r>
      <rPr>
        <sz val="11"/>
        <color rgb="FF000000"/>
        <rFont val="Calibri"/>
      </rPr>
      <t xml:space="preserve">  AND ISSUER '/C=US/ST=Texas/L=Houston/O=SomeCompany/CN=Some CA';</t>
    </r>
  </si>
  <si>
    <r>
      <rPr>
        <sz val="11"/>
        <color rgb="FF000000"/>
        <rFont val="Calibri"/>
      </rPr>
      <t>The DoD standard for authentication is DoD-approved PKI certificates.</t>
    </r>
    <r>
      <rPr>
        <sz val="11"/>
        <color rgb="FF000000"/>
        <rFont val="Calibri"/>
      </rPr>
      <t xml:space="preserve">
</t>
    </r>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 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Database Management Systems that do not validate certificates by performing RFC 5280-compliant certification path validation are in danger of accepting certificates that are invalid and/or counterfeit. This could allow unauthorized access to the database.</t>
    </r>
  </si>
  <si>
    <r>
      <rPr>
        <sz val="11"/>
        <color rgb="FF000000"/>
        <rFont val="Calibri"/>
      </rPr>
      <t>The database supports PKI-based authentication by using digital certificates over TLS in addition to the native encryption and data integrity capabilities of these protocols.</t>
    </r>
    <r>
      <rPr>
        <sz val="11"/>
        <color rgb="FF000000"/>
        <rFont val="Calibri"/>
      </rPr>
      <t xml:space="preserve">
</t>
    </r>
    <r>
      <rPr>
        <sz val="11"/>
        <color rgb="FF000000"/>
        <rFont val="Calibri"/>
      </rPr>
      <t>Review MySQL Database Server 8.0 configuration to verify DBMS user account certificates are valid by performing RFC 5280-compliant certification path validation.</t>
    </r>
    <r>
      <rPr>
        <sz val="11"/>
        <color rgb="FF000000"/>
        <rFont val="Calibri"/>
      </rPr>
      <t xml:space="preserve">
</t>
    </r>
    <r>
      <rPr>
        <sz val="11"/>
        <color rgb="FF000000"/>
        <rFont val="Calibri"/>
      </rPr>
      <t>Run the following command to determine the certificate in use along with other details:</t>
    </r>
    <r>
      <rPr>
        <sz val="11"/>
        <color rgb="FF000000"/>
        <rFont val="Calibri"/>
      </rPr>
      <t xml:space="preserve">
</t>
    </r>
    <r>
      <rPr>
        <sz val="11"/>
        <color rgb="FF000000"/>
        <rFont val="Calibri"/>
      </rPr>
      <t>select @@ssl_ca, @@ssl_capath, @@ssl_cert, @@ssl_cipher, @@ssl_crl, @@ssl_crlpath, @@ssl_fips_mode, @@ssl_key;</t>
    </r>
    <r>
      <rPr>
        <sz val="11"/>
        <color rgb="FF000000"/>
        <rFont val="Calibri"/>
      </rPr>
      <t xml:space="preserve">
</t>
    </r>
    <r>
      <rPr>
        <sz val="11"/>
        <color rgb="FF000000"/>
        <rFont val="Calibri"/>
      </rPr>
      <t xml:space="preserve">If ssl_crl is not set to a CRL file, this is a finding. </t>
    </r>
    <r>
      <rPr>
        <sz val="11"/>
        <color rgb="FF000000"/>
        <rFont val="Calibri"/>
      </rPr>
      <t xml:space="preserve">
</t>
    </r>
    <r>
      <rPr>
        <sz val="11"/>
        <color rgb="FF000000"/>
        <rFont val="Calibri"/>
      </rPr>
      <t>If ssl_crlpath is empty then use the default, which is the datadir path. To get that path run select @@datadir.</t>
    </r>
    <r>
      <rPr>
        <sz val="11"/>
        <color rgb="FF000000"/>
        <rFont val="Calibri"/>
      </rPr>
      <t xml:space="preserve">
</t>
    </r>
    <r>
      <rPr>
        <sz val="11"/>
        <color rgb="FF000000"/>
        <rFont val="Calibri"/>
      </rPr>
      <t>Next verify the existence of the CRL file.</t>
    </r>
    <r>
      <rPr>
        <sz val="11"/>
        <color rgb="FF000000"/>
        <rFont val="Calibri"/>
      </rPr>
      <t xml:space="preserve">
</t>
    </r>
    <r>
      <rPr>
        <sz val="11"/>
        <color rgb="FF000000"/>
        <rFont val="Calibri"/>
      </rPr>
      <t xml:space="preserve">If the CRL file does not exist, this is a finding.  </t>
    </r>
    <r>
      <rPr>
        <sz val="11"/>
        <color rgb="FF000000"/>
        <rFont val="Calibri"/>
      </rPr>
      <t xml:space="preserve">
</t>
    </r>
    <r>
      <rPr>
        <sz val="11"/>
        <color rgb="FF000000"/>
        <rFont val="Calibri"/>
      </rPr>
      <t>Next, verify that require_secure_transport is ON by running:</t>
    </r>
    <r>
      <rPr>
        <sz val="11"/>
        <color rgb="FF000000"/>
        <rFont val="Calibri"/>
      </rPr>
      <t xml:space="preserve">
</t>
    </r>
    <r>
      <rPr>
        <sz val="11"/>
        <color rgb="FF000000"/>
        <rFont val="Calibri"/>
      </rPr>
      <t>select @@require_secure_transport;</t>
    </r>
    <r>
      <rPr>
        <sz val="11"/>
        <color rgb="FF000000"/>
        <rFont val="Calibri"/>
      </rPr>
      <t xml:space="preserve">
</t>
    </r>
    <r>
      <rPr>
        <sz val="11"/>
        <color rgb="FF000000"/>
        <rFont val="Calibri"/>
      </rPr>
      <t>If require_secure_transport is not 1 for ON, this is a finding.</t>
    </r>
    <r>
      <rPr>
        <sz val="11"/>
        <color rgb="FF000000"/>
        <rFont val="Calibri"/>
      </rPr>
      <t xml:space="preserve">
</t>
    </r>
    <r>
      <rPr>
        <sz val="11"/>
        <color rgb="FF000000"/>
        <rFont val="Calibri"/>
      </rPr>
      <t>If the certificate is not a DoD approved certificate, or if no certificate is listed, this is a finding.</t>
    </r>
    <r>
      <rPr>
        <sz val="11"/>
        <color rgb="FF000000"/>
        <rFont val="Calibri"/>
      </rPr>
      <t xml:space="preserve">
</t>
    </r>
    <r>
      <rPr>
        <sz val="11"/>
        <color rgb="FF000000"/>
        <rFont val="Calibri"/>
      </rPr>
      <t>Confirm Issuer and Subject map to the username. Run the following script:</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`user`.`ssl_type`,</t>
    </r>
    <r>
      <rPr>
        <sz val="11"/>
        <color rgb="FF000000"/>
        <rFont val="Calibri"/>
      </rPr>
      <t xml:space="preserve">
</t>
    </r>
    <r>
      <rPr>
        <sz val="11"/>
        <color rgb="FF000000"/>
        <rFont val="Calibri"/>
      </rPr>
      <t xml:space="preserve">    CAST(`user`.`x509_issuer` as CHAR) as Issuer,</t>
    </r>
    <r>
      <rPr>
        <sz val="11"/>
        <color rgb="FF000000"/>
        <rFont val="Calibri"/>
      </rPr>
      <t xml:space="preserve">
</t>
    </r>
    <r>
      <rPr>
        <sz val="11"/>
        <color rgb="FF000000"/>
        <rFont val="Calibri"/>
      </rPr>
      <t xml:space="preserve">    CAST(`user`.`x509_subject` as CHAR) as Subject</t>
    </r>
    <r>
      <rPr>
        <sz val="11"/>
        <color rgb="FF000000"/>
        <rFont val="Calibri"/>
      </rPr>
      <t xml:space="preserve">
</t>
    </r>
    <r>
      <rPr>
        <sz val="11"/>
        <color rgb="FF000000"/>
        <rFont val="Calibri"/>
      </rPr>
      <t>FROM `mysql`.`user`;</t>
    </r>
    <r>
      <rPr>
        <sz val="11"/>
        <color rgb="FF000000"/>
        <rFont val="Calibri"/>
      </rPr>
      <t xml:space="preserve">
</t>
    </r>
    <r>
      <rPr>
        <sz val="11"/>
        <color rgb="FF000000"/>
        <rFont val="Calibri"/>
      </rPr>
      <t>If user accounts are not being mapped to authenticated identities, this is a finding.</t>
    </r>
  </si>
  <si>
    <t>V-235135</t>
  </si>
  <si>
    <r>
      <rPr>
        <sz val="11"/>
        <rFont val="Calibri"/>
      </rPr>
      <t>The MySQL Database Server 8.0 must enforce authorized access to all PKI private keys stored/utilized by the MySQL Database Server 8.0.</t>
    </r>
  </si>
  <si>
    <r>
      <rPr>
        <sz val="11"/>
        <color rgb="FF000000"/>
        <rFont val="Calibri"/>
      </rPr>
      <t>Implement strong access and authentication controls to protect the database’s private key.</t>
    </r>
    <r>
      <rPr>
        <sz val="11"/>
        <color rgb="FF000000"/>
        <rFont val="Calibri"/>
      </rPr>
      <t xml:space="preserve">
</t>
    </r>
    <r>
      <rPr>
        <sz val="11"/>
        <color rgb="FF000000"/>
        <rFont val="Calibri"/>
      </rPr>
      <t>Configure the database to support Transport Layer Security (TLS) protocols and the put in place file systems permissions on authentication and signing credentials, including private keys.</t>
    </r>
    <r>
      <rPr>
        <sz val="11"/>
        <color rgb="FF000000"/>
        <rFont val="Calibri"/>
      </rPr>
      <t xml:space="preserve">
</t>
    </r>
    <r>
      <rPr>
        <sz val="11"/>
        <color rgb="FF000000"/>
        <rFont val="Calibri"/>
      </rPr>
      <t>Put keys in place in the datadir, or define their locations using ssl_capath and ssl_crlpath.</t>
    </r>
    <r>
      <rPr>
        <sz val="11"/>
        <color rgb="FF000000"/>
        <rFont val="Calibri"/>
      </rPr>
      <t xml:space="preserve">
</t>
    </r>
    <r>
      <rPr>
        <sz val="11"/>
        <color rgb="FF000000"/>
        <rFont val="Calibri"/>
      </rPr>
      <t>Ensure proper permissions are set to protect the private keys and certificates.</t>
    </r>
    <r>
      <rPr>
        <sz val="11"/>
        <color rgb="FF000000"/>
        <rFont val="Calibri"/>
      </rPr>
      <t xml:space="preserve">
</t>
    </r>
    <r>
      <rPr>
        <sz val="11"/>
        <color rgb="FF000000"/>
        <rFont val="Calibri"/>
      </rPr>
      <t>Change directory ssl_capath, ssl_crlpath, or the default datadir path.</t>
    </r>
    <r>
      <rPr>
        <sz val="11"/>
        <color rgb="FF000000"/>
        <rFont val="Calibri"/>
      </rPr>
      <t xml:space="preserve">
</t>
    </r>
    <r>
      <rPr>
        <sz val="11"/>
        <color rgb="FF000000"/>
        <rFont val="Calibri"/>
      </rPr>
      <t>To determine the file paths:</t>
    </r>
    <r>
      <rPr>
        <sz val="11"/>
        <color rgb="FF000000"/>
        <rFont val="Calibri"/>
      </rPr>
      <t xml:space="preserve">
</t>
    </r>
    <r>
      <rPr>
        <sz val="11"/>
        <color rgb="FF000000"/>
        <rFont val="Calibri"/>
      </rPr>
      <t>select @@ssl_capath, @@ssl_crlpath, @@ssl_key, @@datadir;</t>
    </r>
    <r>
      <rPr>
        <sz val="11"/>
        <color rgb="FF000000"/>
        <rFont val="Calibri"/>
      </rPr>
      <t xml:space="preserve">
</t>
    </r>
    <r>
      <rPr>
        <sz val="11"/>
        <color rgb="FF000000"/>
        <rFont val="Calibri"/>
      </rPr>
      <t>Ensure OS account mysql owns all the pem and key files.</t>
    </r>
    <r>
      <rPr>
        <sz val="11"/>
        <color rgb="FF000000"/>
        <rFont val="Calibri"/>
      </rPr>
      <t xml:space="preserve">
</t>
    </r>
    <r>
      <rPr>
        <sz val="11"/>
        <color rgb="FF000000"/>
        <rFont val="Calibri"/>
      </rPr>
      <t>$ chown mysql *.pem</t>
    </r>
    <r>
      <rPr>
        <sz val="11"/>
        <color rgb="FF000000"/>
        <rFont val="Calibri"/>
      </rPr>
      <t xml:space="preserve">
</t>
    </r>
    <r>
      <rPr>
        <sz val="11"/>
        <color rgb="FF000000"/>
        <rFont val="Calibri"/>
      </rPr>
      <t>$ chgrp mysql *.key</t>
    </r>
    <r>
      <rPr>
        <sz val="11"/>
        <color rgb="FF000000"/>
        <rFont val="Calibri"/>
      </rPr>
      <t xml:space="preserve">
</t>
    </r>
    <r>
      <rPr>
        <sz val="11"/>
        <color rgb="FF000000"/>
        <rFont val="Calibri"/>
      </rPr>
      <t>$ chmod 600 *.key"</t>
    </r>
    <r>
      <rPr>
        <sz val="11"/>
        <color rgb="FF000000"/>
        <rFont val="Calibri"/>
      </rPr>
      <t xml:space="preserve">
</t>
    </r>
    <r>
      <rPr>
        <sz val="11"/>
        <color rgb="FF000000"/>
        <rFont val="Calibri"/>
      </rPr>
      <t>$ chmod 600 *.pem</t>
    </r>
    <r>
      <rPr>
        <sz val="11"/>
        <color rgb="FF000000"/>
        <rFont val="Calibri"/>
      </rPr>
      <t xml:space="preserve">
</t>
    </r>
    <r>
      <rPr>
        <sz val="11"/>
        <color rgb="FF000000"/>
        <rFont val="Calibri"/>
      </rPr>
      <t>Optionally, allow access to public keys.</t>
    </r>
    <r>
      <rPr>
        <sz val="11"/>
        <color rgb="FF000000"/>
        <rFont val="Calibri"/>
      </rPr>
      <t xml:space="preserve">
</t>
    </r>
    <r>
      <rPr>
        <sz val="11"/>
        <color rgb="FF000000"/>
        <rFont val="Calibri"/>
      </rPr>
      <t>$ chmod 644 client-cert.pem client-key.pem</t>
    </r>
    <r>
      <rPr>
        <sz val="11"/>
        <color rgb="FF000000"/>
        <rFont val="Calibri"/>
      </rPr>
      <t xml:space="preserve">
</t>
    </r>
    <r>
      <rPr>
        <sz val="11"/>
        <color rgb="FF000000"/>
        <rFont val="Calibri"/>
      </rPr>
      <t>$chmod 644 public_key.pem server-cert.pem</t>
    </r>
    <r>
      <rPr>
        <sz val="11"/>
        <color rgb="FF000000"/>
        <rFont val="Calibri"/>
      </rPr>
      <t xml:space="preserve">
</t>
    </r>
    <r>
      <rPr>
        <sz val="11"/>
        <color rgb="FF000000"/>
        <rFont val="Calibri"/>
      </rPr>
      <t>If the server-key.pem has a password, provide this password when prompted during a console startup. The server will not start without this password if the server key is password protected.</t>
    </r>
    <r>
      <rPr>
        <sz val="11"/>
        <color rgb="FF000000"/>
        <rFont val="Calibri"/>
      </rPr>
      <t xml:space="preserve">
</t>
    </r>
    <r>
      <rPr>
        <sz val="11"/>
        <color rgb="FF000000"/>
        <rFont val="Calibri"/>
      </rPr>
      <t>Edit the mysql configuration file.</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ssl-fips-mode=ON</t>
    </r>
    <r>
      <rPr>
        <sz val="11"/>
        <color rgb="FF000000"/>
        <rFont val="Calibri"/>
      </rPr>
      <t xml:space="preserve">
</t>
    </r>
    <r>
      <rPr>
        <sz val="11"/>
        <color rgb="FF000000"/>
        <rFont val="Calibri"/>
      </rPr>
      <t>If the OpenSSL FIPS Object Module is not available, ssl_fips_mode to ON or STRICT at startup causes the server to produce an error message and exit.</t>
    </r>
  </si>
  <si>
    <r>
      <rPr>
        <sz val="11"/>
        <color rgb="FF000000"/>
        <rFont val="Calibri"/>
      </rPr>
      <t>The DoD standard for authentication is DoD-approved PKI certificates. PKI certificate-based authentication is performed by requiring the certificate holder to cryptographically prove possession of the corresponding private key.</t>
    </r>
    <r>
      <rPr>
        <sz val="11"/>
        <color rgb="FF000000"/>
        <rFont val="Calibri"/>
      </rPr>
      <t xml:space="preserve">
</t>
    </r>
    <r>
      <rPr>
        <sz val="11"/>
        <color rgb="FF000000"/>
        <rFont val="Calibri"/>
      </rPr>
      <t>If the private key is stolen, an attacker can use it to impersonate the certificate holder. In cases where the Database Management System (DBMS)-stored private keys are used to authenticate the DBMS to the system’s clients, loss of the corresponding private keys would allow an attacker to successfully perform undetected man-in-the-middle attacks against the DBMS system and its clients.</t>
    </r>
    <r>
      <rPr>
        <sz val="11"/>
        <color rgb="FF000000"/>
        <rFont val="Calibri"/>
      </rPr>
      <t xml:space="preserve">
</t>
    </r>
    <r>
      <rPr>
        <sz val="11"/>
        <color rgb="FF000000"/>
        <rFont val="Calibri"/>
      </rPr>
      <t xml:space="preserve">Both the holder of a digital certificate, and the issuing authority, must take careful measures to protect the corresponding private key. Private keys must always be generated and protected in FIPS 140-2 or 140-3 validated cryptographic modules.  </t>
    </r>
    <r>
      <rPr>
        <sz val="11"/>
        <color rgb="FF000000"/>
        <rFont val="Calibri"/>
      </rPr>
      <t xml:space="preserve">
</t>
    </r>
    <r>
      <rPr>
        <sz val="11"/>
        <color rgb="FF000000"/>
        <rFont val="Calibri"/>
      </rPr>
      <t>All access to the private key(s) of the DBMS must be restricted to authorized and authenticated users. If unauthorized users have access to one or more of the DBMS's private keys, an attacker could gain access to the key(s) and use them to impersonate the database on the network or otherwise perform unauthorized actions.</t>
    </r>
  </si>
  <si>
    <r>
      <rPr>
        <sz val="11"/>
        <color rgb="FF000000"/>
        <rFont val="Calibri"/>
      </rPr>
      <t xml:space="preserve">Review DBMS configuration to determine whether appropriate access controls exist to protect the DBMS’s private key. </t>
    </r>
    <r>
      <rPr>
        <sz val="11"/>
        <color rgb="FF000000"/>
        <rFont val="Calibri"/>
      </rPr>
      <t xml:space="preserve">
</t>
    </r>
    <r>
      <rPr>
        <sz val="11"/>
        <color rgb="FF000000"/>
        <rFont val="Calibri"/>
      </rPr>
      <t>If strong access controls do not exist to enforce authorized access to the private key, this is a finding.</t>
    </r>
    <r>
      <rPr>
        <sz val="11"/>
        <color rgb="FF000000"/>
        <rFont val="Calibri"/>
      </rPr>
      <t xml:space="preserve">
</t>
    </r>
    <r>
      <rPr>
        <sz val="11"/>
        <color rgb="FF000000"/>
        <rFont val="Calibri"/>
      </rPr>
      <t>MySQL stores certificates in PEM formatted files.</t>
    </r>
    <r>
      <rPr>
        <sz val="11"/>
        <color rgb="FF000000"/>
        <rFont val="Calibri"/>
      </rPr>
      <t xml:space="preserve">
</t>
    </r>
    <r>
      <rPr>
        <sz val="11"/>
        <color rgb="FF000000"/>
        <rFont val="Calibri"/>
      </rPr>
      <t>Verify User ownership, Group ownership, and permissions on the ssl_files.</t>
    </r>
    <r>
      <rPr>
        <sz val="11"/>
        <color rgb="FF000000"/>
        <rFont val="Calibri"/>
      </rPr>
      <t xml:space="preserve">
</t>
    </r>
    <r>
      <rPr>
        <sz val="11"/>
        <color rgb="FF000000"/>
        <rFont val="Calibri"/>
      </rPr>
      <t>select @@ssl_ca, @@ssl_capath, @@ssl_cert, @@ssl_cipher, @@ssl_crl, @@ssl_crlpath, @@ssl_fips_mode, @@ssl_key;</t>
    </r>
    <r>
      <rPr>
        <sz val="11"/>
        <color rgb="FF000000"/>
        <rFont val="Calibri"/>
      </rPr>
      <t xml:space="preserve">
</t>
    </r>
    <r>
      <rPr>
        <sz val="11"/>
        <color rgb="FF000000"/>
        <rFont val="Calibri"/>
      </rPr>
      <t xml:space="preserve">If ssl_path or ssl_crlpath are not defined the locations default to the datadir.  </t>
    </r>
    <r>
      <rPr>
        <sz val="11"/>
        <color rgb="FF000000"/>
        <rFont val="Calibri"/>
      </rPr>
      <t xml:space="preserve">
</t>
    </r>
    <r>
      <rPr>
        <sz val="11"/>
        <color rgb="FF000000"/>
        <rFont val="Calibri"/>
      </rPr>
      <t xml:space="preserve">To determine the datadir </t>
    </r>
    <r>
      <rPr>
        <sz val="11"/>
        <color rgb="FF000000"/>
        <rFont val="Calibri"/>
      </rPr>
      <t xml:space="preserve">
</t>
    </r>
    <r>
      <rPr>
        <sz val="11"/>
        <color rgb="FF000000"/>
        <rFont val="Calibri"/>
      </rPr>
      <t>select @@datadir;</t>
    </r>
    <r>
      <rPr>
        <sz val="11"/>
        <color rgb="FF000000"/>
        <rFont val="Calibri"/>
      </rPr>
      <t xml:space="preserve">
</t>
    </r>
    <r>
      <rPr>
        <sz val="11"/>
        <color rgb="FF000000"/>
        <rFont val="Calibri"/>
      </rPr>
      <t>Example if path is  &lt;directory where audit log files are located&gt;/</t>
    </r>
    <r>
      <rPr>
        <sz val="11"/>
        <color rgb="FF000000"/>
        <rFont val="Calibri"/>
      </rPr>
      <t xml:space="preserve">
</t>
    </r>
    <r>
      <rPr>
        <sz val="11"/>
        <color rgb="FF000000"/>
        <rFont val="Calibri"/>
      </rPr>
      <t>sudo sh -c 'ls -l  &lt;directory where data files are located&gt;/*.pem'</t>
    </r>
    <r>
      <rPr>
        <sz val="11"/>
        <color rgb="FF000000"/>
        <rFont val="Calibri"/>
      </rPr>
      <t xml:space="preserve">
</t>
    </r>
    <r>
      <rPr>
        <sz val="11"/>
        <color rgb="FF000000"/>
        <rFont val="Calibri"/>
      </rPr>
      <t>For example if the value returned by "select @@datadir;' is  /usr/local/mysql/data/</t>
    </r>
    <r>
      <rPr>
        <sz val="11"/>
        <color rgb="FF000000"/>
        <rFont val="Calibri"/>
      </rPr>
      <t xml:space="preserve">
</t>
    </r>
    <r>
      <rPr>
        <sz val="11"/>
        <color rgb="FF000000"/>
        <rFont val="Calibri"/>
      </rPr>
      <t>sudo sh -c 'ls -l   /usr/local/mysql/data/*.pem'</t>
    </r>
    <r>
      <rPr>
        <sz val="11"/>
        <color rgb="FF000000"/>
        <rFont val="Calibri"/>
      </rPr>
      <t xml:space="preserve">
</t>
    </r>
    <r>
      <rPr>
        <sz val="11"/>
        <color rgb="FF000000"/>
        <rFont val="Calibri"/>
      </rPr>
      <t>Password:</t>
    </r>
    <r>
      <rPr>
        <sz val="11"/>
        <color rgb="FF000000"/>
        <rFont val="Calibri"/>
      </rPr>
      <t xml:space="preserve">
</t>
    </r>
    <r>
      <rPr>
        <sz val="11"/>
        <color rgb="FF000000"/>
        <rFont val="Calibri"/>
      </rPr>
      <t>-rw-------  1 _mysql  _mysql  1676 Feb 25 11:09  &lt;directory where audit log files are located&gt;/ca-key.pem</t>
    </r>
    <r>
      <rPr>
        <sz val="11"/>
        <color rgb="FF000000"/>
        <rFont val="Calibri"/>
      </rPr>
      <t xml:space="preserve">
</t>
    </r>
    <r>
      <rPr>
        <sz val="11"/>
        <color rgb="FF000000"/>
        <rFont val="Calibri"/>
      </rPr>
      <t>-rw-r--r--  1 _mysql  _mysql  1112 Feb 25 11:09  &lt;directory where audit log files are located&gt;/ca.pem</t>
    </r>
    <r>
      <rPr>
        <sz val="11"/>
        <color rgb="FF000000"/>
        <rFont val="Calibri"/>
      </rPr>
      <t xml:space="preserve">
</t>
    </r>
    <r>
      <rPr>
        <sz val="11"/>
        <color rgb="FF000000"/>
        <rFont val="Calibri"/>
      </rPr>
      <t>-rw-r--r--  1 _mysql  _mysql  1112 Feb 25 11:09  &lt;directory where audit log files are located&gt;/client-cert.pem</t>
    </r>
    <r>
      <rPr>
        <sz val="11"/>
        <color rgb="FF000000"/>
        <rFont val="Calibri"/>
      </rPr>
      <t xml:space="preserve">
</t>
    </r>
    <r>
      <rPr>
        <sz val="11"/>
        <color rgb="FF000000"/>
        <rFont val="Calibri"/>
      </rPr>
      <t>-rw-------  1 _mysql  _mysql  1680 Feb 25 11:09  &lt;directory where audit log files are located&gt;/client-key.pem</t>
    </r>
    <r>
      <rPr>
        <sz val="11"/>
        <color rgb="FF000000"/>
        <rFont val="Calibri"/>
      </rPr>
      <t xml:space="preserve">
</t>
    </r>
    <r>
      <rPr>
        <sz val="11"/>
        <color rgb="FF000000"/>
        <rFont val="Calibri"/>
      </rPr>
      <t>-rw-------  1 _mysql  _mysql  1676 Feb 25 11:09  &lt;directory where audit log files are located&gt;/private_key.pem</t>
    </r>
    <r>
      <rPr>
        <sz val="11"/>
        <color rgb="FF000000"/>
        <rFont val="Calibri"/>
      </rPr>
      <t xml:space="preserve">
</t>
    </r>
    <r>
      <rPr>
        <sz val="11"/>
        <color rgb="FF000000"/>
        <rFont val="Calibri"/>
      </rPr>
      <t>-rw-r--r--  1 _mysql  _mysql   452 Feb 25 11:09  &lt;directory where audit log files are located&gt;/public_key.pem</t>
    </r>
    <r>
      <rPr>
        <sz val="11"/>
        <color rgb="FF000000"/>
        <rFont val="Calibri"/>
      </rPr>
      <t xml:space="preserve">
</t>
    </r>
    <r>
      <rPr>
        <sz val="11"/>
        <color rgb="FF000000"/>
        <rFont val="Calibri"/>
      </rPr>
      <t>-rw-r--r--  1 _mysql  _mysql  1112 Feb 25 11:09  &lt;directory where audit log files are located&gt;/server-cert.pem</t>
    </r>
    <r>
      <rPr>
        <sz val="11"/>
        <color rgb="FF000000"/>
        <rFont val="Calibri"/>
      </rPr>
      <t xml:space="preserve">
</t>
    </r>
    <r>
      <rPr>
        <sz val="11"/>
        <color rgb="FF000000"/>
        <rFont val="Calibri"/>
      </rPr>
      <t>-rw-------  1 _mysql  _mysql  1680 Feb 25 11:09  &lt;directory where audit log files are located&gt;/server-key.pem</t>
    </r>
    <r>
      <rPr>
        <sz val="11"/>
        <color rgb="FF000000"/>
        <rFont val="Calibri"/>
      </rPr>
      <t xml:space="preserve">
</t>
    </r>
    <r>
      <rPr>
        <sz val="11"/>
        <color rgb="FF000000"/>
        <rFont val="Calibri"/>
      </rPr>
      <t xml:space="preserve">If the User owner is not "mysql", this is a finding. </t>
    </r>
    <r>
      <rPr>
        <sz val="11"/>
        <color rgb="FF000000"/>
        <rFont val="Calibri"/>
      </rPr>
      <t xml:space="preserve">
</t>
    </r>
    <r>
      <rPr>
        <sz val="11"/>
        <color rgb="FF000000"/>
        <rFont val="Calibri"/>
      </rPr>
      <t>If the Group owner is not "mysql", this is a finding.</t>
    </r>
    <r>
      <rPr>
        <sz val="11"/>
        <color rgb="FF000000"/>
        <rFont val="Calibri"/>
      </rPr>
      <t xml:space="preserve">
</t>
    </r>
    <r>
      <rPr>
        <sz val="11"/>
        <color rgb="FF000000"/>
        <rFont val="Calibri"/>
      </rPr>
      <t>For public certs and keys, permissions should be "rw" for mysql and "readonly" for mysql group and world. These files by default are named "ca.pem", "client-cert.pem", "public_key.pem", and "server-cert.pem". If not, this is a finding.</t>
    </r>
    <r>
      <rPr>
        <sz val="11"/>
        <color rgb="FF000000"/>
        <rFont val="Calibri"/>
      </rPr>
      <t xml:space="preserve">
</t>
    </r>
    <r>
      <rPr>
        <sz val="11"/>
        <color rgb="FF000000"/>
        <rFont val="Calibri"/>
      </rPr>
      <t>For private certs and keys, permissions should be "rw" for mysql and "no rights" for mysql group or world. These files by default are named "ca-key.pem", "client-key.pem", "private_key.pem", and "server-key.pem". If not, this is a finding.</t>
    </r>
    <r>
      <rPr>
        <sz val="11"/>
        <color rgb="FF000000"/>
        <rFont val="Calibri"/>
      </rPr>
      <t xml:space="preserve">
</t>
    </r>
    <r>
      <rPr>
        <sz val="11"/>
        <color rgb="FF000000"/>
        <rFont val="Calibri"/>
      </rPr>
      <t xml:space="preserve">Review system configuration to determine whether FIPS mode has been enabled. </t>
    </r>
    <r>
      <rPr>
        <sz val="11"/>
        <color rgb="FF000000"/>
        <rFont val="Calibri"/>
      </rPr>
      <t xml:space="preserve">
</t>
    </r>
    <r>
      <rPr>
        <sz val="11"/>
        <color rgb="FF000000"/>
        <rFont val="Calibri"/>
      </rPr>
      <t>select @@ssl_fips_mode;</t>
    </r>
    <r>
      <rPr>
        <sz val="11"/>
        <color rgb="FF000000"/>
        <rFont val="Calibri"/>
      </rPr>
      <t xml:space="preserve">
</t>
    </r>
    <r>
      <rPr>
        <sz val="11"/>
        <color rgb="FF000000"/>
        <rFont val="Calibri"/>
      </rPr>
      <t>- OFF: Disable FIPS mode.</t>
    </r>
    <r>
      <rPr>
        <sz val="11"/>
        <color rgb="FF000000"/>
        <rFont val="Calibri"/>
      </rPr>
      <t xml:space="preserve">
</t>
    </r>
    <r>
      <rPr>
        <sz val="11"/>
        <color rgb="FF000000"/>
        <rFont val="Calibri"/>
      </rPr>
      <t>- ON: Enable FIPS mode.</t>
    </r>
    <r>
      <rPr>
        <sz val="11"/>
        <color rgb="FF000000"/>
        <rFont val="Calibri"/>
      </rPr>
      <t xml:space="preserve">
</t>
    </r>
    <r>
      <rPr>
        <sz val="11"/>
        <color rgb="FF000000"/>
        <rFont val="Calibri"/>
      </rPr>
      <t>- STRICT: Enable “strict” FIPS mode.</t>
    </r>
    <r>
      <rPr>
        <sz val="11"/>
        <color rgb="FF000000"/>
        <rFont val="Calibri"/>
      </rPr>
      <t xml:space="preserve">
</t>
    </r>
    <r>
      <rPr>
        <sz val="11"/>
        <color rgb="FF000000"/>
        <rFont val="Calibri"/>
      </rPr>
      <t>If FIPS mode is not "ON" or "STRICT", this is a finding.</t>
    </r>
    <r>
      <rPr>
        <sz val="11"/>
        <color rgb="FF000000"/>
        <rFont val="Calibri"/>
      </rPr>
      <t xml:space="preserve">
</t>
    </r>
    <r>
      <rPr>
        <sz val="11"/>
        <color rgb="FF000000"/>
        <rFont val="Calibri"/>
      </rPr>
      <t>If the server-key.pem has a password, verify when starting mysqld in a console there is prompt requiring the passphrase for the server-key.</t>
    </r>
  </si>
  <si>
    <t>V-235136</t>
  </si>
  <si>
    <r>
      <rPr>
        <sz val="11"/>
        <rFont val="Calibri"/>
      </rPr>
      <t>The MySQL Database Server 8.0 must map the PKI-authenticated identity to an associated user account.</t>
    </r>
  </si>
  <si>
    <r>
      <rPr>
        <sz val="11"/>
        <color rgb="FF000000"/>
        <rFont val="Calibri"/>
      </rPr>
      <t>Configure the MySQL Database Server 8.0 to map the authenticated identity directly to the MySQL Database Server 8.0 user account.</t>
    </r>
    <r>
      <rPr>
        <sz val="11"/>
        <color rgb="FF000000"/>
        <rFont val="Calibri"/>
      </rPr>
      <t xml:space="preserve">
</t>
    </r>
    <r>
      <rPr>
        <sz val="11"/>
        <color rgb="FF000000"/>
        <rFont val="Calibri"/>
      </rPr>
      <t>Alter users to require X509 certificates.</t>
    </r>
    <r>
      <rPr>
        <sz val="11"/>
        <color rgb="FF000000"/>
        <rFont val="Calibri"/>
      </rPr>
      <t xml:space="preserve">
</t>
    </r>
    <r>
      <rPr>
        <sz val="11"/>
        <color rgb="FF000000"/>
        <rFont val="Calibri"/>
      </rPr>
      <t>Below is an example to add X509 as a requirement.</t>
    </r>
    <r>
      <rPr>
        <sz val="11"/>
        <color rgb="FF000000"/>
        <rFont val="Calibri"/>
      </rPr>
      <t xml:space="preserve">
</t>
    </r>
    <r>
      <rPr>
        <sz val="11"/>
        <color rgb="FF000000"/>
        <rFont val="Calibri"/>
      </rPr>
      <t>For a new user:</t>
    </r>
    <r>
      <rPr>
        <sz val="11"/>
        <color rgb="FF000000"/>
        <rFont val="Calibri"/>
      </rPr>
      <t xml:space="preserve">
</t>
    </r>
    <r>
      <rPr>
        <sz val="11"/>
        <color rgb="FF000000"/>
        <rFont val="Calibri"/>
      </rPr>
      <t>CREATE USER 'jeffrey'@'localhost' REQUIRE X509;</t>
    </r>
    <r>
      <rPr>
        <sz val="11"/>
        <color rgb="FF000000"/>
        <rFont val="Calibri"/>
      </rPr>
      <t xml:space="preserve">
</t>
    </r>
    <r>
      <rPr>
        <sz val="11"/>
        <color rgb="FF000000"/>
        <rFont val="Calibri"/>
      </rPr>
      <t>AND SUBJECT '/C=US/ST=Texas/L=Houston/O=SomeCompany/CN=Johan Smith'</t>
    </r>
    <r>
      <rPr>
        <sz val="11"/>
        <color rgb="FF000000"/>
        <rFont val="Calibri"/>
      </rPr>
      <t xml:space="preserve">
</t>
    </r>
    <r>
      <rPr>
        <sz val="11"/>
        <color rgb="FF000000"/>
        <rFont val="Calibri"/>
      </rPr>
      <t xml:space="preserve">  AND ISSUER '/C=US/ST=Texas/L=Houston/O=SomeCompany/CN=Some CA';</t>
    </r>
    <r>
      <rPr>
        <sz val="11"/>
        <color rgb="FF000000"/>
        <rFont val="Calibri"/>
      </rPr>
      <t xml:space="preserve">
</t>
    </r>
    <r>
      <rPr>
        <sz val="11"/>
        <color rgb="FF000000"/>
        <rFont val="Calibri"/>
      </rPr>
      <t>Or to add to an existing user:</t>
    </r>
    <r>
      <rPr>
        <sz val="11"/>
        <color rgb="FF000000"/>
        <rFont val="Calibri"/>
      </rPr>
      <t xml:space="preserve">
</t>
    </r>
    <r>
      <rPr>
        <sz val="11"/>
        <color rgb="FF000000"/>
        <rFont val="Calibri"/>
      </rPr>
      <t>ALTER USER 'johansmith'@'%'</t>
    </r>
    <r>
      <rPr>
        <sz val="11"/>
        <color rgb="FF000000"/>
        <rFont val="Calibri"/>
      </rPr>
      <t xml:space="preserve">
</t>
    </r>
    <r>
      <rPr>
        <sz val="11"/>
        <color rgb="FF000000"/>
        <rFont val="Calibri"/>
      </rPr>
      <t>REQUIRE X509</t>
    </r>
    <r>
      <rPr>
        <sz val="11"/>
        <color rgb="FF000000"/>
        <rFont val="Calibri"/>
      </rPr>
      <t xml:space="preserve">
</t>
    </r>
    <r>
      <rPr>
        <sz val="11"/>
        <color rgb="FF000000"/>
        <rFont val="Calibri"/>
      </rPr>
      <t xml:space="preserve">  AND SUBJECT '/C=US/ST=Texas/L=Houston/O=SomeCompany/CN=Johan Smith'</t>
    </r>
    <r>
      <rPr>
        <sz val="11"/>
        <color rgb="FF000000"/>
        <rFont val="Calibri"/>
      </rPr>
      <t xml:space="preserve">
</t>
    </r>
    <r>
      <rPr>
        <sz val="11"/>
        <color rgb="FF000000"/>
        <rFont val="Calibri"/>
      </rPr>
      <t xml:space="preserve">  AND ISSUER '/C=US/ST=Texas/L=Houston/O=SomeCompany/CN=Some CA';</t>
    </r>
  </si>
  <si>
    <r>
      <rPr>
        <sz val="11"/>
        <color rgb="FF000000"/>
        <rFont val="Calibri"/>
      </rPr>
      <t>The DoD standard for authentication is DoD-approved PKI certificates. Once a PKI certificate has been validated, it must be mapped to a Database Management System (DBMS) user account for the authenticated identity to be meaningful to the DBMS and useful for authorization decisions.</t>
    </r>
  </si>
  <si>
    <r>
      <rPr>
        <sz val="11"/>
        <color rgb="FF000000"/>
        <rFont val="Calibri"/>
      </rPr>
      <t>Review MySQL Database Server 8.0 configuration to verify DBMS user accounts are being mapped directly to unique identifying information within the validated PKI certificate.</t>
    </r>
    <r>
      <rPr>
        <sz val="11"/>
        <color rgb="FF000000"/>
        <rFont val="Calibri"/>
      </rPr>
      <t xml:space="preserve">
</t>
    </r>
    <r>
      <rPr>
        <sz val="11"/>
        <color rgb="FF000000"/>
        <rFont val="Calibri"/>
      </rPr>
      <t>Confirm Issuer and Subject map to the username. Run the following script:</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`user`.`ssl_type`,</t>
    </r>
    <r>
      <rPr>
        <sz val="11"/>
        <color rgb="FF000000"/>
        <rFont val="Calibri"/>
      </rPr>
      <t xml:space="preserve">
</t>
    </r>
    <r>
      <rPr>
        <sz val="11"/>
        <color rgb="FF000000"/>
        <rFont val="Calibri"/>
      </rPr>
      <t xml:space="preserve">    CAST(`user`.`x509_issuer` as CHAR) as Issuer,</t>
    </r>
    <r>
      <rPr>
        <sz val="11"/>
        <color rgb="FF000000"/>
        <rFont val="Calibri"/>
      </rPr>
      <t xml:space="preserve">
</t>
    </r>
    <r>
      <rPr>
        <sz val="11"/>
        <color rgb="FF000000"/>
        <rFont val="Calibri"/>
      </rPr>
      <t xml:space="preserve">    CAST(`user`.`x509_subject` as CHAR) as Subject</t>
    </r>
    <r>
      <rPr>
        <sz val="11"/>
        <color rgb="FF000000"/>
        <rFont val="Calibri"/>
      </rPr>
      <t xml:space="preserve">
</t>
    </r>
    <r>
      <rPr>
        <sz val="11"/>
        <color rgb="FF000000"/>
        <rFont val="Calibri"/>
      </rPr>
      <t>FROM `mysql`.`user`;</t>
    </r>
    <r>
      <rPr>
        <sz val="11"/>
        <color rgb="FF000000"/>
        <rFont val="Calibri"/>
      </rPr>
      <t xml:space="preserve">
</t>
    </r>
    <r>
      <rPr>
        <sz val="11"/>
        <color rgb="FF000000"/>
        <rFont val="Calibri"/>
      </rPr>
      <t>If user accounts are not being mapped to authenticated identities, this is a finding.</t>
    </r>
  </si>
  <si>
    <t>V-235137</t>
  </si>
  <si>
    <r>
      <rPr>
        <sz val="11"/>
        <rFont val="Calibri"/>
      </rPr>
      <t>If Database Management System (DBMS) authentication using passwords is employed, the DBMS must enforce the DOD standards for password complexity and lifetime.</t>
    </r>
  </si>
  <si>
    <r>
      <rPr>
        <sz val="11"/>
        <color rgb="FF000000"/>
        <rFont val="Calibri"/>
      </rPr>
      <t>If the use of passwords is not needed, configure the MySQL Database Server 8.0 to prevent their use if it is capable of this; if it is not, institute policies and procedures to prohibit their use.</t>
    </r>
    <r>
      <rPr>
        <sz val="11"/>
        <color rgb="FF000000"/>
        <rFont val="Calibri"/>
      </rPr>
      <t xml:space="preserve">
</t>
    </r>
    <r>
      <rPr>
        <sz val="11"/>
        <color rgb="FF000000"/>
        <rFont val="Calibri"/>
      </rPr>
      <t>If the MySQL Database Server 8.0 can inherit password complexity rules from the operating system or access control program, configure it to do so.</t>
    </r>
    <r>
      <rPr>
        <sz val="11"/>
        <color rgb="FF000000"/>
        <rFont val="Calibri"/>
      </rPr>
      <t xml:space="preserve">
</t>
    </r>
    <r>
      <rPr>
        <sz val="11"/>
        <color rgb="FF000000"/>
        <rFont val="Calibri"/>
      </rPr>
      <t>Otherwise, use MySQL Database Server 8.0 configuration parameters and/or custom code to enforce the following rules for passwords:</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c. Password lifetime limits for interactive accounts: Minimum 24 hours, maximum 60 days.</t>
    </r>
    <r>
      <rPr>
        <sz val="11"/>
        <color rgb="FF000000"/>
        <rFont val="Calibri"/>
      </rPr>
      <t xml:space="preserve">
</t>
    </r>
    <r>
      <rPr>
        <sz val="11"/>
        <color rgb="FF000000"/>
        <rFont val="Calibri"/>
      </rPr>
      <t>d. Password lifetime limits for non-interactive accounts: Minimum 24 hours, maximum 365 days.</t>
    </r>
    <r>
      <rPr>
        <sz val="11"/>
        <color rgb="FF000000"/>
        <rFont val="Calibri"/>
      </rPr>
      <t xml:space="preserve">
</t>
    </r>
    <r>
      <rPr>
        <sz val="11"/>
        <color rgb="FF000000"/>
        <rFont val="Calibri"/>
      </rPr>
      <t>e. Number of password changes before an old one may be reused: Minimum of five.</t>
    </r>
    <r>
      <rPr>
        <sz val="11"/>
        <color rgb="FF000000"/>
        <rFont val="Calibri"/>
      </rPr>
      <t xml:space="preserve">
</t>
    </r>
    <r>
      <rPr>
        <sz val="11"/>
        <color rgb="FF000000"/>
        <rFont val="Calibri"/>
      </rPr>
      <t>As the database admin:</t>
    </r>
    <r>
      <rPr>
        <sz val="11"/>
        <color rgb="FF000000"/>
        <rFont val="Calibri"/>
      </rPr>
      <t xml:space="preserve">
</t>
    </r>
    <r>
      <rPr>
        <sz val="11"/>
        <color rgb="FF000000"/>
        <rFont val="Calibri"/>
      </rPr>
      <t>INSTALL COMPONENT 'file://component_validate_password';</t>
    </r>
    <r>
      <rPr>
        <sz val="11"/>
        <color rgb="FF000000"/>
        <rFont val="Calibri"/>
      </rPr>
      <t xml:space="preserve">
</t>
    </r>
    <r>
      <rPr>
        <sz val="11"/>
        <color rgb="FF000000"/>
        <rFont val="Calibri"/>
      </rPr>
      <t># Set Password Policies example:</t>
    </r>
    <r>
      <rPr>
        <sz val="11"/>
        <color rgb="FF000000"/>
        <rFont val="Calibri"/>
      </rPr>
      <t xml:space="preserve">
</t>
    </r>
    <r>
      <rPr>
        <sz val="11"/>
        <color rgb="FF000000"/>
        <rFont val="Calibri"/>
      </rPr>
      <t>set persist validate_password.check_user_name='ON';</t>
    </r>
    <r>
      <rPr>
        <sz val="11"/>
        <color rgb="FF000000"/>
        <rFont val="Calibri"/>
      </rPr>
      <t xml:space="preserve">
</t>
    </r>
    <r>
      <rPr>
        <sz val="11"/>
        <color rgb="FF000000"/>
        <rFont val="Calibri"/>
      </rPr>
      <t>set persist validate_password.dictionary_file='&lt;FILENAME OF DICTIONARY FILE';</t>
    </r>
    <r>
      <rPr>
        <sz val="11"/>
        <color rgb="FF000000"/>
        <rFont val="Calibri"/>
      </rPr>
      <t xml:space="preserve">
</t>
    </r>
    <r>
      <rPr>
        <sz val="11"/>
        <color rgb="FF000000"/>
        <rFont val="Calibri"/>
      </rPr>
      <t>set persist validate_password.length=15;</t>
    </r>
    <r>
      <rPr>
        <sz val="11"/>
        <color rgb="FF000000"/>
        <rFont val="Calibri"/>
      </rPr>
      <t xml:space="preserve">
</t>
    </r>
    <r>
      <rPr>
        <sz val="11"/>
        <color rgb="FF000000"/>
        <rFont val="Calibri"/>
      </rPr>
      <t>set persist validate_password.mixed_case_count=1;</t>
    </r>
    <r>
      <rPr>
        <sz val="11"/>
        <color rgb="FF000000"/>
        <rFont val="Calibri"/>
      </rPr>
      <t xml:space="preserve">
</t>
    </r>
    <r>
      <rPr>
        <sz val="11"/>
        <color rgb="FF000000"/>
        <rFont val="Calibri"/>
      </rPr>
      <t>set persist validate_password.special_char_count=2;</t>
    </r>
    <r>
      <rPr>
        <sz val="11"/>
        <color rgb="FF000000"/>
        <rFont val="Calibri"/>
      </rPr>
      <t xml:space="preserve">
</t>
    </r>
    <r>
      <rPr>
        <sz val="11"/>
        <color rgb="FF000000"/>
        <rFont val="Calibri"/>
      </rPr>
      <t>set persist validate_password.number_count=2;</t>
    </r>
    <r>
      <rPr>
        <sz val="11"/>
        <color rgb="FF000000"/>
        <rFont val="Calibri"/>
      </rPr>
      <t xml:space="preserve">
</t>
    </r>
    <r>
      <rPr>
        <sz val="11"/>
        <color rgb="FF000000"/>
        <rFont val="Calibri"/>
      </rPr>
      <t>set persist validate_password.policy='STRONG';</t>
    </r>
    <r>
      <rPr>
        <sz val="11"/>
        <color rgb="FF000000"/>
        <rFont val="Calibri"/>
      </rPr>
      <t xml:space="preserve">
</t>
    </r>
    <r>
      <rPr>
        <sz val="11"/>
        <color rgb="FF000000"/>
        <rFont val="Calibri"/>
      </rPr>
      <t>set persist password_history = 5;</t>
    </r>
    <r>
      <rPr>
        <sz val="11"/>
        <color rgb="FF000000"/>
        <rFont val="Calibri"/>
      </rPr>
      <t xml:space="preserve">
</t>
    </r>
    <r>
      <rPr>
        <sz val="11"/>
        <color rgb="FF000000"/>
        <rFont val="Calibri"/>
      </rPr>
      <t>set persist password_reuse_interval = 365;</t>
    </r>
    <r>
      <rPr>
        <sz val="11"/>
        <color rgb="FF000000"/>
        <rFont val="Calibri"/>
      </rPr>
      <t xml:space="preserve">
</t>
    </r>
    <r>
      <rPr>
        <sz val="11"/>
        <color rgb="FF000000"/>
        <rFont val="Calibri"/>
      </rPr>
      <t>SET GLOBAL default_password_lifetime = 180;</t>
    </r>
    <r>
      <rPr>
        <sz val="11"/>
        <color rgb="FF000000"/>
        <rFont val="Calibri"/>
      </rPr>
      <t xml:space="preserve">
</t>
    </r>
    <r>
      <rPr>
        <sz val="11"/>
        <color rgb="FF000000"/>
        <rFont val="Calibri"/>
      </rPr>
      <t>Optional</t>
    </r>
    <r>
      <rPr>
        <sz val="11"/>
        <color rgb="FF000000"/>
        <rFont val="Calibri"/>
      </rPr>
      <t xml:space="preserve">
</t>
    </r>
    <r>
      <rPr>
        <sz val="11"/>
        <color rgb="FF000000"/>
        <rFont val="Calibri"/>
      </rPr>
      <t>set persist password_require_current=YES</t>
    </r>
    <r>
      <rPr>
        <sz val="11"/>
        <color rgb="FF000000"/>
        <rFont val="Calibri"/>
      </rPr>
      <t xml:space="preserve">
</t>
    </r>
    <r>
      <rPr>
        <sz val="11"/>
        <color rgb="FF000000"/>
        <rFont val="Calibri"/>
      </rPr>
      <t>This can also be set at the account level:</t>
    </r>
    <r>
      <rPr>
        <sz val="11"/>
        <color rgb="FF000000"/>
        <rFont val="Calibri"/>
      </rPr>
      <t xml:space="preserve">
</t>
    </r>
    <r>
      <rPr>
        <sz val="11"/>
        <color rgb="FF000000"/>
        <rFont val="Calibri"/>
      </rPr>
      <t>ALTER USER 'jeffrey'@'localhost'</t>
    </r>
    <r>
      <rPr>
        <sz val="11"/>
        <color rgb="FF000000"/>
        <rFont val="Calibri"/>
      </rPr>
      <t xml:space="preserve">
</t>
    </r>
    <r>
      <rPr>
        <sz val="11"/>
        <color rgb="FF000000"/>
        <rFont val="Calibri"/>
      </rPr>
      <t xml:space="preserve">  PASSWORD HISTORY 5</t>
    </r>
    <r>
      <rPr>
        <sz val="11"/>
        <color rgb="FF000000"/>
        <rFont val="Calibri"/>
      </rPr>
      <t xml:space="preserve">
</t>
    </r>
    <r>
      <rPr>
        <sz val="11"/>
        <color rgb="FF000000"/>
        <rFont val="Calibri"/>
      </rPr>
      <t xml:space="preserve">  PASSWORD REUSE INTERVAL 365 DAY;</t>
    </r>
    <r>
      <rPr>
        <sz val="11"/>
        <color rgb="FF000000"/>
        <rFont val="Calibri"/>
      </rPr>
      <t xml:space="preserve">
</t>
    </r>
    <r>
      <rPr>
        <sz val="11"/>
        <color rgb="FF000000"/>
        <rFont val="Calibri"/>
      </rPr>
      <t>ALTER USER 'jeffrey'@'localhost' PASSWORD EXPIRE INTERVAL 90 DAY;</t>
    </r>
  </si>
  <si>
    <r>
      <rPr>
        <sz val="11"/>
        <color rgb="FF000000"/>
        <rFont val="Calibri"/>
      </rPr>
      <t>OS/enterprise authentication and identification must be used (SRG-APP-000023-DB-000001). Native DBMS authentication may be used only when circumstances make it unavoidable; and must be documented and Authorizing Official (AO)-approved.</t>
    </r>
    <r>
      <rPr>
        <sz val="11"/>
        <color rgb="FF000000"/>
        <rFont val="Calibri"/>
      </rPr>
      <t xml:space="preserve">
</t>
    </r>
    <r>
      <rPr>
        <sz val="11"/>
        <color rgb="FF000000"/>
        <rFont val="Calibri"/>
      </rPr>
      <t>The DOD standard for authentication is DOD-approved PKI certificates. Authentication based on User ID and Password may be used only when it is not possible to employ a PKI certificate, and requires AO approval.</t>
    </r>
    <r>
      <rPr>
        <sz val="11"/>
        <color rgb="FF000000"/>
        <rFont val="Calibri"/>
      </rPr>
      <t xml:space="preserve">
</t>
    </r>
    <r>
      <rPr>
        <sz val="11"/>
        <color rgb="FF000000"/>
        <rFont val="Calibri"/>
      </rPr>
      <t>In such cases, the DOD standards for password complexity and lifetime must be implemented. DBMS products that can inherit the rules for these from the operating system or access control program (e.g., Microsoft Active Directory) must be configured to do so. For other DBMSs, the rules must be enforced using available configuration parameters or custom code.</t>
    </r>
  </si>
  <si>
    <r>
      <rPr>
        <sz val="11"/>
        <color rgb="FF000000"/>
        <rFont val="Calibri"/>
      </rPr>
      <t>If DBMS authentication using passwords is not employed, this is not a finding.</t>
    </r>
    <r>
      <rPr>
        <sz val="11"/>
        <color rgb="FF000000"/>
        <rFont val="Calibri"/>
      </rPr>
      <t xml:space="preserve">
</t>
    </r>
    <r>
      <rPr>
        <sz val="11"/>
        <color rgb="FF000000"/>
        <rFont val="Calibri"/>
      </rPr>
      <t>If the DBMS is configured to inherit password complexity and lifetime rules from the operating system or access control program, this is not a finding.</t>
    </r>
    <r>
      <rPr>
        <sz val="11"/>
        <color rgb="FF000000"/>
        <rFont val="Calibri"/>
      </rPr>
      <t xml:space="preserve">
</t>
    </r>
    <r>
      <rPr>
        <sz val="11"/>
        <color rgb="FF000000"/>
        <rFont val="Calibri"/>
      </rPr>
      <t>Review the MySQL Database Server 8.0 settings relating to password complexity. Determine whether the following rules are enforced. If any are not, this is a finding.</t>
    </r>
    <r>
      <rPr>
        <sz val="11"/>
        <color rgb="FF000000"/>
        <rFont val="Calibri"/>
      </rPr>
      <t xml:space="preserve">
</t>
    </r>
    <r>
      <rPr>
        <sz val="11"/>
        <color rgb="FF000000"/>
        <rFont val="Calibri"/>
      </rPr>
      <t>a. Minimum of 15 characters, including at least one of each of the following character sets:</t>
    </r>
    <r>
      <rPr>
        <sz val="11"/>
        <color rgb="FF000000"/>
        <rFont val="Calibri"/>
      </rPr>
      <t xml:space="preserve">
</t>
    </r>
    <r>
      <rPr>
        <sz val="11"/>
        <color rgb="FF000000"/>
        <rFont val="Calibri"/>
      </rPr>
      <t>- Uppercase</t>
    </r>
    <r>
      <rPr>
        <sz val="11"/>
        <color rgb="FF000000"/>
        <rFont val="Calibri"/>
      </rPr>
      <t xml:space="preserve">
</t>
    </r>
    <r>
      <rPr>
        <sz val="11"/>
        <color rgb="FF000000"/>
        <rFont val="Calibri"/>
      </rPr>
      <t>- Lowercase</t>
    </r>
    <r>
      <rPr>
        <sz val="11"/>
        <color rgb="FF000000"/>
        <rFont val="Calibri"/>
      </rPr>
      <t xml:space="preserve">
</t>
    </r>
    <r>
      <rPr>
        <sz val="11"/>
        <color rgb="FF000000"/>
        <rFont val="Calibri"/>
      </rPr>
      <t>- Numeric</t>
    </r>
    <r>
      <rPr>
        <sz val="11"/>
        <color rgb="FF000000"/>
        <rFont val="Calibri"/>
      </rPr>
      <t xml:space="preserve">
</t>
    </r>
    <r>
      <rPr>
        <sz val="11"/>
        <color rgb="FF000000"/>
        <rFont val="Calibri"/>
      </rPr>
      <t>- Special characters (e.g., ~ ! @ # $ % ^ &amp; * ( ) _ + = - ' [ ] / ? &gt; &lt;)</t>
    </r>
    <r>
      <rPr>
        <sz val="11"/>
        <color rgb="FF000000"/>
        <rFont val="Calibri"/>
      </rPr>
      <t xml:space="preserve">
</t>
    </r>
    <r>
      <rPr>
        <sz val="11"/>
        <color rgb="FF000000"/>
        <rFont val="Calibri"/>
      </rPr>
      <t>b. Minimum number of characters changed from previous password: 50 percent of the minimum password length; that is, eight.</t>
    </r>
    <r>
      <rPr>
        <sz val="11"/>
        <color rgb="FF000000"/>
        <rFont val="Calibri"/>
      </rPr>
      <t xml:space="preserve">
</t>
    </r>
    <r>
      <rPr>
        <sz val="11"/>
        <color rgb="FF000000"/>
        <rFont val="Calibri"/>
      </rPr>
      <t>Review the DBMS settings relating to password lifetime. Determine whether the following rules are enforced. If any are not, this is a finding.</t>
    </r>
    <r>
      <rPr>
        <sz val="11"/>
        <color rgb="FF000000"/>
        <rFont val="Calibri"/>
      </rPr>
      <t xml:space="preserve">
</t>
    </r>
    <r>
      <rPr>
        <sz val="11"/>
        <color rgb="FF000000"/>
        <rFont val="Calibri"/>
      </rPr>
      <t>a. Password lifetime limits for interactive accounts: Minimum 24 hours, maximum 60 days.</t>
    </r>
    <r>
      <rPr>
        <sz val="11"/>
        <color rgb="FF000000"/>
        <rFont val="Calibri"/>
      </rPr>
      <t xml:space="preserve">
</t>
    </r>
    <r>
      <rPr>
        <sz val="11"/>
        <color rgb="FF000000"/>
        <rFont val="Calibri"/>
      </rPr>
      <t>b. Password lifetime limits for non-interactive accounts: Minimum 24 hours, maximum 365 days.</t>
    </r>
    <r>
      <rPr>
        <sz val="11"/>
        <color rgb="FF000000"/>
        <rFont val="Calibri"/>
      </rPr>
      <t xml:space="preserve">
</t>
    </r>
    <r>
      <rPr>
        <sz val="11"/>
        <color rgb="FF000000"/>
        <rFont val="Calibri"/>
      </rPr>
      <t>c. Number of password changes before an old one may be reused: Minimum of five.</t>
    </r>
    <r>
      <rPr>
        <sz val="11"/>
        <color rgb="FF000000"/>
        <rFont val="Calibri"/>
      </rPr>
      <t xml:space="preserve">
</t>
    </r>
    <r>
      <rPr>
        <sz val="11"/>
        <color rgb="FF000000"/>
        <rFont val="Calibri"/>
      </rPr>
      <t xml:space="preserve">Connect as an admin. </t>
    </r>
    <r>
      <rPr>
        <sz val="11"/>
        <color rgb="FF000000"/>
        <rFont val="Calibri"/>
      </rPr>
      <t xml:space="preserve">
</t>
    </r>
    <r>
      <rPr>
        <sz val="11"/>
        <color rgb="FF000000"/>
        <rFont val="Calibri"/>
      </rPr>
      <t>SELECT component_urn FROM mysql.component</t>
    </r>
    <r>
      <rPr>
        <sz val="11"/>
        <color rgb="FF000000"/>
        <rFont val="Calibri"/>
      </rPr>
      <t xml:space="preserve">
</t>
    </r>
    <r>
      <rPr>
        <sz val="11"/>
        <color rgb="FF000000"/>
        <rFont val="Calibri"/>
      </rPr>
      <t>where component_urn='file://component_validate_password' group by component_urn;</t>
    </r>
    <r>
      <rPr>
        <sz val="11"/>
        <color rgb="FF000000"/>
        <rFont val="Calibri"/>
      </rPr>
      <t xml:space="preserve">
</t>
    </r>
    <r>
      <rPr>
        <sz val="11"/>
        <color rgb="FF000000"/>
        <rFont val="Calibri"/>
      </rPr>
      <t>If the "validate password" component is installed the result will be file://component_validate_password.</t>
    </r>
    <r>
      <rPr>
        <sz val="11"/>
        <color rgb="FF000000"/>
        <rFont val="Calibri"/>
      </rPr>
      <t xml:space="preserve">
</t>
    </r>
    <r>
      <rPr>
        <sz val="11"/>
        <color rgb="FF000000"/>
        <rFont val="Calibri"/>
      </rPr>
      <t>If "validate password" component is not installed, this is a finding.</t>
    </r>
    <r>
      <rPr>
        <sz val="11"/>
        <color rgb="FF000000"/>
        <rFont val="Calibri"/>
      </rPr>
      <t xml:space="preserve">
</t>
    </r>
    <r>
      <rPr>
        <sz val="11"/>
        <color rgb="FF000000"/>
        <rFont val="Calibri"/>
      </rPr>
      <t xml:space="preserve">If the "component_validate_password" is installed, review the password policies to ensure required password complexity is met. </t>
    </r>
    <r>
      <rPr>
        <sz val="11"/>
        <color rgb="FF000000"/>
        <rFont val="Calibri"/>
      </rPr>
      <t xml:space="preserve">
</t>
    </r>
    <r>
      <rPr>
        <sz val="11"/>
        <color rgb="FF000000"/>
        <rFont val="Calibri"/>
      </rPr>
      <t>Run the following to review the password policy:</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like 'valid%password%' or VARIABLE_NAME like 'password_%'  ;</t>
    </r>
    <r>
      <rPr>
        <sz val="11"/>
        <color rgb="FF000000"/>
        <rFont val="Calibri"/>
      </rPr>
      <t xml:space="preserve">
</t>
    </r>
    <r>
      <rPr>
        <sz val="11"/>
        <color rgb="FF000000"/>
        <rFont val="Calibri"/>
      </rPr>
      <t>For example the results may look like the following:</t>
    </r>
    <r>
      <rPr>
        <sz val="11"/>
        <color rgb="FF000000"/>
        <rFont val="Calibri"/>
      </rPr>
      <t xml:space="preserve">
</t>
    </r>
    <r>
      <rPr>
        <sz val="11"/>
        <color rgb="FF000000"/>
        <rFont val="Calibri"/>
      </rPr>
      <t>'validate_password.check_user_name',’ON’</t>
    </r>
    <r>
      <rPr>
        <sz val="11"/>
        <color rgb="FF000000"/>
        <rFont val="Calibri"/>
      </rPr>
      <t xml:space="preserve">
</t>
    </r>
    <r>
      <rPr>
        <sz val="11"/>
        <color rgb="FF000000"/>
        <rFont val="Calibri"/>
      </rPr>
      <t>'validate_password.dictionary_file',''</t>
    </r>
    <r>
      <rPr>
        <sz val="11"/>
        <color rgb="FF000000"/>
        <rFont val="Calibri"/>
      </rPr>
      <t xml:space="preserve">
</t>
    </r>
    <r>
      <rPr>
        <sz val="11"/>
        <color rgb="FF000000"/>
        <rFont val="Calibri"/>
      </rPr>
      <t>'validate_password.length','8'</t>
    </r>
    <r>
      <rPr>
        <sz val="11"/>
        <color rgb="FF000000"/>
        <rFont val="Calibri"/>
      </rPr>
      <t xml:space="preserve">
</t>
    </r>
    <r>
      <rPr>
        <sz val="11"/>
        <color rgb="FF000000"/>
        <rFont val="Calibri"/>
      </rPr>
      <t>'validate_password.mixed_case_count','1'</t>
    </r>
    <r>
      <rPr>
        <sz val="11"/>
        <color rgb="FF000000"/>
        <rFont val="Calibri"/>
      </rPr>
      <t xml:space="preserve">
</t>
    </r>
    <r>
      <rPr>
        <sz val="11"/>
        <color rgb="FF000000"/>
        <rFont val="Calibri"/>
      </rPr>
      <t>'validate_password.number_count','1'</t>
    </r>
    <r>
      <rPr>
        <sz val="11"/>
        <color rgb="FF000000"/>
        <rFont val="Calibri"/>
      </rPr>
      <t xml:space="preserve">
</t>
    </r>
    <r>
      <rPr>
        <sz val="11"/>
        <color rgb="FF000000"/>
        <rFont val="Calibri"/>
      </rPr>
      <t>'validate_password.policy','MEDIUM'</t>
    </r>
    <r>
      <rPr>
        <sz val="11"/>
        <color rgb="FF000000"/>
        <rFont val="Calibri"/>
      </rPr>
      <t xml:space="preserve">
</t>
    </r>
    <r>
      <rPr>
        <sz val="11"/>
        <color rgb="FF000000"/>
        <rFont val="Calibri"/>
      </rPr>
      <t>'validate_password.special_char_count','1'</t>
    </r>
    <r>
      <rPr>
        <sz val="11"/>
        <color rgb="FF000000"/>
        <rFont val="Calibri"/>
      </rPr>
      <t xml:space="preserve">
</t>
    </r>
    <r>
      <rPr>
        <sz val="11"/>
        <color rgb="FF000000"/>
        <rFont val="Calibri"/>
      </rPr>
      <t>'password_reuse_interval','0'</t>
    </r>
    <r>
      <rPr>
        <sz val="11"/>
        <color rgb="FF000000"/>
        <rFont val="Calibri"/>
      </rPr>
      <t xml:space="preserve">
</t>
    </r>
    <r>
      <rPr>
        <sz val="11"/>
        <color rgb="FF000000"/>
        <rFont val="Calibri"/>
      </rPr>
      <t>'password_require_current','OFF'</t>
    </r>
    <r>
      <rPr>
        <sz val="11"/>
        <color rgb="FF000000"/>
        <rFont val="Calibri"/>
      </rPr>
      <t xml:space="preserve">
</t>
    </r>
    <r>
      <rPr>
        <sz val="11"/>
        <color rgb="FF000000"/>
        <rFont val="Calibri"/>
      </rPr>
      <t>'password_history','0'</t>
    </r>
    <r>
      <rPr>
        <sz val="11"/>
        <color rgb="FF000000"/>
        <rFont val="Calibri"/>
      </rPr>
      <t xml:space="preserve">
</t>
    </r>
    <r>
      <rPr>
        <sz val="11"/>
        <color rgb="FF000000"/>
        <rFont val="Calibri"/>
      </rPr>
      <t>If these results do not meet password complexity requirements listed above, this is a finding.</t>
    </r>
  </si>
  <si>
    <t>V-235138</t>
  </si>
  <si>
    <r>
      <rPr>
        <sz val="11"/>
        <rFont val="Calibri"/>
      </rPr>
      <t>If passwords are used for authentication, the MySQL Database Server 8.0 must store only hashed, salted representations of passwords.</t>
    </r>
  </si>
  <si>
    <r>
      <rPr>
        <sz val="11"/>
        <color rgb="FF000000"/>
        <rFont val="Calibri"/>
      </rPr>
      <t>Develop, document, and maintain a list of DBMS database objects, database configuration files, associated scripts, and applications defined within or external to the DBMS that access the database, and DBMS/user environment files/settings in the System Security Plan.</t>
    </r>
    <r>
      <rPr>
        <sz val="11"/>
        <color rgb="FF000000"/>
        <rFont val="Calibri"/>
      </rPr>
      <t xml:space="preserve">
</t>
    </r>
    <r>
      <rPr>
        <sz val="11"/>
        <color rgb="FF000000"/>
        <rFont val="Calibri"/>
      </rPr>
      <t>Record whether they do or do not contain DBMS passwords. If passwords are present, ensure they are encoded or encrypted and protected by host system security.</t>
    </r>
    <r>
      <rPr>
        <sz val="11"/>
        <color rgb="FF000000"/>
        <rFont val="Calibri"/>
      </rPr>
      <t xml:space="preserve">
</t>
    </r>
    <r>
      <rPr>
        <sz val="11"/>
        <color rgb="FF000000"/>
        <rFont val="Calibri"/>
      </rPr>
      <t>Where possible, alter the authentication mode to X509 or LDAP SASL/Kerberos:</t>
    </r>
    <r>
      <rPr>
        <sz val="11"/>
        <color rgb="FF000000"/>
        <rFont val="Calibri"/>
      </rPr>
      <t xml:space="preserve">
</t>
    </r>
    <r>
      <rPr>
        <sz val="11"/>
        <color rgb="FF000000"/>
        <rFont val="Calibri"/>
      </rPr>
      <t>Just X509 certificate - for example</t>
    </r>
    <r>
      <rPr>
        <sz val="11"/>
        <color rgb="FF000000"/>
        <rFont val="Calibri"/>
      </rPr>
      <t xml:space="preserve">
</t>
    </r>
    <r>
      <rPr>
        <sz val="11"/>
        <color rgb="FF000000"/>
        <rFont val="Calibri"/>
      </rPr>
      <t>ALTER USER 'jeffrey'@'localhost' REQUIRE X509;</t>
    </r>
    <r>
      <rPr>
        <sz val="11"/>
        <color rgb="FF000000"/>
        <rFont val="Calibri"/>
      </rPr>
      <t xml:space="preserve">
</t>
    </r>
    <r>
      <rPr>
        <sz val="11"/>
        <color rgb="FF000000"/>
        <rFont val="Calibri"/>
      </rPr>
      <t>Specific X509 example:</t>
    </r>
    <r>
      <rPr>
        <sz val="11"/>
        <color rgb="FF000000"/>
        <rFont val="Calibri"/>
      </rPr>
      <t xml:space="preserve">
</t>
    </r>
    <r>
      <rPr>
        <sz val="11"/>
        <color rgb="FF000000"/>
        <rFont val="Calibri"/>
      </rPr>
      <t>ALTER USER 'jeffrey'@'localhost'</t>
    </r>
    <r>
      <rPr>
        <sz val="11"/>
        <color rgb="FF000000"/>
        <rFont val="Calibri"/>
      </rPr>
      <t xml:space="preserve">
</t>
    </r>
    <r>
      <rPr>
        <sz val="11"/>
        <color rgb="FF000000"/>
        <rFont val="Calibri"/>
      </rPr>
      <t xml:space="preserve">  REQUIRE SUBJECT '/C=SE/ST=Stockholm/L=Stockholm/</t>
    </r>
    <r>
      <rPr>
        <sz val="11"/>
        <color rgb="FF000000"/>
        <rFont val="Calibri"/>
      </rPr>
      <t xml:space="preserve">
</t>
    </r>
    <r>
      <rPr>
        <sz val="11"/>
        <color rgb="FF000000"/>
        <rFont val="Calibri"/>
      </rPr>
      <t xml:space="preserve">    O=MySQL demo client certificate/</t>
    </r>
    <r>
      <rPr>
        <sz val="11"/>
        <color rgb="FF000000"/>
        <rFont val="Calibri"/>
      </rPr>
      <t xml:space="preserve">
</t>
    </r>
    <r>
      <rPr>
        <sz val="11"/>
        <color rgb="FF000000"/>
        <rFont val="Calibri"/>
      </rPr>
      <t xml:space="preserve">    CN=client/emailAddress=client@example.com'</t>
    </r>
    <r>
      <rPr>
        <sz val="11"/>
        <color rgb="FF000000"/>
        <rFont val="Calibri"/>
      </rPr>
      <t xml:space="preserve">
</t>
    </r>
    <r>
      <rPr>
        <sz val="11"/>
        <color rgb="FF000000"/>
        <rFont val="Calibri"/>
      </rPr>
      <t xml:space="preserve">  AND ISSUER '/C=SE/ST=Stockholm/L=Stockholm/</t>
    </r>
    <r>
      <rPr>
        <sz val="11"/>
        <color rgb="FF000000"/>
        <rFont val="Calibri"/>
      </rPr>
      <t xml:space="preserve">
</t>
    </r>
    <r>
      <rPr>
        <sz val="11"/>
        <color rgb="FF000000"/>
        <rFont val="Calibri"/>
      </rPr>
      <t xml:space="preserve">    O=MySQL/CN=CA/emailAddress=ca@example.com'</t>
    </r>
    <r>
      <rPr>
        <sz val="11"/>
        <color rgb="FF000000"/>
        <rFont val="Calibri"/>
      </rPr>
      <t xml:space="preserve">
</t>
    </r>
    <r>
      <rPr>
        <sz val="11"/>
        <color rgb="FF000000"/>
        <rFont val="Calibri"/>
      </rPr>
      <t>AND CIPHER 'EDH-RSA-DES-CBC3-SHA’;</t>
    </r>
    <r>
      <rPr>
        <sz val="11"/>
        <color rgb="FF000000"/>
        <rFont val="Calibri"/>
      </rPr>
      <t xml:space="preserve">
</t>
    </r>
    <r>
      <rPr>
        <sz val="11"/>
        <color rgb="FF000000"/>
        <rFont val="Calibri"/>
      </rPr>
      <t>LDAP SASL example:</t>
    </r>
    <r>
      <rPr>
        <sz val="11"/>
        <color rgb="FF000000"/>
        <rFont val="Calibri"/>
      </rPr>
      <t xml:space="preserve">
</t>
    </r>
    <r>
      <rPr>
        <sz val="11"/>
        <color rgb="FF000000"/>
        <rFont val="Calibri"/>
      </rPr>
      <t>CREATE USER 'boris'@'localhost'</t>
    </r>
    <r>
      <rPr>
        <sz val="11"/>
        <color rgb="FF000000"/>
        <rFont val="Calibri"/>
      </rPr>
      <t xml:space="preserve">
</t>
    </r>
    <r>
      <rPr>
        <sz val="11"/>
        <color rgb="FF000000"/>
        <rFont val="Calibri"/>
      </rPr>
      <t xml:space="preserve">  IDENTIFIED WITH authentication_ldap_sasl</t>
    </r>
    <r>
      <rPr>
        <sz val="11"/>
        <color rgb="FF000000"/>
        <rFont val="Calibri"/>
      </rPr>
      <t xml:space="preserve">
</t>
    </r>
    <r>
      <rPr>
        <sz val="11"/>
        <color rgb="FF000000"/>
        <rFont val="Calibri"/>
      </rPr>
      <t xml:space="preserve">  AS 'uid=boris_ldap,ou=People,dc=example,dc=com';</t>
    </r>
    <r>
      <rPr>
        <sz val="11"/>
        <color rgb="FF000000"/>
        <rFont val="Calibri"/>
      </rPr>
      <t xml:space="preserve">
</t>
    </r>
    <r>
      <rPr>
        <sz val="11"/>
        <color rgb="FF000000"/>
        <rFont val="Calibri"/>
      </rPr>
      <t>If password authentication is necessary, then for mysql and mysqlsh command lines which cannot be configured not to accept a plain-text password when mixed-mode authentication is enabled, and any other essential tool with the same limitation:</t>
    </r>
    <r>
      <rPr>
        <sz val="11"/>
        <color rgb="FF000000"/>
        <rFont val="Calibri"/>
      </rPr>
      <t xml:space="preserve">
</t>
    </r>
    <r>
      <rPr>
        <sz val="11"/>
        <color rgb="FF000000"/>
        <rFont val="Calibri"/>
      </rPr>
      <t>1) Document the need for it, who uses it, any relevant mitigations, and obtain AO approval.</t>
    </r>
    <r>
      <rPr>
        <sz val="11"/>
        <color rgb="FF000000"/>
        <rFont val="Calibri"/>
      </rPr>
      <t xml:space="preserve">
</t>
    </r>
    <r>
      <rPr>
        <sz val="11"/>
        <color rgb="FF000000"/>
        <rFont val="Calibri"/>
      </rPr>
      <t>2) Train all users of the tool in the importance of not using the plain-text password option and in how to keep the password hidden.</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</si>
  <si>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database passwords stored in clear text, using reversible encryption, or using unsalted hashes would be vulnerable to unauthorized disclosure. Database passwords must always be in the form of one-way, salted hashes when stored internally or externally to the Database Management System (DBMS).</t>
    </r>
    <r>
      <rPr>
        <sz val="11"/>
        <color rgb="FF000000"/>
        <rFont val="Calibri"/>
      </rPr>
      <t xml:space="preserve">
</t>
    </r>
    <r>
      <rPr>
        <sz val="11"/>
        <color rgb="FF000000"/>
        <rFont val="Calibri"/>
      </rPr>
      <t>To prevent the compromise of authentication information, such as passwords and PINs, during the authentication process, the feedback from the information system must not provide any information that would allow an unauthorized user to compromise the authentication mechanism.</t>
    </r>
    <r>
      <rPr>
        <sz val="11"/>
        <color rgb="FF000000"/>
        <rFont val="Calibri"/>
      </rPr>
      <t xml:space="preserve">
</t>
    </r>
    <r>
      <rPr>
        <sz val="11"/>
        <color rgb="FF000000"/>
        <rFont val="Calibri"/>
      </rPr>
      <t>Obfuscation of user-provided information when typed into the system is a method used in addressing this risk.</t>
    </r>
    <r>
      <rPr>
        <sz val="11"/>
        <color rgb="FF000000"/>
        <rFont val="Calibri"/>
      </rPr>
      <t xml:space="preserve">
</t>
    </r>
    <r>
      <rPr>
        <sz val="11"/>
        <color rgb="FF000000"/>
        <rFont val="Calibri"/>
      </rPr>
      <t>For example, displaying asterisks when a user types in a password or PIN, is an example of obscuring feedback of authentication information.</t>
    </r>
    <r>
      <rPr>
        <sz val="11"/>
        <color rgb="FF000000"/>
        <rFont val="Calibri"/>
      </rPr>
      <t xml:space="preserve">
</t>
    </r>
    <r>
      <rPr>
        <sz val="11"/>
        <color rgb="FF000000"/>
        <rFont val="Calibri"/>
      </rPr>
      <t>The password requirement is applicable when caching_sha2_password, sha2_password, native_mysql, or LDAP user/password authentication is enabled. When this is the case, password-authenticated accounts can be created in, and authenticated by, the MySQL Server. Other STIG requirements prohibit the use of password-based authentication except when justified and approved. This deals with the exceptions.</t>
    </r>
    <r>
      <rPr>
        <sz val="11"/>
        <color rgb="FF000000"/>
        <rFont val="Calibri"/>
      </rPr>
      <t xml:space="preserve">
</t>
    </r>
    <r>
      <rPr>
        <sz val="11"/>
        <color rgb="FF000000"/>
        <rFont val="Calibri"/>
      </rPr>
      <t>The mysql, mysqlsh, and other command line tools are part of most MySQL installations. These tools can accept a plain-text password, but do offer alternative techniques. Since the typical user of these tools is a Database Administrator (DBA), the consequences of password compromise are particularly serious. Therefore, the use of plain-text passwords must be prohibited as a matter of practice and procedure.</t>
    </r>
  </si>
  <si>
    <r>
      <rPr>
        <sz val="11"/>
        <color rgb="FF000000"/>
        <rFont val="Calibri"/>
      </rPr>
      <t>MySQL stores and displays its user passwords in encrypted form. Nevertheless, this should be verified by reviewing the relevant system views, along with the other items to be checked here.</t>
    </r>
    <r>
      <rPr>
        <sz val="11"/>
        <color rgb="FF000000"/>
        <rFont val="Calibri"/>
      </rPr>
      <t xml:space="preserve">
</t>
    </r>
    <r>
      <rPr>
        <sz val="11"/>
        <color rgb="FF000000"/>
        <rFont val="Calibri"/>
      </rPr>
      <t>Ask the database administrator (DBA) to review the list of DBMS database objects, database configuration files, associated scripts, and applications defined within, and external to, the DBMS that accesses the database. The list must also include files, tables, or settings used to configure the operational environment for the DBMS and for interactive DBMS user accounts.</t>
    </r>
    <r>
      <rPr>
        <sz val="11"/>
        <color rgb="FF000000"/>
        <rFont val="Calibri"/>
      </rPr>
      <t xml:space="preserve">
</t>
    </r>
    <r>
      <rPr>
        <sz val="11"/>
        <color rgb="FF000000"/>
        <rFont val="Calibri"/>
      </rPr>
      <t>Ask the DBA and/or information system security officer (ISSO) to determine if any DBMS database objects, database configuration files, associated scripts, and applications defined within or external to the DBMS that access the database, and DBMS/user environment files/settings/tables, contain database passwords. If any do, confirm that DBMS passwords stored internally or externally to the DBMS are encoded or encrypted.</t>
    </r>
    <r>
      <rPr>
        <sz val="11"/>
        <color rgb="FF000000"/>
        <rFont val="Calibri"/>
      </rPr>
      <t xml:space="preserve">
</t>
    </r>
    <r>
      <rPr>
        <sz val="11"/>
        <color rgb="FF000000"/>
        <rFont val="Calibri"/>
      </rPr>
      <t>If any passwords are stored in clear text, this is a finding.</t>
    </r>
    <r>
      <rPr>
        <sz val="11"/>
        <color rgb="FF000000"/>
        <rFont val="Calibri"/>
      </rPr>
      <t xml:space="preserve">
</t>
    </r>
    <r>
      <rPr>
        <sz val="11"/>
        <color rgb="FF000000"/>
        <rFont val="Calibri"/>
      </rPr>
      <t>Ask the DBA/System Administrator (SA)/Application Support staff if they have created an external password store for applications, batch jobs, and scripts to use. Verify that all passwords stored there are encrypted.</t>
    </r>
    <r>
      <rPr>
        <sz val="11"/>
        <color rgb="FF000000"/>
        <rFont val="Calibri"/>
      </rPr>
      <t xml:space="preserve">
</t>
    </r>
    <r>
      <rPr>
        <sz val="11"/>
        <color rgb="FF000000"/>
        <rFont val="Calibri"/>
      </rPr>
      <t>If a password store is used and any password is not encrypted, this is a finding.</t>
    </r>
    <r>
      <rPr>
        <sz val="11"/>
        <color rgb="FF000000"/>
        <rFont val="Calibri"/>
      </rPr>
      <t xml:space="preserve">
</t>
    </r>
    <r>
      <rPr>
        <sz val="11"/>
        <color rgb="FF000000"/>
        <rFont val="Calibri"/>
      </rPr>
      <t>Run this query to determine which MySQL Server authentication methods are enabled:</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'%ldap%' OR </t>
    </r>
    <r>
      <rPr>
        <sz val="11"/>
        <color rgb="FF000000"/>
        <rFont val="Calibri"/>
      </rPr>
      <t xml:space="preserve">
</t>
    </r>
    <r>
      <rPr>
        <sz val="11"/>
        <color rgb="FF000000"/>
        <rFont val="Calibri"/>
      </rPr>
      <t xml:space="preserve">       PLUGIN_NAME LIKE '%ldap%' OR </t>
    </r>
    <r>
      <rPr>
        <sz val="11"/>
        <color rgb="FF000000"/>
        <rFont val="Calibri"/>
      </rPr>
      <t xml:space="preserve">
</t>
    </r>
    <r>
      <rPr>
        <sz val="11"/>
        <color rgb="FF000000"/>
        <rFont val="Calibri"/>
      </rPr>
      <t xml:space="preserve">       PLUGIN_NAME LIKE '%pam%' OR </t>
    </r>
    <r>
      <rPr>
        <sz val="11"/>
        <color rgb="FF000000"/>
        <rFont val="Calibri"/>
      </rPr>
      <t xml:space="preserve">
</t>
    </r>
    <r>
      <rPr>
        <sz val="11"/>
        <color rgb="FF000000"/>
        <rFont val="Calibri"/>
      </rPr>
      <t xml:space="preserve">       PLUGIN_NAME like '%password';</t>
    </r>
    <r>
      <rPr>
        <sz val="11"/>
        <color rgb="FF000000"/>
        <rFont val="Calibri"/>
      </rPr>
      <t xml:space="preserve">
</t>
    </r>
    <r>
      <rPr>
        <sz val="11"/>
        <color rgb="FF000000"/>
        <rFont val="Calibri"/>
      </rPr>
      <t>If the results return any of the following values:</t>
    </r>
    <r>
      <rPr>
        <sz val="11"/>
        <color rgb="FF000000"/>
        <rFont val="Calibri"/>
      </rPr>
      <t xml:space="preserve">
</t>
    </r>
    <r>
      <rPr>
        <sz val="11"/>
        <color rgb="FF000000"/>
        <rFont val="Calibri"/>
      </rPr>
      <t>'mysql_native_password','ACTIVE'</t>
    </r>
    <r>
      <rPr>
        <sz val="11"/>
        <color rgb="FF000000"/>
        <rFont val="Calibri"/>
      </rPr>
      <t xml:space="preserve">
</t>
    </r>
    <r>
      <rPr>
        <sz val="11"/>
        <color rgb="FF000000"/>
        <rFont val="Calibri"/>
      </rPr>
      <t>'sha256_password','ACTIVE'</t>
    </r>
    <r>
      <rPr>
        <sz val="11"/>
        <color rgb="FF000000"/>
        <rFont val="Calibri"/>
      </rPr>
      <t xml:space="preserve">
</t>
    </r>
    <r>
      <rPr>
        <sz val="11"/>
        <color rgb="FF000000"/>
        <rFont val="Calibri"/>
      </rPr>
      <t>'caching_sha2_password’,’ACTIVE’</t>
    </r>
    <r>
      <rPr>
        <sz val="11"/>
        <color rgb="FF000000"/>
        <rFont val="Calibri"/>
      </rPr>
      <t xml:space="preserve">
</t>
    </r>
    <r>
      <rPr>
        <sz val="11"/>
        <color rgb="FF000000"/>
        <rFont val="Calibri"/>
      </rPr>
      <t>Next, determine if any accounts have been created that use passwords.</t>
    </r>
    <r>
      <rPr>
        <sz val="11"/>
        <color rgb="FF000000"/>
        <rFont val="Calibri"/>
      </rPr>
      <t xml:space="preserve">
</t>
    </r>
    <r>
      <rPr>
        <sz val="11"/>
        <color rgb="FF000000"/>
        <rFont val="Calibri"/>
      </rPr>
      <t>SELECT user, host,</t>
    </r>
    <r>
      <rPr>
        <sz val="11"/>
        <color rgb="FF000000"/>
        <rFont val="Calibri"/>
      </rPr>
      <t xml:space="preserve">
</t>
    </r>
    <r>
      <rPr>
        <sz val="11"/>
        <color rgb="FF000000"/>
        <rFont val="Calibri"/>
      </rPr>
      <t xml:space="preserve">    `user`.`plugin`</t>
    </r>
    <r>
      <rPr>
        <sz val="11"/>
        <color rgb="FF000000"/>
        <rFont val="Calibri"/>
      </rPr>
      <t xml:space="preserve">
</t>
    </r>
    <r>
      <rPr>
        <sz val="11"/>
        <color rgb="FF000000"/>
        <rFont val="Calibri"/>
      </rPr>
      <t xml:space="preserve">FROM `mysql`.`user` where </t>
    </r>
    <r>
      <rPr>
        <sz val="11"/>
        <color rgb="FF000000"/>
        <rFont val="Calibri"/>
      </rPr>
      <t xml:space="preserve">
</t>
    </r>
    <r>
      <rPr>
        <sz val="11"/>
        <color rgb="FF000000"/>
        <rFont val="Calibri"/>
      </rPr>
      <t xml:space="preserve">(user.plugin like '%password') </t>
    </r>
    <r>
      <rPr>
        <sz val="11"/>
        <color rgb="FF000000"/>
        <rFont val="Calibri"/>
      </rPr>
      <t xml:space="preserve">
</t>
    </r>
    <r>
      <rPr>
        <sz val="11"/>
        <color rgb="FF000000"/>
        <rFont val="Calibri"/>
      </rPr>
      <t>AND NOT</t>
    </r>
    <r>
      <rPr>
        <sz val="11"/>
        <color rgb="FF000000"/>
        <rFont val="Calibri"/>
      </rPr>
      <t xml:space="preserve">
</t>
    </r>
    <r>
      <rPr>
        <sz val="11"/>
        <color rgb="FF000000"/>
        <rFont val="Calibri"/>
      </rPr>
      <t>(user like 'mysql.%' or user ='root');</t>
    </r>
    <r>
      <rPr>
        <sz val="11"/>
        <color rgb="FF000000"/>
        <rFont val="Calibri"/>
      </rPr>
      <t xml:space="preserve">
</t>
    </r>
    <r>
      <rPr>
        <sz val="11"/>
        <color rgb="FF000000"/>
        <rFont val="Calibri"/>
      </rPr>
      <t>For the mysql or mysqlsh command line tools, which can be configured to accept a plain-text password, and any other essential tool with the same limitation, verify that the system documentation explains the need for the tool, who uses it, and any relevant mitigations; and that AO approval has been obtained; if not, this is a finding.</t>
    </r>
    <r>
      <rPr>
        <sz val="11"/>
        <color rgb="FF000000"/>
        <rFont val="Calibri"/>
      </rPr>
      <t xml:space="preserve">
</t>
    </r>
    <r>
      <rPr>
        <sz val="11"/>
        <color rgb="FF000000"/>
        <rFont val="Calibri"/>
      </rPr>
      <t>Request evidence that all users of the tool are trained in the importance of not using the plain-text password option; how to keep the password hidden; and adherence to this practice. If they are not, this is a finding.</t>
    </r>
  </si>
  <si>
    <t>V-235139</t>
  </si>
  <si>
    <r>
      <rPr>
        <sz val="11"/>
        <rFont val="Calibri"/>
      </rPr>
      <t>If passwords are used for authentication, the MySQL Database Server 8.0 must transmit only encrypted representations of passwords.</t>
    </r>
  </si>
  <si>
    <r>
      <rPr>
        <sz val="11"/>
        <color rgb="FF000000"/>
        <rFont val="Calibri"/>
      </rPr>
      <t>Configure encryption for transmission of passwords across the network. If the database does not provide encryption for logon events natively, employ encryption at the OS or network level.</t>
    </r>
    <r>
      <rPr>
        <sz val="11"/>
        <color rgb="FF000000"/>
        <rFont val="Calibri"/>
      </rPr>
      <t xml:space="preserve">
</t>
    </r>
    <r>
      <rPr>
        <sz val="11"/>
        <color rgb="FF000000"/>
        <rFont val="Calibri"/>
      </rPr>
      <t>Ensure passwords remain encrypted from source to destination.</t>
    </r>
    <r>
      <rPr>
        <sz val="11"/>
        <color rgb="FF000000"/>
        <rFont val="Calibri"/>
      </rPr>
      <t xml:space="preserve">
</t>
    </r>
    <r>
      <rPr>
        <sz val="11"/>
        <color rgb="FF000000"/>
        <rFont val="Calibri"/>
      </rPr>
      <t>connect to MySQL as admin (root)</t>
    </r>
    <r>
      <rPr>
        <sz val="11"/>
        <color rgb="FF000000"/>
        <rFont val="Calibri"/>
      </rPr>
      <t xml:space="preserve">
</t>
    </r>
    <r>
      <rPr>
        <sz val="11"/>
        <color rgb="FF000000"/>
        <rFont val="Calibri"/>
      </rPr>
      <t>mysql&gt; set persist require_secure_transport=ON;</t>
    </r>
    <r>
      <rPr>
        <sz val="11"/>
        <color rgb="FF000000"/>
        <rFont val="Calibri"/>
      </rPr>
      <t xml:space="preserve">
</t>
    </r>
    <r>
      <rPr>
        <sz val="11"/>
        <color rgb="FF000000"/>
        <rFont val="Calibri"/>
      </rPr>
      <t>Set system variables on the server side specify  DoD approved certificate and key files the server uses when permitting clients to establish encrypted connections:</t>
    </r>
    <r>
      <rPr>
        <sz val="11"/>
        <color rgb="FF000000"/>
        <rFont val="Calibri"/>
      </rPr>
      <t xml:space="preserve">
</t>
    </r>
    <r>
      <rPr>
        <sz val="11"/>
        <color rgb="FF000000"/>
        <rFont val="Calibri"/>
      </rPr>
      <t>ssl_ca: The path name of the Certificate Authority (CA) certificate file. (ssl_capath is similar but specifies the path name of a directory of CA certificate files.)</t>
    </r>
    <r>
      <rPr>
        <sz val="11"/>
        <color rgb="FF000000"/>
        <rFont val="Calibri"/>
      </rPr>
      <t xml:space="preserve">
</t>
    </r>
    <r>
      <rPr>
        <sz val="11"/>
        <color rgb="FF000000"/>
        <rFont val="Calibri"/>
      </rPr>
      <t>ssl_cert: The path name of the server public key certificate file. This certificate can be sent to the client and authenticated against the CA certificate that it has.</t>
    </r>
    <r>
      <rPr>
        <sz val="11"/>
        <color rgb="FF000000"/>
        <rFont val="Calibri"/>
      </rPr>
      <t xml:space="preserve">
</t>
    </r>
    <r>
      <rPr>
        <sz val="11"/>
        <color rgb="FF000000"/>
        <rFont val="Calibri"/>
      </rPr>
      <t>ssl_key: The path name of the server private key file.</t>
    </r>
    <r>
      <rPr>
        <sz val="11"/>
        <color rgb="FF000000"/>
        <rFont val="Calibri"/>
      </rPr>
      <t xml:space="preserve">
</t>
    </r>
    <r>
      <rPr>
        <sz val="11"/>
        <color rgb="FF000000"/>
        <rFont val="Calibri"/>
      </rPr>
      <t>For example, to enable the server for encrypted connections with certificates, start it with these lines in the my.cnf file, changing the file names as necessary:</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ssl_ca=ca.pem</t>
    </r>
    <r>
      <rPr>
        <sz val="11"/>
        <color rgb="FF000000"/>
        <rFont val="Calibri"/>
      </rPr>
      <t xml:space="preserve">
</t>
    </r>
    <r>
      <rPr>
        <sz val="11"/>
        <color rgb="FF000000"/>
        <rFont val="Calibri"/>
      </rPr>
      <t>ssl_cert=server-cert.pem</t>
    </r>
    <r>
      <rPr>
        <sz val="11"/>
        <color rgb="FF000000"/>
        <rFont val="Calibri"/>
      </rPr>
      <t xml:space="preserve">
</t>
    </r>
    <r>
      <rPr>
        <sz val="11"/>
        <color rgb="FF000000"/>
        <rFont val="Calibri"/>
      </rPr>
      <t>ssl_key=server-key.pem</t>
    </r>
  </si>
  <si>
    <r>
      <rPr>
        <sz val="11"/>
        <color rgb="FF000000"/>
        <rFont val="Calibri"/>
      </rPr>
      <t>The DoD standard for authentication is DoD-approved PKI certificates.</t>
    </r>
    <r>
      <rPr>
        <sz val="11"/>
        <color rgb="FF000000"/>
        <rFont val="Calibri"/>
      </rPr>
      <t xml:space="preserve">
</t>
    </r>
    <r>
      <rPr>
        <sz val="11"/>
        <color rgb="FF000000"/>
        <rFont val="Calibri"/>
      </rPr>
      <t>Authentication based on User ID and Password may be used only when it is not possible to employ a PKI certificate, and requires Authorizing Official (AO) approval.</t>
    </r>
    <r>
      <rPr>
        <sz val="11"/>
        <color rgb="FF000000"/>
        <rFont val="Calibri"/>
      </rPr>
      <t xml:space="preserve">
</t>
    </r>
    <r>
      <rPr>
        <sz val="11"/>
        <color rgb="FF000000"/>
        <rFont val="Calibri"/>
      </rPr>
      <t>In such cases, passwords need to be protected at all times, and encryption is the standard method for protecting passwords during transmission.</t>
    </r>
    <r>
      <rPr>
        <sz val="11"/>
        <color rgb="FF000000"/>
        <rFont val="Calibri"/>
      </rPr>
      <t xml:space="preserve">
</t>
    </r>
    <r>
      <rPr>
        <sz val="11"/>
        <color rgb="FF000000"/>
        <rFont val="Calibri"/>
      </rPr>
      <t>Database Management System (DBMS) passwords sent in clear text format across the network are vulnerable to discovery by unauthorized users. Disclosure of passwords may easily lead to unauthorized access to the database.</t>
    </r>
  </si>
  <si>
    <r>
      <rPr>
        <sz val="11"/>
        <color rgb="FF000000"/>
        <rFont val="Calibri"/>
      </rPr>
      <t xml:space="preserve">Review configuration settings for encrypting passwords in transit across the network. If passwords are not encrypted, this is a finding. </t>
    </r>
    <r>
      <rPr>
        <sz val="11"/>
        <color rgb="FF000000"/>
        <rFont val="Calibri"/>
      </rPr>
      <t xml:space="preserve">
</t>
    </r>
    <r>
      <rPr>
        <sz val="11"/>
        <color rgb="FF000000"/>
        <rFont val="Calibri"/>
      </rPr>
      <t>If it is determined that passwords are passed unencrypted at any point along the transmission path between the source and destination, this is a finding.</t>
    </r>
    <r>
      <rPr>
        <sz val="11"/>
        <color rgb="FF000000"/>
        <rFont val="Calibri"/>
      </rPr>
      <t xml:space="preserve">
</t>
    </r>
    <r>
      <rPr>
        <sz val="11"/>
        <color rgb="FF000000"/>
        <rFont val="Calibri"/>
      </rPr>
      <t>To check, run the following SQL:</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IN ('require_secure_transport') ;</t>
    </r>
    <r>
      <rPr>
        <sz val="11"/>
        <color rgb="FF000000"/>
        <rFont val="Calibri"/>
      </rPr>
      <t xml:space="preserve">
</t>
    </r>
    <r>
      <rPr>
        <sz val="11"/>
        <color rgb="FF000000"/>
        <rFont val="Calibri"/>
      </rPr>
      <t>If the require_secure_transport VARIABLE_VALUE is not  'ON' (1), this is a finding.</t>
    </r>
    <r>
      <rPr>
        <sz val="11"/>
        <color rgb="FF000000"/>
        <rFont val="Calibri"/>
      </rPr>
      <t xml:space="preserve">
</t>
    </r>
    <r>
      <rPr>
        <sz val="11"/>
        <color rgb="FF000000"/>
        <rFont val="Calibri"/>
      </rPr>
      <t xml:space="preserve"> If 1 (On), then only SSL connections are permitted; next examine the certificate used.</t>
    </r>
    <r>
      <rPr>
        <sz val="11"/>
        <color rgb="FF000000"/>
        <rFont val="Calibri"/>
      </rPr>
      <t xml:space="preserve">
</t>
    </r>
    <r>
      <rPr>
        <sz val="11"/>
        <color rgb="FF000000"/>
        <rFont val="Calibri"/>
      </rPr>
      <t>Run the following command to determine the certificate in use along with other details:</t>
    </r>
    <r>
      <rPr>
        <sz val="11"/>
        <color rgb="FF000000"/>
        <rFont val="Calibri"/>
      </rPr>
      <t xml:space="preserve">
</t>
    </r>
    <r>
      <rPr>
        <sz val="11"/>
        <color rgb="FF000000"/>
        <rFont val="Calibri"/>
      </rPr>
      <t>select @@ssl_ca, @@ssl_capath, @@ssl_cert, @@ssl_cipher, @@ssl_crl, @@ssl_crlpath, @@ssl_fips_mode, @@ssl_key;</t>
    </r>
    <r>
      <rPr>
        <sz val="11"/>
        <color rgb="FF000000"/>
        <rFont val="Calibri"/>
      </rPr>
      <t xml:space="preserve">
</t>
    </r>
    <r>
      <rPr>
        <sz val="11"/>
        <color rgb="FF000000"/>
        <rFont val="Calibri"/>
      </rPr>
      <t>If the certificate is not a DoD certificate, or if no certificate is listed, this is a finding.</t>
    </r>
  </si>
  <si>
    <t>V-235140</t>
  </si>
  <si>
    <r>
      <rPr>
        <sz val="11"/>
        <rFont val="Calibri"/>
      </rPr>
      <t>The MySQL Database Server 8.0 must obscure feedback of authentication information during the authentication process to protect the information from possible exploitation/use by unauthorized individuals.</t>
    </r>
  </si>
  <si>
    <r>
      <rPr>
        <sz val="11"/>
        <color rgb="FF000000"/>
        <rFont val="Calibri"/>
      </rPr>
      <t>Modify and configure each non-compliant application, tool, or feature associated with the MySQL Database Server 8.0/database so that it does not display authentication secrets.</t>
    </r>
    <r>
      <rPr>
        <sz val="11"/>
        <color rgb="FF000000"/>
        <rFont val="Calibri"/>
      </rPr>
      <t xml:space="preserve">
</t>
    </r>
    <r>
      <rPr>
        <sz val="11"/>
        <color rgb="FF000000"/>
        <rFont val="Calibri"/>
      </rPr>
      <t>Use -p (--password) without providing a password for the mysql command line tool.</t>
    </r>
    <r>
      <rPr>
        <sz val="11"/>
        <color rgb="FF000000"/>
        <rFont val="Calibri"/>
      </rPr>
      <t xml:space="preserve">
</t>
    </r>
    <r>
      <rPr>
        <sz val="11"/>
        <color rgb="FF000000"/>
        <rFont val="Calibri"/>
      </rPr>
      <t>Configure or modify applications to prohibit display of passwords in clear text.</t>
    </r>
    <r>
      <rPr>
        <sz val="11"/>
        <color rgb="FF000000"/>
        <rFont val="Calibri"/>
      </rPr>
      <t xml:space="preserve">
</t>
    </r>
    <r>
      <rPr>
        <sz val="11"/>
        <color rgb="FF000000"/>
        <rFont val="Calibri"/>
      </rPr>
      <t>Use OS pluggable password manager integration to protect passwords using keyrings. Following is an example:</t>
    </r>
    <r>
      <rPr>
        <sz val="11"/>
        <color rgb="FF000000"/>
        <rFont val="Calibri"/>
      </rPr>
      <t xml:space="preserve">
</t>
    </r>
    <r>
      <rPr>
        <sz val="11"/>
        <color rgb="FF000000"/>
        <rFont val="Calibri"/>
      </rPr>
      <t>$ /usr/local/mysql/bin/mysql -uroot -p</t>
    </r>
    <r>
      <rPr>
        <sz val="11"/>
        <color rgb="FF000000"/>
        <rFont val="Calibri"/>
      </rPr>
      <t xml:space="preserve">
</t>
    </r>
    <r>
      <rPr>
        <sz val="11"/>
        <color rgb="FF000000"/>
        <rFont val="Calibri"/>
      </rPr>
      <t>Enter password:</t>
    </r>
    <r>
      <rPr>
        <sz val="11"/>
        <color rgb="FF000000"/>
        <rFont val="Calibri"/>
      </rPr>
      <t xml:space="preserve">
</t>
    </r>
    <r>
      <rPr>
        <sz val="11"/>
        <color rgb="FF000000"/>
        <rFont val="Calibri"/>
      </rPr>
      <t>$ mysqlsh --user=user --password</t>
    </r>
    <r>
      <rPr>
        <sz val="11"/>
        <color rgb="FF000000"/>
        <rFont val="Calibri"/>
      </rPr>
      <t xml:space="preserve">
</t>
    </r>
    <r>
      <rPr>
        <sz val="11"/>
        <color rgb="FF000000"/>
        <rFont val="Calibri"/>
      </rPr>
      <t>Please provide the password for 'user@localhost':</t>
    </r>
  </si>
  <si>
    <r>
      <rPr>
        <sz val="11"/>
        <color rgb="FF000000"/>
        <rFont val="Calibri"/>
      </rPr>
      <t>The DoD standard for authentication is DoD-approved PKI certificates.</t>
    </r>
    <r>
      <rPr>
        <sz val="11"/>
        <color rgb="FF000000"/>
        <rFont val="Calibri"/>
      </rPr>
      <t xml:space="preserve">
</t>
    </r>
    <r>
      <rPr>
        <sz val="11"/>
        <color rgb="FF000000"/>
        <rFont val="Calibri"/>
      </rPr>
      <t>Normally, with PKI authentication, the interaction with the user for authentication will be handled by a software component separate from the Database Management System (DBMS), such as ActivIdentity ActivClient. However, in cases where the DBMS controls the interaction, this requirement applies.</t>
    </r>
    <r>
      <rPr>
        <sz val="11"/>
        <color rgb="FF000000"/>
        <rFont val="Calibri"/>
      </rPr>
      <t xml:space="preserve">
</t>
    </r>
    <r>
      <rPr>
        <sz val="11"/>
        <color rgb="FF000000"/>
        <rFont val="Calibri"/>
      </rPr>
      <t xml:space="preserve">To prevent the compromise of authentication information such as passwords and PINs during the authentication process, the feedback from the system must not provide any information that would allow an unauthorized user to compromise the authentication mechanism. </t>
    </r>
    <r>
      <rPr>
        <sz val="11"/>
        <color rgb="FF000000"/>
        <rFont val="Calibri"/>
      </rPr>
      <t xml:space="preserve">
</t>
    </r>
    <r>
      <rPr>
        <sz val="11"/>
        <color rgb="FF000000"/>
        <rFont val="Calibri"/>
      </rPr>
      <t xml:space="preserve">Obfuscation of user-provided authentication secrets when typed into the system is a method used in addressing this risk. </t>
    </r>
    <r>
      <rPr>
        <sz val="11"/>
        <color rgb="FF000000"/>
        <rFont val="Calibri"/>
      </rPr>
      <t xml:space="preserve">
</t>
    </r>
    <r>
      <rPr>
        <sz val="11"/>
        <color rgb="FF000000"/>
        <rFont val="Calibri"/>
      </rPr>
      <t>Displaying asterisks when a user types in a password or a smart card PIN is an example of obscuring feedback of authentication secrets.</t>
    </r>
    <r>
      <rPr>
        <sz val="11"/>
        <color rgb="FF000000"/>
        <rFont val="Calibri"/>
      </rPr>
      <t xml:space="preserve">
</t>
    </r>
    <r>
      <rPr>
        <sz val="11"/>
        <color rgb="FF000000"/>
        <rFont val="Calibri"/>
      </rPr>
      <t>For mysql tools, which can accept a plain-text password, and any other essential tool with the same limitation:</t>
    </r>
    <r>
      <rPr>
        <sz val="11"/>
        <color rgb="FF000000"/>
        <rFont val="Calibri"/>
      </rPr>
      <t xml:space="preserve">
</t>
    </r>
    <r>
      <rPr>
        <sz val="11"/>
        <color rgb="FF000000"/>
        <rFont val="Calibri"/>
      </rPr>
      <t>1) Document the need for it, who uses it, and any relevant mitigations, and obtain Authorizing Official (AO) approval</t>
    </r>
    <r>
      <rPr>
        <sz val="11"/>
        <color rgb="FF000000"/>
        <rFont val="Calibri"/>
      </rPr>
      <t xml:space="preserve">
</t>
    </r>
    <r>
      <rPr>
        <sz val="11"/>
        <color rgb="FF000000"/>
        <rFont val="Calibri"/>
      </rPr>
      <t>2) Train all users of the tool in the importance of not using the plain-text password option and in how to keep the password hidden by using the "-p" without the password option. The user will then be prompted and the password obfuscated.</t>
    </r>
    <r>
      <rPr>
        <sz val="11"/>
        <color rgb="FF000000"/>
        <rFont val="Calibri"/>
      </rPr>
      <t xml:space="preserve">
</t>
    </r>
    <r>
      <rPr>
        <sz val="11"/>
        <color rgb="FF000000"/>
        <rFont val="Calibri"/>
      </rPr>
      <t>3) Make use of OS pluggable password manager integration to protect passwords using keyrings</t>
    </r>
  </si>
  <si>
    <r>
      <rPr>
        <sz val="11"/>
        <color rgb="FF000000"/>
        <rFont val="Calibri"/>
      </rPr>
      <t>If all interaction with the user for purposes of authentication is handled by a software component separate from the MySQL Database Server 8.0, this is not a finding.</t>
    </r>
    <r>
      <rPr>
        <sz val="11"/>
        <color rgb="FF000000"/>
        <rFont val="Calibri"/>
      </rPr>
      <t xml:space="preserve">
</t>
    </r>
    <r>
      <rPr>
        <sz val="11"/>
        <color rgb="FF000000"/>
        <rFont val="Calibri"/>
      </rPr>
      <t>If any application, tool, or feature associated with the MySQL Database Server 8.0/database displays any authentication secrets (to include PINs and passwords) during or after the authentication process, this is a finding.</t>
    </r>
    <r>
      <rPr>
        <sz val="11"/>
        <color rgb="FF000000"/>
        <rFont val="Calibri"/>
      </rPr>
      <t xml:space="preserve">
</t>
    </r>
    <r>
      <rPr>
        <sz val="11"/>
        <color rgb="FF000000"/>
        <rFont val="Calibri"/>
      </rPr>
      <t xml:space="preserve">MySQL command line option --password (or -p) obscures feedback on the typed in password. </t>
    </r>
    <r>
      <rPr>
        <sz val="11"/>
        <color rgb="FF000000"/>
        <rFont val="Calibri"/>
      </rPr>
      <t xml:space="preserve">
</t>
    </r>
    <r>
      <rPr>
        <sz val="11"/>
        <color rgb="FF000000"/>
        <rFont val="Calibri"/>
      </rPr>
      <t>Ensure users are trained to use alternatives to command line password parameters, if they are not, this is a finding.</t>
    </r>
  </si>
  <si>
    <t>V-235141</t>
  </si>
  <si>
    <r>
      <rPr>
        <sz val="11"/>
        <rFont val="Calibri"/>
      </rPr>
      <t>The MySQL Database Server 8.0 must enforce approved authorizations for logical access to information and system resources in accordance with applicable access control policies.</t>
    </r>
  </si>
  <si>
    <r>
      <rPr>
        <sz val="11"/>
        <color rgb="FF000000"/>
        <rFont val="Calibri"/>
      </rPr>
      <t>Configure the MySQL Database Server 8.0 settings and access controls to permit user access only to objects and data that the user is authorized to view or interact with, and to prevent access to all other objects and data.</t>
    </r>
    <r>
      <rPr>
        <sz val="11"/>
        <color rgb="FF000000"/>
        <rFont val="Calibri"/>
      </rPr>
      <t xml:space="preserve">
</t>
    </r>
    <r>
      <rPr>
        <sz val="11"/>
        <color rgb="FF000000"/>
        <rFont val="Calibri"/>
      </rPr>
      <t>Use GRANT, REVOKE, ALTER statements to add and remove permissions on server-level securables, bringing them into line with the documented requirements.</t>
    </r>
  </si>
  <si>
    <r>
      <rPr>
        <sz val="11"/>
        <color rgb="FF000000"/>
        <rFont val="Calibri"/>
      </rPr>
      <t xml:space="preserve">Authentication with a DoD-approved PKI certificate does not necessarily imply authorization to access the Database Management System (DBMS). To mitigate the risk of unauthorized access to sensitive information by entities that have been issued certificates by DoD-approved PKIs, all DoD systems, including databases, must be properly configured to implement access control policies. </t>
    </r>
    <r>
      <rPr>
        <sz val="11"/>
        <color rgb="FF000000"/>
        <rFont val="Calibri"/>
      </rPr>
      <t xml:space="preserve">
</t>
    </r>
    <r>
      <rPr>
        <sz val="11"/>
        <color rgb="FF000000"/>
        <rFont val="Calibri"/>
      </rPr>
      <t xml:space="preserve">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 </t>
    </r>
    <r>
      <rPr>
        <sz val="11"/>
        <color rgb="FF000000"/>
        <rFont val="Calibri"/>
      </rPr>
      <t xml:space="preserve">
</t>
    </r>
    <r>
      <rPr>
        <sz val="11"/>
        <color rgb="FF000000"/>
        <rFont val="Calibri"/>
      </rPr>
      <t xml:space="preserve">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 </t>
    </r>
    <r>
      <rPr>
        <sz val="11"/>
        <color rgb="FF000000"/>
        <rFont val="Calibri"/>
      </rPr>
      <t xml:space="preserve">
</t>
    </r>
    <r>
      <rPr>
        <sz val="11"/>
        <color rgb="FF000000"/>
        <rFont val="Calibri"/>
      </rPr>
      <t>This requirement is applicable to access control enforcement applications, a category that includes database management systems. If the DBMS does not follow applicable policy when approving access, it may be in conflict with networks or other applications in the information system. This may result in users either gaining or being denied access inappropriately and in conflict with applicable policy.</t>
    </r>
  </si>
  <si>
    <r>
      <rPr>
        <sz val="11"/>
        <color rgb="FF000000"/>
        <rFont val="Calibri"/>
      </rPr>
      <t xml:space="preserve">Check MySQL settings to determine whether users are restricted from accessing objects and data they are not authorized to access. </t>
    </r>
    <r>
      <rPr>
        <sz val="11"/>
        <color rgb="FF000000"/>
        <rFont val="Calibri"/>
      </rPr>
      <t xml:space="preserve">
</t>
    </r>
    <r>
      <rPr>
        <sz val="11"/>
        <color rgb="FF000000"/>
        <rFont val="Calibri"/>
      </rPr>
      <t xml:space="preserve">Review the system documentation to determine the required levels of protection for DBMS server securables, by type of login. </t>
    </r>
    <r>
      <rPr>
        <sz val="11"/>
        <color rgb="FF000000"/>
        <rFont val="Calibri"/>
      </rPr>
      <t xml:space="preserve">
</t>
    </r>
    <r>
      <rPr>
        <sz val="11"/>
        <color rgb="FF000000"/>
        <rFont val="Calibri"/>
      </rPr>
      <t xml:space="preserve">Review the permissions actually in place on the server. </t>
    </r>
    <r>
      <rPr>
        <sz val="11"/>
        <color rgb="FF000000"/>
        <rFont val="Calibri"/>
      </rPr>
      <t xml:space="preserve">
</t>
    </r>
    <r>
      <rPr>
        <sz val="11"/>
        <color rgb="FF000000"/>
        <rFont val="Calibri"/>
      </rPr>
      <t xml:space="preserve">If the actual permissions do not match the documented requirements, this is a finding. </t>
    </r>
    <r>
      <rPr>
        <sz val="11"/>
        <color rgb="FF000000"/>
        <rFont val="Calibri"/>
      </rPr>
      <t xml:space="preserve">
</t>
    </r>
    <r>
      <rPr>
        <sz val="11"/>
        <color rgb="FF000000"/>
        <rFont val="Calibri"/>
      </rPr>
      <t>The following tables contain access control data. Run these scripts:</t>
    </r>
    <r>
      <rPr>
        <sz val="11"/>
        <color rgb="FF000000"/>
        <rFont val="Calibri"/>
      </rPr>
      <t xml:space="preserve">
</t>
    </r>
    <r>
      <rPr>
        <sz val="11"/>
        <color rgb="FF000000"/>
        <rFont val="Calibri"/>
      </rPr>
      <t>For information about database-level privileges:</t>
    </r>
    <r>
      <rPr>
        <sz val="11"/>
        <color rgb="FF000000"/>
        <rFont val="Calibri"/>
      </rPr>
      <t xml:space="preserve">
</t>
    </r>
    <r>
      <rPr>
        <sz val="11"/>
        <color rgb="FF000000"/>
        <rFont val="Calibri"/>
      </rPr>
      <t>The server uses the user and db tables in the mysql database at both the first and second stages of access control.</t>
    </r>
    <r>
      <rPr>
        <sz val="11"/>
        <color rgb="FF000000"/>
        <rFont val="Calibri"/>
      </rPr>
      <t xml:space="preserve">
</t>
    </r>
    <r>
      <rPr>
        <sz val="11"/>
        <color rgb="FF000000"/>
        <rFont val="Calibri"/>
      </rPr>
      <t>SELECT * FROM mysql.db;</t>
    </r>
    <r>
      <rPr>
        <sz val="11"/>
        <color rgb="FF000000"/>
        <rFont val="Calibri"/>
      </rPr>
      <t xml:space="preserve">
</t>
    </r>
    <r>
      <rPr>
        <sz val="11"/>
        <color rgb="FF000000"/>
        <rFont val="Calibri"/>
      </rPr>
      <t>SELECT * FROM mysql.user;</t>
    </r>
    <r>
      <rPr>
        <sz val="11"/>
        <color rgb="FF000000"/>
        <rFont val="Calibri"/>
      </rPr>
      <t xml:space="preserve">
</t>
    </r>
    <r>
      <rPr>
        <sz val="11"/>
        <color rgb="FF000000"/>
        <rFont val="Calibri"/>
      </rPr>
      <t xml:space="preserve">During the second stage of access control, the server performs request verification to ensure each client has sufficient privileges for each request it issues. </t>
    </r>
    <r>
      <rPr>
        <sz val="11"/>
        <color rgb="FF000000"/>
        <rFont val="Calibri"/>
      </rPr>
      <t xml:space="preserve">
</t>
    </r>
    <r>
      <rPr>
        <sz val="11"/>
        <color rgb="FF000000"/>
        <rFont val="Calibri"/>
      </rPr>
      <t>These provide finer privilege control at the table and column levels.</t>
    </r>
    <r>
      <rPr>
        <sz val="11"/>
        <color rgb="FF000000"/>
        <rFont val="Calibri"/>
      </rPr>
      <t xml:space="preserve">
</t>
    </r>
    <r>
      <rPr>
        <sz val="11"/>
        <color rgb="FF000000"/>
        <rFont val="Calibri"/>
      </rPr>
      <t>SELECT * FROM mysql.tables_priv;</t>
    </r>
    <r>
      <rPr>
        <sz val="11"/>
        <color rgb="FF000000"/>
        <rFont val="Calibri"/>
      </rPr>
      <t xml:space="preserve">
</t>
    </r>
    <r>
      <rPr>
        <sz val="11"/>
        <color rgb="FF000000"/>
        <rFont val="Calibri"/>
      </rPr>
      <t>SELECT * FROM mysql.columns_priv;</t>
    </r>
    <r>
      <rPr>
        <sz val="11"/>
        <color rgb="FF000000"/>
        <rFont val="Calibri"/>
      </rPr>
      <t xml:space="preserve">
</t>
    </r>
    <r>
      <rPr>
        <sz val="11"/>
        <color rgb="FF000000"/>
        <rFont val="Calibri"/>
      </rPr>
      <t>For verification of requests that involve stored routines.</t>
    </r>
    <r>
      <rPr>
        <sz val="11"/>
        <color rgb="FF000000"/>
        <rFont val="Calibri"/>
      </rPr>
      <t xml:space="preserve">
</t>
    </r>
    <r>
      <rPr>
        <sz val="11"/>
        <color rgb="FF000000"/>
        <rFont val="Calibri"/>
      </rPr>
      <t>SELECT * FROM mysql.procs_priv;</t>
    </r>
    <r>
      <rPr>
        <sz val="11"/>
        <color rgb="FF000000"/>
        <rFont val="Calibri"/>
      </rPr>
      <t xml:space="preserve">
</t>
    </r>
    <r>
      <rPr>
        <sz val="11"/>
        <color rgb="FF000000"/>
        <rFont val="Calibri"/>
      </rPr>
      <t>Information about proxy accounts</t>
    </r>
    <r>
      <rPr>
        <sz val="11"/>
        <color rgb="FF000000"/>
        <rFont val="Calibri"/>
      </rPr>
      <t xml:space="preserve">
</t>
    </r>
    <r>
      <rPr>
        <sz val="11"/>
        <color rgb="FF000000"/>
        <rFont val="Calibri"/>
      </rPr>
      <t>SELECT * from mysql.proxies_priv;</t>
    </r>
    <r>
      <rPr>
        <sz val="11"/>
        <color rgb="FF000000"/>
        <rFont val="Calibri"/>
      </rPr>
      <t xml:space="preserve">
</t>
    </r>
    <r>
      <rPr>
        <sz val="11"/>
        <color rgb="FF000000"/>
        <rFont val="Calibri"/>
      </rPr>
      <t>Lists current assignments of dynamic global privileges to user accounts.</t>
    </r>
    <r>
      <rPr>
        <sz val="11"/>
        <color rgb="FF000000"/>
        <rFont val="Calibri"/>
      </rPr>
      <t xml:space="preserve">
</t>
    </r>
    <r>
      <rPr>
        <sz val="11"/>
        <color rgb="FF000000"/>
        <rFont val="Calibri"/>
      </rPr>
      <t>SELECT * from mysql.global_grants;</t>
    </r>
    <r>
      <rPr>
        <sz val="11"/>
        <color rgb="FF000000"/>
        <rFont val="Calibri"/>
      </rPr>
      <t xml:space="preserve">
</t>
    </r>
    <r>
      <rPr>
        <sz val="11"/>
        <color rgb="FF000000"/>
        <rFont val="Calibri"/>
      </rPr>
      <t>Lists default user roles</t>
    </r>
    <r>
      <rPr>
        <sz val="11"/>
        <color rgb="FF000000"/>
        <rFont val="Calibri"/>
      </rPr>
      <t xml:space="preserve">
</t>
    </r>
    <r>
      <rPr>
        <sz val="11"/>
        <color rgb="FF000000"/>
        <rFont val="Calibri"/>
      </rPr>
      <t>SELECT * FROM mysql.default_roles;</t>
    </r>
    <r>
      <rPr>
        <sz val="11"/>
        <color rgb="FF000000"/>
        <rFont val="Calibri"/>
      </rPr>
      <t xml:space="preserve">
</t>
    </r>
    <r>
      <rPr>
        <sz val="11"/>
        <color rgb="FF000000"/>
        <rFont val="Calibri"/>
      </rPr>
      <t>Lists edges for role subgraphs, showing roles assigned to other roles hierarchy.</t>
    </r>
    <r>
      <rPr>
        <sz val="11"/>
        <color rgb="FF000000"/>
        <rFont val="Calibri"/>
      </rPr>
      <t xml:space="preserve">
</t>
    </r>
    <r>
      <rPr>
        <sz val="11"/>
        <color rgb="FF000000"/>
        <rFont val="Calibri"/>
      </rPr>
      <t>SELECT * FROM mysql.role_edges;</t>
    </r>
    <r>
      <rPr>
        <sz val="11"/>
        <color rgb="FF000000"/>
        <rFont val="Calibri"/>
      </rPr>
      <t xml:space="preserve">
</t>
    </r>
    <r>
      <rPr>
        <sz val="11"/>
        <color rgb="FF000000"/>
        <rFont val="Calibri"/>
      </rPr>
      <t>To inspect permissions on specific table(s):</t>
    </r>
    <r>
      <rPr>
        <sz val="11"/>
        <color rgb="FF000000"/>
        <rFont val="Calibri"/>
      </rPr>
      <t xml:space="preserve">
</t>
    </r>
    <r>
      <rPr>
        <sz val="11"/>
        <color rgb="FF000000"/>
        <rFont val="Calibri"/>
      </rPr>
      <t>WITH</t>
    </r>
    <r>
      <rPr>
        <sz val="11"/>
        <color rgb="FF000000"/>
        <rFont val="Calibri"/>
      </rPr>
      <t xml:space="preserve">
</t>
    </r>
    <r>
      <rPr>
        <sz val="11"/>
        <color rgb="FF000000"/>
        <rFont val="Calibri"/>
      </rPr>
      <t xml:space="preserve">  tableprivs AS (SELECT user, host, 'mysql.tables_priv' as PRIV_SOURCE , DB as _db, Table_Name as _obj , ' ' as _col FROM mysql.tables_priv where Table_name like '%' ),</t>
    </r>
    <r>
      <rPr>
        <sz val="11"/>
        <color rgb="FF000000"/>
        <rFont val="Calibri"/>
      </rPr>
      <t xml:space="preserve">
</t>
    </r>
    <r>
      <rPr>
        <sz val="11"/>
        <color rgb="FF000000"/>
        <rFont val="Calibri"/>
      </rPr>
      <t xml:space="preserve">  colprivs AS (SELECT User, Host, 'mysql.columns_priv' as PRIV_SOURCE , DB as _db, table_name as _obj , column_name as _col FROM mysql.columns_priv WHERE Table_name like '%' )</t>
    </r>
    <r>
      <rPr>
        <sz val="11"/>
        <color rgb="FF000000"/>
        <rFont val="Calibri"/>
      </rPr>
      <t xml:space="preserve">
</t>
    </r>
    <r>
      <rPr>
        <sz val="11"/>
        <color rgb="FF000000"/>
        <rFont val="Calibri"/>
      </rPr>
      <t>SELECT user,host, PRIV_SOURCE , _db as _db, _obj, _col FROM</t>
    </r>
    <r>
      <rPr>
        <sz val="11"/>
        <color rgb="FF000000"/>
        <rFont val="Calibri"/>
      </rPr>
      <t xml:space="preserve">
</t>
    </r>
    <r>
      <rPr>
        <sz val="11"/>
        <color rgb="FF000000"/>
        <rFont val="Calibri"/>
      </rPr>
      <t>(</t>
    </r>
    <r>
      <rPr>
        <sz val="11"/>
        <color rgb="FF000000"/>
        <rFont val="Calibri"/>
      </rPr>
      <t xml:space="preserve">
</t>
    </r>
    <r>
      <rPr>
        <sz val="11"/>
        <color rgb="FF000000"/>
        <rFont val="Calibri"/>
      </rPr>
      <t>SELECT user,host, PRIV_SOURCE, _db, _obj, _col FROM colprivs UNION</t>
    </r>
    <r>
      <rPr>
        <sz val="11"/>
        <color rgb="FF000000"/>
        <rFont val="Calibri"/>
      </rPr>
      <t xml:space="preserve">
</t>
    </r>
    <r>
      <rPr>
        <sz val="11"/>
        <color rgb="FF000000"/>
        <rFont val="Calibri"/>
      </rPr>
      <t>SELECT user,host, PRIV_SOURCE, _db, _obj, _col FROM tableprivs) as tt group by user, host, PRIV_SOURCE, _db, _obj, _col;</t>
    </r>
    <r>
      <rPr>
        <sz val="11"/>
        <color rgb="FF000000"/>
        <rFont val="Calibri"/>
      </rPr>
      <t xml:space="preserve">
</t>
    </r>
    <r>
      <rPr>
        <sz val="11"/>
        <color rgb="FF000000"/>
        <rFont val="Calibri"/>
      </rPr>
      <t>To inspect specific user, role or user using role:</t>
    </r>
    <r>
      <rPr>
        <sz val="11"/>
        <color rgb="FF000000"/>
        <rFont val="Calibri"/>
      </rPr>
      <t xml:space="preserve">
</t>
    </r>
    <r>
      <rPr>
        <sz val="11"/>
        <color rgb="FF000000"/>
        <rFont val="Calibri"/>
      </rPr>
      <t>Example</t>
    </r>
    <r>
      <rPr>
        <sz val="11"/>
        <color rgb="FF000000"/>
        <rFont val="Calibri"/>
      </rPr>
      <t xml:space="preserve">
</t>
    </r>
    <r>
      <rPr>
        <sz val="11"/>
        <color rgb="FF000000"/>
        <rFont val="Calibri"/>
      </rPr>
      <t>User or role</t>
    </r>
    <r>
      <rPr>
        <sz val="11"/>
        <color rgb="FF000000"/>
        <rFont val="Calibri"/>
      </rPr>
      <t xml:space="preserve">
</t>
    </r>
    <r>
      <rPr>
        <sz val="11"/>
        <color rgb="FF000000"/>
        <rFont val="Calibri"/>
      </rPr>
      <t>SHOW GRANTS FOR 'app_developer'@'%';</t>
    </r>
    <r>
      <rPr>
        <sz val="11"/>
        <color rgb="FF000000"/>
        <rFont val="Calibri"/>
      </rPr>
      <t xml:space="preserve">
</t>
    </r>
    <r>
      <rPr>
        <sz val="11"/>
        <color rgb="FF000000"/>
        <rFont val="Calibri"/>
      </rPr>
      <t>User with Role</t>
    </r>
    <r>
      <rPr>
        <sz val="11"/>
        <color rgb="FF000000"/>
        <rFont val="Calibri"/>
      </rPr>
      <t xml:space="preserve">
</t>
    </r>
    <r>
      <rPr>
        <sz val="11"/>
        <color rgb="FF000000"/>
        <rFont val="Calibri"/>
      </rPr>
      <t>SHOW GRANTS FOR 'u1'@'localhost' USING 'r1';</t>
    </r>
    <r>
      <rPr>
        <sz val="11"/>
        <color rgb="FF000000"/>
        <rFont val="Calibri"/>
      </rPr>
      <t xml:space="preserve">
</t>
    </r>
    <r>
      <rPr>
        <sz val="11"/>
        <color rgb="FF000000"/>
        <rFont val="Calibri"/>
      </rPr>
      <t>If appropriate access controls are not implemented to restrict access to authorized users and to restrict the access of those users to objects and data they are authorized to see, this is a finding.</t>
    </r>
  </si>
  <si>
    <t>V-235142</t>
  </si>
  <si>
    <r>
      <rPr>
        <sz val="11"/>
        <rFont val="Calibri"/>
      </rPr>
      <t>The MySQL Database Server 8.0 must be configured in accordance with the security configuration settings based on DoD security configuration and implementation guidance, including STIGs, NSA configuration guides, CTOs, DTMs, and IAVMs.</t>
    </r>
  </si>
  <si>
    <r>
      <rPr>
        <sz val="11"/>
        <color rgb="FF000000"/>
        <rFont val="Calibri"/>
      </rPr>
      <t>Configure MySQL in accordance with security configuration settings by reviewing the Operation System and MySQL documentation and applying the necessary configuration parameters to meet the configurations required by the STIG, NSA configuration guidelines, CTOs, DTMs, and IAVMs.</t>
    </r>
  </si>
  <si>
    <r>
      <rPr>
        <sz val="11"/>
        <color rgb="FF000000"/>
        <rFont val="Calibri"/>
      </rPr>
      <t xml:space="preserve">Configuring the Database Management System (DBMS) to implement organization-wide security implementation guides and security checklists ensures compliance with federal standards and establishes a common security baseline across DoD that reflects the most restrictive security posture consistent with operational requirements. </t>
    </r>
    <r>
      <rPr>
        <sz val="11"/>
        <color rgb="FF000000"/>
        <rFont val="Calibri"/>
      </rPr>
      <t xml:space="preserve">
</t>
    </r>
    <r>
      <rPr>
        <sz val="11"/>
        <color rgb="FF000000"/>
        <rFont val="Calibri"/>
      </rPr>
      <t>In addition to this SRG, sources of guidance on security and information assurance exist. These include NSA configuration guides, CTOs, DTMs, and IAVMs. The DBMS must be configured in compliance with guidance from all such relevant sources.</t>
    </r>
  </si>
  <si>
    <r>
      <rPr>
        <sz val="11"/>
        <color rgb="FF000000"/>
        <rFont val="Calibri"/>
      </rPr>
      <t>Review the MySQL documentation and configuration to determine it is configured in accordance with DoD security configuration and implementation guidance, including STIGs, NSA configuration guides, CTOs, DTMs, and IAVMs.</t>
    </r>
    <r>
      <rPr>
        <sz val="11"/>
        <color rgb="FF000000"/>
        <rFont val="Calibri"/>
      </rPr>
      <t xml:space="preserve">
</t>
    </r>
    <r>
      <rPr>
        <sz val="11"/>
        <color rgb="FF000000"/>
        <rFont val="Calibri"/>
      </rPr>
      <t>If the MySQL is not configured in accordance with security configuration settings, this is a finding.</t>
    </r>
  </si>
  <si>
    <t>V-235143</t>
  </si>
  <si>
    <r>
      <rPr>
        <sz val="11"/>
        <rFont val="Calibri"/>
      </rPr>
      <t>Default demonstration and sample databases, database objects, and applications must be removed.</t>
    </r>
  </si>
  <si>
    <r>
      <rPr>
        <sz val="11"/>
        <color rgb="FF000000"/>
        <rFont val="Calibri"/>
      </rPr>
      <t>MySQL 8.0 contains no demo databases by default. If demo schemas (aka databases) were added, remove them by executing:</t>
    </r>
    <r>
      <rPr>
        <sz val="11"/>
        <color rgb="FF000000"/>
        <rFont val="Calibri"/>
      </rPr>
      <t xml:space="preserve">
</t>
    </r>
    <r>
      <rPr>
        <sz val="11"/>
        <color rgb="FF000000"/>
        <rFont val="Calibri"/>
      </rPr>
      <t>mysql -u root -p --execute="DROP DATABASE 'schema_name'"</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</si>
  <si>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It is detrimental for software products to provide, or install by default, functionality exceeding requirements or mission objectives. Examples include, but are not limited to, installing advertising software, demonstrations, or browser plugins not related to requirements or providing a wide array of functionality, not required for every mission, that cannot be disabled.</t>
    </r>
    <r>
      <rPr>
        <sz val="11"/>
        <color rgb="FF000000"/>
        <rFont val="Calibri"/>
      </rPr>
      <t xml:space="preserve">
</t>
    </r>
    <r>
      <rPr>
        <sz val="11"/>
        <color rgb="FF000000"/>
        <rFont val="Calibri"/>
      </rPr>
      <t>Database Management Systems (DBMSs) must adhere to the principles of least functionality by providing only essential capabilities.</t>
    </r>
    <r>
      <rPr>
        <sz val="11"/>
        <color rgb="FF000000"/>
        <rFont val="Calibri"/>
      </rPr>
      <t xml:space="preserve">
</t>
    </r>
    <r>
      <rPr>
        <sz val="11"/>
        <color rgb="FF000000"/>
        <rFont val="Calibri"/>
      </rPr>
      <t>Demonstration and sample database objects and applications present publicly known attack points for malicious users. These demonstration and sample objects are meant to provide simple examples of coding specific functions and are not developed to prevent vulnerabilities from being introduced to the DBMS and host system.</t>
    </r>
  </si>
  <si>
    <r>
      <rPr>
        <sz val="11"/>
        <color rgb="FF000000"/>
        <rFont val="Calibri"/>
      </rPr>
      <t>Review vendor documentation and vendor websites to identify vendor-provided demonstration or sample databases, database applications, objects, and files. Note: MySQL does not include any in MySQL Database Server 8.0.</t>
    </r>
    <r>
      <rPr>
        <sz val="11"/>
        <color rgb="FF000000"/>
        <rFont val="Calibri"/>
      </rPr>
      <t xml:space="preserve">
</t>
    </r>
    <r>
      <rPr>
        <sz val="11"/>
        <color rgb="FF000000"/>
        <rFont val="Calibri"/>
      </rPr>
      <t>Review the MySQL Database Server 8.0 to determine if any of the demonstration and sample databases, database applications, or files are installed in the database or are included with the MySQL Database Server 8.0 application. If any are present in the database or are included with the MySQL Database Server 8.0 application, this is a finding.</t>
    </r>
    <r>
      <rPr>
        <sz val="11"/>
        <color rgb="FF000000"/>
        <rFont val="Calibri"/>
      </rPr>
      <t xml:space="preserve">
</t>
    </r>
    <r>
      <rPr>
        <sz val="11"/>
        <color rgb="FF000000"/>
        <rFont val="Calibri"/>
      </rPr>
      <t>Check database/schema content of MySQL with the following command:</t>
    </r>
    <r>
      <rPr>
        <sz val="11"/>
        <color rgb="FF000000"/>
        <rFont val="Calibri"/>
      </rPr>
      <t xml:space="preserve">
</t>
    </r>
    <r>
      <rPr>
        <sz val="11"/>
        <color rgb="FF000000"/>
        <rFont val="Calibri"/>
      </rPr>
      <t>SELECT * FROM information_schema.SCHEMATA where SCHEMA_NAME not in ('mysql','information_schema', 'sys', 'performance_schema');</t>
    </r>
    <r>
      <rPr>
        <sz val="11"/>
        <color rgb="FF000000"/>
        <rFont val="Calibri"/>
      </rPr>
      <t xml:space="preserve">
</t>
    </r>
    <r>
      <rPr>
        <sz val="11"/>
        <color rgb="FF000000"/>
        <rFont val="Calibri"/>
      </rPr>
      <t xml:space="preserve">If this system is identified as production, gather a listing of databases from the server and look for any matching the following general demonstration database names: </t>
    </r>
    <r>
      <rPr>
        <sz val="11"/>
        <color rgb="FF000000"/>
        <rFont val="Calibri"/>
      </rPr>
      <t xml:space="preserve">
</t>
    </r>
    <r>
      <rPr>
        <sz val="11"/>
        <color rgb="FF000000"/>
        <rFont val="Calibri"/>
      </rPr>
      <t xml:space="preserve">sakila </t>
    </r>
    <r>
      <rPr>
        <sz val="11"/>
        <color rgb="FF000000"/>
        <rFont val="Calibri"/>
      </rPr>
      <t xml:space="preserve">
</t>
    </r>
    <r>
      <rPr>
        <sz val="11"/>
        <color rgb="FF000000"/>
        <rFont val="Calibri"/>
      </rPr>
      <t>world</t>
    </r>
    <r>
      <rPr>
        <sz val="11"/>
        <color rgb="FF000000"/>
        <rFont val="Calibri"/>
      </rPr>
      <t xml:space="preserve">
</t>
    </r>
    <r>
      <rPr>
        <sz val="11"/>
        <color rgb="FF000000"/>
        <rFont val="Calibri"/>
      </rPr>
      <t>world_x</t>
    </r>
    <r>
      <rPr>
        <sz val="11"/>
        <color rgb="FF000000"/>
        <rFont val="Calibri"/>
      </rPr>
      <t xml:space="preserve">
</t>
    </r>
    <r>
      <rPr>
        <sz val="11"/>
        <color rgb="FF000000"/>
        <rFont val="Calibri"/>
      </rPr>
      <t>menagerie</t>
    </r>
    <r>
      <rPr>
        <sz val="11"/>
        <color rgb="FF000000"/>
        <rFont val="Calibri"/>
      </rPr>
      <t xml:space="preserve">
</t>
    </r>
    <r>
      <rPr>
        <sz val="11"/>
        <color rgb="FF000000"/>
        <rFont val="Calibri"/>
      </rPr>
      <t>If any of these databases exist, this is a finding.</t>
    </r>
  </si>
  <si>
    <t>V-235144</t>
  </si>
  <si>
    <r>
      <rPr>
        <sz val="11"/>
        <rFont val="Calibri"/>
      </rPr>
      <t>Unused database components, MySQL Database Server 8.0 software, and database objects must be removed.</t>
    </r>
  </si>
  <si>
    <r>
      <rPr>
        <sz val="11"/>
        <color rgb="FF000000"/>
        <rFont val="Calibri"/>
      </rPr>
      <t>Uninstall unused components or features that are installed and can be uninstalled. Remove any database objects and applications that are installed to support them.</t>
    </r>
    <r>
      <rPr>
        <sz val="11"/>
        <color rgb="FF000000"/>
        <rFont val="Calibri"/>
      </rPr>
      <t xml:space="preserve">
</t>
    </r>
    <r>
      <rPr>
        <sz val="11"/>
        <color rgb="FF000000"/>
        <rFont val="Calibri"/>
      </rPr>
      <t xml:space="preserve">After review of installed plugin components uninstall unused plugins. To do this while the server is running using the UNINSTALL PLUGIN; command: </t>
    </r>
    <r>
      <rPr>
        <sz val="11"/>
        <color rgb="FF000000"/>
        <rFont val="Calibri"/>
      </rPr>
      <t xml:space="preserve">
</t>
    </r>
    <r>
      <rPr>
        <sz val="11"/>
        <color rgb="FF000000"/>
        <rFont val="Calibri"/>
      </rPr>
      <t>Remove any plugin that is loaded at startup from the my.cnf file.</t>
    </r>
    <r>
      <rPr>
        <sz val="11"/>
        <color rgb="FF000000"/>
        <rFont val="Calibri"/>
      </rPr>
      <t xml:space="preserve">
</t>
    </r>
    <r>
      <rPr>
        <sz val="11"/>
        <color rgb="FF000000"/>
        <rFont val="Calibri"/>
      </rPr>
      <t>For example - ddl_rewriter is discovered but are not being used. Follow these removal instructions.</t>
    </r>
    <r>
      <rPr>
        <sz val="11"/>
        <color rgb="FF000000"/>
        <rFont val="Calibri"/>
      </rPr>
      <t xml:space="preserve">
</t>
    </r>
    <r>
      <rPr>
        <sz val="11"/>
        <color rgb="FF000000"/>
        <rFont val="Calibri"/>
      </rPr>
      <t>Remove this line from my.cnf:</t>
    </r>
    <r>
      <rPr>
        <sz val="11"/>
        <color rgb="FF000000"/>
        <rFont val="Calibri"/>
      </rPr>
      <t xml:space="preserve">
</t>
    </r>
    <r>
      <rPr>
        <sz val="11"/>
        <color rgb="FF000000"/>
        <rFont val="Calibri"/>
      </rPr>
      <t>plugin-load-add=ddl_rewriter.so</t>
    </r>
    <r>
      <rPr>
        <sz val="11"/>
        <color rgb="FF000000"/>
        <rFont val="Calibri"/>
      </rPr>
      <t xml:space="preserve">
</t>
    </r>
    <r>
      <rPr>
        <sz val="11"/>
        <color rgb="FF000000"/>
        <rFont val="Calibri"/>
      </rPr>
      <t xml:space="preserve">Remove any plugin that is not loaded at startup using the --plugin-load parameter from the my.cnf or on the command line. </t>
    </r>
    <r>
      <rPr>
        <sz val="11"/>
        <color rgb="FF000000"/>
        <rFont val="Calibri"/>
      </rPr>
      <t xml:space="preserve">
</t>
    </r>
    <r>
      <rPr>
        <sz val="11"/>
        <color rgb="FF000000"/>
        <rFont val="Calibri"/>
      </rPr>
      <t>UNINSTALL PLUGIN &lt;plugin_name&gt;;</t>
    </r>
    <r>
      <rPr>
        <sz val="11"/>
        <color rgb="FF000000"/>
        <rFont val="Calibri"/>
      </rPr>
      <t xml:space="preserve">
</t>
    </r>
    <r>
      <rPr>
        <sz val="11"/>
        <color rgb="FF000000"/>
        <rFont val="Calibri"/>
      </rPr>
      <t>UNINSTALL PLUGIN ddl_rewriter;</t>
    </r>
    <r>
      <rPr>
        <sz val="11"/>
        <color rgb="FF000000"/>
        <rFont val="Calibri"/>
      </rPr>
      <t xml:space="preserve">
</t>
    </r>
    <r>
      <rPr>
        <sz val="11"/>
        <color rgb="FF000000"/>
        <rFont val="Calibri"/>
      </rPr>
      <t>Remove any component not in use</t>
    </r>
    <r>
      <rPr>
        <sz val="11"/>
        <color rgb="FF000000"/>
        <rFont val="Calibri"/>
      </rPr>
      <t xml:space="preserve">
</t>
    </r>
    <r>
      <rPr>
        <sz val="11"/>
        <color rgb="FF000000"/>
        <rFont val="Calibri"/>
      </rPr>
      <t>UNINSTALL COMPONENT component_name [, component_name ] ...;</t>
    </r>
    <r>
      <rPr>
        <sz val="11"/>
        <color rgb="FF000000"/>
        <rFont val="Calibri"/>
      </rPr>
      <t xml:space="preserve">
</t>
    </r>
    <r>
      <rPr>
        <sz val="11"/>
        <color rgb="FF000000"/>
        <rFont val="Calibri"/>
      </rPr>
      <t xml:space="preserve">For example - The audit message emit function is not being called, the component is not needed.  </t>
    </r>
    <r>
      <rPr>
        <sz val="11"/>
        <color rgb="FF000000"/>
        <rFont val="Calibri"/>
      </rPr>
      <t xml:space="preserve">
</t>
    </r>
    <r>
      <rPr>
        <sz val="11"/>
        <color rgb="FF000000"/>
        <rFont val="Calibri"/>
      </rPr>
      <t>UNINSTALL COMPONENT "file://component_audit_api_message_emit";</t>
    </r>
  </si>
  <si>
    <r>
      <rPr>
        <sz val="11"/>
        <color rgb="FF000000"/>
        <rFont val="Calibri"/>
      </rPr>
      <t>Information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Database Management Systems (DBMSs) must adhere to the principles of least functionality by providing only essential capabilities.</t>
    </r>
  </si>
  <si>
    <r>
      <rPr>
        <sz val="11"/>
        <color rgb="FF000000"/>
        <rFont val="Calibri"/>
      </rPr>
      <t>Review the list of components and features installed with the MySQL Database Server 8.0.</t>
    </r>
    <r>
      <rPr>
        <sz val="11"/>
        <color rgb="FF000000"/>
        <rFont val="Calibri"/>
      </rPr>
      <t xml:space="preserve">
</t>
    </r>
    <r>
      <rPr>
        <sz val="11"/>
        <color rgb="FF000000"/>
        <rFont val="Calibri"/>
      </rPr>
      <t>List options MySQL Plugins/Components</t>
    </r>
    <r>
      <rPr>
        <sz val="11"/>
        <color rgb="FF000000"/>
        <rFont val="Calibri"/>
      </rPr>
      <t xml:space="preserve">
</t>
    </r>
    <r>
      <rPr>
        <sz val="11"/>
        <color rgb="FF000000"/>
        <rFont val="Calibri"/>
      </rPr>
      <t>SELECT * FROM information_schema.PLUGINS where plugin_library is NOT NULL;</t>
    </r>
    <r>
      <rPr>
        <sz val="11"/>
        <color rgb="FF000000"/>
        <rFont val="Calibri"/>
      </rPr>
      <t xml:space="preserve">
</t>
    </r>
    <r>
      <rPr>
        <sz val="11"/>
        <color rgb="FF000000"/>
        <rFont val="Calibri"/>
      </rPr>
      <t xml:space="preserve">Compare the feature listing against the required plugins listing. </t>
    </r>
    <r>
      <rPr>
        <sz val="11"/>
        <color rgb="FF000000"/>
        <rFont val="Calibri"/>
      </rPr>
      <t xml:space="preserve">
</t>
    </r>
    <r>
      <rPr>
        <sz val="11"/>
        <color rgb="FF000000"/>
        <rFont val="Calibri"/>
      </rPr>
      <t>If any plugins are installed, but are not required, this is a finding.</t>
    </r>
    <r>
      <rPr>
        <sz val="11"/>
        <color rgb="FF000000"/>
        <rFont val="Calibri"/>
      </rPr>
      <t xml:space="preserve">
</t>
    </r>
    <r>
      <rPr>
        <sz val="11"/>
        <color rgb="FF000000"/>
        <rFont val="Calibri"/>
      </rPr>
      <t>SELECT * FROM mysql.component;</t>
    </r>
    <r>
      <rPr>
        <sz val="11"/>
        <color rgb="FF000000"/>
        <rFont val="Calibri"/>
      </rPr>
      <t xml:space="preserve">
</t>
    </r>
    <r>
      <rPr>
        <sz val="11"/>
        <color rgb="FF000000"/>
        <rFont val="Calibri"/>
      </rPr>
      <t xml:space="preserve">Compare the feature listing against the required components listing. </t>
    </r>
    <r>
      <rPr>
        <sz val="11"/>
        <color rgb="FF000000"/>
        <rFont val="Calibri"/>
      </rPr>
      <t xml:space="preserve">
</t>
    </r>
    <r>
      <rPr>
        <sz val="11"/>
        <color rgb="FF000000"/>
        <rFont val="Calibri"/>
      </rPr>
      <t>If any components are installed, but are not required, this is a finding.</t>
    </r>
  </si>
  <si>
    <t>V-235145</t>
  </si>
  <si>
    <r>
      <rPr>
        <sz val="11"/>
        <rFont val="Calibri"/>
      </rPr>
      <t>Unused database components which are integrated in the MySQL Database Server 8.0 and cannot be uninstalled must be disabled.</t>
    </r>
  </si>
  <si>
    <r>
      <rPr>
        <sz val="11"/>
        <color rgb="FF000000"/>
        <rFont val="Calibri"/>
      </rPr>
      <t>Uninstall unused components or features that are installed and can be uninstalled. Remove any database objects and applications that are installed to support them.</t>
    </r>
    <r>
      <rPr>
        <sz val="11"/>
        <color rgb="FF000000"/>
        <rFont val="Calibri"/>
      </rPr>
      <t xml:space="preserve">
</t>
    </r>
    <r>
      <rPr>
        <sz val="11"/>
        <color rgb="FF000000"/>
        <rFont val="Calibri"/>
      </rPr>
      <t xml:space="preserve">After review of installed plugin components uninstall unused plugins. To do this while the server is running using the UNINSTALL PLUGIN; command: </t>
    </r>
    <r>
      <rPr>
        <sz val="11"/>
        <color rgb="FF000000"/>
        <rFont val="Calibri"/>
      </rPr>
      <t xml:space="preserve">
</t>
    </r>
    <r>
      <rPr>
        <sz val="11"/>
        <color rgb="FF000000"/>
        <rFont val="Calibri"/>
      </rPr>
      <t>Remove any plugin that is loaded at startup from the my.cnf file.</t>
    </r>
    <r>
      <rPr>
        <sz val="11"/>
        <color rgb="FF000000"/>
        <rFont val="Calibri"/>
      </rPr>
      <t xml:space="preserve">
</t>
    </r>
    <r>
      <rPr>
        <sz val="11"/>
        <color rgb="FF000000"/>
        <rFont val="Calibri"/>
      </rPr>
      <t>For example - ddl_rewriter is discovered but are not being used.  Follow these removal instructions.</t>
    </r>
    <r>
      <rPr>
        <sz val="11"/>
        <color rgb="FF000000"/>
        <rFont val="Calibri"/>
      </rPr>
      <t xml:space="preserve">
</t>
    </r>
    <r>
      <rPr>
        <sz val="11"/>
        <color rgb="FF000000"/>
        <rFont val="Calibri"/>
      </rPr>
      <t>Remove this line from my.cnf:</t>
    </r>
    <r>
      <rPr>
        <sz val="11"/>
        <color rgb="FF000000"/>
        <rFont val="Calibri"/>
      </rPr>
      <t xml:space="preserve">
</t>
    </r>
    <r>
      <rPr>
        <sz val="11"/>
        <color rgb="FF000000"/>
        <rFont val="Calibri"/>
      </rPr>
      <t>plugin-load-add=ddl_rewriter.so</t>
    </r>
    <r>
      <rPr>
        <sz val="11"/>
        <color rgb="FF000000"/>
        <rFont val="Calibri"/>
      </rPr>
      <t xml:space="preserve">
</t>
    </r>
    <r>
      <rPr>
        <sz val="11"/>
        <color rgb="FF000000"/>
        <rFont val="Calibri"/>
      </rPr>
      <t xml:space="preserve">Remove any plugin that is not loaded at startup using the --plugin-load parameter from the my.cnf or on the command line. </t>
    </r>
    <r>
      <rPr>
        <sz val="11"/>
        <color rgb="FF000000"/>
        <rFont val="Calibri"/>
      </rPr>
      <t xml:space="preserve">
</t>
    </r>
    <r>
      <rPr>
        <sz val="11"/>
        <color rgb="FF000000"/>
        <rFont val="Calibri"/>
      </rPr>
      <t>UNINSTALL PLUGIN &lt;plugin_name&gt;;</t>
    </r>
    <r>
      <rPr>
        <sz val="11"/>
        <color rgb="FF000000"/>
        <rFont val="Calibri"/>
      </rPr>
      <t xml:space="preserve">
</t>
    </r>
    <r>
      <rPr>
        <sz val="11"/>
        <color rgb="FF000000"/>
        <rFont val="Calibri"/>
      </rPr>
      <t>UNINSTALL PLUGIN ddl_rewriter;</t>
    </r>
    <r>
      <rPr>
        <sz val="11"/>
        <color rgb="FF000000"/>
        <rFont val="Calibri"/>
      </rPr>
      <t xml:space="preserve">
</t>
    </r>
    <r>
      <rPr>
        <sz val="11"/>
        <color rgb="FF000000"/>
        <rFont val="Calibri"/>
      </rPr>
      <t>Remove any component not in use</t>
    </r>
    <r>
      <rPr>
        <sz val="11"/>
        <color rgb="FF000000"/>
        <rFont val="Calibri"/>
      </rPr>
      <t xml:space="preserve">
</t>
    </r>
    <r>
      <rPr>
        <sz val="11"/>
        <color rgb="FF000000"/>
        <rFont val="Calibri"/>
      </rPr>
      <t>UNINSTALL COMPONENT component_name [, component_name ] ...;</t>
    </r>
    <r>
      <rPr>
        <sz val="11"/>
        <color rgb="FF000000"/>
        <rFont val="Calibri"/>
      </rPr>
      <t xml:space="preserve">
</t>
    </r>
    <r>
      <rPr>
        <sz val="11"/>
        <color rgb="FF000000"/>
        <rFont val="Calibri"/>
      </rPr>
      <t xml:space="preserve">For example - The audit message emit function is not being called, the component is not needed.  </t>
    </r>
    <r>
      <rPr>
        <sz val="11"/>
        <color rgb="FF000000"/>
        <rFont val="Calibri"/>
      </rPr>
      <t xml:space="preserve">
</t>
    </r>
    <r>
      <rPr>
        <sz val="11"/>
        <color rgb="FF000000"/>
        <rFont val="Calibri"/>
      </rPr>
      <t>UNINSTALL COMPONENT "file://component_audit_api_message_emit";</t>
    </r>
  </si>
  <si>
    <r>
      <rPr>
        <sz val="11"/>
        <color rgb="FF000000"/>
        <rFont val="Calibri"/>
      </rPr>
      <t xml:space="preserve">Information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 xml:space="preserve">It is detrimental for software products to provide, or install by default, functionality exceeding requirements or mission objectives.  </t>
    </r>
    <r>
      <rPr>
        <sz val="11"/>
        <color rgb="FF000000"/>
        <rFont val="Calibri"/>
      </rPr>
      <t xml:space="preserve">
</t>
    </r>
    <r>
      <rPr>
        <sz val="11"/>
        <color rgb="FF000000"/>
        <rFont val="Calibri"/>
      </rPr>
      <t>Database Management Systems (DBMSs) must adhere to the principles of least functionality by providing only essential capabilities.</t>
    </r>
    <r>
      <rPr>
        <sz val="11"/>
        <color rgb="FF000000"/>
        <rFont val="Calibri"/>
      </rPr>
      <t xml:space="preserve">
</t>
    </r>
    <r>
      <rPr>
        <sz val="11"/>
        <color rgb="FF000000"/>
        <rFont val="Calibri"/>
      </rPr>
      <t>Unused, unnecessary DBMS components increase the attack vector for the DBMS by introducing additional targets for attack. By minimizing the services and applications installed on the system, the number of potential vulnerabilities is reduced. Components of the system that are unused and cannot be uninstalled must be disabled. The techniques available for disabling components will vary by DBMS product, OS and the nature of the component and may include DBMS configuration settings, OS service settings, OS file access security, and DBMS user/group permissions.</t>
    </r>
  </si>
  <si>
    <t>V-235146</t>
  </si>
  <si>
    <r>
      <rPr>
        <sz val="11"/>
        <rFont val="Calibri"/>
      </rPr>
      <t>The MySQL Database Server 8.0 must be configured to prohibit or restrict the use of organization-defined functions, ports, protocols, and/or services, as defined in the PPSM CAL and vulnerability assessments.</t>
    </r>
  </si>
  <si>
    <r>
      <rPr>
        <sz val="11"/>
        <color rgb="FF000000"/>
        <rFont val="Calibri"/>
      </rPr>
      <t>Disable functions, ports, protocols, and services that are not approved.</t>
    </r>
    <r>
      <rPr>
        <sz val="11"/>
        <color rgb="FF000000"/>
        <rFont val="Calibri"/>
      </rPr>
      <t xml:space="preserve">
</t>
    </r>
    <r>
      <rPr>
        <sz val="11"/>
        <color rgb="FF000000"/>
        <rFont val="Calibri"/>
      </rPr>
      <t>Change mysql options related to network, ports, and protocols for the server and additionally consider refining further at user account level.</t>
    </r>
    <r>
      <rPr>
        <sz val="11"/>
        <color rgb="FF000000"/>
        <rFont val="Calibri"/>
      </rPr>
      <t xml:space="preserve">
</t>
    </r>
    <r>
      <rPr>
        <sz val="11"/>
        <color rgb="FF000000"/>
        <rFont val="Calibri"/>
      </rPr>
      <t>vi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port=&lt;port value&gt;</t>
    </r>
    <r>
      <rPr>
        <sz val="11"/>
        <color rgb="FF000000"/>
        <rFont val="Calibri"/>
      </rPr>
      <t xml:space="preserve">
</t>
    </r>
    <r>
      <rPr>
        <sz val="11"/>
        <color rgb="FF000000"/>
        <rFont val="Calibri"/>
      </rPr>
      <t>admin_address=&lt;addr&gt;</t>
    </r>
    <r>
      <rPr>
        <sz val="11"/>
        <color rgb="FF000000"/>
        <rFont val="Calibri"/>
      </rPr>
      <t xml:space="preserve">
</t>
    </r>
    <r>
      <rPr>
        <sz val="11"/>
        <color rgb="FF000000"/>
        <rFont val="Calibri"/>
      </rPr>
      <t>admin_port=&lt;port value&gt;</t>
    </r>
    <r>
      <rPr>
        <sz val="11"/>
        <color rgb="FF000000"/>
        <rFont val="Calibri"/>
      </rPr>
      <t xml:space="preserve">
</t>
    </r>
    <r>
      <rPr>
        <sz val="11"/>
        <color rgb="FF000000"/>
        <rFont val="Calibri"/>
      </rPr>
      <t>mysqlx_port=&lt;port value&gt;</t>
    </r>
    <r>
      <rPr>
        <sz val="11"/>
        <color rgb="FF000000"/>
        <rFont val="Calibri"/>
      </rPr>
      <t xml:space="preserve">
</t>
    </r>
    <r>
      <rPr>
        <sz val="11"/>
        <color rgb="FF000000"/>
        <rFont val="Calibri"/>
      </rPr>
      <t>socket={file_name|pipe_name}</t>
    </r>
    <r>
      <rPr>
        <sz val="11"/>
        <color rgb="FF000000"/>
        <rFont val="Calibri"/>
      </rPr>
      <t xml:space="preserve">
</t>
    </r>
    <r>
      <rPr>
        <sz val="11"/>
        <color rgb="FF000000"/>
        <rFont val="Calibri"/>
      </rPr>
      <t xml:space="preserve">If admin_address is not defined then access via the admin port is disabled. </t>
    </r>
    <r>
      <rPr>
        <sz val="11"/>
        <color rgb="FF000000"/>
        <rFont val="Calibri"/>
      </rPr>
      <t xml:space="preserve">
</t>
    </r>
    <r>
      <rPr>
        <sz val="11"/>
        <color rgb="FF000000"/>
        <rFont val="Calibri"/>
      </rPr>
      <t>Additionally the X Plugin can be disabled at startup by either setting mysqlx=0 in the MySQL configuration file, or by passing in either --mysqlx=0 or --skip-mysqlx when starting the MySQL server.</t>
    </r>
    <r>
      <rPr>
        <sz val="11"/>
        <color rgb="FF000000"/>
        <rFont val="Calibri"/>
      </rPr>
      <t xml:space="preserve">
</t>
    </r>
    <r>
      <rPr>
        <sz val="11"/>
        <color rgb="FF000000"/>
        <rFont val="Calibri"/>
      </rPr>
      <t>Restart mysqld</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</si>
  <si>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ports/protocols/services on information systems.</t>
    </r>
    <r>
      <rPr>
        <sz val="11"/>
        <color rgb="FF000000"/>
        <rFont val="Calibri"/>
      </rPr>
      <t xml:space="preserve">
</t>
    </r>
    <r>
      <rPr>
        <sz val="11"/>
        <color rgb="FF000000"/>
        <rFont val="Calibri"/>
      </rPr>
      <t xml:space="preserve">Applications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application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Database Management Systems (DBMSs) using ports, protocols, and services deemed unsafe are open to attack through those ports, protocols, and services. This can allow unauthorized access to the database and through the database to other components of the information system.</t>
    </r>
  </si>
  <si>
    <r>
      <rPr>
        <sz val="11"/>
        <color rgb="FF000000"/>
        <rFont val="Calibri"/>
      </rPr>
      <t>Review the MySQL Database Server 8.0 settings and local documentation for functions, ports, protocols, and services that are not approved. If any are found, this is a finding.</t>
    </r>
    <r>
      <rPr>
        <sz val="11"/>
        <color rgb="FF000000"/>
        <rFont val="Calibri"/>
      </rPr>
      <t xml:space="preserve">
</t>
    </r>
    <r>
      <rPr>
        <sz val="11"/>
        <color rgb="FF000000"/>
        <rFont val="Calibri"/>
      </rPr>
      <t>Run the following SQL to list ports:</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in ('port', 'mysqlx_port', 'admin_port');</t>
    </r>
    <r>
      <rPr>
        <sz val="11"/>
        <color rgb="FF000000"/>
        <rFont val="Calibri"/>
      </rPr>
      <t xml:space="preserve">
</t>
    </r>
    <r>
      <rPr>
        <sz val="11"/>
        <color rgb="FF000000"/>
        <rFont val="Calibri"/>
      </rPr>
      <t xml:space="preserve">The default ports for MySQL for organizational connects are: </t>
    </r>
    <r>
      <rPr>
        <sz val="11"/>
        <color rgb="FF000000"/>
        <rFont val="Calibri"/>
      </rPr>
      <t xml:space="preserve">
</t>
    </r>
    <r>
      <rPr>
        <sz val="11"/>
        <color rgb="FF000000"/>
        <rFont val="Calibri"/>
      </rPr>
      <t xml:space="preserve">Classic MySQL - 3306 </t>
    </r>
    <r>
      <rPr>
        <sz val="11"/>
        <color rgb="FF000000"/>
        <rFont val="Calibri"/>
      </rPr>
      <t xml:space="preserve">
</t>
    </r>
    <r>
      <rPr>
        <sz val="11"/>
        <color rgb="FF000000"/>
        <rFont val="Calibri"/>
      </rPr>
      <t>MySQL X - 33060</t>
    </r>
    <r>
      <rPr>
        <sz val="11"/>
        <color rgb="FF000000"/>
        <rFont val="Calibri"/>
      </rPr>
      <t xml:space="preserve">
</t>
    </r>
    <r>
      <rPr>
        <sz val="11"/>
        <color rgb="FF000000"/>
        <rFont val="Calibri"/>
      </rPr>
      <t>MySQL Admin Port - 33062 (disabled by default)</t>
    </r>
    <r>
      <rPr>
        <sz val="11"/>
        <color rgb="FF000000"/>
        <rFont val="Calibri"/>
      </rPr>
      <t xml:space="preserve">
</t>
    </r>
    <r>
      <rPr>
        <sz val="11"/>
        <color rgb="FF000000"/>
        <rFont val="Calibri"/>
      </rPr>
      <t>If any these are in conflict with guidance, and not explained and approved in the system documentation, this is a finding.</t>
    </r>
    <r>
      <rPr>
        <sz val="11"/>
        <color rgb="FF000000"/>
        <rFont val="Calibri"/>
      </rPr>
      <t xml:space="preserve">
</t>
    </r>
    <r>
      <rPr>
        <sz val="11"/>
        <color rgb="FF000000"/>
        <rFont val="Calibri"/>
      </rPr>
      <t>Run the following to determine if a local socket/pipe are in use:</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 xml:space="preserve">FROM performance_schema.global_variables where </t>
    </r>
    <r>
      <rPr>
        <sz val="11"/>
        <color rgb="FF000000"/>
        <rFont val="Calibri"/>
      </rPr>
      <t xml:space="preserve">
</t>
    </r>
    <r>
      <rPr>
        <sz val="11"/>
        <color rgb="FF000000"/>
        <rFont val="Calibri"/>
      </rPr>
      <t>VARIABLE_NAME like '%pipe%' or  VARIABLE_NAME = 'socket' or  VARIABLE_NAME = 'mysqlx_socket';</t>
    </r>
    <r>
      <rPr>
        <sz val="11"/>
        <color rgb="FF000000"/>
        <rFont val="Calibri"/>
      </rPr>
      <t xml:space="preserve">
</t>
    </r>
    <r>
      <rPr>
        <sz val="11"/>
        <color rgb="FF000000"/>
        <rFont val="Calibri"/>
      </rPr>
      <t>Values for classic and xprotocol will be returned.</t>
    </r>
    <r>
      <rPr>
        <sz val="11"/>
        <color rgb="FF000000"/>
        <rFont val="Calibri"/>
      </rPr>
      <t xml:space="preserve">
</t>
    </r>
    <r>
      <rPr>
        <sz val="11"/>
        <color rgb="FF000000"/>
        <rFont val="Calibri"/>
      </rPr>
      <t>For example on Linux:</t>
    </r>
    <r>
      <rPr>
        <sz val="11"/>
        <color rgb="FF000000"/>
        <rFont val="Calibri"/>
      </rPr>
      <t xml:space="preserve">
</t>
    </r>
    <r>
      <rPr>
        <sz val="11"/>
        <color rgb="FF000000"/>
        <rFont val="Calibri"/>
      </rPr>
      <t>'socket','/tmp/mysql.sock'</t>
    </r>
    <r>
      <rPr>
        <sz val="11"/>
        <color rgb="FF000000"/>
        <rFont val="Calibri"/>
      </rPr>
      <t xml:space="preserve">
</t>
    </r>
    <r>
      <rPr>
        <sz val="11"/>
        <color rgb="FF000000"/>
        <rFont val="Calibri"/>
      </rPr>
      <t>'mysqlx_socket','/tmp/mysqlx.sock'</t>
    </r>
    <r>
      <rPr>
        <sz val="11"/>
        <color rgb="FF000000"/>
        <rFont val="Calibri"/>
      </rPr>
      <t xml:space="preserve">
</t>
    </r>
    <r>
      <rPr>
        <sz val="11"/>
        <color rgb="FF000000"/>
        <rFont val="Calibri"/>
      </rPr>
      <t xml:space="preserve"> Windows</t>
    </r>
    <r>
      <rPr>
        <sz val="11"/>
        <color rgb="FF000000"/>
        <rFont val="Calibri"/>
      </rPr>
      <t xml:space="preserve">
</t>
    </r>
    <r>
      <rPr>
        <sz val="11"/>
        <color rgb="FF000000"/>
        <rFont val="Calibri"/>
      </rPr>
      <t>'named_pipe', 'ON'</t>
    </r>
    <r>
      <rPr>
        <sz val="11"/>
        <color rgb="FF000000"/>
        <rFont val="Calibri"/>
      </rPr>
      <t xml:space="preserve">
</t>
    </r>
    <r>
      <rPr>
        <sz val="11"/>
        <color rgb="FF000000"/>
        <rFont val="Calibri"/>
      </rPr>
      <t>If these are in conflict with guidance, and not explained and approved in the system documentation, this is a finding.</t>
    </r>
  </si>
  <si>
    <t>V-235147</t>
  </si>
  <si>
    <r>
      <rPr>
        <sz val="11"/>
        <rFont val="Calibri"/>
      </rPr>
      <t>The MySQL Database Server 8.0 must uniquely identify and authenticate organizational users (or processes acting on behalf of organizational users).</t>
    </r>
  </si>
  <si>
    <r>
      <rPr>
        <sz val="11"/>
        <color rgb="FF000000"/>
        <rFont val="Calibri"/>
      </rPr>
      <t>Configure MySQL Database Server 8.0 settings to uniquely identify and authenticate all organizational users who log on/connect to the system.</t>
    </r>
    <r>
      <rPr>
        <sz val="11"/>
        <color rgb="FF000000"/>
        <rFont val="Calibri"/>
      </rPr>
      <t xml:space="preserve">
</t>
    </r>
    <r>
      <rPr>
        <sz val="11"/>
        <color rgb="FF000000"/>
        <rFont val="Calibri"/>
      </rPr>
      <t xml:space="preserve">Remove user-accessible shared accounts and use individual user names. </t>
    </r>
    <r>
      <rPr>
        <sz val="11"/>
        <color rgb="FF000000"/>
        <rFont val="Calibri"/>
      </rPr>
      <t xml:space="preserve">
</t>
    </r>
    <r>
      <rPr>
        <sz val="11"/>
        <color rgb="FF000000"/>
        <rFont val="Calibri"/>
      </rPr>
      <t xml:space="preserve">Configure applications to ensure successful individual authentication prior to shared account access. </t>
    </r>
    <r>
      <rPr>
        <sz val="11"/>
        <color rgb="FF000000"/>
        <rFont val="Calibri"/>
      </rPr>
      <t xml:space="preserve">
</t>
    </r>
    <r>
      <rPr>
        <sz val="11"/>
        <color rgb="FF000000"/>
        <rFont val="Calibri"/>
      </rPr>
      <t>Ensure each user's identity is received and used in audit data in all relevant circumstances.</t>
    </r>
    <r>
      <rPr>
        <sz val="11"/>
        <color rgb="FF000000"/>
        <rFont val="Calibri"/>
      </rPr>
      <t xml:space="preserve">
</t>
    </r>
    <r>
      <rPr>
        <sz val="11"/>
        <color rgb="FF000000"/>
        <rFont val="Calibri"/>
      </rPr>
      <t>Install appropriate auth plugin, for example LDAP.</t>
    </r>
    <r>
      <rPr>
        <sz val="11"/>
        <color rgb="FF000000"/>
        <rFont val="Calibri"/>
      </rPr>
      <t xml:space="preserve">
</t>
    </r>
    <r>
      <rPr>
        <sz val="11"/>
        <color rgb="FF000000"/>
        <rFont val="Calibri"/>
      </rPr>
      <t>INSTALL PLUGIN authentication_ldap_sasl</t>
    </r>
    <r>
      <rPr>
        <sz val="11"/>
        <color rgb="FF000000"/>
        <rFont val="Calibri"/>
      </rPr>
      <t xml:space="preserve">
</t>
    </r>
    <r>
      <rPr>
        <sz val="11"/>
        <color rgb="FF000000"/>
        <rFont val="Calibri"/>
      </rPr>
      <t xml:space="preserve">  SONAME 'authentication_ldap_sasl.so';</t>
    </r>
    <r>
      <rPr>
        <sz val="11"/>
        <color rgb="FF000000"/>
        <rFont val="Calibri"/>
      </rPr>
      <t xml:space="preserve">
</t>
    </r>
    <r>
      <rPr>
        <sz val="11"/>
        <color rgb="FF000000"/>
        <rFont val="Calibri"/>
      </rPr>
      <t>INSTALL PLUGIN authentication_ldap_simple</t>
    </r>
    <r>
      <rPr>
        <sz val="11"/>
        <color rgb="FF000000"/>
        <rFont val="Calibri"/>
      </rPr>
      <t xml:space="preserve">
</t>
    </r>
    <r>
      <rPr>
        <sz val="11"/>
        <color rgb="FF000000"/>
        <rFont val="Calibri"/>
      </rPr>
      <t xml:space="preserve">  SONAME 'authentication_ldap_simple.so';</t>
    </r>
    <r>
      <rPr>
        <sz val="11"/>
        <color rgb="FF000000"/>
        <rFont val="Calibri"/>
      </rPr>
      <t xml:space="preserve">
</t>
    </r>
    <r>
      <rPr>
        <sz val="11"/>
        <color rgb="FF000000"/>
        <rFont val="Calibri"/>
      </rPr>
      <t>Configure</t>
    </r>
    <r>
      <rPr>
        <sz val="11"/>
        <color rgb="FF000000"/>
        <rFont val="Calibri"/>
      </rPr>
      <t xml:space="preserve">
</t>
    </r>
    <r>
      <rPr>
        <sz val="11"/>
        <color rgb="FF000000"/>
        <rFont val="Calibri"/>
      </rPr>
      <t>SET PERSIST authentication_ldap_sasl_server_host='127.0.0.1';</t>
    </r>
    <r>
      <rPr>
        <sz val="11"/>
        <color rgb="FF000000"/>
        <rFont val="Calibri"/>
      </rPr>
      <t xml:space="preserve">
</t>
    </r>
    <r>
      <rPr>
        <sz val="11"/>
        <color rgb="FF000000"/>
        <rFont val="Calibri"/>
      </rPr>
      <t>SET PERSIST authentication_ldap_sasl_bind_base_dn='dc=example,dc=com';</t>
    </r>
    <r>
      <rPr>
        <sz val="11"/>
        <color rgb="FF000000"/>
        <rFont val="Calibri"/>
      </rPr>
      <t xml:space="preserve">
</t>
    </r>
    <r>
      <rPr>
        <sz val="11"/>
        <color rgb="FF000000"/>
        <rFont val="Calibri"/>
      </rPr>
      <t>SET PERSIST authentication_ldap_simple_server_host='127.0.0.1';</t>
    </r>
    <r>
      <rPr>
        <sz val="11"/>
        <color rgb="FF000000"/>
        <rFont val="Calibri"/>
      </rPr>
      <t xml:space="preserve">
</t>
    </r>
    <r>
      <rPr>
        <sz val="11"/>
        <color rgb="FF000000"/>
        <rFont val="Calibri"/>
      </rPr>
      <t>SET PERSIST authentication_ldap_simple_bind_base_dn='dc=example,dc=com';</t>
    </r>
    <r>
      <rPr>
        <sz val="11"/>
        <color rgb="FF000000"/>
        <rFont val="Calibri"/>
      </rPr>
      <t xml:space="preserve">
</t>
    </r>
    <r>
      <rPr>
        <sz val="11"/>
        <color rgb="FF000000"/>
        <rFont val="Calibri"/>
      </rPr>
      <t>Create users with proper organizational mapping, for example:</t>
    </r>
    <r>
      <rPr>
        <sz val="11"/>
        <color rgb="FF000000"/>
        <rFont val="Calibri"/>
      </rPr>
      <t xml:space="preserve">
</t>
    </r>
    <r>
      <rPr>
        <sz val="11"/>
        <color rgb="FF000000"/>
        <rFont val="Calibri"/>
      </rPr>
      <t>CREATE USER 'betsy'@'localhost'</t>
    </r>
    <r>
      <rPr>
        <sz val="11"/>
        <color rgb="FF000000"/>
        <rFont val="Calibri"/>
      </rPr>
      <t xml:space="preserve">
</t>
    </r>
    <r>
      <rPr>
        <sz val="11"/>
        <color rgb="FF000000"/>
        <rFont val="Calibri"/>
      </rPr>
      <t xml:space="preserve">  IDENTIFIED WITH authentication_ldap_simple</t>
    </r>
    <r>
      <rPr>
        <sz val="11"/>
        <color rgb="FF000000"/>
        <rFont val="Calibri"/>
      </rPr>
      <t xml:space="preserve">
</t>
    </r>
    <r>
      <rPr>
        <sz val="11"/>
        <color rgb="FF000000"/>
        <rFont val="Calibri"/>
      </rPr>
      <t xml:space="preserve">  BY 'uid=betsy_ldap,ou=People,dc=example,dc=com';</t>
    </r>
    <r>
      <rPr>
        <sz val="11"/>
        <color rgb="FF000000"/>
        <rFont val="Calibri"/>
      </rPr>
      <t xml:space="preserve">
</t>
    </r>
    <r>
      <rPr>
        <sz val="11"/>
        <color rgb="FF000000"/>
        <rFont val="Calibri"/>
      </rPr>
      <t>Assign appropriate roles and grants.</t>
    </r>
  </si>
  <si>
    <r>
      <rPr>
        <sz val="11"/>
        <color rgb="FF000000"/>
        <rFont val="Calibri"/>
      </rPr>
      <t xml:space="preserve">To ensure accountability and prevent unauthenticated access, organizational users must be identified and authenticated to prevent potential misuse and compromise of the system. </t>
    </r>
    <r>
      <rPr>
        <sz val="11"/>
        <color rgb="FF000000"/>
        <rFont val="Calibri"/>
      </rPr>
      <t xml:space="preserve">
</t>
    </r>
    <r>
      <rPr>
        <sz val="11"/>
        <color rgb="FF000000"/>
        <rFont val="Calibri"/>
      </rPr>
      <t>Organizational users include organizational employees or individuals the organization deems to have equivalent status of employees (e.g., contractors). Organizational users (and any processes acting on behalf of users) must be uniquely identified and authenticated for all accesses, except the following:</t>
    </r>
    <r>
      <rPr>
        <sz val="11"/>
        <color rgb="FF000000"/>
        <rFont val="Calibri"/>
      </rPr>
      <t xml:space="preserve">
</t>
    </r>
    <r>
      <rPr>
        <sz val="11"/>
        <color rgb="FF000000"/>
        <rFont val="Calibri"/>
      </rPr>
      <t xml:space="preserve">(i) Accesses explicitly identified and documented by the organization. Organizations document specific user actions that can be performed on the information system without identification or authentication; and </t>
    </r>
    <r>
      <rPr>
        <sz val="11"/>
        <color rgb="FF000000"/>
        <rFont val="Calibri"/>
      </rPr>
      <t xml:space="preserve">
</t>
    </r>
    <r>
      <rPr>
        <sz val="11"/>
        <color rgb="FF000000"/>
        <rFont val="Calibri"/>
      </rPr>
      <t>(ii)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</si>
  <si>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 xml:space="preserve">Review MySQL Database Server 8.0 settings to determine whether organizational users are uniquely identified and authenticated when logging on/connecting to the system. </t>
    </r>
    <r>
      <rPr>
        <sz val="11"/>
        <color rgb="FF000000"/>
        <rFont val="Calibri"/>
      </rPr>
      <t xml:space="preserve">
</t>
    </r>
    <r>
      <rPr>
        <sz val="11"/>
        <color rgb="FF000000"/>
        <rFont val="Calibri"/>
      </rPr>
      <t>Using SQL, search for external authentication plugins:</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'%ldap%' OR PLUGIN_NAME LIKE '%ldap%' OR PLUGIN_NAME LIKE '%pam%';</t>
    </r>
    <r>
      <rPr>
        <sz val="11"/>
        <color rgb="FF000000"/>
        <rFont val="Calibri"/>
      </rPr>
      <t xml:space="preserve">
</t>
    </r>
    <r>
      <rPr>
        <sz val="11"/>
        <color rgb="FF000000"/>
        <rFont val="Calibri"/>
      </rPr>
      <t xml:space="preserve">This listing will show what is enabled. </t>
    </r>
    <r>
      <rPr>
        <sz val="11"/>
        <color rgb="FF000000"/>
        <rFont val="Calibri"/>
      </rPr>
      <t xml:space="preserve">
</t>
    </r>
    <r>
      <rPr>
        <sz val="11"/>
        <color rgb="FF000000"/>
        <rFont val="Calibri"/>
      </rPr>
      <t>In addition to MySQL password-based internal accounts, there is also support for external accounts:</t>
    </r>
    <r>
      <rPr>
        <sz val="11"/>
        <color rgb="FF000000"/>
        <rFont val="Calibri"/>
      </rPr>
      <t xml:space="preserve">
</t>
    </r>
    <r>
      <rPr>
        <sz val="11"/>
        <color rgb="FF000000"/>
        <rFont val="Calibri"/>
      </rPr>
      <t>Linux PAM (Pluggable Authentication Modules)</t>
    </r>
    <r>
      <rPr>
        <sz val="11"/>
        <color rgb="FF000000"/>
        <rFont val="Calibri"/>
      </rPr>
      <t xml:space="preserve">
</t>
    </r>
    <r>
      <rPr>
        <sz val="11"/>
        <color rgb="FF000000"/>
        <rFont val="Calibri"/>
      </rPr>
      <t>Windows Active Directory (only for Windows MySQL servers)</t>
    </r>
    <r>
      <rPr>
        <sz val="11"/>
        <color rgb="FF000000"/>
        <rFont val="Calibri"/>
      </rPr>
      <t xml:space="preserve">
</t>
    </r>
    <r>
      <rPr>
        <sz val="11"/>
        <color rgb="FF000000"/>
        <rFont val="Calibri"/>
      </rPr>
      <t xml:space="preserve">Native LDAP </t>
    </r>
    <r>
      <rPr>
        <sz val="11"/>
        <color rgb="FF000000"/>
        <rFont val="Calibri"/>
      </rPr>
      <t xml:space="preserve">
</t>
    </r>
    <r>
      <rPr>
        <sz val="11"/>
        <color rgb="FF000000"/>
        <rFont val="Calibri"/>
      </rPr>
      <t>auth_socket</t>
    </r>
    <r>
      <rPr>
        <sz val="11"/>
        <color rgb="FF000000"/>
        <rFont val="Calibri"/>
      </rPr>
      <t xml:space="preserve">
</t>
    </r>
    <r>
      <rPr>
        <sz val="11"/>
        <color rgb="FF000000"/>
        <rFont val="Calibri"/>
      </rPr>
      <t>Review the configuration of the plugin; for link of accounts and permissions to organizational level, run this SQL:</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'auth%' ;</t>
    </r>
    <r>
      <rPr>
        <sz val="11"/>
        <color rgb="FF000000"/>
        <rFont val="Calibri"/>
      </rPr>
      <t xml:space="preserve">
</t>
    </r>
    <r>
      <rPr>
        <sz val="11"/>
        <color rgb="FF000000"/>
        <rFont val="Calibri"/>
      </rPr>
      <t>This will show external configuration setup for authentication using an organizational authentication source.</t>
    </r>
    <r>
      <rPr>
        <sz val="11"/>
        <color rgb="FF000000"/>
        <rFont val="Calibri"/>
      </rPr>
      <t xml:space="preserve">
</t>
    </r>
    <r>
      <rPr>
        <sz val="11"/>
        <color rgb="FF000000"/>
        <rFont val="Calibri"/>
      </rPr>
      <t>Review users using organizational authentication.  Review the "authentication_string" for proper mapping:</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 xml:space="preserve">    `user`.`plugin`,</t>
    </r>
    <r>
      <rPr>
        <sz val="11"/>
        <color rgb="FF000000"/>
        <rFont val="Calibri"/>
      </rPr>
      <t xml:space="preserve">
</t>
    </r>
    <r>
      <rPr>
        <sz val="11"/>
        <color rgb="FF000000"/>
        <rFont val="Calibri"/>
      </rPr>
      <t xml:space="preserve">    `user`.`authentication_string`</t>
    </r>
    <r>
      <rPr>
        <sz val="11"/>
        <color rgb="FF000000"/>
        <rFont val="Calibri"/>
      </rPr>
      <t xml:space="preserve">
</t>
    </r>
    <r>
      <rPr>
        <sz val="11"/>
        <color rgb="FF000000"/>
        <rFont val="Calibri"/>
      </rPr>
      <t xml:space="preserve">    from mysql.user where plugin like 'auth%';</t>
    </r>
    <r>
      <rPr>
        <sz val="11"/>
        <color rgb="FF000000"/>
        <rFont val="Calibri"/>
      </rPr>
      <t xml:space="preserve">
</t>
    </r>
    <r>
      <rPr>
        <sz val="11"/>
        <color rgb="FF000000"/>
        <rFont val="Calibri"/>
      </rPr>
      <t>If organizational users are not uniquely identified and authenticated, this is a finding.</t>
    </r>
    <r>
      <rPr>
        <sz val="11"/>
        <color rgb="FF000000"/>
        <rFont val="Calibri"/>
      </rPr>
      <t xml:space="preserve">
</t>
    </r>
    <r>
      <rPr>
        <sz val="11"/>
        <color rgb="FF000000"/>
        <rFont val="Calibri"/>
      </rPr>
      <t>If accounts are determined to be shared, determine if they are directly accessible to end users. If so, this is a finding.</t>
    </r>
  </si>
  <si>
    <t>V-235148</t>
  </si>
  <si>
    <r>
      <rPr>
        <sz val="11"/>
        <rFont val="Calibri"/>
      </rPr>
      <t>The MySQL Database Server 8.0 must use NIST FIPS 140-2 or 140-3 validated cryptographic modules for cryptographic operations.</t>
    </r>
  </si>
  <si>
    <r>
      <rPr>
        <sz val="11"/>
        <color rgb="FF000000"/>
        <rFont val="Calibri"/>
      </rPr>
      <t>Utilize NIST FIPS validated cryptographic modules for all cryptographic operations.</t>
    </r>
    <r>
      <rPr>
        <sz val="11"/>
        <color rgb="FF000000"/>
        <rFont val="Calibri"/>
      </rPr>
      <t xml:space="preserve">
</t>
    </r>
    <r>
      <rPr>
        <sz val="11"/>
        <color rgb="FF000000"/>
        <rFont val="Calibri"/>
      </rPr>
      <t>See Use MySQL Server OpenSSL FIPS mode. See https://dev.mysql.com/doc/refman/8.0/en/fips-mode.html</t>
    </r>
    <r>
      <rPr>
        <sz val="11"/>
        <color rgb="FF000000"/>
        <rFont val="Calibri"/>
      </rPr>
      <t xml:space="preserve">
</t>
    </r>
    <r>
      <rPr>
        <sz val="11"/>
        <color rgb="FF000000"/>
        <rFont val="Calibri"/>
      </rPr>
      <t>Turn on MySQL FIPS mode and restart mysqld</t>
    </r>
    <r>
      <rPr>
        <sz val="11"/>
        <color rgb="FF000000"/>
        <rFont val="Calibri"/>
      </rPr>
      <t xml:space="preserve">
</t>
    </r>
    <r>
      <rPr>
        <sz val="11"/>
        <color rgb="FF000000"/>
        <rFont val="Calibri"/>
      </rPr>
      <t>Edit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ssl_fips_mode=ON</t>
    </r>
    <r>
      <rPr>
        <sz val="11"/>
        <color rgb="FF000000"/>
        <rFont val="Calibri"/>
      </rPr>
      <t xml:space="preserve">
</t>
    </r>
    <r>
      <rPr>
        <sz val="11"/>
        <color rgb="FF000000"/>
        <rFont val="Calibri"/>
      </rPr>
      <t>or</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ssl_fips_mode=STRICT</t>
    </r>
    <r>
      <rPr>
        <sz val="11"/>
        <color rgb="FF000000"/>
        <rFont val="Calibri"/>
      </rPr>
      <t xml:space="preserve">
</t>
    </r>
    <r>
      <rPr>
        <sz val="11"/>
        <color rgb="FF000000"/>
        <rFont val="Calibri"/>
      </rPr>
      <t>ON: Enable FIPS mode.</t>
    </r>
    <r>
      <rPr>
        <sz val="11"/>
        <color rgb="FF000000"/>
        <rFont val="Calibri"/>
      </rPr>
      <t xml:space="preserve">
</t>
    </r>
    <r>
      <rPr>
        <sz val="11"/>
        <color rgb="FF000000"/>
        <rFont val="Calibri"/>
      </rPr>
      <t>STRICT: Enable “strict” FIPS mode.</t>
    </r>
  </si>
  <si>
    <r>
      <rPr>
        <sz val="11"/>
        <color rgb="FF000000"/>
        <rFont val="Calibri"/>
      </rPr>
      <t>Use of weak or not validated cryptographic algorithms undermines the purposes of utilizing encryption and digital signatures to protect data. Weak algorithms can be easily broken and not validated cryptographic modules may not implement algorithms correctly. Unapproved cryptographic modules or algorithms should not be relied on for authentication, confidentiality, or integrity. Weak cryptography could allow an attacker to gain access to and modify data stored in the database as well as the administration settings of the Database Management System (DBMS).</t>
    </r>
    <r>
      <rPr>
        <sz val="11"/>
        <color rgb="FF000000"/>
        <rFont val="Calibri"/>
      </rPr>
      <t xml:space="preserve">
</t>
    </r>
    <r>
      <rPr>
        <sz val="11"/>
        <color rgb="FF000000"/>
        <rFont val="Calibri"/>
      </rPr>
      <t xml:space="preserve">Applications, including DBMSs, utilizing cryptography are required to use approved NIST FIPS 140-2 or 140-3 validated cryptographic modules that meet the requirements of applicable federal laws, Executive Orders, directives, policies, regulations, standards, and guidance.  </t>
    </r>
    <r>
      <rPr>
        <sz val="11"/>
        <color rgb="FF000000"/>
        <rFont val="Calibri"/>
      </rPr>
      <t xml:space="preserve">
</t>
    </r>
    <r>
      <rPr>
        <sz val="11"/>
        <color rgb="FF000000"/>
        <rFont val="Calibri"/>
      </rPr>
      <t>NSA Type-X (where X=1, 2, 3, 4) products are NSA-certified, hardware-based encryption modules.</t>
    </r>
    <r>
      <rPr>
        <sz val="11"/>
        <color rgb="FF000000"/>
        <rFont val="Calibri"/>
      </rPr>
      <t xml:space="preserve">
</t>
    </r>
    <r>
      <rPr>
        <sz val="11"/>
        <color rgb="FF000000"/>
        <rFont val="Calibri"/>
      </rPr>
      <t>The standard for validating cryptographic modules will transition to the NIST FIPS 140-3 publication.</t>
    </r>
    <r>
      <rPr>
        <sz val="11"/>
        <color rgb="FF000000"/>
        <rFont val="Calibri"/>
      </rPr>
      <t xml:space="preserve">
</t>
    </r>
    <r>
      <rPr>
        <sz val="11"/>
        <color rgb="FF000000"/>
        <rFont val="Calibri"/>
      </rPr>
      <t>FIPS 140-2 modules can remain active for up to five years after validation or until September 21, 2026, when the FIPS 140-2 validations will be moved to the historical list. Even on the historical list, CMVP supports the purchase and use of these modules for existing systems. While Federal Agencies decide when they move to FIPS 140-3 only modules, purchasers are reminded that for several years there may be a limited selection of FIPS 140-3 modules from which to choose. CMVP recommends purchasers consider all modules that appear on the Validated Modules Search Page:</t>
    </r>
    <r>
      <rPr>
        <sz val="11"/>
        <color rgb="FF000000"/>
        <rFont val="Calibri"/>
      </rPr>
      <t xml:space="preserve">
</t>
    </r>
    <r>
      <rPr>
        <sz val="11"/>
        <color rgb="FF000000"/>
        <rFont val="Calibri"/>
      </rPr>
      <t>https://csrc.nist.gov/projects/cryptographic-module-validation-program/validated-modules</t>
    </r>
    <r>
      <rPr>
        <sz val="11"/>
        <color rgb="FF000000"/>
        <rFont val="Calibri"/>
      </rPr>
      <t xml:space="preserve">
</t>
    </r>
    <r>
      <rPr>
        <sz val="11"/>
        <color rgb="FF000000"/>
        <rFont val="Calibri"/>
      </rPr>
      <t xml:space="preserve">More information on the FIPS 140-3 transition can be found here: </t>
    </r>
    <r>
      <rPr>
        <sz val="11"/>
        <color rgb="FF000000"/>
        <rFont val="Calibri"/>
      </rPr>
      <t xml:space="preserve">
</t>
    </r>
    <r>
      <rPr>
        <sz val="11"/>
        <color rgb="FF000000"/>
        <rFont val="Calibri"/>
      </rPr>
      <t>https://csrc.nist.gov/Projects/fips-140-3-transition-effort/</t>
    </r>
  </si>
  <si>
    <r>
      <rPr>
        <sz val="11"/>
        <color rgb="FF000000"/>
        <rFont val="Calibri"/>
      </rPr>
      <t>Review DBMS configuration to verify it is using NIST FIPS validated cryptographic modules for cryptographic operations.</t>
    </r>
    <r>
      <rPr>
        <sz val="11"/>
        <color rgb="FF000000"/>
        <rFont val="Calibri"/>
      </rPr>
      <t xml:space="preserve">
</t>
    </r>
    <r>
      <rPr>
        <sz val="11"/>
        <color rgb="FF000000"/>
        <rFont val="Calibri"/>
      </rPr>
      <t xml:space="preserve">To check for FIPS validated cryptographic modules for all operations, run this script in the database: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'ssl_fips_mode';</t>
    </r>
    <r>
      <rPr>
        <sz val="11"/>
        <color rgb="FF000000"/>
        <rFont val="Calibri"/>
      </rPr>
      <t xml:space="preserve">
</t>
    </r>
    <r>
      <rPr>
        <sz val="11"/>
        <color rgb="FF000000"/>
        <rFont val="Calibri"/>
      </rPr>
      <t>The result will be either "ON" or "STRICT". If not, then NIST FIPS validated modules are not being used, and this is a finding.</t>
    </r>
  </si>
  <si>
    <t>V-235149</t>
  </si>
  <si>
    <r>
      <rPr>
        <sz val="11"/>
        <rFont val="Calibri"/>
      </rPr>
      <t>The MySQL Database Server 8.0 must uniquely identify and authenticate non-organizational users (or processes acting on behalf of non-organizational users).</t>
    </r>
  </si>
  <si>
    <r>
      <rPr>
        <sz val="11"/>
        <color rgb="FF000000"/>
        <rFont val="Calibri"/>
      </rPr>
      <t>Configure MySQL Database Server 8.0 settings to uniquely identify and authenticate all non-organizational users who log on to the system.</t>
    </r>
    <r>
      <rPr>
        <sz val="11"/>
        <color rgb="FF000000"/>
        <rFont val="Calibri"/>
      </rPr>
      <t xml:space="preserve">
</t>
    </r>
    <r>
      <rPr>
        <sz val="11"/>
        <color rgb="FF000000"/>
        <rFont val="Calibri"/>
      </rPr>
      <t>Ensure all logins are uniquely identifiable and authenticate all non-organizational users who log on to the system. This likely would be done by ensuring mapping of MySQL accounts to individual accounts. Verify server documentation to ensure accounts are documented and unique.</t>
    </r>
  </si>
  <si>
    <r>
      <rPr>
        <sz val="11"/>
        <color rgb="FF000000"/>
        <rFont val="Calibri"/>
      </rPr>
      <t xml:space="preserve">Non-organizational users include all information system users other than organizational users, which include organizational employees or individuals the organization deems to have equivalent status of employees (e.g., contractors, guest researchers, individuals from allied nations). </t>
    </r>
    <r>
      <rPr>
        <sz val="11"/>
        <color rgb="FF000000"/>
        <rFont val="Calibri"/>
      </rPr>
      <t xml:space="preserve">
</t>
    </r>
    <r>
      <rPr>
        <sz val="11"/>
        <color rgb="FF000000"/>
        <rFont val="Calibri"/>
      </rPr>
      <t xml:space="preserve">Non-organizational users will be uniquely identified and authenticated for all accesses other than those accesses explicitly identified and documented by the organization when related to the use of anonymous access, such as accessing a web server.  </t>
    </r>
    <r>
      <rPr>
        <sz val="11"/>
        <color rgb="FF000000"/>
        <rFont val="Calibri"/>
      </rPr>
      <t xml:space="preserve">
</t>
    </r>
    <r>
      <rPr>
        <sz val="11"/>
        <color rgb="FF000000"/>
        <rFont val="Calibri"/>
      </rPr>
      <t xml:space="preserve">Accordingly, a risk assessment is used in determining the authentication needs of the organization. </t>
    </r>
    <r>
      <rPr>
        <sz val="11"/>
        <color rgb="FF000000"/>
        <rFont val="Calibri"/>
      </rPr>
      <t xml:space="preserve">
</t>
    </r>
    <r>
      <rPr>
        <sz val="11"/>
        <color rgb="FF000000"/>
        <rFont val="Calibri"/>
      </rPr>
      <t>Scalability, practicality, and security are simultaneously considered in balancing the need to ensure ease of use for access to federal information and information systems with the need to protect and adequately mitigate risk to organizational operations, organizational assets, individuals, other organizations, and the Nation.</t>
    </r>
  </si>
  <si>
    <r>
      <rPr>
        <sz val="11"/>
        <color rgb="FF000000"/>
        <rFont val="Calibri"/>
      </rPr>
      <t>Review MySQL Database Server 8.0 settings to determine if users uniquely identify and authenticate all non-organizational users who log on to the system.</t>
    </r>
    <r>
      <rPr>
        <sz val="11"/>
        <color rgb="FF000000"/>
        <rFont val="Calibri"/>
      </rPr>
      <t xml:space="preserve">
</t>
    </r>
    <r>
      <rPr>
        <sz val="11"/>
        <color rgb="FF000000"/>
        <rFont val="Calibri"/>
      </rPr>
      <t>select host, user FROM mysql.user WHERE user not in ('mysql.infoschema', 'mysql.session', 'mysql.sys');</t>
    </r>
    <r>
      <rPr>
        <sz val="11"/>
        <color rgb="FF000000"/>
        <rFont val="Calibri"/>
      </rPr>
      <t xml:space="preserve">
</t>
    </r>
    <r>
      <rPr>
        <sz val="11"/>
        <color rgb="FF000000"/>
        <rFont val="Calibri"/>
      </rPr>
      <t xml:space="preserve">If accounts are determined to be shared, determine if individuals are first individually authenticated. </t>
    </r>
    <r>
      <rPr>
        <sz val="11"/>
        <color rgb="FF000000"/>
        <rFont val="Calibri"/>
      </rPr>
      <t xml:space="preserve">
</t>
    </r>
    <r>
      <rPr>
        <sz val="11"/>
        <color rgb="FF000000"/>
        <rFont val="Calibri"/>
      </rPr>
      <t xml:space="preserve">If the documentation indicates that this is a public-facing, read-only (from the point of view of public users) database that does not require individual authentication, this is not a finding. </t>
    </r>
    <r>
      <rPr>
        <sz val="11"/>
        <color rgb="FF000000"/>
        <rFont val="Calibri"/>
      </rPr>
      <t xml:space="preserve">
</t>
    </r>
    <r>
      <rPr>
        <sz val="11"/>
        <color rgb="FF000000"/>
        <rFont val="Calibri"/>
      </rPr>
      <t>If non-organizational users are not uniquely identified and authenticated, this is a finding.</t>
    </r>
  </si>
  <si>
    <t>V-235150</t>
  </si>
  <si>
    <r>
      <rPr>
        <sz val="11"/>
        <rFont val="Calibri"/>
      </rPr>
      <t>The MySQL Database Server 8.0 must separate user functionality (including user interface services) from database management functionality.</t>
    </r>
  </si>
  <si>
    <r>
      <rPr>
        <sz val="11"/>
        <color rgb="FF000000"/>
        <rFont val="Calibri"/>
      </rPr>
      <t>Configure MySQL Database Server 8.0 to separate database administration and general user functionality.</t>
    </r>
    <r>
      <rPr>
        <sz val="11"/>
        <color rgb="FF000000"/>
        <rFont val="Calibri"/>
      </rPr>
      <t xml:space="preserve">
</t>
    </r>
    <r>
      <rPr>
        <sz val="11"/>
        <color rgb="FF000000"/>
        <rFont val="Calibri"/>
      </rPr>
      <t>Revoke or remove users with admin and user mixed permissions.</t>
    </r>
    <r>
      <rPr>
        <sz val="11"/>
        <color rgb="FF000000"/>
        <rFont val="Calibri"/>
      </rPr>
      <t xml:space="preserve">
</t>
    </r>
    <r>
      <rPr>
        <sz val="11"/>
        <color rgb="FF000000"/>
        <rFont val="Calibri"/>
      </rPr>
      <t>Review MySQL documentation related to access controls for users and admins: https://dev.mysql.com/doc/refman/8.0/en/access-control.html.</t>
    </r>
  </si>
  <si>
    <r>
      <rPr>
        <sz val="11"/>
        <color rgb="FF000000"/>
        <rFont val="Calibri"/>
      </rPr>
      <t xml:space="preserve">Information system management functionality includes functions necessary to administer databases,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combinations of these methods, or other methods, as appropriate. </t>
    </r>
    <r>
      <rPr>
        <sz val="11"/>
        <color rgb="FF000000"/>
        <rFont val="Calibri"/>
      </rPr>
      <t xml:space="preserve">
</t>
    </r>
    <r>
      <rPr>
        <sz val="11"/>
        <color rgb="FF000000"/>
        <rFont val="Calibri"/>
      </rPr>
      <t xml:space="preserve">An example of this type of separation is observed in web administrative interfaces that use separate authentication methods for users of any other information system resources. </t>
    </r>
    <r>
      <rPr>
        <sz val="11"/>
        <color rgb="FF000000"/>
        <rFont val="Calibri"/>
      </rPr>
      <t xml:space="preserve">
</t>
    </r>
    <r>
      <rPr>
        <sz val="11"/>
        <color rgb="FF000000"/>
        <rFont val="Calibri"/>
      </rPr>
      <t>This may include isolating the administrative interface on a different domain and with additional access controls.</t>
    </r>
    <r>
      <rPr>
        <sz val="11"/>
        <color rgb="FF000000"/>
        <rFont val="Calibri"/>
      </rPr>
      <t xml:space="preserve">
</t>
    </r>
    <r>
      <rPr>
        <sz val="11"/>
        <color rgb="FF000000"/>
        <rFont val="Calibri"/>
      </rPr>
      <t>If administrative functionality or information regarding DBMS management is presented on an interface available for users, information on DBMS settings may be inadvertently made available to the user.</t>
    </r>
  </si>
  <si>
    <r>
      <rPr>
        <sz val="11"/>
        <color rgb="FF000000"/>
        <rFont val="Calibri"/>
      </rPr>
      <t>Check MySQL settings and documentation to verify that administrative functionality is separate from user functionality.</t>
    </r>
    <r>
      <rPr>
        <sz val="11"/>
        <color rgb="FF000000"/>
        <rFont val="Calibri"/>
      </rPr>
      <t xml:space="preserve">
</t>
    </r>
    <r>
      <rPr>
        <sz val="11"/>
        <color rgb="FF000000"/>
        <rFont val="Calibri"/>
      </rPr>
      <t>As Database Administrator (DBA) (“root"), list all roles and permissions for the database:</t>
    </r>
    <r>
      <rPr>
        <sz val="11"/>
        <color rgb="FF000000"/>
        <rFont val="Calibri"/>
      </rPr>
      <t xml:space="preserve">
</t>
    </r>
    <r>
      <rPr>
        <sz val="11"/>
        <color rgb="FF000000"/>
        <rFont val="Calibri"/>
      </rPr>
      <t>&gt; mysql -u root -p</t>
    </r>
    <r>
      <rPr>
        <sz val="11"/>
        <color rgb="FF000000"/>
        <rFont val="Calibri"/>
      </rPr>
      <t xml:space="preserve">
</t>
    </r>
    <r>
      <rPr>
        <sz val="11"/>
        <color rgb="FF000000"/>
        <rFont val="Calibri"/>
      </rPr>
      <t>SELECT user,host, 'Global Priv', Select_priv, Insert_priv, Update_priv, Delete_priv, Create_priv,</t>
    </r>
    <r>
      <rPr>
        <sz val="11"/>
        <color rgb="FF000000"/>
        <rFont val="Calibri"/>
      </rPr>
      <t xml:space="preserve">
</t>
    </r>
    <r>
      <rPr>
        <sz val="11"/>
        <color rgb="FF000000"/>
        <rFont val="Calibri"/>
      </rPr>
      <t xml:space="preserve">    Drop_priv, Reload_priv, Shutdown_priv, Process_priv, File_priv,</t>
    </r>
    <r>
      <rPr>
        <sz val="11"/>
        <color rgb="FF000000"/>
        <rFont val="Calibri"/>
      </rPr>
      <t xml:space="preserve">
</t>
    </r>
    <r>
      <rPr>
        <sz val="11"/>
        <color rgb="FF000000"/>
        <rFont val="Calibri"/>
      </rPr>
      <t xml:space="preserve">    Grant_priv, References_priv, Index_priv, Alter_priv, Show_db_priv,</t>
    </r>
    <r>
      <rPr>
        <sz val="11"/>
        <color rgb="FF000000"/>
        <rFont val="Calibri"/>
      </rPr>
      <t xml:space="preserve">
</t>
    </r>
    <r>
      <rPr>
        <sz val="11"/>
        <color rgb="FF000000"/>
        <rFont val="Calibri"/>
      </rPr>
      <t xml:space="preserve">    Super_priv, Create_tmp_table_priv, Lock_tables_priv, Execute_priv,</t>
    </r>
    <r>
      <rPr>
        <sz val="11"/>
        <color rgb="FF000000"/>
        <rFont val="Calibri"/>
      </rPr>
      <t xml:space="preserve">
</t>
    </r>
    <r>
      <rPr>
        <sz val="11"/>
        <color rgb="FF000000"/>
        <rFont val="Calibri"/>
      </rPr>
      <t xml:space="preserve">    Repl_slave_priv, Repl_client_priv, Create_view_priv, Show_view_priv,</t>
    </r>
    <r>
      <rPr>
        <sz val="11"/>
        <color rgb="FF000000"/>
        <rFont val="Calibri"/>
      </rPr>
      <t xml:space="preserve">
</t>
    </r>
    <r>
      <rPr>
        <sz val="11"/>
        <color rgb="FF000000"/>
        <rFont val="Calibri"/>
      </rPr>
      <t xml:space="preserve">    Create_routine_priv, Alter_routine_priv, Create_user_priv,</t>
    </r>
    <r>
      <rPr>
        <sz val="11"/>
        <color rgb="FF000000"/>
        <rFont val="Calibri"/>
      </rPr>
      <t xml:space="preserve">
</t>
    </r>
    <r>
      <rPr>
        <sz val="11"/>
        <color rgb="FF000000"/>
        <rFont val="Calibri"/>
      </rPr>
      <t xml:space="preserve">    Event_priv, Trigger_priv, Create_tablespace_priv, Create_role_priv,</t>
    </r>
    <r>
      <rPr>
        <sz val="11"/>
        <color rgb="FF000000"/>
        <rFont val="Calibri"/>
      </rPr>
      <t xml:space="preserve">
</t>
    </r>
    <r>
      <rPr>
        <sz val="11"/>
        <color rgb="FF000000"/>
        <rFont val="Calibri"/>
      </rPr>
      <t xml:space="preserve">    Drop_role_priv </t>
    </r>
    <r>
      <rPr>
        <sz val="11"/>
        <color rgb="FF000000"/>
        <rFont val="Calibri"/>
      </rPr>
      <t xml:space="preserve">
</t>
    </r>
    <r>
      <rPr>
        <sz val="11"/>
        <color rgb="FF000000"/>
        <rFont val="Calibri"/>
      </rPr>
      <t xml:space="preserve">  FROM mysql.user WHERE 'Y' IN</t>
    </r>
    <r>
      <rPr>
        <sz val="11"/>
        <color rgb="FF000000"/>
        <rFont val="Calibri"/>
      </rPr>
      <t xml:space="preserve">
</t>
    </r>
    <r>
      <rPr>
        <sz val="11"/>
        <color rgb="FF000000"/>
        <rFont val="Calibri"/>
      </rPr>
      <t xml:space="preserve">    (Select_priv, Insert_priv, Update_priv, Delete_priv, Create_priv,</t>
    </r>
    <r>
      <rPr>
        <sz val="11"/>
        <color rgb="FF000000"/>
        <rFont val="Calibri"/>
      </rPr>
      <t xml:space="preserve">
</t>
    </r>
    <r>
      <rPr>
        <sz val="11"/>
        <color rgb="FF000000"/>
        <rFont val="Calibri"/>
      </rPr>
      <t xml:space="preserve">    Drop_priv, Reload_priv, Shutdown_priv, Process_priv, File_priv,</t>
    </r>
    <r>
      <rPr>
        <sz val="11"/>
        <color rgb="FF000000"/>
        <rFont val="Calibri"/>
      </rPr>
      <t xml:space="preserve">
</t>
    </r>
    <r>
      <rPr>
        <sz val="11"/>
        <color rgb="FF000000"/>
        <rFont val="Calibri"/>
      </rPr>
      <t xml:space="preserve">    Grant_priv, References_priv, Index_priv, Alter_priv, Show_db_priv,</t>
    </r>
    <r>
      <rPr>
        <sz val="11"/>
        <color rgb="FF000000"/>
        <rFont val="Calibri"/>
      </rPr>
      <t xml:space="preserve">
</t>
    </r>
    <r>
      <rPr>
        <sz val="11"/>
        <color rgb="FF000000"/>
        <rFont val="Calibri"/>
      </rPr>
      <t xml:space="preserve">    Super_priv, Create_tmp_table_priv, Lock_tables_priv, Execute_priv,</t>
    </r>
    <r>
      <rPr>
        <sz val="11"/>
        <color rgb="FF000000"/>
        <rFont val="Calibri"/>
      </rPr>
      <t xml:space="preserve">
</t>
    </r>
    <r>
      <rPr>
        <sz val="11"/>
        <color rgb="FF000000"/>
        <rFont val="Calibri"/>
      </rPr>
      <t xml:space="preserve">    Repl_slave_priv, Repl_client_priv, Create_view_priv, Show_view_priv,</t>
    </r>
    <r>
      <rPr>
        <sz val="11"/>
        <color rgb="FF000000"/>
        <rFont val="Calibri"/>
      </rPr>
      <t xml:space="preserve">
</t>
    </r>
    <r>
      <rPr>
        <sz val="11"/>
        <color rgb="FF000000"/>
        <rFont val="Calibri"/>
      </rPr>
      <t xml:space="preserve">    Create_routine_priv, Alter_routine_priv, Create_user_priv,</t>
    </r>
    <r>
      <rPr>
        <sz val="11"/>
        <color rgb="FF000000"/>
        <rFont val="Calibri"/>
      </rPr>
      <t xml:space="preserve">
</t>
    </r>
    <r>
      <rPr>
        <sz val="11"/>
        <color rgb="FF000000"/>
        <rFont val="Calibri"/>
      </rPr>
      <t xml:space="preserve">    Event_priv, Trigger_priv, Create_tablespace_priv, Create_role_priv,</t>
    </r>
    <r>
      <rPr>
        <sz val="11"/>
        <color rgb="FF000000"/>
        <rFont val="Calibri"/>
      </rPr>
      <t xml:space="preserve">
</t>
    </r>
    <r>
      <rPr>
        <sz val="11"/>
        <color rgb="FF000000"/>
        <rFont val="Calibri"/>
      </rPr>
      <t xml:space="preserve">    Drop_role_priv)</t>
    </r>
    <r>
      <rPr>
        <sz val="11"/>
        <color rgb="FF000000"/>
        <rFont val="Calibri"/>
      </rPr>
      <t xml:space="preserve">
</t>
    </r>
    <r>
      <rPr>
        <sz val="11"/>
        <color rgb="FF000000"/>
        <rFont val="Calibri"/>
      </rPr>
      <t>AND user not in ('mysql.infoschema', 'mysql.session');</t>
    </r>
    <r>
      <rPr>
        <sz val="11"/>
        <color rgb="FF000000"/>
        <rFont val="Calibri"/>
      </rPr>
      <t xml:space="preserve">
</t>
    </r>
    <r>
      <rPr>
        <sz val="11"/>
        <color rgb="FF000000"/>
        <rFont val="Calibri"/>
      </rPr>
      <t>If any non-administrative role has permissions, other than mysql.infoschema and mysql.session, this is a finding.</t>
    </r>
    <r>
      <rPr>
        <sz val="11"/>
        <color rgb="FF000000"/>
        <rFont val="Calibri"/>
      </rPr>
      <t xml:space="preserve">
</t>
    </r>
    <r>
      <rPr>
        <sz val="11"/>
        <color rgb="FF000000"/>
        <rFont val="Calibri"/>
      </rPr>
      <t>If administrator and general user functionality are not separated, this is a finding.</t>
    </r>
  </si>
  <si>
    <t>V-235151</t>
  </si>
  <si>
    <r>
      <rPr>
        <sz val="11"/>
        <rFont val="Calibri"/>
      </rPr>
      <t>The MySQL Database Server 8.0 must isolate security functions from non-security functions.</t>
    </r>
  </si>
  <si>
    <r>
      <rPr>
        <sz val="11"/>
        <color rgb="FF000000"/>
        <rFont val="Calibri"/>
      </rPr>
      <t xml:space="preserve">Check the server documentation, locate security-related database objects and code in a separate database, schema, table, or other separate security domain from database objects and code implementing application logic. </t>
    </r>
    <r>
      <rPr>
        <sz val="11"/>
        <color rgb="FF000000"/>
        <rFont val="Calibri"/>
      </rPr>
      <t xml:space="preserve">
</t>
    </r>
    <r>
      <rPr>
        <sz val="11"/>
        <color rgb="FF000000"/>
        <rFont val="Calibri"/>
      </rPr>
      <t>Schemas, also referred to as databases, are analogous to separate namespaces or containers used to store database objects. Security permissions apply to schemas, making them an important tool for separating and protecting database objects based on access rights. Schemas reduce the work required, and improve the flexibility, for security-related administration of a database. A MySQL schema is a named container for database objects, which allows objects to be grouped into separate namespaces.</t>
    </r>
    <r>
      <rPr>
        <sz val="11"/>
        <color rgb="FF000000"/>
        <rFont val="Calibri"/>
      </rPr>
      <t xml:space="preserve">
</t>
    </r>
    <r>
      <rPr>
        <sz val="11"/>
        <color rgb="FF000000"/>
        <rFont val="Calibri"/>
      </rPr>
      <t>Where possible, locate security-related database objects and code in a separate database, schema, or other separate security domain from database objects and code implementing application logic. In all cases, use GRANT, REVOKE, … , DROP ROLE statements to add and remove permissions on administrative/server-level and schema/database-level, or database object security-related objects to provide effective isolation.</t>
    </r>
  </si>
  <si>
    <r>
      <rPr>
        <sz val="11"/>
        <color rgb="FF000000"/>
        <rFont val="Calibri"/>
      </rPr>
      <t xml:space="preserve">An isolation boundary provides access control and protects the integrity of the hardware, software, and firmware that perform security functions. </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t>
    </r>
    <r>
      <rPr>
        <sz val="11"/>
        <color rgb="FF000000"/>
        <rFont val="Calibri"/>
      </rPr>
      <t xml:space="preserve">
</t>
    </r>
    <r>
      <rPr>
        <sz val="11"/>
        <color rgb="FF000000"/>
        <rFont val="Calibri"/>
      </rPr>
      <t xml:space="preserve">Developers and implementers can increase the assurance in security functions by employing well-defined security policy models; structured, disciplined, and rigorous hardware and software development techniques; and sound system/security engineering principles. </t>
    </r>
    <r>
      <rPr>
        <sz val="11"/>
        <color rgb="FF000000"/>
        <rFont val="Calibri"/>
      </rPr>
      <t xml:space="preserve">
</t>
    </r>
    <r>
      <rPr>
        <sz val="11"/>
        <color rgb="FF000000"/>
        <rFont val="Calibri"/>
      </rPr>
      <t>Database Management Systems typically separate security functionality from non-security functionality via separate databases or schemas. Database objects or code implementing security functionality should not be commingled with objects or code implementing application logic. When security and non-security functionality are commingled, users who have access to non-security functionality may be able to access security functionality.</t>
    </r>
    <r>
      <rPr>
        <sz val="11"/>
        <color rgb="FF000000"/>
        <rFont val="Calibri"/>
      </rPr>
      <t xml:space="preserve">
</t>
    </r>
    <r>
      <rPr>
        <sz val="11"/>
        <color rgb="FF000000"/>
        <rFont val="Calibri"/>
      </rPr>
      <t>The mysql database is the system database. It contains tables that store information required by the MySQL server as it runs.</t>
    </r>
    <r>
      <rPr>
        <sz val="11"/>
        <color rgb="FF000000"/>
        <rFont val="Calibri"/>
      </rPr>
      <t xml:space="preserve">
</t>
    </r>
    <r>
      <rPr>
        <sz val="11"/>
        <color rgb="FF000000"/>
        <rFont val="Calibri"/>
      </rPr>
      <t>The INFORMATION_SCHEMA provides access to database metadata, information about the MySQL server such as the name of a database or table, the data type of a column, or access privileges. Other terms sometimes used for this information are data dictionary and system catalog.</t>
    </r>
    <r>
      <rPr>
        <sz val="11"/>
        <color rgb="FF000000"/>
        <rFont val="Calibri"/>
      </rPr>
      <t xml:space="preserve">
</t>
    </r>
    <r>
      <rPr>
        <sz val="11"/>
        <color rgb="FF000000"/>
        <rFont val="Calibri"/>
      </rPr>
      <t>The MySQL Performance Schema is a feature for monitoring MySQL Server execution at a low level. The Performance Schema has these characteristics: The Performance Schema provides a way to inspect internal execution of the server at runtime. It is implemented using the PERFORMANCE_SCHEMA storage engine and the performance_schema database. The PERFORMANCE_SCHEMA storage engine collects event data using “instrumentation points” in server source code. Tables in the Performance Schema are in-memory tables that use no persistent on-disk storage.</t>
    </r>
    <r>
      <rPr>
        <sz val="11"/>
        <color rgb="FF000000"/>
        <rFont val="Calibri"/>
      </rPr>
      <t xml:space="preserve">
</t>
    </r>
    <r>
      <rPr>
        <sz val="11"/>
        <color rgb="FF000000"/>
        <rFont val="Calibri"/>
      </rPr>
      <t>MySQL 8.0 includes the sys schema, a set of objects that helps DBAs and developers interpret data collected by the Performance Schema. The sys schema objects can be used for typical tuning and diagnosis use cases.</t>
    </r>
  </si>
  <si>
    <r>
      <rPr>
        <sz val="11"/>
        <color rgb="FF000000"/>
        <rFont val="Calibri"/>
      </rPr>
      <t>Determine elements of security functionality (lists of permissions, additional authentication information, stored procedures, application specific auditing, etc.) which are being housed inside the MySQL server.</t>
    </r>
    <r>
      <rPr>
        <sz val="11"/>
        <color rgb="FF000000"/>
        <rFont val="Calibri"/>
      </rPr>
      <t xml:space="preserve">
</t>
    </r>
    <r>
      <rPr>
        <sz val="11"/>
        <color rgb="FF000000"/>
        <rFont val="Calibri"/>
      </rPr>
      <t>For any elements found, check MySQL to determine if these objects or code implementing security functionality are located in a separate security domain, such as a separate database, schema, or table created specifically for security functionality.</t>
    </r>
    <r>
      <rPr>
        <sz val="11"/>
        <color rgb="FF000000"/>
        <rFont val="Calibri"/>
      </rPr>
      <t xml:space="preserve">
</t>
    </r>
    <r>
      <rPr>
        <sz val="11"/>
        <color rgb="FF000000"/>
        <rFont val="Calibri"/>
      </rPr>
      <t xml:space="preserve">In more generic data terms, MySQL is a single database per instance with multiple schemas. MySQL uses the term database and schema interchangeably. </t>
    </r>
    <r>
      <rPr>
        <sz val="11"/>
        <color rgb="FF000000"/>
        <rFont val="Calibri"/>
      </rPr>
      <t xml:space="preserve">
</t>
    </r>
    <r>
      <rPr>
        <sz val="11"/>
        <color rgb="FF000000"/>
        <rFont val="Calibri"/>
      </rPr>
      <t>Run the following query to list all the user-defined schemas.</t>
    </r>
    <r>
      <rPr>
        <sz val="11"/>
        <color rgb="FF000000"/>
        <rFont val="Calibri"/>
      </rPr>
      <t xml:space="preserve">
</t>
    </r>
    <r>
      <rPr>
        <sz val="11"/>
        <color rgb="FF000000"/>
        <rFont val="Calibri"/>
      </rPr>
      <t xml:space="preserve">SELECT </t>
    </r>
    <r>
      <rPr>
        <sz val="11"/>
        <color rgb="FF000000"/>
        <rFont val="Calibri"/>
      </rPr>
      <t xml:space="preserve">
</t>
    </r>
    <r>
      <rPr>
        <sz val="11"/>
        <color rgb="FF000000"/>
        <rFont val="Calibri"/>
      </rPr>
      <t xml:space="preserve">    `SCHEMATA`.`SCHEMA_NAME`</t>
    </r>
    <r>
      <rPr>
        <sz val="11"/>
        <color rgb="FF000000"/>
        <rFont val="Calibri"/>
      </rPr>
      <t xml:space="preserve">
</t>
    </r>
    <r>
      <rPr>
        <sz val="11"/>
        <color rgb="FF000000"/>
        <rFont val="Calibri"/>
      </rPr>
      <t xml:space="preserve">FROM `information_schema`.`SCHEMATA` </t>
    </r>
    <r>
      <rPr>
        <sz val="11"/>
        <color rgb="FF000000"/>
        <rFont val="Calibri"/>
      </rPr>
      <t xml:space="preserve">
</t>
    </r>
    <r>
      <rPr>
        <sz val="11"/>
        <color rgb="FF000000"/>
        <rFont val="Calibri"/>
      </rPr>
      <t>where `SCHEMA_NAME` not in ('mysql', 'information_schema', 'performance_schema','sys');</t>
    </r>
    <r>
      <rPr>
        <sz val="11"/>
        <color rgb="FF000000"/>
        <rFont val="Calibri"/>
      </rPr>
      <t xml:space="preserve">
</t>
    </r>
    <r>
      <rPr>
        <sz val="11"/>
        <color rgb="FF000000"/>
        <rFont val="Calibri"/>
      </rPr>
      <t xml:space="preserve">Review the database structure to determine where security-related functionality is stored. </t>
    </r>
    <r>
      <rPr>
        <sz val="11"/>
        <color rgb="FF000000"/>
        <rFont val="Calibri"/>
      </rPr>
      <t xml:space="preserve">
</t>
    </r>
    <r>
      <rPr>
        <sz val="11"/>
        <color rgb="FF000000"/>
        <rFont val="Calibri"/>
      </rPr>
      <t>If security-related database objects or code are not kept separate, this is a finding.</t>
    </r>
  </si>
  <si>
    <t>V-235152</t>
  </si>
  <si>
    <r>
      <rPr>
        <sz val="11"/>
        <rFont val="Calibri"/>
      </rPr>
      <t>Database contents must be protected from unauthorized and unintended information transfer by enforcement of a data-transfer policy.</t>
    </r>
  </si>
  <si>
    <r>
      <rPr>
        <sz val="11"/>
        <color rgb="FF000000"/>
        <rFont val="Calibri"/>
      </rPr>
      <t>Modify any code used for moving data from production to development/test systems to comply with the organization-defined data transfer policy, and to ensure copies of production data are not left in unsecured locations.</t>
    </r>
  </si>
  <si>
    <r>
      <rPr>
        <sz val="11"/>
        <color rgb="FF000000"/>
        <rFont val="Calibri"/>
      </rPr>
      <t xml:space="preserve">Applications, including DBMSs, must prevent unauthorized and unintended information transfer via shared system resources. </t>
    </r>
    <r>
      <rPr>
        <sz val="11"/>
        <color rgb="FF000000"/>
        <rFont val="Calibri"/>
      </rPr>
      <t xml:space="preserve">
</t>
    </r>
    <r>
      <rPr>
        <sz val="11"/>
        <color rgb="FF000000"/>
        <rFont val="Calibri"/>
      </rPr>
      <t>Data used for the development and testing of applications often involves copying data from production. It is important that specific procedures exist for this process, to include the conditions under which such transfer may take place, where the copies may reside, and the rules for ensuring sensitive data are not exposed.</t>
    </r>
    <r>
      <rPr>
        <sz val="11"/>
        <color rgb="FF000000"/>
        <rFont val="Calibri"/>
      </rPr>
      <t xml:space="preserve">
</t>
    </r>
    <r>
      <rPr>
        <sz val="11"/>
        <color rgb="FF000000"/>
        <rFont val="Calibri"/>
      </rPr>
      <t>Copies of sensitive data must not be misplaced or left in a temporary location without the proper controls.</t>
    </r>
  </si>
  <si>
    <r>
      <rPr>
        <sz val="11"/>
        <color rgb="FF000000"/>
        <rFont val="Calibri"/>
      </rPr>
      <t xml:space="preserve">Review the procedures for the refreshing of development/test data from production. Review any scripts or code that exists for the movement of production data to development/test systems, or to any other location or for any other purpose. Verify that copies of production data are not left in unprotected locations. </t>
    </r>
    <r>
      <rPr>
        <sz val="11"/>
        <color rgb="FF000000"/>
        <rFont val="Calibri"/>
      </rPr>
      <t xml:space="preserve">
</t>
    </r>
    <r>
      <rPr>
        <sz val="11"/>
        <color rgb="FF000000"/>
        <rFont val="Calibri"/>
      </rPr>
      <t>If the code that exists for data movement does not comply with the organization-defined data transfer policy and/or fails to remove any copies of production data from unprotected locations, this is a finding.</t>
    </r>
  </si>
  <si>
    <t>V-235153</t>
  </si>
  <si>
    <r>
      <rPr>
        <sz val="11"/>
        <rFont val="Calibri"/>
      </rPr>
      <t>Access to database files must be limited to relevant processes and to authorized, administrative users.</t>
    </r>
  </si>
  <si>
    <r>
      <rPr>
        <sz val="11"/>
        <color rgb="FF000000"/>
        <rFont val="Calibri"/>
      </rPr>
      <t>Configure the permissions granted by the operating system/file system on the database files, database log files, and database backup files so that only relevant system accounts and authorized system administrators and database administrators with a need to know are permitted to read/view these files. Remove any unauthorized permission grants from MySQL data, audit, certificate, key, or other directories.</t>
    </r>
  </si>
  <si>
    <r>
      <rPr>
        <sz val="11"/>
        <color rgb="FF000000"/>
        <rFont val="Calibri"/>
      </rPr>
      <t>Applications, including DBMSs, must prevent unauthorized and unintended information transfer via shared system resources. Permitting only DBMS processes and authorized, administrative users to have access to the files where the database resides helps ensure that those files are not shared inappropriately and are not open to backdoor access and manipulation.</t>
    </r>
    <r>
      <rPr>
        <sz val="11"/>
        <color rgb="FF000000"/>
        <rFont val="Calibri"/>
      </rPr>
      <t xml:space="preserve">
</t>
    </r>
    <r>
      <rPr>
        <sz val="11"/>
        <color rgb="FF000000"/>
        <rFont val="Calibri"/>
      </rPr>
      <t>As a general rule, distributed files and resources should follow the principal of least privilege, which requires that users, processes, programs, and other system components only have access to information and resources required for their legitimate purpose.</t>
    </r>
  </si>
  <si>
    <r>
      <rPr>
        <sz val="11"/>
        <color rgb="FF000000"/>
        <rFont val="Calibri"/>
      </rPr>
      <t>Review the permissions granted to users via the operating system/file system on the instance files, database files, database redo, undo, archive, bin and audit log files, and database backup files.</t>
    </r>
    <r>
      <rPr>
        <sz val="11"/>
        <color rgb="FF000000"/>
        <rFont val="Calibri"/>
      </rPr>
      <t xml:space="preserve">
</t>
    </r>
    <r>
      <rPr>
        <sz val="11"/>
        <color rgb="FF000000"/>
        <rFont val="Calibri"/>
      </rPr>
      <t>If any user/role who is not an authorized system administrator with a need to know or database administrator with a need to know, or a system account for running DBMS processes permitted to read/view any of these files, this is a finding.</t>
    </r>
    <r>
      <rPr>
        <sz val="11"/>
        <color rgb="FF000000"/>
        <rFont val="Calibri"/>
      </rPr>
      <t xml:space="preserve">
</t>
    </r>
    <r>
      <rPr>
        <sz val="11"/>
        <color rgb="FF000000"/>
        <rFont val="Calibri"/>
      </rPr>
      <t>Note: When the instance and database directories are created by mysql installations packages, the permissions are secure and should not be changed.</t>
    </r>
    <r>
      <rPr>
        <sz val="11"/>
        <color rgb="FF000000"/>
        <rFont val="Calibri"/>
      </rPr>
      <t xml:space="preserve">
</t>
    </r>
    <r>
      <rPr>
        <sz val="11"/>
        <color rgb="FF000000"/>
        <rFont val="Calibri"/>
      </rPr>
      <t>Run ls -l on the various files and directory. Permissions should be limited to the mysql user and mysql group.</t>
    </r>
    <r>
      <rPr>
        <sz val="11"/>
        <color rgb="FF000000"/>
        <rFont val="Calibri"/>
      </rPr>
      <t xml:space="preserve">
</t>
    </r>
    <r>
      <rPr>
        <sz val="11"/>
        <color rgb="FF000000"/>
        <rFont val="Calibri"/>
      </rPr>
      <t>Use the following queries/commands to find the locations of instance directory, database directory, transaction logs directory, archive logs directory, audit logs directory, and backup files location.</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'%dir' or VARIABLE_NAME LIKE '%file' order by  VARIABLE_NAME;</t>
    </r>
    <r>
      <rPr>
        <sz val="11"/>
        <color rgb="FF000000"/>
        <rFont val="Calibri"/>
      </rPr>
      <t xml:space="preserve">
</t>
    </r>
    <r>
      <rPr>
        <sz val="11"/>
        <color rgb="FF000000"/>
        <rFont val="Calibri"/>
      </rPr>
      <t>Regarding Linux default installation:</t>
    </r>
    <r>
      <rPr>
        <sz val="11"/>
        <color rgb="FF000000"/>
        <rFont val="Calibri"/>
      </rPr>
      <t xml:space="preserve">
</t>
    </r>
    <r>
      <rPr>
        <sz val="11"/>
        <color rgb="FF000000"/>
        <rFont val="Calibri"/>
      </rPr>
      <t>Proper permissions are shown below. If the permissions are more permissive for a Location Type, this is a finding.</t>
    </r>
    <r>
      <rPr>
        <sz val="11"/>
        <color rgb="FF000000"/>
        <rFont val="Calibri"/>
      </rPr>
      <t xml:space="preserve">
</t>
    </r>
    <r>
      <rPr>
        <sz val="11"/>
        <color rgb="FF000000"/>
        <rFont val="Calibri"/>
      </rPr>
      <t>The following table shows directory and file permissions for the generic binary distribution installation of MySQL Enterprise Edition for Linux x86-64 on Oracle Linux that is described in this guide.</t>
    </r>
    <r>
      <rPr>
        <sz val="11"/>
        <color rgb="FF000000"/>
        <rFont val="Calibri"/>
      </rPr>
      <t xml:space="preserve">
</t>
    </r>
    <r>
      <rPr>
        <sz val="11"/>
        <color rgb="FF000000"/>
        <rFont val="Calibri"/>
      </rPr>
      <t>As indicated previously, most of the MySQL installation can be owned by root. The exceptions are the data directory, the error log file, the mysql-files directory, the pid file, and the socket file, to which the mysql user must have write access. Files and resources to which the mysql user requires read access include configuration files (/etc/my.cnf) and the MySQL binaries (for example /usr/local/mysql/bin).</t>
    </r>
    <r>
      <rPr>
        <sz val="11"/>
        <color rgb="FF000000"/>
        <rFont val="Calibri"/>
      </rPr>
      <t xml:space="preserve">
</t>
    </r>
    <r>
      <rPr>
        <sz val="11"/>
        <color rgb="FF000000"/>
        <rFont val="Calibri"/>
      </rPr>
      <t>Desc/Typical Location                   Owner                Directory       File</t>
    </r>
    <r>
      <rPr>
        <sz val="11"/>
        <color rgb="FF000000"/>
        <rFont val="Calibri"/>
      </rPr>
      <t xml:space="preserve">
</t>
    </r>
    <r>
      <rPr>
        <sz val="11"/>
        <color rgb="FF000000"/>
        <rFont val="Calibri"/>
      </rPr>
      <t xml:space="preserve">                                                                                        Permissions     Permissions</t>
    </r>
    <r>
      <rPr>
        <sz val="11"/>
        <color rgb="FF000000"/>
        <rFont val="Calibri"/>
      </rPr>
      <t xml:space="preserve">
</t>
    </r>
    <r>
      <rPr>
        <sz val="11"/>
        <color rgb="FF000000"/>
        <rFont val="Calibri"/>
      </rPr>
      <t>---------------------                                -----                     -----------           -----------</t>
    </r>
    <r>
      <rPr>
        <sz val="11"/>
        <color rgb="FF000000"/>
        <rFont val="Calibri"/>
      </rPr>
      <t xml:space="preserve">
</t>
    </r>
    <r>
      <rPr>
        <sz val="11"/>
        <color rgb="FF000000"/>
        <rFont val="Calibri"/>
      </rPr>
      <t>Client and utility programs directory</t>
    </r>
    <r>
      <rPr>
        <sz val="11"/>
        <color rgb="FF000000"/>
        <rFont val="Calibri"/>
      </rPr>
      <t xml:space="preserve">
</t>
    </r>
    <r>
      <rPr>
        <sz val="11"/>
        <color rgb="FF000000"/>
        <rFont val="Calibri"/>
      </rPr>
      <t>/usr/local/mysql/bin                      root                    drwxr-xr-x</t>
    </r>
    <r>
      <rPr>
        <sz val="11"/>
        <color rgb="FF000000"/>
        <rFont val="Calibri"/>
      </rPr>
      <t xml:space="preserve">
</t>
    </r>
    <r>
      <rPr>
        <sz val="11"/>
        <color rgb="FF000000"/>
        <rFont val="Calibri"/>
      </rPr>
      <t xml:space="preserve">mysqld server   </t>
    </r>
    <r>
      <rPr>
        <sz val="11"/>
        <color rgb="FF000000"/>
        <rFont val="Calibri"/>
      </rPr>
      <t xml:space="preserve">
</t>
    </r>
    <r>
      <rPr>
        <sz val="11"/>
        <color rgb="FF000000"/>
        <rFont val="Calibri"/>
      </rPr>
      <t>/usr/local/mysql/bin                      root                   drwxr-xr-x      -rwxr-xr-x</t>
    </r>
    <r>
      <rPr>
        <sz val="11"/>
        <color rgb="FF000000"/>
        <rFont val="Calibri"/>
      </rPr>
      <t xml:space="preserve">
</t>
    </r>
    <r>
      <rPr>
        <sz val="11"/>
        <color rgb="FF000000"/>
        <rFont val="Calibri"/>
      </rPr>
      <t xml:space="preserve">MySQL configuration file        </t>
    </r>
    <r>
      <rPr>
        <sz val="11"/>
        <color rgb="FF000000"/>
        <rFont val="Calibri"/>
      </rPr>
      <t xml:space="preserve">
</t>
    </r>
    <r>
      <rPr>
        <sz val="11"/>
        <color rgb="FF000000"/>
        <rFont val="Calibri"/>
      </rPr>
      <t>/etc/my.cnf                                      root                  drwxr-xr-x      -rw-r--r--</t>
    </r>
    <r>
      <rPr>
        <sz val="11"/>
        <color rgb="FF000000"/>
        <rFont val="Calibri"/>
      </rPr>
      <t xml:space="preserve">
</t>
    </r>
    <r>
      <rPr>
        <sz val="11"/>
        <color rgb="FF000000"/>
        <rFont val="Calibri"/>
      </rPr>
      <t xml:space="preserve">Data directory  </t>
    </r>
    <r>
      <rPr>
        <sz val="11"/>
        <color rgb="FF000000"/>
        <rFont val="Calibri"/>
      </rPr>
      <t xml:space="preserve">
</t>
    </r>
    <r>
      <rPr>
        <sz val="11"/>
        <color rgb="FF000000"/>
        <rFont val="Calibri"/>
      </rPr>
      <t>/usr/local/mysql/data                   mysql                drwxr-x---</t>
    </r>
    <r>
      <rPr>
        <sz val="11"/>
        <color rgb="FF000000"/>
        <rFont val="Calibri"/>
      </rPr>
      <t xml:space="preserve">
</t>
    </r>
    <r>
      <rPr>
        <sz val="11"/>
        <color rgb="FF000000"/>
        <rFont val="Calibri"/>
      </rPr>
      <t xml:space="preserve">Error log file  </t>
    </r>
    <r>
      <rPr>
        <sz val="11"/>
        <color rgb="FF000000"/>
        <rFont val="Calibri"/>
      </rPr>
      <t xml:space="preserve">
</t>
    </r>
    <r>
      <rPr>
        <sz val="11"/>
        <color rgb="FF000000"/>
        <rFont val="Calibri"/>
      </rPr>
      <t xml:space="preserve"> &lt;directory where audit log files are located&gt;/host_name.err     </t>
    </r>
    <r>
      <rPr>
        <sz val="11"/>
        <color rgb="FF000000"/>
        <rFont val="Calibri"/>
      </rPr>
      <t xml:space="preserve">
</t>
    </r>
    <r>
      <rPr>
        <sz val="11"/>
        <color rgb="FF000000"/>
        <rFont val="Calibri"/>
      </rPr>
      <t xml:space="preserve">                                                           mysql                drwxr-x---      -rw-------</t>
    </r>
    <r>
      <rPr>
        <sz val="11"/>
        <color rgb="FF000000"/>
        <rFont val="Calibri"/>
      </rPr>
      <t xml:space="preserve">
</t>
    </r>
    <r>
      <rPr>
        <sz val="11"/>
        <color rgb="FF000000"/>
        <rFont val="Calibri"/>
      </rPr>
      <t xml:space="preserve">secure_file_priv directory      </t>
    </r>
    <r>
      <rPr>
        <sz val="11"/>
        <color rgb="FF000000"/>
        <rFont val="Calibri"/>
      </rPr>
      <t xml:space="preserve">
</t>
    </r>
    <r>
      <rPr>
        <sz val="11"/>
        <color rgb="FF000000"/>
        <rFont val="Calibri"/>
      </rPr>
      <t>/usr/local/mysql/mysql-files        mysql                drwxr-x---</t>
    </r>
    <r>
      <rPr>
        <sz val="11"/>
        <color rgb="FF000000"/>
        <rFont val="Calibri"/>
      </rPr>
      <t xml:space="preserve">
</t>
    </r>
    <r>
      <rPr>
        <sz val="11"/>
        <color rgb="FF000000"/>
        <rFont val="Calibri"/>
      </rPr>
      <t xml:space="preserve">mysqld systemd service file     </t>
    </r>
    <r>
      <rPr>
        <sz val="11"/>
        <color rgb="FF000000"/>
        <rFont val="Calibri"/>
      </rPr>
      <t xml:space="preserve">
</t>
    </r>
    <r>
      <rPr>
        <sz val="11"/>
        <color rgb="FF000000"/>
        <rFont val="Calibri"/>
      </rPr>
      <t xml:space="preserve">/usr/lib/systemd/system/mysqld.service  </t>
    </r>
    <r>
      <rPr>
        <sz val="11"/>
        <color rgb="FF000000"/>
        <rFont val="Calibri"/>
      </rPr>
      <t xml:space="preserve">
</t>
    </r>
    <r>
      <rPr>
        <sz val="11"/>
        <color rgb="FF000000"/>
        <rFont val="Calibri"/>
      </rPr>
      <t xml:space="preserve">                                                           root                   drwxr-xr-x     -rw-r--r--</t>
    </r>
    <r>
      <rPr>
        <sz val="11"/>
        <color rgb="FF000000"/>
        <rFont val="Calibri"/>
      </rPr>
      <t xml:space="preserve">
</t>
    </r>
    <r>
      <rPr>
        <sz val="11"/>
        <color rgb="FF000000"/>
        <rFont val="Calibri"/>
      </rPr>
      <t xml:space="preserve">systemd tmpfiles configuration file     </t>
    </r>
    <r>
      <rPr>
        <sz val="11"/>
        <color rgb="FF000000"/>
        <rFont val="Calibri"/>
      </rPr>
      <t xml:space="preserve">
</t>
    </r>
    <r>
      <rPr>
        <sz val="11"/>
        <color rgb="FF000000"/>
        <rFont val="Calibri"/>
      </rPr>
      <t>/usr/lib/tmpfiles.d/mysql.conf   root                   drwxr-xr-x      -rw-r--r--</t>
    </r>
    <r>
      <rPr>
        <sz val="11"/>
        <color rgb="FF000000"/>
        <rFont val="Calibri"/>
      </rPr>
      <t xml:space="preserve">
</t>
    </r>
    <r>
      <rPr>
        <sz val="11"/>
        <color rgb="FF000000"/>
        <rFont val="Calibri"/>
      </rPr>
      <t xml:space="preserve">pid file        </t>
    </r>
    <r>
      <rPr>
        <sz val="11"/>
        <color rgb="FF000000"/>
        <rFont val="Calibri"/>
      </rPr>
      <t xml:space="preserve">
</t>
    </r>
    <r>
      <rPr>
        <sz val="11"/>
        <color rgb="FF000000"/>
        <rFont val="Calibri"/>
      </rPr>
      <t xml:space="preserve"> &lt;directory where audit log files are located&gt;/mysqld.pid        </t>
    </r>
    <r>
      <rPr>
        <sz val="11"/>
        <color rgb="FF000000"/>
        <rFont val="Calibri"/>
      </rPr>
      <t xml:space="preserve">
</t>
    </r>
    <r>
      <rPr>
        <sz val="11"/>
        <color rgb="FF000000"/>
        <rFont val="Calibri"/>
      </rPr>
      <t xml:space="preserve">                                                          mysql                 drwxr-x---      -rw-r-----</t>
    </r>
    <r>
      <rPr>
        <sz val="11"/>
        <color rgb="FF000000"/>
        <rFont val="Calibri"/>
      </rPr>
      <t xml:space="preserve">
</t>
    </r>
    <r>
      <rPr>
        <sz val="11"/>
        <color rgb="FF000000"/>
        <rFont val="Calibri"/>
      </rPr>
      <t xml:space="preserve">socket file     </t>
    </r>
    <r>
      <rPr>
        <sz val="11"/>
        <color rgb="FF000000"/>
        <rFont val="Calibri"/>
      </rPr>
      <t xml:space="preserve">
</t>
    </r>
    <r>
      <rPr>
        <sz val="11"/>
        <color rgb="FF000000"/>
        <rFont val="Calibri"/>
      </rPr>
      <t>/tmp/mysql.sock                           mysql                 drwxrwxrwt srwxrwxrwx</t>
    </r>
    <r>
      <rPr>
        <sz val="11"/>
        <color rgb="FF000000"/>
        <rFont val="Calibri"/>
      </rPr>
      <t xml:space="preserve">
</t>
    </r>
    <r>
      <rPr>
        <sz val="11"/>
        <color rgb="FF000000"/>
        <rFont val="Calibri"/>
      </rPr>
      <t xml:space="preserve">Unix manual pages directory     </t>
    </r>
    <r>
      <rPr>
        <sz val="11"/>
        <color rgb="FF000000"/>
        <rFont val="Calibri"/>
      </rPr>
      <t xml:space="preserve">
</t>
    </r>
    <r>
      <rPr>
        <sz val="11"/>
        <color rgb="FF000000"/>
        <rFont val="Calibri"/>
      </rPr>
      <t>/usr/local/mysql/man                  root                   drwxr-xr-x</t>
    </r>
    <r>
      <rPr>
        <sz val="11"/>
        <color rgb="FF000000"/>
        <rFont val="Calibri"/>
      </rPr>
      <t xml:space="preserve">
</t>
    </r>
    <r>
      <rPr>
        <sz val="11"/>
        <color rgb="FF000000"/>
        <rFont val="Calibri"/>
      </rPr>
      <t xml:space="preserve">Include Header files directory  </t>
    </r>
    <r>
      <rPr>
        <sz val="11"/>
        <color rgb="FF000000"/>
        <rFont val="Calibri"/>
      </rPr>
      <t xml:space="preserve">
</t>
    </r>
    <r>
      <rPr>
        <sz val="11"/>
        <color rgb="FF000000"/>
        <rFont val="Calibri"/>
      </rPr>
      <t>/usr/local/mysql/include             root                   drwxr-xr-x</t>
    </r>
    <r>
      <rPr>
        <sz val="11"/>
        <color rgb="FF000000"/>
        <rFont val="Calibri"/>
      </rPr>
      <t xml:space="preserve">
</t>
    </r>
    <r>
      <rPr>
        <sz val="11"/>
        <color rgb="FF000000"/>
        <rFont val="Calibri"/>
      </rPr>
      <t xml:space="preserve">Libraries directory     </t>
    </r>
    <r>
      <rPr>
        <sz val="11"/>
        <color rgb="FF000000"/>
        <rFont val="Calibri"/>
      </rPr>
      <t xml:space="preserve">
</t>
    </r>
    <r>
      <rPr>
        <sz val="11"/>
        <color rgb="FF000000"/>
        <rFont val="Calibri"/>
      </rPr>
      <t>/usr/local/mysql/lib                      root                   drwxr-xr-x</t>
    </r>
    <r>
      <rPr>
        <sz val="11"/>
        <color rgb="FF000000"/>
        <rFont val="Calibri"/>
      </rPr>
      <t xml:space="preserve">
</t>
    </r>
    <r>
      <rPr>
        <sz val="11"/>
        <color rgb="FF000000"/>
        <rFont val="Calibri"/>
      </rPr>
      <t xml:space="preserve">Miscellaneous support files directory   </t>
    </r>
    <r>
      <rPr>
        <sz val="11"/>
        <color rgb="FF000000"/>
        <rFont val="Calibri"/>
      </rPr>
      <t xml:space="preserve">
</t>
    </r>
    <r>
      <rPr>
        <sz val="11"/>
        <color rgb="FF000000"/>
        <rFont val="Calibri"/>
      </rPr>
      <t>/usr/local/mysql/support-files   root                   drwxr-xr-x</t>
    </r>
    <r>
      <rPr>
        <sz val="11"/>
        <color rgb="FF000000"/>
        <rFont val="Calibri"/>
      </rPr>
      <t xml:space="preserve">
</t>
    </r>
    <r>
      <rPr>
        <sz val="11"/>
        <color rgb="FF000000"/>
        <rFont val="Calibri"/>
      </rPr>
      <t xml:space="preserve">Miscellaneous files directory   </t>
    </r>
    <r>
      <rPr>
        <sz val="11"/>
        <color rgb="FF000000"/>
        <rFont val="Calibri"/>
      </rPr>
      <t xml:space="preserve">
</t>
    </r>
    <r>
      <rPr>
        <sz val="11"/>
        <color rgb="FF000000"/>
        <rFont val="Calibri"/>
      </rPr>
      <t>/usr/local/mysql/share                root                   drwxr-xr-x</t>
    </r>
  </si>
  <si>
    <t>V-235154</t>
  </si>
  <si>
    <r>
      <rPr>
        <sz val="11"/>
        <rFont val="Calibri"/>
      </rPr>
      <t>The MySQL Database Server 8.0 must maintain the authenticity of communications sessions by guarding against man-in-the-middle attacks that guess at Session ID values.</t>
    </r>
  </si>
  <si>
    <r>
      <rPr>
        <sz val="11"/>
        <color rgb="FF000000"/>
        <rFont val="Calibri"/>
      </rPr>
      <t xml:space="preserve">Connect as a mysql administrator </t>
    </r>
    <r>
      <rPr>
        <sz val="11"/>
        <color rgb="FF000000"/>
        <rFont val="Calibri"/>
      </rPr>
      <t xml:space="preserve">
</t>
    </r>
    <r>
      <rPr>
        <sz val="11"/>
        <color rgb="FF000000"/>
        <rFont val="Calibri"/>
      </rPr>
      <t>mysql&gt; set persist require_secure_transport=ON;</t>
    </r>
    <r>
      <rPr>
        <sz val="11"/>
        <color rgb="FF000000"/>
        <rFont val="Calibri"/>
      </rPr>
      <t xml:space="preserve">
</t>
    </r>
    <r>
      <rPr>
        <sz val="11"/>
        <color rgb="FF000000"/>
        <rFont val="Calibri"/>
      </rPr>
      <t>Turn on MySQL FIPS mode (ON or STRICT)  and restart mysqld</t>
    </r>
    <r>
      <rPr>
        <sz val="11"/>
        <color rgb="FF000000"/>
        <rFont val="Calibri"/>
      </rPr>
      <t xml:space="preserve">
</t>
    </r>
    <r>
      <rPr>
        <sz val="11"/>
        <color rgb="FF000000"/>
        <rFont val="Calibri"/>
      </rPr>
      <t>Edit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ssl_fips_mode=ON</t>
    </r>
    <r>
      <rPr>
        <sz val="11"/>
        <color rgb="FF000000"/>
        <rFont val="Calibri"/>
      </rPr>
      <t xml:space="preserve">
</t>
    </r>
    <r>
      <rPr>
        <sz val="11"/>
        <color rgb="FF000000"/>
        <rFont val="Calibri"/>
      </rPr>
      <t>or</t>
    </r>
    <r>
      <rPr>
        <sz val="11"/>
        <color rgb="FF000000"/>
        <rFont val="Calibri"/>
      </rPr>
      <t xml:space="preserve">
</t>
    </r>
    <r>
      <rPr>
        <sz val="11"/>
        <color rgb="FF000000"/>
        <rFont val="Calibri"/>
      </rPr>
      <t>ssl_fips_mode=STRICT</t>
    </r>
  </si>
  <si>
    <r>
      <rPr>
        <sz val="11"/>
        <color rgb="FF000000"/>
        <rFont val="Calibri"/>
      </rPr>
      <t>One class of man-in-the-middle, or session hijacking, attack involves the adversary guessing at valid session identifiers based on patterns in identifiers already known.</t>
    </r>
    <r>
      <rPr>
        <sz val="11"/>
        <color rgb="FF000000"/>
        <rFont val="Calibri"/>
      </rPr>
      <t xml:space="preserve">
</t>
    </r>
    <r>
      <rPr>
        <sz val="11"/>
        <color rgb="FF000000"/>
        <rFont val="Calibri"/>
      </rPr>
      <t>The preferred technique for thwarting guesses at Session IDs is the generation of unique session identifiers using a FIPS 140-2 or 140-3 approved random number generator.</t>
    </r>
    <r>
      <rPr>
        <sz val="11"/>
        <color rgb="FF000000"/>
        <rFont val="Calibri"/>
      </rPr>
      <t xml:space="preserve">
</t>
    </r>
    <r>
      <rPr>
        <sz val="11"/>
        <color rgb="FF000000"/>
        <rFont val="Calibri"/>
      </rPr>
      <t>However, it is recognized that available DBMS products do not all implement the preferred technique yet may have other protections against session hijacking. Therefore, other techniques are acceptable, provided they are demonstrated to be effective.</t>
    </r>
  </si>
  <si>
    <r>
      <rPr>
        <sz val="11"/>
        <color rgb="FF000000"/>
        <rFont val="Calibri"/>
      </rPr>
      <t xml:space="preserve">Determine if MySQL is configured to require SSL.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'require_secure_transport';</t>
    </r>
    <r>
      <rPr>
        <sz val="11"/>
        <color rgb="FF000000"/>
        <rFont val="Calibri"/>
      </rPr>
      <t xml:space="preserve">
</t>
    </r>
    <r>
      <rPr>
        <sz val="11"/>
        <color rgb="FF000000"/>
        <rFont val="Calibri"/>
      </rPr>
      <t>If require_secure_transport is not "ON", this is a finding.</t>
    </r>
    <r>
      <rPr>
        <sz val="11"/>
        <color rgb="FF000000"/>
        <rFont val="Calibri"/>
      </rPr>
      <t xml:space="preserve">
</t>
    </r>
    <r>
      <rPr>
        <sz val="11"/>
        <color rgb="FF000000"/>
        <rFont val="Calibri"/>
      </rPr>
      <t xml:space="preserve">Determine if MySQL is configured to require the use of FIPS compliant algorithms.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 'ssl_fips_mode';</t>
    </r>
    <r>
      <rPr>
        <sz val="11"/>
        <color rgb="FF000000"/>
        <rFont val="Calibri"/>
      </rPr>
      <t xml:space="preserve">
</t>
    </r>
    <r>
      <rPr>
        <sz val="11"/>
        <color rgb="FF000000"/>
        <rFont val="Calibri"/>
      </rPr>
      <t>If ssl_fips_mode is not "ON", this is a finding.</t>
    </r>
  </si>
  <si>
    <t>V-235155</t>
  </si>
  <si>
    <r>
      <rPr>
        <sz val="11"/>
        <rFont val="Calibri"/>
      </rPr>
      <t>The MySQL Database Server 8.0 must protect the confidentiality and integrity of all information at rest.</t>
    </r>
  </si>
  <si>
    <r>
      <rPr>
        <sz val="11"/>
        <color rgb="FF000000"/>
        <rFont val="Calibri"/>
      </rPr>
      <t>Apply appropriate MySQL Database 8.0 controls to protect the confidentiality and integrity of data at rest in the database.</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Turn on binlog encryption</t>
    </r>
    <r>
      <rPr>
        <sz val="11"/>
        <color rgb="FF000000"/>
        <rFont val="Calibri"/>
      </rPr>
      <t xml:space="preserve">
</t>
    </r>
    <r>
      <rPr>
        <sz val="11"/>
        <color rgb="FF000000"/>
        <rFont val="Calibri"/>
      </rPr>
      <t>set persist binlog_encryption=ON;</t>
    </r>
    <r>
      <rPr>
        <sz val="11"/>
        <color rgb="FF000000"/>
        <rFont val="Calibri"/>
      </rPr>
      <t xml:space="preserve">
</t>
    </r>
    <r>
      <rPr>
        <sz val="11"/>
        <color rgb="FF000000"/>
        <rFont val="Calibri"/>
      </rPr>
      <t>Turn on undo and redo log encryption</t>
    </r>
    <r>
      <rPr>
        <sz val="11"/>
        <color rgb="FF000000"/>
        <rFont val="Calibri"/>
      </rPr>
      <t xml:space="preserve">
</t>
    </r>
    <r>
      <rPr>
        <sz val="11"/>
        <color rgb="FF000000"/>
        <rFont val="Calibri"/>
      </rPr>
      <t>set persist innodb_redo_log_encrypt=ON;</t>
    </r>
    <r>
      <rPr>
        <sz val="11"/>
        <color rgb="FF000000"/>
        <rFont val="Calibri"/>
      </rPr>
      <t xml:space="preserve">
</t>
    </r>
    <r>
      <rPr>
        <sz val="11"/>
        <color rgb="FF000000"/>
        <rFont val="Calibri"/>
      </rPr>
      <t>set persist innodb_undo_log_encrypt=ON;</t>
    </r>
    <r>
      <rPr>
        <sz val="11"/>
        <color rgb="FF000000"/>
        <rFont val="Calibri"/>
      </rPr>
      <t xml:space="preserve">
</t>
    </r>
    <r>
      <rPr>
        <sz val="11"/>
        <color rgb="FF000000"/>
        <rFont val="Calibri"/>
      </rPr>
      <t xml:space="preserve">Enable encryption for a new file-per-table tablespace, specify the ENCRYPTION option in a CREATE TABLE statement. </t>
    </r>
    <r>
      <rPr>
        <sz val="11"/>
        <color rgb="FF000000"/>
        <rFont val="Calibri"/>
      </rPr>
      <t xml:space="preserve">
</t>
    </r>
    <r>
      <rPr>
        <sz val="11"/>
        <color rgb="FF000000"/>
        <rFont val="Calibri"/>
      </rPr>
      <t>The following example assumes that innodb_file_per_table is enabled.</t>
    </r>
    <r>
      <rPr>
        <sz val="11"/>
        <color rgb="FF000000"/>
        <rFont val="Calibri"/>
      </rPr>
      <t xml:space="preserve">
</t>
    </r>
    <r>
      <rPr>
        <sz val="11"/>
        <color rgb="FF000000"/>
        <rFont val="Calibri"/>
      </rPr>
      <t>mysql&gt; CREATE TABLE t1 (c1 INT) ENCRYPTION='Y';</t>
    </r>
    <r>
      <rPr>
        <sz val="11"/>
        <color rgb="FF000000"/>
        <rFont val="Calibri"/>
      </rPr>
      <t xml:space="preserve">
</t>
    </r>
    <r>
      <rPr>
        <sz val="11"/>
        <color rgb="FF000000"/>
        <rFont val="Calibri"/>
      </rPr>
      <t>To enable encryption for an existing file-per-table tablespace, specify the ENCRYPTION option in an ALTER TABLE statement.</t>
    </r>
    <r>
      <rPr>
        <sz val="11"/>
        <color rgb="FF000000"/>
        <rFont val="Calibri"/>
      </rPr>
      <t xml:space="preserve">
</t>
    </r>
    <r>
      <rPr>
        <sz val="11"/>
        <color rgb="FF000000"/>
        <rFont val="Calibri"/>
      </rPr>
      <t>mysql&gt; ALTER TABLE t1 ENCRYPTION='Y';</t>
    </r>
    <r>
      <rPr>
        <sz val="11"/>
        <color rgb="FF000000"/>
        <rFont val="Calibri"/>
      </rPr>
      <t xml:space="preserve">
</t>
    </r>
    <r>
      <rPr>
        <sz val="11"/>
        <color rgb="FF000000"/>
        <rFont val="Calibri"/>
      </rPr>
      <t>To disable encryption for file-per-table tablespace, set ENCRYPTION='N' using ALTER TABLE.</t>
    </r>
    <r>
      <rPr>
        <sz val="11"/>
        <color rgb="FF000000"/>
        <rFont val="Calibri"/>
      </rPr>
      <t xml:space="preserve">
</t>
    </r>
    <r>
      <rPr>
        <sz val="11"/>
        <color rgb="FF000000"/>
        <rFont val="Calibri"/>
      </rPr>
      <t>mysql&gt; ALTER TABLE t1 ENCRYPTION='N';</t>
    </r>
    <r>
      <rPr>
        <sz val="11"/>
        <color rgb="FF000000"/>
        <rFont val="Calibri"/>
      </rPr>
      <t xml:space="preserve">
</t>
    </r>
    <r>
      <rPr>
        <sz val="11"/>
        <color rgb="FF000000"/>
        <rFont val="Calibri"/>
      </rPr>
      <t>Disable the general_log</t>
    </r>
    <r>
      <rPr>
        <sz val="11"/>
        <color rgb="FF000000"/>
        <rFont val="Calibri"/>
      </rPr>
      <t xml:space="preserve">
</t>
    </r>
    <r>
      <rPr>
        <sz val="11"/>
        <color rgb="FF000000"/>
        <rFont val="Calibri"/>
      </rPr>
      <t>SET PERSIST general_log = 'OFF';</t>
    </r>
  </si>
  <si>
    <r>
      <rPr>
        <sz val="11"/>
        <color rgb="FF000000"/>
        <rFont val="Calibri"/>
      </rPr>
      <t xml:space="preserve">This control is intended to address the confidentiality and integrity of information at rest in non-mobile devices and covers user information and system information. Information at rest refers to the state of information when it is located on a secondary storage device (e.g., disk drive, tape drive) within an organizational information system. Applications and application users generate information throughout the course of their application use. </t>
    </r>
    <r>
      <rPr>
        <sz val="11"/>
        <color rgb="FF000000"/>
        <rFont val="Calibri"/>
      </rPr>
      <t xml:space="preserve">
</t>
    </r>
    <r>
      <rPr>
        <sz val="11"/>
        <color rgb="FF000000"/>
        <rFont val="Calibri"/>
      </rPr>
      <t xml:space="preserve">User data generated, as well as application-specific configuration data, needs to be protected. Organizations may choose to employ different mechanisms to achieve confidentiality and integrity protections, as appropriate. </t>
    </r>
    <r>
      <rPr>
        <sz val="11"/>
        <color rgb="FF000000"/>
        <rFont val="Calibri"/>
      </rPr>
      <t xml:space="preserve">
</t>
    </r>
    <r>
      <rPr>
        <sz val="11"/>
        <color rgb="FF000000"/>
        <rFont val="Calibri"/>
      </rPr>
      <t>If the confidentiality and integrity of application data is not protected, the data will be open to compromise and unauthorized modification.</t>
    </r>
  </si>
  <si>
    <r>
      <rPr>
        <sz val="11"/>
        <color rgb="FF000000"/>
        <rFont val="Calibri"/>
      </rPr>
      <t>If the application owner and Authorizing Official have determined that encryption of data at rest is NOT required, this is not a finding.</t>
    </r>
    <r>
      <rPr>
        <sz val="11"/>
        <color rgb="FF000000"/>
        <rFont val="Calibri"/>
      </rPr>
      <t xml:space="preserve">
</t>
    </r>
    <r>
      <rPr>
        <sz val="11"/>
        <color rgb="FF000000"/>
        <rFont val="Calibri"/>
      </rPr>
      <t>Review settings to ensure appropriate controls are applied to protect the confidentiality and integrity of data at rest in the database.</t>
    </r>
    <r>
      <rPr>
        <sz val="11"/>
        <color rgb="FF000000"/>
        <rFont val="Calibri"/>
      </rPr>
      <t xml:space="preserve">
</t>
    </r>
    <r>
      <rPr>
        <sz val="11"/>
        <color rgb="FF000000"/>
        <rFont val="Calibri"/>
      </rPr>
      <t>Using SQL determine if all data-at-rest is encrypted.</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'audit_log_encryption';</t>
    </r>
    <r>
      <rPr>
        <sz val="11"/>
        <color rgb="FF000000"/>
        <rFont val="Calibri"/>
      </rPr>
      <t xml:space="preserve">
</t>
    </r>
    <r>
      <rPr>
        <sz val="11"/>
        <color rgb="FF000000"/>
        <rFont val="Calibri"/>
      </rPr>
      <t>If "audit_log_encryption" is not set to "AES",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'binlog_encryption';</t>
    </r>
    <r>
      <rPr>
        <sz val="11"/>
        <color rgb="FF000000"/>
        <rFont val="Calibri"/>
      </rPr>
      <t xml:space="preserve">
</t>
    </r>
    <r>
      <rPr>
        <sz val="11"/>
        <color rgb="FF000000"/>
        <rFont val="Calibri"/>
      </rPr>
      <t>If "binlog_encrypt" is not set to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'innodb_redo_log_encrypt';</t>
    </r>
    <r>
      <rPr>
        <sz val="11"/>
        <color rgb="FF000000"/>
        <rFont val="Calibri"/>
      </rPr>
      <t xml:space="preserve">
</t>
    </r>
    <r>
      <rPr>
        <sz val="11"/>
        <color rgb="FF000000"/>
        <rFont val="Calibri"/>
      </rPr>
      <t>If "innodb_redo_log_encrypt" is not set to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'innodb_undo_log_encrypt';</t>
    </r>
    <r>
      <rPr>
        <sz val="11"/>
        <color rgb="FF000000"/>
        <rFont val="Calibri"/>
      </rPr>
      <t xml:space="preserve">
</t>
    </r>
    <r>
      <rPr>
        <sz val="11"/>
        <color rgb="FF000000"/>
        <rFont val="Calibri"/>
      </rPr>
      <t>If "innodb_undo_log_encrypt" is not set to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'general_log';</t>
    </r>
    <r>
      <rPr>
        <sz val="11"/>
        <color rgb="FF000000"/>
        <rFont val="Calibri"/>
      </rPr>
      <t xml:space="preserve">
</t>
    </r>
    <r>
      <rPr>
        <sz val="11"/>
        <color rgb="FF000000"/>
        <rFont val="Calibri"/>
      </rPr>
      <t>If "general_log"is not "OFF", this is a finding.</t>
    </r>
    <r>
      <rPr>
        <sz val="11"/>
        <color rgb="FF000000"/>
        <rFont val="Calibri"/>
      </rPr>
      <t xml:space="preserve">
</t>
    </r>
    <r>
      <rPr>
        <sz val="11"/>
        <color rgb="FF000000"/>
        <rFont val="Calibri"/>
      </rPr>
      <t>Find encryption status for all mysql table and tablespaces.</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`INNODB_TABLESPACES`.`NAME`,</t>
    </r>
    <r>
      <rPr>
        <sz val="11"/>
        <color rgb="FF000000"/>
        <rFont val="Calibri"/>
      </rPr>
      <t xml:space="preserve">
</t>
    </r>
    <r>
      <rPr>
        <sz val="11"/>
        <color rgb="FF000000"/>
        <rFont val="Calibri"/>
      </rPr>
      <t xml:space="preserve">    `INNODB_TABLESPACES`.`ENCRYPTION`</t>
    </r>
    <r>
      <rPr>
        <sz val="11"/>
        <color rgb="FF000000"/>
        <rFont val="Calibri"/>
      </rPr>
      <t xml:space="preserve">
</t>
    </r>
    <r>
      <rPr>
        <sz val="11"/>
        <color rgb="FF000000"/>
        <rFont val="Calibri"/>
      </rPr>
      <t>FROM `information_schema`.`INNODB_TABLESPACES`;</t>
    </r>
    <r>
      <rPr>
        <sz val="11"/>
        <color rgb="FF000000"/>
        <rFont val="Calibri"/>
      </rPr>
      <t xml:space="preserve">
</t>
    </r>
    <r>
      <rPr>
        <sz val="11"/>
        <color rgb="FF000000"/>
        <rFont val="Calibri"/>
      </rPr>
      <t>If any tablespace other than innodb_temporary does not have ENCRYPTION set to "Y (yes)",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'table_encryption_privilege_check';</t>
    </r>
    <r>
      <rPr>
        <sz val="11"/>
        <color rgb="FF000000"/>
        <rFont val="Calibri"/>
      </rPr>
      <t xml:space="preserve">
</t>
    </r>
    <r>
      <rPr>
        <sz val="11"/>
        <color rgb="FF000000"/>
        <rFont val="Calibri"/>
      </rPr>
      <t>If "innodb_redo_log_encrypt" is not set to "ON", this is a finding.</t>
    </r>
  </si>
  <si>
    <t>V-235156</t>
  </si>
  <si>
    <r>
      <rPr>
        <sz val="11"/>
        <rFont val="Calibri"/>
      </rPr>
      <t>The MySQL Database Server 8.0 must check the validity of all data inputs except those specifically identified by the organization.</t>
    </r>
  </si>
  <si>
    <r>
      <rPr>
        <sz val="11"/>
        <color rgb="FF000000"/>
        <rFont val="Calibri"/>
      </rPr>
      <t>Use parameterized queries, constraints, foreign keys, etc., to validate data input.</t>
    </r>
    <r>
      <rPr>
        <sz val="11"/>
        <color rgb="FF000000"/>
        <rFont val="Calibri"/>
      </rPr>
      <t xml:space="preserve">
</t>
    </r>
    <r>
      <rPr>
        <sz val="11"/>
        <color rgb="FF000000"/>
        <rFont val="Calibri"/>
      </rPr>
      <t>Modify MySQL SQL Server to properly use the correct column data types as required in the database.</t>
    </r>
  </si>
  <si>
    <r>
      <rPr>
        <sz val="11"/>
        <color rgb="FF000000"/>
        <rFont val="Calibri"/>
      </rPr>
      <t>Invalid user input occurs when a user inserts data or characters into an application's data entry fields and the application is unprepared to process that data. This results in unanticipated application behavior, potentially leading to an application or information system compromise. Invalid user input is one of the primary methods employed when attempting to compromise an application.</t>
    </r>
    <r>
      <rPr>
        <sz val="11"/>
        <color rgb="FF000000"/>
        <rFont val="Calibri"/>
      </rPr>
      <t xml:space="preserve">
</t>
    </r>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Potentially, the attacker can gain unauthorized access to data, including security settings, and severely corrupt or destroy the database.</t>
    </r>
    <r>
      <rPr>
        <sz val="11"/>
        <color rgb="FF000000"/>
        <rFont val="Calibri"/>
      </rPr>
      <t xml:space="preserve">
</t>
    </r>
    <r>
      <rPr>
        <sz val="11"/>
        <color rgb="FF000000"/>
        <rFont val="Calibri"/>
      </rPr>
      <t>Even when no such hijacking takes place, invalid input that gets recorded in the database, whether accidental or malicious, reduces the reliability and usability of the system. Available protections include data types, referential constraints, uniqueness constraints, range checking, and application-specific logic. Application-specific logic can be implemented within the database in stored procedures and triggers, where appropriate.</t>
    </r>
  </si>
  <si>
    <r>
      <rPr>
        <sz val="11"/>
        <color rgb="FF000000"/>
        <rFont val="Calibri"/>
      </rPr>
      <t>Review MySQL Database Server 8.0 code (stored procedures, functions, triggers), application code, settings, column and field definitions, triggers, and constraints to determine whether the database is protected against invalid input. If code exists that allows invalid data to be acted upon or input into the database, this is a finding.</t>
    </r>
    <r>
      <rPr>
        <sz val="11"/>
        <color rgb="FF000000"/>
        <rFont val="Calibri"/>
      </rPr>
      <t xml:space="preserve">
</t>
    </r>
    <r>
      <rPr>
        <sz val="11"/>
        <color rgb="FF000000"/>
        <rFont val="Calibri"/>
      </rPr>
      <t>If column/field definitions do not exist in the database, this is a finding.</t>
    </r>
    <r>
      <rPr>
        <sz val="11"/>
        <color rgb="FF000000"/>
        <rFont val="Calibri"/>
      </rPr>
      <t xml:space="preserve">
</t>
    </r>
    <r>
      <rPr>
        <sz val="11"/>
        <color rgb="FF000000"/>
        <rFont val="Calibri"/>
      </rPr>
      <t>If columns/fields do not contain constraints and validity checking where required, this is a finding.</t>
    </r>
    <r>
      <rPr>
        <sz val="11"/>
        <color rgb="FF000000"/>
        <rFont val="Calibri"/>
      </rPr>
      <t xml:space="preserve">
</t>
    </r>
    <r>
      <rPr>
        <sz val="11"/>
        <color rgb="FF000000"/>
        <rFont val="Calibri"/>
      </rPr>
      <t>Where a column/field is noted in the system documentation as necessarily free-form, even though its name and context suggest that it should be strongly typed and constrained, the absence of these protections is not a finding.</t>
    </r>
    <r>
      <rPr>
        <sz val="11"/>
        <color rgb="FF000000"/>
        <rFont val="Calibri"/>
      </rPr>
      <t xml:space="preserve">
</t>
    </r>
    <r>
      <rPr>
        <sz val="11"/>
        <color rgb="FF000000"/>
        <rFont val="Calibri"/>
      </rPr>
      <t>Where a column/field is clearly identified by name, caption or context as Notes, Comments, Description, Text, etc., the absence of these protections is not a finding.</t>
    </r>
    <r>
      <rPr>
        <sz val="11"/>
        <color rgb="FF000000"/>
        <rFont val="Calibri"/>
      </rPr>
      <t xml:space="preserve">
</t>
    </r>
    <r>
      <rPr>
        <sz val="11"/>
        <color rgb="FF000000"/>
        <rFont val="Calibri"/>
      </rPr>
      <t>MySQL Workbench Schema and Table Inspectors are effective tools for performing the review process, as are the MySQL Information Schema, and MySQL Schema tables.</t>
    </r>
  </si>
  <si>
    <t>V-235157</t>
  </si>
  <si>
    <r>
      <rPr>
        <sz val="11"/>
        <rFont val="Calibri"/>
      </rPr>
      <t>The MySQL Database Server 8.0 and associated applications must reserve the use of dynamic code execution for situations that require it.</t>
    </r>
  </si>
  <si>
    <r>
      <rPr>
        <sz val="11"/>
        <color rgb="FF000000"/>
        <rFont val="Calibri"/>
      </rPr>
      <t>Where dynamic code execution is employed in circumstances where the objective could practically be satisfied by static execution with strongly typed parameters, modify the code to do so.</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</si>
  <si>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</si>
  <si>
    <r>
      <rPr>
        <sz val="11"/>
        <color rgb="FF000000"/>
        <rFont val="Calibri"/>
      </rPr>
      <t>Review MySQL source code (trigger procedures, functions) and application source code, to identify cases of dynamic code execution. Any user input should be handled through prepared statements or calls that bind parameters versus generating SQL.</t>
    </r>
    <r>
      <rPr>
        <sz val="11"/>
        <color rgb="FF000000"/>
        <rFont val="Calibri"/>
      </rPr>
      <t xml:space="preserve">
</t>
    </r>
    <r>
      <rPr>
        <sz val="11"/>
        <color rgb="FF000000"/>
        <rFont val="Calibri"/>
      </rPr>
      <t>If dynamic code execution is employed in circumstances where the objective could practically be satisfied by static execution with strongly typed parameters, this is a finding.</t>
    </r>
  </si>
  <si>
    <t>V-235158</t>
  </si>
  <si>
    <r>
      <rPr>
        <sz val="11"/>
        <rFont val="Calibri"/>
      </rPr>
      <t>The MySQL Database Server 8.0 and associated applications, when making use of dynamic code execution, must scan input data for invalid values that may indicate a code injection attack.</t>
    </r>
  </si>
  <si>
    <r>
      <rPr>
        <sz val="11"/>
        <color rgb="FF000000"/>
        <rFont val="Calibri"/>
      </rPr>
      <t xml:space="preserve">Where dynamic code execution is used, modify the code to implement protections against code injection. </t>
    </r>
    <r>
      <rPr>
        <sz val="11"/>
        <color rgb="FF000000"/>
        <rFont val="Calibri"/>
      </rPr>
      <t xml:space="preserve">
</t>
    </r>
    <r>
      <rPr>
        <sz val="11"/>
        <color rgb="FF000000"/>
        <rFont val="Calibri"/>
      </rPr>
      <t xml:space="preserve">Enable the MySQL Enterprise Firewall by running this script, which is located in the mysql home share sub directory.   </t>
    </r>
    <r>
      <rPr>
        <sz val="11"/>
        <color rgb="FF000000"/>
        <rFont val="Calibri"/>
      </rPr>
      <t xml:space="preserve">
</t>
    </r>
    <r>
      <rPr>
        <sz val="11"/>
        <color rgb="FF000000"/>
        <rFont val="Calibri"/>
      </rPr>
      <t>mysql -u root -p mysql &lt; linux_install_firewall.sql</t>
    </r>
    <r>
      <rPr>
        <sz val="11"/>
        <color rgb="FF000000"/>
        <rFont val="Calibri"/>
      </rPr>
      <t xml:space="preserve">
</t>
    </r>
    <r>
      <rPr>
        <sz val="11"/>
        <color rgb="FF000000"/>
        <rFont val="Calibri"/>
      </rPr>
      <t>Train the firewall for users where dynamic code injection is possible, for examples applications that allow user input.</t>
    </r>
    <r>
      <rPr>
        <sz val="11"/>
        <color rgb="FF000000"/>
        <rFont val="Calibri"/>
      </rPr>
      <t xml:space="preserve">
</t>
    </r>
    <r>
      <rPr>
        <sz val="11"/>
        <color rgb="FF000000"/>
        <rFont val="Calibri"/>
      </rPr>
      <t>CALL mysql.sp_set_firewall_mode('fwuser@localhost', 'RECORDING');</t>
    </r>
    <r>
      <rPr>
        <sz val="11"/>
        <color rgb="FF000000"/>
        <rFont val="Calibri"/>
      </rPr>
      <t xml:space="preserve">
</t>
    </r>
    <r>
      <rPr>
        <sz val="11"/>
        <color rgb="FF000000"/>
        <rFont val="Calibri"/>
      </rPr>
      <t>Once the allowlist for the user/host has been captured, the firewall can be placed in PROTECTING (active blocking) or DETECTING(logging) mode.</t>
    </r>
    <r>
      <rPr>
        <sz val="11"/>
        <color rgb="FF000000"/>
        <rFont val="Calibri"/>
      </rPr>
      <t xml:space="preserve">
</t>
    </r>
    <r>
      <rPr>
        <sz val="11"/>
        <color rgb="FF000000"/>
        <rFont val="Calibri"/>
      </rPr>
      <t>CALL mysql.sp_set_firewall_mode('fwuser@localhost', 'PROTECTING');</t>
    </r>
    <r>
      <rPr>
        <sz val="11"/>
        <color rgb="FF000000"/>
        <rFont val="Calibri"/>
      </rPr>
      <t xml:space="preserve">
</t>
    </r>
    <r>
      <rPr>
        <sz val="11"/>
        <color rgb="FF000000"/>
        <rFont val="Calibri"/>
      </rPr>
      <t>CALL mysql.sp_set_firewall_mode('fwuser@localhost', 'DETECTING');</t>
    </r>
  </si>
  <si>
    <r>
      <rPr>
        <sz val="11"/>
        <color rgb="FF000000"/>
        <rFont val="Calibri"/>
      </rPr>
      <t>With respect to database management systems, one class of threat is known as SQL Injection, or more generally, code injection. It takes advantage of the dynamic execution capabilities of various programming languages, including dialects of SQL. In such cases, the attacker deduces the manner in which SQL statements are being processed, either from inside knowledge or by observing system behavior in response to invalid inputs. When the attacker identifies scenarios where SQL queries are being assembled by application code (which may be within the database or separate from it) and executed dynamically, the attacker is then able to craft input strings that subvert the intent of the query. Potentially, the attacker can gain unauthorized access to data, including security settings, and severely corrupt or destroy the database.</t>
    </r>
    <r>
      <rPr>
        <sz val="11"/>
        <color rgb="FF000000"/>
        <rFont val="Calibri"/>
      </rPr>
      <t xml:space="preserve">
</t>
    </r>
    <r>
      <rPr>
        <sz val="11"/>
        <color rgb="FF000000"/>
        <rFont val="Calibri"/>
      </rPr>
      <t>The principal protection against code injection is not to use dynamic execution except where it provides necessary functionality that cannot be utilized otherwise. Use strongly typed data items rather than general-purpose strings as input parameters to task-specific, pre-compiled stored procedures and functions (and triggers).</t>
    </r>
    <r>
      <rPr>
        <sz val="11"/>
        <color rgb="FF000000"/>
        <rFont val="Calibri"/>
      </rPr>
      <t xml:space="preserve">
</t>
    </r>
    <r>
      <rPr>
        <sz val="11"/>
        <color rgb="FF000000"/>
        <rFont val="Calibri"/>
      </rPr>
      <t>When dynamic execution is necessary, ways to mitigate the risk include the following, which should be implemented both in the on-screen application and at the database level, in the stored procedures:</t>
    </r>
    <r>
      <rPr>
        <sz val="11"/>
        <color rgb="FF000000"/>
        <rFont val="Calibri"/>
      </rPr>
      <t xml:space="preserve">
</t>
    </r>
    <r>
      <rPr>
        <sz val="11"/>
        <color rgb="FF000000"/>
        <rFont val="Calibri"/>
      </rPr>
      <t xml:space="preserve">-- Allow strings as input only when necessary. </t>
    </r>
    <r>
      <rPr>
        <sz val="11"/>
        <color rgb="FF000000"/>
        <rFont val="Calibri"/>
      </rPr>
      <t xml:space="preserve">
</t>
    </r>
    <r>
      <rPr>
        <sz val="11"/>
        <color rgb="FF000000"/>
        <rFont val="Calibri"/>
      </rPr>
      <t>-- Rely on data typing to validate numbers, dates, etc. Do not accept invalid values. If substituting other values for them, think carefully about whether this could be subverted.</t>
    </r>
    <r>
      <rPr>
        <sz val="11"/>
        <color rgb="FF000000"/>
        <rFont val="Calibri"/>
      </rPr>
      <t xml:space="preserve">
</t>
    </r>
    <r>
      <rPr>
        <sz val="11"/>
        <color rgb="FF000000"/>
        <rFont val="Calibri"/>
      </rPr>
      <t>-- Limit the size of input strings to what is truly necessary.</t>
    </r>
    <r>
      <rPr>
        <sz val="11"/>
        <color rgb="FF000000"/>
        <rFont val="Calibri"/>
      </rPr>
      <t xml:space="preserve">
</t>
    </r>
    <r>
      <rPr>
        <sz val="11"/>
        <color rgb="FF000000"/>
        <rFont val="Calibri"/>
      </rPr>
      <t>-- If single quotes/apostrophes, double quotes, semicolons, equal signs, angle brackets, or square brackets will never be valid as input, reject them.</t>
    </r>
    <r>
      <rPr>
        <sz val="11"/>
        <color rgb="FF000000"/>
        <rFont val="Calibri"/>
      </rPr>
      <t xml:space="preserve">
</t>
    </r>
    <r>
      <rPr>
        <sz val="11"/>
        <color rgb="FF000000"/>
        <rFont val="Calibri"/>
      </rPr>
      <t xml:space="preserve">-- If comment markers will never be valid as input, reject them. In SQL, these are -- or /*  */ </t>
    </r>
    <r>
      <rPr>
        <sz val="11"/>
        <color rgb="FF000000"/>
        <rFont val="Calibri"/>
      </rPr>
      <t xml:space="preserve">
</t>
    </r>
    <r>
      <rPr>
        <sz val="11"/>
        <color rgb="FF000000"/>
        <rFont val="Calibri"/>
      </rPr>
      <t>-- If HTML and XML tags, entities, comments, etc., will never be valid, reject them.</t>
    </r>
    <r>
      <rPr>
        <sz val="11"/>
        <color rgb="FF000000"/>
        <rFont val="Calibri"/>
      </rPr>
      <t xml:space="preserve">
</t>
    </r>
    <r>
      <rPr>
        <sz val="11"/>
        <color rgb="FF000000"/>
        <rFont val="Calibri"/>
      </rPr>
      <t>-- If wildcards are present, reject them unless truly necessary. In SQL these are the underscore and the percentage sign, and the word "ESCAPE" is also a clue that wildcards are in use.</t>
    </r>
    <r>
      <rPr>
        <sz val="11"/>
        <color rgb="FF000000"/>
        <rFont val="Calibri"/>
      </rPr>
      <t xml:space="preserve">
</t>
    </r>
    <r>
      <rPr>
        <sz val="11"/>
        <color rgb="FF000000"/>
        <rFont val="Calibri"/>
      </rPr>
      <t xml:space="preserve">-- If SQL key words, such as SELECT, INSERT, UPDATE, DELETE, CREATE, ALTER, DROP, ESCAPE, UNION, GRANT, REVOKE, DENY, MODIFY will never be valid, reject them. Use case-insensitive comparisons when    searching for these. Bear in mind that some of these words, particularly Grant (as a person's name), could also be valid input. </t>
    </r>
    <r>
      <rPr>
        <sz val="11"/>
        <color rgb="FF000000"/>
        <rFont val="Calibri"/>
      </rPr>
      <t xml:space="preserve">
</t>
    </r>
    <r>
      <rPr>
        <sz val="11"/>
        <color rgb="FF000000"/>
        <rFont val="Calibri"/>
      </rPr>
      <t>-- If there are range limits on the values that may be entered, enforce those limits.</t>
    </r>
    <r>
      <rPr>
        <sz val="11"/>
        <color rgb="FF000000"/>
        <rFont val="Calibri"/>
      </rPr>
      <t xml:space="preserve">
</t>
    </r>
    <r>
      <rPr>
        <sz val="11"/>
        <color rgb="FF000000"/>
        <rFont val="Calibri"/>
      </rPr>
      <t>-- Institute procedures for inspection of programs for correct use of dynamic coding, by a party other than the developer.</t>
    </r>
    <r>
      <rPr>
        <sz val="11"/>
        <color rgb="FF000000"/>
        <rFont val="Calibri"/>
      </rPr>
      <t xml:space="preserve">
</t>
    </r>
    <r>
      <rPr>
        <sz val="11"/>
        <color rgb="FF000000"/>
        <rFont val="Calibri"/>
      </rPr>
      <t>-- Conduct rigorous testing of program modules that use dynamic coding, searching for ways to subvert the intended use.</t>
    </r>
    <r>
      <rPr>
        <sz val="11"/>
        <color rgb="FF000000"/>
        <rFont val="Calibri"/>
      </rPr>
      <t xml:space="preserve">
</t>
    </r>
    <r>
      <rPr>
        <sz val="11"/>
        <color rgb="FF000000"/>
        <rFont val="Calibri"/>
      </rPr>
      <t>-- Record the inspection and testing in the system documentation.</t>
    </r>
    <r>
      <rPr>
        <sz val="11"/>
        <color rgb="FF000000"/>
        <rFont val="Calibri"/>
      </rPr>
      <t xml:space="preserve">
</t>
    </r>
    <r>
      <rPr>
        <sz val="11"/>
        <color rgb="FF000000"/>
        <rFont val="Calibri"/>
      </rPr>
      <t>-- Bear in mind that all this applies not only to screen input, but also to the values in an incoming message to a web service or to a stored procedure called by a software component that has not itself been hardened in these ways. Not only can the caller be subject to such vulnerabilities; it may itself be the attacker.</t>
    </r>
    <r>
      <rPr>
        <sz val="11"/>
        <color rgb="FF000000"/>
        <rFont val="Calibri"/>
      </rPr>
      <t xml:space="preserve">
</t>
    </r>
    <r>
      <rPr>
        <sz val="11"/>
        <color rgb="FF000000"/>
        <rFont val="Calibri"/>
      </rPr>
      <t>The MySQL Firewall runs within the MySQL server and enables database administrators to permit or deny SQL statement execution based on matching against whitelists of accepted statement patterns. This hardens MySQL Server against attacks such as SQL injection or attempts to exploit applications by using them outside of their legitimate query workload characteristics.</t>
    </r>
  </si>
  <si>
    <r>
      <rPr>
        <sz val="11"/>
        <color rgb="FF000000"/>
        <rFont val="Calibri"/>
      </rPr>
      <t>Review MySQL Database Server 8.0 source code (stored procedures, functions, and triggers) and application source code to identify cases of dynamic code execution.</t>
    </r>
    <r>
      <rPr>
        <sz val="11"/>
        <color rgb="FF000000"/>
        <rFont val="Calibri"/>
      </rPr>
      <t xml:space="preserve">
</t>
    </r>
    <r>
      <rPr>
        <sz val="11"/>
        <color rgb="FF000000"/>
        <rFont val="Calibri"/>
      </rPr>
      <t>Determine if the MySQL Enterprise Firewall is installed and trained to recognize normal behavior and block or alert of abnormal requests. Run the following command:</t>
    </r>
    <r>
      <rPr>
        <sz val="11"/>
        <color rgb="FF000000"/>
        <rFont val="Calibri"/>
      </rPr>
      <t xml:space="preserve">
</t>
    </r>
    <r>
      <rPr>
        <sz val="11"/>
        <color rgb="FF000000"/>
        <rFont val="Calibri"/>
      </rPr>
      <t>SHOW GLOBAL VARIABLES LIKE 'mysql_firewall_mode';</t>
    </r>
    <r>
      <rPr>
        <sz val="11"/>
        <color rgb="FF000000"/>
        <rFont val="Calibri"/>
      </rPr>
      <t xml:space="preserve">
</t>
    </r>
    <r>
      <rPr>
        <sz val="11"/>
        <color rgb="FF000000"/>
        <rFont val="Calibri"/>
      </rPr>
      <t>Review firewall users and Mode.</t>
    </r>
    <r>
      <rPr>
        <sz val="11"/>
        <color rgb="FF000000"/>
        <rFont val="Calibri"/>
      </rPr>
      <t xml:space="preserve">
</t>
    </r>
    <r>
      <rPr>
        <sz val="11"/>
        <color rgb="FF000000"/>
        <rFont val="Calibri"/>
      </rPr>
      <t>SELECT * FROM INFORMATION_SCHEMA.MYSQL_FIREWALL_USERS;</t>
    </r>
    <r>
      <rPr>
        <sz val="11"/>
        <color rgb="FF000000"/>
        <rFont val="Calibri"/>
      </rPr>
      <t xml:space="preserve">
</t>
    </r>
    <r>
      <rPr>
        <sz val="11"/>
        <color rgb="FF000000"/>
        <rFont val="Calibri"/>
      </rPr>
      <t>If no rows are returned and no firewall allow lists are active, this is a finding.</t>
    </r>
    <r>
      <rPr>
        <sz val="11"/>
        <color rgb="FF000000"/>
        <rFont val="Calibri"/>
      </rPr>
      <t xml:space="preserve">
</t>
    </r>
    <r>
      <rPr>
        <sz val="11"/>
        <color rgb="FF000000"/>
        <rFont val="Calibri"/>
      </rPr>
      <t>If LEARNING is returned, the firewall is building an allow list for the userhost user.</t>
    </r>
    <r>
      <rPr>
        <sz val="11"/>
        <color rgb="FF000000"/>
        <rFont val="Calibri"/>
      </rPr>
      <t xml:space="preserve">
</t>
    </r>
    <r>
      <rPr>
        <sz val="11"/>
        <color rgb="FF000000"/>
        <rFont val="Calibri"/>
      </rPr>
      <t>If PROTECTING is returned, the firewall will only permit SQL on the allow list for the userhost user to execute.</t>
    </r>
    <r>
      <rPr>
        <sz val="11"/>
        <color rgb="FF000000"/>
        <rFont val="Calibri"/>
      </rPr>
      <t xml:space="preserve">
</t>
    </r>
    <r>
      <rPr>
        <sz val="11"/>
        <color rgb="FF000000"/>
        <rFont val="Calibri"/>
      </rPr>
      <t>If DETECTING is returned, the firewall will write to the firewall log SQL not on the allow list for the userhost user to execute.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dynamic code execution is employed without protective measures against code injection, this is a finding.</t>
    </r>
  </si>
  <si>
    <t>V-235159</t>
  </si>
  <si>
    <r>
      <rPr>
        <sz val="11"/>
        <rFont val="Calibri"/>
      </rPr>
      <t>The MySQL Database Server 8.0 must initiate session auditing upon startup.</t>
    </r>
  </si>
  <si>
    <r>
      <rPr>
        <sz val="11"/>
        <color rgb="FF000000"/>
        <rFont val="Calibri"/>
      </rPr>
      <t xml:space="preserve">Configure the MySQL Audit to automatically start during system startup.  </t>
    </r>
    <r>
      <rPr>
        <sz val="11"/>
        <color rgb="FF000000"/>
        <rFont val="Calibri"/>
      </rPr>
      <t xml:space="preserve">
</t>
    </r>
    <r>
      <rPr>
        <sz val="11"/>
        <color rgb="FF000000"/>
        <rFont val="Calibri"/>
      </rPr>
      <t xml:space="preserve">Add to the my.cnf: </t>
    </r>
    <r>
      <rPr>
        <sz val="11"/>
        <color rgb="FF000000"/>
        <rFont val="Calibri"/>
      </rPr>
      <t xml:space="preserve">
</t>
    </r>
    <r>
      <rPr>
        <sz val="11"/>
        <color rgb="FF000000"/>
        <rFont val="Calibri"/>
      </rPr>
      <t>[mysqld]</t>
    </r>
    <r>
      <rPr>
        <sz val="11"/>
        <color rgb="FF000000"/>
        <rFont val="Calibri"/>
      </rPr>
      <t xml:space="preserve">
</t>
    </r>
    <r>
      <rPr>
        <sz val="11"/>
        <color rgb="FF000000"/>
        <rFont val="Calibri"/>
      </rPr>
      <t>plugin-load-add=audit_log.so</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</si>
  <si>
    <r>
      <rPr>
        <sz val="11"/>
        <color rgb="FF000000"/>
        <rFont val="Calibri"/>
      </rPr>
      <t>Session auditing is for use when a user's activities are under investigation. To be sure of capturing all activity during those periods when session auditing is in use, it needs to be in operation for the whole time the Database Management System (DBMS) is running.</t>
    </r>
  </si>
  <si>
    <r>
      <rPr>
        <sz val="11"/>
        <color rgb="FF000000"/>
        <rFont val="Calibri"/>
      </rPr>
      <t xml:space="preserve">Determine if an audit is configured and enabled. </t>
    </r>
    <r>
      <rPr>
        <sz val="11"/>
        <color rgb="FF000000"/>
        <rFont val="Calibri"/>
      </rPr>
      <t xml:space="preserve">
</t>
    </r>
    <r>
      <rPr>
        <sz val="11"/>
        <color rgb="FF000000"/>
        <rFont val="Calibri"/>
      </rPr>
      <t>The my.cnf file will set the variable audit_file.</t>
    </r>
    <r>
      <rPr>
        <sz val="11"/>
        <color rgb="FF000000"/>
        <rFont val="Calibri"/>
      </rPr>
      <t xml:space="preserve">
</t>
    </r>
    <r>
      <rPr>
        <sz val="11"/>
        <color rgb="FF000000"/>
        <rFont val="Calibri"/>
      </rPr>
      <t>Review the my.cnf file for the following entries:</t>
    </r>
    <r>
      <rPr>
        <sz val="11"/>
        <color rgb="FF000000"/>
        <rFont val="Calibri"/>
      </rPr>
      <t xml:space="preserve">
</t>
    </r>
    <r>
      <rPr>
        <sz val="11"/>
        <color rgb="FF000000"/>
        <rFont val="Calibri"/>
      </rPr>
      <t>[mysqld]</t>
    </r>
    <r>
      <rPr>
        <sz val="11"/>
        <color rgb="FF000000"/>
        <rFont val="Calibri"/>
      </rPr>
      <t xml:space="preserve">
</t>
    </r>
    <r>
      <rPr>
        <sz val="11"/>
        <color rgb="FF000000"/>
        <rFont val="Calibri"/>
      </rPr>
      <t>plugin-load-add=audit_log.so</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If these entries are not present. This is a finding.</t>
    </r>
    <r>
      <rPr>
        <sz val="11"/>
        <color rgb="FF000000"/>
        <rFont val="Calibri"/>
      </rPr>
      <t xml:space="preserve">
</t>
    </r>
    <r>
      <rPr>
        <sz val="11"/>
        <color rgb="FF000000"/>
        <rFont val="Calibri"/>
      </rPr>
      <t xml:space="preserve">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</si>
  <si>
    <t>V-235160</t>
  </si>
  <si>
    <r>
      <rPr>
        <sz val="11"/>
        <rFont val="Calibri"/>
      </rPr>
      <t>The MySQL Database Server 8.0 must protect its audit features from unauthorized access.</t>
    </r>
  </si>
  <si>
    <r>
      <rPr>
        <sz val="11"/>
        <color rgb="FF000000"/>
        <rFont val="Calibri"/>
      </rPr>
      <t xml:space="preserve">Remove audit-related permissions from individuals and roles not authorized to have them. </t>
    </r>
    <r>
      <rPr>
        <sz val="11"/>
        <color rgb="FF000000"/>
        <rFont val="Calibri"/>
      </rPr>
      <t xml:space="preserve">
</t>
    </r>
    <r>
      <rPr>
        <sz val="11"/>
        <color rgb="FF000000"/>
        <rFont val="Calibri"/>
      </rPr>
      <t>REVOKE AUDIT_ADMIN on *.* FROM &lt;user&gt;;</t>
    </r>
  </si>
  <si>
    <r>
      <rPr>
        <sz val="11"/>
        <color rgb="FF000000"/>
        <rFont val="Calibri"/>
      </rPr>
      <t xml:space="preserve">Protecting audit data also includes identifying and protecting the tools used to view and manipulate log data. </t>
    </r>
    <r>
      <rPr>
        <sz val="11"/>
        <color rgb="FF000000"/>
        <rFont val="Calibri"/>
      </rPr>
      <t xml:space="preserve">
</t>
    </r>
    <r>
      <rPr>
        <sz val="11"/>
        <color rgb="FF000000"/>
        <rFont val="Calibri"/>
      </rPr>
      <t xml:space="preserve">Depending upon the log format and application, system and application log tools may provide the only means to manipulate and manage application and system log data. It is, therefore, imperative that access to audit tools be controlled and protected from unauthorized access. </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to make access decisions regarding the access to audit tools.</t>
    </r>
    <r>
      <rPr>
        <sz val="11"/>
        <color rgb="FF000000"/>
        <rFont val="Calibri"/>
      </rPr>
      <t xml:space="preserve">
</t>
    </r>
    <r>
      <rPr>
        <sz val="11"/>
        <color rgb="FF000000"/>
        <rFont val="Calibri"/>
      </rPr>
      <t xml:space="preserve">Audit tools include, but are not limited to, OS-provided audit tools, vendor-provided audit tools, and open source audit tools needed to successfully view and manipulate audit information system activity and records. </t>
    </r>
    <r>
      <rPr>
        <sz val="11"/>
        <color rgb="FF000000"/>
        <rFont val="Calibri"/>
      </rPr>
      <t xml:space="preserve">
</t>
    </r>
    <r>
      <rPr>
        <sz val="11"/>
        <color rgb="FF000000"/>
        <rFont val="Calibri"/>
      </rPr>
      <t>If an attacker were to gain access to audit tools, he could analyze audit logs for system weaknesses or weaknesses in the auditing itself. An attacker could also manipulate logs to hide evidence of malicious activity.</t>
    </r>
  </si>
  <si>
    <r>
      <rPr>
        <sz val="11"/>
        <color rgb="FF000000"/>
        <rFont val="Calibri"/>
      </rPr>
      <t>Check users with permissions to administer MySQL Auditing.</t>
    </r>
    <r>
      <rPr>
        <sz val="11"/>
        <color rgb="FF000000"/>
        <rFont val="Calibri"/>
      </rPr>
      <t xml:space="preserve">
</t>
    </r>
    <r>
      <rPr>
        <sz val="11"/>
        <color rgb="FF000000"/>
        <rFont val="Calibri"/>
      </rPr>
      <t>select * from information_schema.user_privileges where privilege_type = 'AUDIT_ADMIN';</t>
    </r>
    <r>
      <rPr>
        <sz val="11"/>
        <color rgb="FF000000"/>
        <rFont val="Calibri"/>
      </rPr>
      <t xml:space="preserve">
</t>
    </r>
    <r>
      <rPr>
        <sz val="11"/>
        <color rgb="FF000000"/>
        <rFont val="Calibri"/>
      </rPr>
      <t>If unauthorized accounts have these the AUDIT_ADMIN privilege, this is a finding.</t>
    </r>
  </si>
  <si>
    <t>V-235161</t>
  </si>
  <si>
    <r>
      <rPr>
        <sz val="11"/>
        <rFont val="Calibri"/>
      </rPr>
      <t>The MySQL Database Server 8.0 must protect its audit configuration from unauthorized modification.</t>
    </r>
  </si>
  <si>
    <r>
      <rPr>
        <sz val="11"/>
        <color rgb="FF000000"/>
        <rFont val="Calibri"/>
      </rPr>
      <t xml:space="preserve">Remove audit-related permissions from individuals and roles not authorized to have them. </t>
    </r>
    <r>
      <rPr>
        <sz val="11"/>
        <color rgb="FF000000"/>
        <rFont val="Calibri"/>
      </rPr>
      <t xml:space="preserve">
</t>
    </r>
    <r>
      <rPr>
        <sz val="11"/>
        <color rgb="FF000000"/>
        <rFont val="Calibri"/>
      </rPr>
      <t>REVOKE AUDIT_ADMIN on *.* FROM &lt;user&gt;;</t>
    </r>
    <r>
      <rPr>
        <sz val="11"/>
        <color rgb="FF000000"/>
        <rFont val="Calibri"/>
      </rPr>
      <t xml:space="preserve">
</t>
    </r>
    <r>
      <rPr>
        <sz val="11"/>
        <color rgb="FF000000"/>
        <rFont val="Calibri"/>
      </rPr>
      <t>Set audit log format to use AES encryption.</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early-plugin-load=keyring_file.so</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Note: First instantiate the keyring plugin which is needed to store the audit encryption key.</t>
    </r>
    <r>
      <rPr>
        <sz val="11"/>
        <color rgb="FF000000"/>
        <rFont val="Calibri"/>
      </rPr>
      <t xml:space="preserve">
</t>
    </r>
    <r>
      <rPr>
        <sz val="11"/>
        <color rgb="FF000000"/>
        <rFont val="Calibri"/>
      </rPr>
      <t xml:space="preserve">The example above has an "early-plugin-load=keyring_file.so" entry in the my.cnf file.  </t>
    </r>
    <r>
      <rPr>
        <sz val="11"/>
        <color rgb="FF000000"/>
        <rFont val="Calibri"/>
      </rPr>
      <t xml:space="preserve">
</t>
    </r>
    <r>
      <rPr>
        <sz val="11"/>
        <color rgb="FF000000"/>
        <rFont val="Calibri"/>
      </rPr>
      <t>A keyring plugin must be present before adding the "audit-log-encryption=AES" entry or the database will not start.</t>
    </r>
    <r>
      <rPr>
        <sz val="11"/>
        <color rgb="FF000000"/>
        <rFont val="Calibri"/>
      </rPr>
      <t xml:space="preserve">
</t>
    </r>
    <r>
      <rPr>
        <sz val="11"/>
        <color rgb="FF000000"/>
        <rFont val="Calibri"/>
      </rPr>
      <t xml:space="preserve">Below are valid key ring plugins: </t>
    </r>
    <r>
      <rPr>
        <sz val="11"/>
        <color rgb="FF000000"/>
        <rFont val="Calibri"/>
      </rPr>
      <t xml:space="preserve">
</t>
    </r>
    <r>
      <rPr>
        <sz val="11"/>
        <color rgb="FF000000"/>
        <rFont val="Calibri"/>
      </rPr>
      <t>For dev test - not encrypted</t>
    </r>
    <r>
      <rPr>
        <sz val="11"/>
        <color rgb="FF000000"/>
        <rFont val="Calibri"/>
      </rPr>
      <t xml:space="preserve">
</t>
    </r>
    <r>
      <rPr>
        <sz val="11"/>
        <color rgb="FF000000"/>
        <rFont val="Calibri"/>
      </rPr>
      <t>early-plugin-load=keyring_file.so</t>
    </r>
    <r>
      <rPr>
        <sz val="11"/>
        <color rgb="FF000000"/>
        <rFont val="Calibri"/>
      </rPr>
      <t xml:space="preserve">
</t>
    </r>
    <r>
      <rPr>
        <sz val="11"/>
        <color rgb="FF000000"/>
        <rFont val="Calibri"/>
      </rPr>
      <t>Encrypted file</t>
    </r>
    <r>
      <rPr>
        <sz val="11"/>
        <color rgb="FF000000"/>
        <rFont val="Calibri"/>
      </rPr>
      <t xml:space="preserve">
</t>
    </r>
    <r>
      <rPr>
        <sz val="11"/>
        <color rgb="FF000000"/>
        <rFont val="Calibri"/>
      </rPr>
      <t>early-plugin-load=keyring_encrypted_file.so</t>
    </r>
    <r>
      <rPr>
        <sz val="11"/>
        <color rgb="FF000000"/>
        <rFont val="Calibri"/>
      </rPr>
      <t xml:space="preserve">
</t>
    </r>
    <r>
      <rPr>
        <sz val="11"/>
        <color rgb="FF000000"/>
        <rFont val="Calibri"/>
      </rPr>
      <t>keyring_encrypted_file_data=/usr/local/mysql/mysql-keyring/keyring-encrypted</t>
    </r>
    <r>
      <rPr>
        <sz val="11"/>
        <color rgb="FF000000"/>
        <rFont val="Calibri"/>
      </rPr>
      <t xml:space="preserve">
</t>
    </r>
    <r>
      <rPr>
        <sz val="11"/>
        <color rgb="FF000000"/>
        <rFont val="Calibri"/>
      </rPr>
      <t>keyring_encrypted_file_password=password</t>
    </r>
    <r>
      <rPr>
        <sz val="11"/>
        <color rgb="FF000000"/>
        <rFont val="Calibri"/>
      </rPr>
      <t xml:space="preserve">
</t>
    </r>
    <r>
      <rPr>
        <sz val="11"/>
        <color rgb="FF000000"/>
        <rFont val="Calibri"/>
      </rPr>
      <t>KMIP</t>
    </r>
    <r>
      <rPr>
        <sz val="11"/>
        <color rgb="FF000000"/>
        <rFont val="Calibri"/>
      </rPr>
      <t xml:space="preserve">
</t>
    </r>
    <r>
      <rPr>
        <sz val="11"/>
        <color rgb="FF000000"/>
        <rFont val="Calibri"/>
      </rPr>
      <t>early-plugin-load=keyring_okv.so</t>
    </r>
    <r>
      <rPr>
        <sz val="11"/>
        <color rgb="FF000000"/>
        <rFont val="Calibri"/>
      </rPr>
      <t xml:space="preserve">
</t>
    </r>
    <r>
      <rPr>
        <sz val="11"/>
        <color rgb="FF000000"/>
        <rFont val="Calibri"/>
      </rPr>
      <t>keyring_okv_conf_dir=/usr/local/mysql/mysql-keyring-okv</t>
    </r>
    <r>
      <rPr>
        <sz val="11"/>
        <color rgb="FF000000"/>
        <rFont val="Calibri"/>
      </rPr>
      <t xml:space="preserve">
</t>
    </r>
    <r>
      <rPr>
        <sz val="11"/>
        <color rgb="FF000000"/>
        <rFont val="Calibri"/>
      </rPr>
      <t>Oracle Cloud Vault</t>
    </r>
    <r>
      <rPr>
        <sz val="11"/>
        <color rgb="FF000000"/>
        <rFont val="Calibri"/>
      </rPr>
      <t xml:space="preserve">
</t>
    </r>
    <r>
      <rPr>
        <sz val="11"/>
        <color rgb="FF000000"/>
        <rFont val="Calibri"/>
      </rPr>
      <t>early-plugin-load=keyring_oci.so</t>
    </r>
    <r>
      <rPr>
        <sz val="11"/>
        <color rgb="FF000000"/>
        <rFont val="Calibri"/>
      </rPr>
      <t xml:space="preserve">
</t>
    </r>
    <r>
      <rPr>
        <sz val="11"/>
        <color rgb="FF000000"/>
        <rFont val="Calibri"/>
      </rPr>
      <t>keyring_oci_user=ocid1.user.oc1..longAlphaNumericString</t>
    </r>
    <r>
      <rPr>
        <sz val="11"/>
        <color rgb="FF000000"/>
        <rFont val="Calibri"/>
      </rPr>
      <t xml:space="preserve">
</t>
    </r>
    <r>
      <rPr>
        <sz val="11"/>
        <color rgb="FF000000"/>
        <rFont val="Calibri"/>
      </rPr>
      <t>keyring_oci_tenancy=ocid1.tenancy.oc1..longAlphaNumericString</t>
    </r>
    <r>
      <rPr>
        <sz val="11"/>
        <color rgb="FF000000"/>
        <rFont val="Calibri"/>
      </rPr>
      <t xml:space="preserve">
</t>
    </r>
    <r>
      <rPr>
        <sz val="11"/>
        <color rgb="FF000000"/>
        <rFont val="Calibri"/>
      </rPr>
      <t>keyring_oci_compartment=ocid1.compartment.oc1..longAlphaNumericString</t>
    </r>
    <r>
      <rPr>
        <sz val="11"/>
        <color rgb="FF000000"/>
        <rFont val="Calibri"/>
      </rPr>
      <t xml:space="preserve">
</t>
    </r>
    <r>
      <rPr>
        <sz val="11"/>
        <color rgb="FF000000"/>
        <rFont val="Calibri"/>
      </rPr>
      <t>keyring_oci_virtual_vault=ocid1.vault.oc1.iad.shortAlphaNumericString.longAlphaNumericString</t>
    </r>
    <r>
      <rPr>
        <sz val="11"/>
        <color rgb="FF000000"/>
        <rFont val="Calibri"/>
      </rPr>
      <t xml:space="preserve">
</t>
    </r>
    <r>
      <rPr>
        <sz val="11"/>
        <color rgb="FF000000"/>
        <rFont val="Calibri"/>
      </rPr>
      <t>keyring_oci_master_key=ocid1.key.oc1.iad.shortAlphaNumericString.longAlphaNumericString</t>
    </r>
    <r>
      <rPr>
        <sz val="11"/>
        <color rgb="FF000000"/>
        <rFont val="Calibri"/>
      </rPr>
      <t xml:space="preserve">
</t>
    </r>
    <r>
      <rPr>
        <sz val="11"/>
        <color rgb="FF000000"/>
        <rFont val="Calibri"/>
      </rPr>
      <t>keyring_oci_encryption_endpoint=shortAlphaNumericString-crypto.kms.us-ashburn-1.oraclecloud.com</t>
    </r>
    <r>
      <rPr>
        <sz val="11"/>
        <color rgb="FF000000"/>
        <rFont val="Calibri"/>
      </rPr>
      <t xml:space="preserve">
</t>
    </r>
    <r>
      <rPr>
        <sz val="11"/>
        <color rgb="FF000000"/>
        <rFont val="Calibri"/>
      </rPr>
      <t>keyring_oci_management_endpoint=shortAlphaNumericString-management.kms.us-ashburn-1.oraclecloud.com</t>
    </r>
    <r>
      <rPr>
        <sz val="11"/>
        <color rgb="FF000000"/>
        <rFont val="Calibri"/>
      </rPr>
      <t xml:space="preserve">
</t>
    </r>
    <r>
      <rPr>
        <sz val="11"/>
        <color rgb="FF000000"/>
        <rFont val="Calibri"/>
      </rPr>
      <t>keyring_oci_vaults_endpoint=vaults.us-ashburn-1.oci.oraclecloud.com</t>
    </r>
    <r>
      <rPr>
        <sz val="11"/>
        <color rgb="FF000000"/>
        <rFont val="Calibri"/>
      </rPr>
      <t xml:space="preserve">
</t>
    </r>
    <r>
      <rPr>
        <sz val="11"/>
        <color rgb="FF000000"/>
        <rFont val="Calibri"/>
      </rPr>
      <t>keyring_oci_secrets_endpoint=secrets.vaults.us-ashburn-1.oci.oraclecloud.com</t>
    </r>
    <r>
      <rPr>
        <sz val="11"/>
        <color rgb="FF000000"/>
        <rFont val="Calibri"/>
      </rPr>
      <t xml:space="preserve">
</t>
    </r>
    <r>
      <rPr>
        <sz val="11"/>
        <color rgb="FF000000"/>
        <rFont val="Calibri"/>
      </rPr>
      <t>keyring_oci_key_file=file_name</t>
    </r>
    <r>
      <rPr>
        <sz val="11"/>
        <color rgb="FF000000"/>
        <rFont val="Calibri"/>
      </rPr>
      <t xml:space="preserve">
</t>
    </r>
    <r>
      <rPr>
        <sz val="11"/>
        <color rgb="FF000000"/>
        <rFont val="Calibri"/>
      </rPr>
      <t>keyring_oci_key_fingerprint=12:34:56:78:90:ab:cd:ef:12:34:56:78:90:ab:cd:ef</t>
    </r>
    <r>
      <rPr>
        <sz val="11"/>
        <color rgb="FF000000"/>
        <rFont val="Calibri"/>
      </rPr>
      <t xml:space="preserve">
</t>
    </r>
    <r>
      <rPr>
        <sz val="11"/>
        <color rgb="FF000000"/>
        <rFont val="Calibri"/>
      </rPr>
      <t>Hashicorp</t>
    </r>
    <r>
      <rPr>
        <sz val="11"/>
        <color rgb="FF000000"/>
        <rFont val="Calibri"/>
      </rPr>
      <t xml:space="preserve">
</t>
    </r>
    <r>
      <rPr>
        <sz val="11"/>
        <color rgb="FF000000"/>
        <rFont val="Calibri"/>
      </rPr>
      <t>early-plugin-load=keyring_hashicorp.so</t>
    </r>
    <r>
      <rPr>
        <sz val="11"/>
        <color rgb="FF000000"/>
        <rFont val="Calibri"/>
      </rPr>
      <t xml:space="preserve">
</t>
    </r>
    <r>
      <rPr>
        <sz val="11"/>
        <color rgb="FF000000"/>
        <rFont val="Calibri"/>
      </rPr>
      <t>keyring_hashicorp_role_id='ee3b495c-d0c9-11e9-8881-8444c71c32aa'</t>
    </r>
    <r>
      <rPr>
        <sz val="11"/>
        <color rgb="FF000000"/>
        <rFont val="Calibri"/>
      </rPr>
      <t xml:space="preserve">
</t>
    </r>
    <r>
      <rPr>
        <sz val="11"/>
        <color rgb="FF000000"/>
        <rFont val="Calibri"/>
      </rPr>
      <t>keyring_hashicorp_secret_id='0512af29-d0ca-11e9-95ee-0010e00dd718'</t>
    </r>
    <r>
      <rPr>
        <sz val="11"/>
        <color rgb="FF000000"/>
        <rFont val="Calibri"/>
      </rPr>
      <t xml:space="preserve">
</t>
    </r>
    <r>
      <rPr>
        <sz val="11"/>
        <color rgb="FF000000"/>
        <rFont val="Calibri"/>
      </rPr>
      <t>keyring_hashicorp_store_path='/v1/kv/mysql'</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</si>
  <si>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</si>
  <si>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Check users with permissions to administer MySQL Auditing.</t>
    </r>
    <r>
      <rPr>
        <sz val="11"/>
        <color rgb="FF000000"/>
        <rFont val="Calibri"/>
      </rPr>
      <t xml:space="preserve">
</t>
    </r>
    <r>
      <rPr>
        <sz val="11"/>
        <color rgb="FF000000"/>
        <rFont val="Calibri"/>
      </rPr>
      <t>select * from information_schema.user_privileges where privilege_type = 'AUDIT_ADMIN';</t>
    </r>
    <r>
      <rPr>
        <sz val="11"/>
        <color rgb="FF000000"/>
        <rFont val="Calibri"/>
      </rPr>
      <t xml:space="preserve">
</t>
    </r>
    <r>
      <rPr>
        <sz val="11"/>
        <color rgb="FF000000"/>
        <rFont val="Calibri"/>
      </rPr>
      <t>If unauthorized accounts have the AUDIT_ADMIN privilege, this is a finding.</t>
    </r>
    <r>
      <rPr>
        <sz val="11"/>
        <color rgb="FF000000"/>
        <rFont val="Calibri"/>
      </rPr>
      <t xml:space="preserve">
</t>
    </r>
    <r>
      <rPr>
        <sz val="11"/>
        <color rgb="FF000000"/>
        <rFont val="Calibri"/>
      </rPr>
      <t>Check that a keyring plugin is installed.</t>
    </r>
    <r>
      <rPr>
        <sz val="11"/>
        <color rgb="FF000000"/>
        <rFont val="Calibri"/>
      </rPr>
      <t xml:space="preserve">
</t>
    </r>
    <r>
      <rPr>
        <sz val="11"/>
        <color rgb="FF000000"/>
        <rFont val="Calibri"/>
      </rPr>
      <t>SELECT * FROM information_schema.PLUGINS where plugin_name like 'keyring%';</t>
    </r>
    <r>
      <rPr>
        <sz val="11"/>
        <color rgb="FF000000"/>
        <rFont val="Calibri"/>
      </rPr>
      <t xml:space="preserve">
</t>
    </r>
    <r>
      <rPr>
        <sz val="11"/>
        <color rgb="FF000000"/>
        <rFont val="Calibri"/>
      </rPr>
      <t>If no keyring is installed, this is a finding.</t>
    </r>
    <r>
      <rPr>
        <sz val="11"/>
        <color rgb="FF000000"/>
        <rFont val="Calibri"/>
      </rPr>
      <t xml:space="preserve">
</t>
    </r>
    <r>
      <rPr>
        <sz val="11"/>
        <color rgb="FF000000"/>
        <rFont val="Calibri"/>
      </rPr>
      <t>Check if the audit files are encrypted.</t>
    </r>
    <r>
      <rPr>
        <sz val="11"/>
        <color rgb="FF000000"/>
        <rFont val="Calibri"/>
      </rPr>
      <t xml:space="preserve">
</t>
    </r>
    <r>
      <rPr>
        <sz val="11"/>
        <color rgb="FF000000"/>
        <rFont val="Calibri"/>
      </rPr>
      <t>To check for data encryption at rest settings in MySQL:</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'audit_log_encryption';</t>
    </r>
    <r>
      <rPr>
        <sz val="11"/>
        <color rgb="FF000000"/>
        <rFont val="Calibri"/>
      </rPr>
      <t xml:space="preserve">
</t>
    </r>
    <r>
      <rPr>
        <sz val="11"/>
        <color rgb="FF000000"/>
        <rFont val="Calibri"/>
      </rPr>
      <t>If "audit_log_encryption" is not set to "AES", this is a finding.</t>
    </r>
  </si>
  <si>
    <t>V-235162</t>
  </si>
  <si>
    <r>
      <rPr>
        <sz val="11"/>
        <rFont val="Calibri"/>
      </rPr>
      <t>The MySQL Database Server 8.0 must protect its audit features from unauthorized removal.</t>
    </r>
  </si>
  <si>
    <r>
      <rPr>
        <sz val="11"/>
        <color rgb="FF000000"/>
        <rFont val="Calibri"/>
      </rPr>
      <t>This requirement is a permanent finding and cannot be fixed. An appropriate mitigation for the system must be implemented, but this finding cannot be considered fixed.</t>
    </r>
  </si>
  <si>
    <r>
      <rPr>
        <sz val="11"/>
        <color rgb="FF000000"/>
        <rFont val="Calibri"/>
      </rPr>
      <t>Protecting audit data also includes identifying and protecting the tools used to view and manipulate log data. Therefore, protecting audit tools is necessary to prevent unauthorized operation on audit data.</t>
    </r>
    <r>
      <rPr>
        <sz val="11"/>
        <color rgb="FF000000"/>
        <rFont val="Calibri"/>
      </rPr>
      <t xml:space="preserve">
</t>
    </r>
    <r>
      <rPr>
        <sz val="11"/>
        <color rgb="FF000000"/>
        <rFont val="Calibri"/>
      </rPr>
      <t>Applications providing tools to interface with audit data will leverage user permissions and roles identifying the user accessing the tools and the corresponding rights the user enjoys in order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</si>
  <si>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t>V-235163</t>
  </si>
  <si>
    <r>
      <rPr>
        <sz val="11"/>
        <rFont val="Calibri"/>
      </rPr>
      <t>The MySQL Database Server 8.0 must limit privileges to change software modules, to include stored procedures, functions and triggers, and links to software external to the MySQL Database Server 8.0.</t>
    </r>
  </si>
  <si>
    <r>
      <rPr>
        <sz val="11"/>
        <color rgb="FF000000"/>
        <rFont val="Calibri"/>
      </rPr>
      <t>Remove permissions from users who should not have insert or update access to the mysql.plugin or mysql.component table.</t>
    </r>
  </si>
  <si>
    <r>
      <rPr>
        <sz val="11"/>
        <color rgb="FF000000"/>
        <rFont val="Calibri"/>
      </rPr>
      <t>If the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will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</si>
  <si>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 xml:space="preserve">Review Server documentation to determine the authorized owner and users or groups with modify rights for this SQL instance's binary files. Additionally check the owner and users or groups with modify rights for shared software library paths on disk. </t>
    </r>
    <r>
      <rPr>
        <sz val="11"/>
        <color rgb="FF000000"/>
        <rFont val="Calibri"/>
      </rPr>
      <t xml:space="preserve">
</t>
    </r>
    <r>
      <rPr>
        <sz val="11"/>
        <color rgb="FF000000"/>
        <rFont val="Calibri"/>
      </rPr>
      <t xml:space="preserve">If any unauthorized users are granted modify rights, this is a finding. </t>
    </r>
    <r>
      <rPr>
        <sz val="11"/>
        <color rgb="FF000000"/>
        <rFont val="Calibri"/>
      </rPr>
      <t xml:space="preserve">
</t>
    </r>
    <r>
      <rPr>
        <sz val="11"/>
        <color rgb="FF000000"/>
        <rFont val="Calibri"/>
      </rPr>
      <t>A plugin located in a plugin library file can be loaded at runtime with the INSTALL PLUGIN statement. The statement also registers the plugin in the mysql.plugin table to cause the server to load it on subsequent restarts. For this reason, INSTALL PLUGIN requires the INSERT privilege for the mysql.plugin table, and UNINSTALL requires DELETE.</t>
    </r>
    <r>
      <rPr>
        <sz val="11"/>
        <color rgb="FF000000"/>
        <rFont val="Calibri"/>
      </rPr>
      <t xml:space="preserve">
</t>
    </r>
    <r>
      <rPr>
        <sz val="11"/>
        <color rgb="FF000000"/>
        <rFont val="Calibri"/>
      </rPr>
      <t>Run the following statement to check for table specific privileges:</t>
    </r>
    <r>
      <rPr>
        <sz val="11"/>
        <color rgb="FF000000"/>
        <rFont val="Calibri"/>
      </rPr>
      <t xml:space="preserve">
</t>
    </r>
    <r>
      <rPr>
        <sz val="11"/>
        <color rgb="FF000000"/>
        <rFont val="Calibri"/>
      </rPr>
      <t>SELECT * FROM information_schema.TABLE_PRIVILEGES where (table_schema='mysql' and table_name=`plugin`) or (table_schema='mysql' and table_name='component';)</t>
    </r>
    <r>
      <rPr>
        <sz val="11"/>
        <color rgb="FF000000"/>
        <rFont val="Calibri"/>
      </rPr>
      <t xml:space="preserve">
</t>
    </r>
    <r>
      <rPr>
        <sz val="11"/>
        <color rgb="FF000000"/>
        <rFont val="Calibri"/>
      </rPr>
      <t>If privilege_type is INSERT or DELETE for an unauthorized user, this is a finding.</t>
    </r>
    <r>
      <rPr>
        <sz val="11"/>
        <color rgb="FF000000"/>
        <rFont val="Calibri"/>
      </rPr>
      <t xml:space="preserve">
</t>
    </r>
    <r>
      <rPr>
        <sz val="11"/>
        <color rgb="FF000000"/>
        <rFont val="Calibri"/>
      </rPr>
      <t>Run the following statement to check for global privileges:</t>
    </r>
    <r>
      <rPr>
        <sz val="11"/>
        <color rgb="FF000000"/>
        <rFont val="Calibri"/>
      </rPr>
      <t xml:space="preserve">
</t>
    </r>
    <r>
      <rPr>
        <sz val="11"/>
        <color rgb="FF000000"/>
        <rFont val="Calibri"/>
      </rPr>
      <t>select * from  information_schema.user_privileges where privilege_type='INSERT' or privilege_type='DELETE';</t>
    </r>
    <r>
      <rPr>
        <sz val="11"/>
        <color rgb="FF000000"/>
        <rFont val="Calibri"/>
      </rPr>
      <t xml:space="preserve">
</t>
    </r>
    <r>
      <rPr>
        <sz val="11"/>
        <color rgb="FF000000"/>
        <rFont val="Calibri"/>
      </rPr>
      <t>If privilege_type is INSERT or DELETE for an unauthorized user, this is a finding.</t>
    </r>
  </si>
  <si>
    <t>V-235164</t>
  </si>
  <si>
    <r>
      <rPr>
        <sz val="11"/>
        <rFont val="Calibri"/>
      </rPr>
      <t>The MySQL Database Server 8.0 software installation account must be restricted to authorized users.</t>
    </r>
  </si>
  <si>
    <r>
      <rPr>
        <sz val="11"/>
        <color rgb="FF000000"/>
        <rFont val="Calibri"/>
      </rPr>
      <t>Develop, document, and implement procedures to restrict and track use of the MySQL Database Server 8.0 software installation account.</t>
    </r>
  </si>
  <si>
    <r>
      <rPr>
        <sz val="11"/>
        <color rgb="FF000000"/>
        <rFont val="Calibri"/>
      </rPr>
      <t xml:space="preserve">When dealing with change control issues, it must be noted any changes to the hardware, software, and/or firmware components of the information system and/or application can have significant effects on the overall security of the system. </t>
    </r>
    <r>
      <rPr>
        <sz val="11"/>
        <color rgb="FF000000"/>
        <rFont val="Calibri"/>
      </rPr>
      <t xml:space="preserve">
</t>
    </r>
    <r>
      <rPr>
        <sz val="11"/>
        <color rgb="FF000000"/>
        <rFont val="Calibri"/>
      </rPr>
      <t>If the system were to allow any user to make changes to software libraries,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must be allowed access to information system components for purposes of initiating changes, including upgrades and modifications.</t>
    </r>
    <r>
      <rPr>
        <sz val="11"/>
        <color rgb="FF000000"/>
        <rFont val="Calibri"/>
      </rPr>
      <t xml:space="preserve">
</t>
    </r>
    <r>
      <rPr>
        <sz val="11"/>
        <color rgb="FF000000"/>
        <rFont val="Calibri"/>
      </rPr>
      <t>DBA and other privileged administrative or application owner accounts are granted privileges that allow actions that can have a great impact on database security and operation. It is especially important to grant privileged access to only those persons who are qualified and authorized to use them.</t>
    </r>
  </si>
  <si>
    <r>
      <rPr>
        <sz val="11"/>
        <color rgb="FF000000"/>
        <rFont val="Calibri"/>
      </rPr>
      <t>Review procedures for controlling and granting access to use of the DBMS software installation account.</t>
    </r>
    <r>
      <rPr>
        <sz val="11"/>
        <color rgb="FF000000"/>
        <rFont val="Calibri"/>
      </rPr>
      <t xml:space="preserve">
</t>
    </r>
    <r>
      <rPr>
        <sz val="11"/>
        <color rgb="FF000000"/>
        <rFont val="Calibri"/>
      </rPr>
      <t>If access or use of this account is not restricted to the minimum number of personnel required, or if unauthorized access to the account has been granted, this is a finding.</t>
    </r>
  </si>
  <si>
    <t>V-235165</t>
  </si>
  <si>
    <r>
      <rPr>
        <sz val="11"/>
        <rFont val="Calibri"/>
      </rPr>
      <t>Database software, including MySQL Database Server 8.0 configuration files, must be stored in dedicated directories, or DASD pools (remove), separate from the host OS and other applications.</t>
    </r>
  </si>
  <si>
    <r>
      <rPr>
        <sz val="11"/>
        <color rgb="FF000000"/>
        <rFont val="Calibri"/>
      </rPr>
      <t>Install all applications on directories separate from the DBMS software library directory. Relocate any directories or reinstall other application software that currently shares the DBMS software library directory.</t>
    </r>
    <r>
      <rPr>
        <sz val="11"/>
        <color rgb="FF000000"/>
        <rFont val="Calibri"/>
      </rPr>
      <t xml:space="preserve">
</t>
    </r>
    <r>
      <rPr>
        <sz val="11"/>
        <color rgb="FF000000"/>
        <rFont val="Calibri"/>
      </rPr>
      <t>If it is determined that configuration (options files) are inappropriately located, take the steps to move and protect these files and reconfigure mysqld startup commands to point to new the file location by setting the "--defaults-file" to point to the new location and filename for the mysql configuration file.</t>
    </r>
  </si>
  <si>
    <r>
      <rPr>
        <sz val="11"/>
        <color rgb="FF000000"/>
        <rFont val="Calibri"/>
      </rPr>
      <t xml:space="preserve">When dealing with change control issues, it should be noted any changes to the hardware, software, and/or firmware components of the information system and/or application can potentially have significant effects on the overall security of the system. </t>
    </r>
    <r>
      <rPr>
        <sz val="11"/>
        <color rgb="FF000000"/>
        <rFont val="Calibri"/>
      </rPr>
      <t xml:space="preserve">
</t>
    </r>
    <r>
      <rPr>
        <sz val="11"/>
        <color rgb="FF000000"/>
        <rFont val="Calibri"/>
      </rPr>
      <t>Multiple applications can provide a cumulative negative effect. A vulnerability and subsequent exploit to one application can lead to an exploit of other applications sharing the same security context. For example, an exploit to a web server process that leads to unauthorized administrative access to host system directories can most likely lead to a compromise of all applications hosted by the same system. Database software not installed using dedicated directories both threatens and is threatened by other hosted applications. Access controls defined for one application may by default provide access to the other application's database objects or directories. Any method that provides any level of separation of security context assists in the protection between applications.</t>
    </r>
  </si>
  <si>
    <r>
      <rPr>
        <sz val="11"/>
        <color rgb="FF000000"/>
        <rFont val="Calibri"/>
      </rPr>
      <t>Review the MySQL Database Server 8.0  software library directory and note other root directories located on the same disk directory or any subdirectories.</t>
    </r>
    <r>
      <rPr>
        <sz val="11"/>
        <color rgb="FF000000"/>
        <rFont val="Calibri"/>
      </rPr>
      <t xml:space="preserve">
</t>
    </r>
    <r>
      <rPr>
        <sz val="11"/>
        <color rgb="FF000000"/>
        <rFont val="Calibri"/>
      </rPr>
      <t>To list directory variables run:</t>
    </r>
    <r>
      <rPr>
        <sz val="11"/>
        <color rgb="FF000000"/>
        <rFont val="Calibri"/>
      </rPr>
      <t xml:space="preserve">
</t>
    </r>
    <r>
      <rPr>
        <sz val="11"/>
        <color rgb="FF000000"/>
        <rFont val="Calibri"/>
      </rPr>
      <t>show variables where variable_name like '%dir%';</t>
    </r>
    <r>
      <rPr>
        <sz val="11"/>
        <color rgb="FF000000"/>
        <rFont val="Calibri"/>
      </rPr>
      <t xml:space="preserve">
</t>
    </r>
    <r>
      <rPr>
        <sz val="11"/>
        <color rgb="FF000000"/>
        <rFont val="Calibri"/>
      </rPr>
      <t xml:space="preserve">If any non-MySQL Database Server 8.0 software directories exist on the datadir, basedir, or other non tmpdir directories, examine or investigate their use. </t>
    </r>
    <r>
      <rPr>
        <sz val="11"/>
        <color rgb="FF000000"/>
        <rFont val="Calibri"/>
      </rPr>
      <t xml:space="preserve">
</t>
    </r>
    <r>
      <rPr>
        <sz val="11"/>
        <color rgb="FF000000"/>
        <rFont val="Calibri"/>
      </rPr>
      <t>If any of the directories are used by other applications, including third-party applications that use the MySQL Database Server 8.0, this is a finding.</t>
    </r>
    <r>
      <rPr>
        <sz val="11"/>
        <color rgb="FF000000"/>
        <rFont val="Calibri"/>
      </rPr>
      <t xml:space="preserve">
</t>
    </r>
    <r>
      <rPr>
        <sz val="11"/>
        <color rgb="FF000000"/>
        <rFont val="Calibri"/>
      </rPr>
      <t xml:space="preserve">Only applications that are required for the functioning and administration, not use, of the MySQL Database Server 8.0 should be located in the same disk directory as the DBMS software libraries. </t>
    </r>
    <r>
      <rPr>
        <sz val="11"/>
        <color rgb="FF000000"/>
        <rFont val="Calibri"/>
      </rPr>
      <t xml:space="preserve">
</t>
    </r>
    <r>
      <rPr>
        <sz val="11"/>
        <color rgb="FF000000"/>
        <rFont val="Calibri"/>
      </rPr>
      <t>If other applications are located in the same directory as the DBMS, this is a finding.</t>
    </r>
    <r>
      <rPr>
        <sz val="11"/>
        <color rgb="FF000000"/>
        <rFont val="Calibri"/>
      </rPr>
      <t xml:space="preserve">
</t>
    </r>
    <r>
      <rPr>
        <sz val="11"/>
        <color rgb="FF000000"/>
        <rFont val="Calibri"/>
      </rPr>
      <t>To determine where the mysql configuration file(s) are being stored and which configuration file(s) was used for which variables, run the following command:</t>
    </r>
    <r>
      <rPr>
        <sz val="11"/>
        <color rgb="FF000000"/>
        <rFont val="Calibri"/>
      </rPr>
      <t xml:space="preserve">
</t>
    </r>
    <r>
      <rPr>
        <sz val="11"/>
        <color rgb="FF000000"/>
        <rFont val="Calibri"/>
      </rPr>
      <t xml:space="preserve">SELECT t1.*, VARIABLE_VALUE </t>
    </r>
    <r>
      <rPr>
        <sz val="11"/>
        <color rgb="FF000000"/>
        <rFont val="Calibri"/>
      </rPr>
      <t xml:space="preserve">
</t>
    </r>
    <r>
      <rPr>
        <sz val="11"/>
        <color rgb="FF000000"/>
        <rFont val="Calibri"/>
      </rPr>
      <t xml:space="preserve">       FROM performance_schema.variables_info t1 </t>
    </r>
    <r>
      <rPr>
        <sz val="11"/>
        <color rgb="FF000000"/>
        <rFont val="Calibri"/>
      </rPr>
      <t xml:space="preserve">
</t>
    </r>
    <r>
      <rPr>
        <sz val="11"/>
        <color rgb="FF000000"/>
        <rFont val="Calibri"/>
      </rPr>
      <t xml:space="preserve">       JOIN performance_schema.global_variables t2 </t>
    </r>
    <r>
      <rPr>
        <sz val="11"/>
        <color rgb="FF000000"/>
        <rFont val="Calibri"/>
      </rPr>
      <t xml:space="preserve">
</t>
    </r>
    <r>
      <rPr>
        <sz val="11"/>
        <color rgb="FF000000"/>
        <rFont val="Calibri"/>
      </rPr>
      <t xml:space="preserve">         ON t2.VARIABLE_NAME=t1.VARIABLE_NAME where length(t1.variable_path) &gt; 0;</t>
    </r>
    <r>
      <rPr>
        <sz val="11"/>
        <color rgb="FF000000"/>
        <rFont val="Calibri"/>
      </rPr>
      <t xml:space="preserve">
</t>
    </r>
    <r>
      <rPr>
        <sz val="11"/>
        <color rgb="FF000000"/>
        <rFont val="Calibri"/>
      </rPr>
      <t>If result of VARIABLE_PATH shows that configuration values are not stored in files dedicated directories separate from the host os or other applications, this is a finding.</t>
    </r>
  </si>
  <si>
    <t>V-235166</t>
  </si>
  <si>
    <r>
      <rPr>
        <sz val="11"/>
        <rFont val="Calibri"/>
      </rPr>
      <t>The role(s)/group(s) used to modify database structure (including but not necessarily limited to tables, indexes, storage, etc.) and logic modules (stored procedures, functions, triggers, links to software external to the MySQL Database Server 8.0, etc.) must be restricted to authorized users.</t>
    </r>
  </si>
  <si>
    <r>
      <rPr>
        <sz val="11"/>
        <color rgb="FF000000"/>
        <rFont val="Calibri"/>
      </rPr>
      <t>Assign ownership of authorized objects to authorized object owner accounts.</t>
    </r>
    <r>
      <rPr>
        <sz val="11"/>
        <color rgb="FF000000"/>
        <rFont val="Calibri"/>
      </rPr>
      <t xml:space="preserve">
</t>
    </r>
    <r>
      <rPr>
        <sz val="11"/>
        <color rgb="FF000000"/>
        <rFont val="Calibri"/>
      </rPr>
      <t xml:space="preserve">Review user accounts with the GRANT OPTION. </t>
    </r>
    <r>
      <rPr>
        <sz val="11"/>
        <color rgb="FF000000"/>
        <rFont val="Calibri"/>
      </rPr>
      <t xml:space="preserve">
</t>
    </r>
    <r>
      <rPr>
        <sz val="11"/>
        <color rgb="FF000000"/>
        <rFont val="Calibri"/>
      </rPr>
      <t>REVOKE GRANT OPTION to limit users with grant privileges.</t>
    </r>
  </si>
  <si>
    <r>
      <rPr>
        <sz val="11"/>
        <color rgb="FF000000"/>
        <rFont val="Calibri"/>
      </rPr>
      <t>If the DBMS were to allow any user to make changes to database structure or logic,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Accordingly, only qualified and authorized individuals will be allowed to obtain access to information system components for purposes of initiating changes, including upgrades and modifications.</t>
    </r>
    <r>
      <rPr>
        <sz val="11"/>
        <color rgb="FF000000"/>
        <rFont val="Calibri"/>
      </rPr>
      <t xml:space="preserve">
</t>
    </r>
    <r>
      <rPr>
        <sz val="11"/>
        <color rgb="FF000000"/>
        <rFont val="Calibri"/>
      </rPr>
      <t>Unmanaged changes that occur to the database software libraries or configuration can lead to unauthorized or compromised installations.</t>
    </r>
  </si>
  <si>
    <r>
      <rPr>
        <sz val="11"/>
        <color rgb="FF000000"/>
        <rFont val="Calibri"/>
      </rPr>
      <t>MySQL database objects do not have an owner. MySQL is a single instance and single database with multiple schemas (aliased to be called either schema or database). Permissions are based on schemas and schema objects and privileges include grants to objects or grants to allow users to further grants access to objects. To reiterate, there is not an object owner just rights assigned to schemas and the objects within them.</t>
    </r>
    <r>
      <rPr>
        <sz val="11"/>
        <color rgb="FF000000"/>
        <rFont val="Calibri"/>
      </rPr>
      <t xml:space="preserve">
</t>
    </r>
    <r>
      <rPr>
        <sz val="11"/>
        <color rgb="FF000000"/>
        <rFont val="Calibri"/>
      </rPr>
      <t>To determine rights to objects via schema, table, or user privileges run the following:</t>
    </r>
    <r>
      <rPr>
        <sz val="11"/>
        <color rgb="FF000000"/>
        <rFont val="Calibri"/>
      </rPr>
      <t xml:space="preserve">
</t>
    </r>
    <r>
      <rPr>
        <sz val="11"/>
        <color rgb="FF000000"/>
        <rFont val="Calibri"/>
      </rPr>
      <t>SELECT * FROM `information_schema`.`SCHEMA_PRIVILEGES`;</t>
    </r>
    <r>
      <rPr>
        <sz val="11"/>
        <color rgb="FF000000"/>
        <rFont val="Calibri"/>
      </rPr>
      <t xml:space="preserve">
</t>
    </r>
    <r>
      <rPr>
        <sz val="11"/>
        <color rgb="FF000000"/>
        <rFont val="Calibri"/>
      </rPr>
      <t>SELECT * FROM `information_schema`.`TABLE_PRIVILEGES`;</t>
    </r>
    <r>
      <rPr>
        <sz val="11"/>
        <color rgb="FF000000"/>
        <rFont val="Calibri"/>
      </rPr>
      <t xml:space="preserve">
</t>
    </r>
    <r>
      <rPr>
        <sz val="11"/>
        <color rgb="FF000000"/>
        <rFont val="Calibri"/>
      </rPr>
      <t>SELECT * FROM `information_schema`.`COLUMN_PRIVILEGES`;</t>
    </r>
    <r>
      <rPr>
        <sz val="11"/>
        <color rgb="FF000000"/>
        <rFont val="Calibri"/>
      </rPr>
      <t xml:space="preserve">
</t>
    </r>
    <r>
      <rPr>
        <sz val="11"/>
        <color rgb="FF000000"/>
        <rFont val="Calibri"/>
      </rPr>
      <t>SELECT * FROM `information_schema`.`USER_PRIVILEGES`;</t>
    </r>
    <r>
      <rPr>
        <sz val="11"/>
        <color rgb="FF000000"/>
        <rFont val="Calibri"/>
      </rPr>
      <t xml:space="preserve">
</t>
    </r>
    <r>
      <rPr>
        <sz val="11"/>
        <color rgb="FF000000"/>
        <rFont val="Calibri"/>
      </rPr>
      <t>SELECT * FROM `information_schema`.`ROLE_COLUMN_GRANTS`;</t>
    </r>
    <r>
      <rPr>
        <sz val="11"/>
        <color rgb="FF000000"/>
        <rFont val="Calibri"/>
      </rPr>
      <t xml:space="preserve">
</t>
    </r>
    <r>
      <rPr>
        <sz val="11"/>
        <color rgb="FF000000"/>
        <rFont val="Calibri"/>
      </rPr>
      <t>SELECT * FROM `information_schema`.`ROLE_TABLE_GRANTS`;</t>
    </r>
    <r>
      <rPr>
        <sz val="11"/>
        <color rgb="FF000000"/>
        <rFont val="Calibri"/>
      </rPr>
      <t xml:space="preserve">
</t>
    </r>
    <r>
      <rPr>
        <sz val="11"/>
        <color rgb="FF000000"/>
        <rFont val="Calibri"/>
      </rPr>
      <t>On a per-user basis, for example:</t>
    </r>
    <r>
      <rPr>
        <sz val="11"/>
        <color rgb="FF000000"/>
        <rFont val="Calibri"/>
      </rPr>
      <t xml:space="preserve">
</t>
    </r>
    <r>
      <rPr>
        <sz val="11"/>
        <color rgb="FF000000"/>
        <rFont val="Calibri"/>
      </rPr>
      <t xml:space="preserve">show grants for 'test'@'%'; </t>
    </r>
    <r>
      <rPr>
        <sz val="11"/>
        <color rgb="FF000000"/>
        <rFont val="Calibri"/>
      </rPr>
      <t xml:space="preserve">
</t>
    </r>
    <r>
      <rPr>
        <sz val="11"/>
        <color rgb="FF000000"/>
        <rFont val="Calibri"/>
      </rPr>
      <t>If any database objects are found to have access by users not authorized to the database objects, this is a finding.</t>
    </r>
  </si>
  <si>
    <t>V-235167</t>
  </si>
  <si>
    <r>
      <rPr>
        <sz val="11"/>
        <rFont val="Calibri"/>
      </rPr>
      <t>The MySQL Database Server 8.0 must disable network functions, ports, protocols, and services deemed by the organization to be nonsecure, in accord with the Ports, Protocols, and Services Management (PPSM) guidance.</t>
    </r>
  </si>
  <si>
    <r>
      <rPr>
        <sz val="11"/>
        <color rgb="FF000000"/>
        <rFont val="Calibri"/>
      </rPr>
      <t>Disable each prohibited network function, port, protocol, or service prohibited by the PPSM guidance.</t>
    </r>
    <r>
      <rPr>
        <sz val="11"/>
        <color rgb="FF000000"/>
        <rFont val="Calibri"/>
      </rPr>
      <t xml:space="preserve">
</t>
    </r>
    <r>
      <rPr>
        <sz val="11"/>
        <color rgb="FF000000"/>
        <rFont val="Calibri"/>
      </rPr>
      <t>Change mysql options related to network, ports, and protocols for the server and additionally consider refining further at user account level.</t>
    </r>
    <r>
      <rPr>
        <sz val="11"/>
        <color rgb="FF000000"/>
        <rFont val="Calibri"/>
      </rPr>
      <t xml:space="preserve">
</t>
    </r>
    <r>
      <rPr>
        <sz val="11"/>
        <color rgb="FF000000"/>
        <rFont val="Calibri"/>
      </rPr>
      <t>To set ports properly, edit the mysql configuration file and change ports or protocol settings.</t>
    </r>
    <r>
      <rPr>
        <sz val="11"/>
        <color rgb="FF000000"/>
        <rFont val="Calibri"/>
      </rPr>
      <t xml:space="preserve">
</t>
    </r>
    <r>
      <rPr>
        <sz val="11"/>
        <color rgb="FF000000"/>
        <rFont val="Calibri"/>
      </rPr>
      <t>vi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port=&lt;port value&gt;</t>
    </r>
    <r>
      <rPr>
        <sz val="11"/>
        <color rgb="FF000000"/>
        <rFont val="Calibri"/>
      </rPr>
      <t xml:space="preserve">
</t>
    </r>
    <r>
      <rPr>
        <sz val="11"/>
        <color rgb="FF000000"/>
        <rFont val="Calibri"/>
      </rPr>
      <t>admin_port=&lt;port value&gt;</t>
    </r>
    <r>
      <rPr>
        <sz val="11"/>
        <color rgb="FF000000"/>
        <rFont val="Calibri"/>
      </rPr>
      <t xml:space="preserve">
</t>
    </r>
    <r>
      <rPr>
        <sz val="11"/>
        <color rgb="FF000000"/>
        <rFont val="Calibri"/>
      </rPr>
      <t>mysqlx_port=&lt;port value&gt;</t>
    </r>
    <r>
      <rPr>
        <sz val="11"/>
        <color rgb="FF000000"/>
        <rFont val="Calibri"/>
      </rPr>
      <t xml:space="preserve">
</t>
    </r>
    <r>
      <rPr>
        <sz val="11"/>
        <color rgb="FF000000"/>
        <rFont val="Calibri"/>
      </rPr>
      <t>socket=/path/to/socket</t>
    </r>
    <r>
      <rPr>
        <sz val="11"/>
        <color rgb="FF000000"/>
        <rFont val="Calibri"/>
      </rPr>
      <t xml:space="preserve">
</t>
    </r>
    <r>
      <rPr>
        <sz val="11"/>
        <color rgb="FF000000"/>
        <rFont val="Calibri"/>
      </rPr>
      <t>To turn off TCP/IP:</t>
    </r>
    <r>
      <rPr>
        <sz val="11"/>
        <color rgb="FF000000"/>
        <rFont val="Calibri"/>
      </rPr>
      <t xml:space="preserve">
</t>
    </r>
    <r>
      <rPr>
        <sz val="11"/>
        <color rgb="FF000000"/>
        <rFont val="Calibri"/>
      </rPr>
      <t>skip_networking=ON</t>
    </r>
    <r>
      <rPr>
        <sz val="11"/>
        <color rgb="FF000000"/>
        <rFont val="Calibri"/>
      </rPr>
      <t xml:space="preserve">
</t>
    </r>
    <r>
      <rPr>
        <sz val="11"/>
        <color rgb="FF000000"/>
        <rFont val="Calibri"/>
      </rPr>
      <t xml:space="preserve">If admin_address is not defined then access via the admin port is disabled. </t>
    </r>
    <r>
      <rPr>
        <sz val="11"/>
        <color rgb="FF000000"/>
        <rFont val="Calibri"/>
      </rPr>
      <t xml:space="preserve">
</t>
    </r>
    <r>
      <rPr>
        <sz val="11"/>
        <color rgb="FF000000"/>
        <rFont val="Calibri"/>
      </rPr>
      <t>Additionally the X Plugin can be disabled at startup/restart by either setting mysqlx=0 in the MySQL configuration file, or by passing in either "--mysqlx=0" or "--skip-mysqlx" when starting the MySQL server.</t>
    </r>
  </si>
  <si>
    <r>
      <rPr>
        <sz val="11"/>
        <color rgb="FF000000"/>
        <rFont val="Calibri"/>
      </rPr>
      <t>Use of nonsecure network functions, ports, protocols, and services exposes the system to avoidable threats.</t>
    </r>
  </si>
  <si>
    <r>
      <rPr>
        <sz val="11"/>
        <color rgb="FF000000"/>
        <rFont val="Calibri"/>
      </rPr>
      <t xml:space="preserve">The server must only use approved network communication libraries, ports, and protocols. </t>
    </r>
    <r>
      <rPr>
        <sz val="11"/>
        <color rgb="FF000000"/>
        <rFont val="Calibri"/>
      </rPr>
      <t xml:space="preserve">
</t>
    </r>
    <r>
      <rPr>
        <sz val="11"/>
        <color rgb="FF000000"/>
        <rFont val="Calibri"/>
      </rPr>
      <t xml:space="preserve">Obtain a list of all approved network libraries, communication ports, and protocols from the server documentation. </t>
    </r>
    <r>
      <rPr>
        <sz val="11"/>
        <color rgb="FF000000"/>
        <rFont val="Calibri"/>
      </rPr>
      <t xml:space="preserve">
</t>
    </r>
    <r>
      <rPr>
        <sz val="11"/>
        <color rgb="FF000000"/>
        <rFont val="Calibri"/>
      </rPr>
      <t xml:space="preserve">Verify that the protocols are enabled for the instance. </t>
    </r>
    <r>
      <rPr>
        <sz val="11"/>
        <color rgb="FF000000"/>
        <rFont val="Calibri"/>
      </rPr>
      <t xml:space="preserve">
</t>
    </r>
    <r>
      <rPr>
        <sz val="11"/>
        <color rgb="FF000000"/>
        <rFont val="Calibri"/>
      </rPr>
      <t>Run the following SQL to list ports:</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in ('port', 'mysqlx_port', 'admin_port');</t>
    </r>
    <r>
      <rPr>
        <sz val="11"/>
        <color rgb="FF000000"/>
        <rFont val="Calibri"/>
      </rPr>
      <t xml:space="preserve">
</t>
    </r>
    <r>
      <rPr>
        <sz val="11"/>
        <color rgb="FF000000"/>
        <rFont val="Calibri"/>
      </rPr>
      <t>The default ports for MySQL for organizational connects are:</t>
    </r>
    <r>
      <rPr>
        <sz val="11"/>
        <color rgb="FF000000"/>
        <rFont val="Calibri"/>
      </rPr>
      <t xml:space="preserve">
</t>
    </r>
    <r>
      <rPr>
        <sz val="11"/>
        <color rgb="FF000000"/>
        <rFont val="Calibri"/>
      </rPr>
      <t>Classic MySQL Protocol - 3306, MySQL X Protocol 33060, MySQL Admin Port (disabled by default)</t>
    </r>
    <r>
      <rPr>
        <sz val="11"/>
        <color rgb="FF000000"/>
        <rFont val="Calibri"/>
      </rPr>
      <t xml:space="preserve">
</t>
    </r>
    <r>
      <rPr>
        <sz val="11"/>
        <color rgb="FF000000"/>
        <rFont val="Calibri"/>
      </rPr>
      <t>If these are in conflict with guidance, and not explained and approved in the system documentation, this is a finding.</t>
    </r>
    <r>
      <rPr>
        <sz val="11"/>
        <color rgb="FF000000"/>
        <rFont val="Calibri"/>
      </rPr>
      <t xml:space="preserve">
</t>
    </r>
    <r>
      <rPr>
        <sz val="11"/>
        <color rgb="FF000000"/>
        <rFont val="Calibri"/>
      </rPr>
      <t>Run the following to determine if a local socker/pipe are in use:</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 xml:space="preserve">FROM performance_schema.global_variables where </t>
    </r>
    <r>
      <rPr>
        <sz val="11"/>
        <color rgb="FF000000"/>
        <rFont val="Calibri"/>
      </rPr>
      <t xml:space="preserve">
</t>
    </r>
    <r>
      <rPr>
        <sz val="11"/>
        <color rgb="FF000000"/>
        <rFont val="Calibri"/>
      </rPr>
      <t>VARIABLE_NAME like '%pipe%' or  VARIABLE_NAME = 'socket' or  VARIABLE_NAME = 'mysqlx_socket';</t>
    </r>
    <r>
      <rPr>
        <sz val="11"/>
        <color rgb="FF000000"/>
        <rFont val="Calibri"/>
      </rPr>
      <t xml:space="preserve">
</t>
    </r>
    <r>
      <rPr>
        <sz val="11"/>
        <color rgb="FF000000"/>
        <rFont val="Calibri"/>
      </rPr>
      <t>Values are for classic and xprotocol will be returned.</t>
    </r>
    <r>
      <rPr>
        <sz val="11"/>
        <color rgb="FF000000"/>
        <rFont val="Calibri"/>
      </rPr>
      <t xml:space="preserve">
</t>
    </r>
    <r>
      <rPr>
        <sz val="11"/>
        <color rgb="FF000000"/>
        <rFont val="Calibri"/>
      </rPr>
      <t>For example on Linux</t>
    </r>
    <r>
      <rPr>
        <sz val="11"/>
        <color rgb="FF000000"/>
        <rFont val="Calibri"/>
      </rPr>
      <t xml:space="preserve">
</t>
    </r>
    <r>
      <rPr>
        <sz val="11"/>
        <color rgb="FF000000"/>
        <rFont val="Calibri"/>
      </rPr>
      <t>'socket','/tmp/mysql.sock'</t>
    </r>
    <r>
      <rPr>
        <sz val="11"/>
        <color rgb="FF000000"/>
        <rFont val="Calibri"/>
      </rPr>
      <t xml:space="preserve">
</t>
    </r>
    <r>
      <rPr>
        <sz val="11"/>
        <color rgb="FF000000"/>
        <rFont val="Calibri"/>
      </rPr>
      <t>'mysqlx_socket','/tmp/mysqlx.sock'</t>
    </r>
    <r>
      <rPr>
        <sz val="11"/>
        <color rgb="FF000000"/>
        <rFont val="Calibri"/>
      </rPr>
      <t xml:space="preserve">
</t>
    </r>
    <r>
      <rPr>
        <sz val="11"/>
        <color rgb="FF000000"/>
        <rFont val="Calibri"/>
      </rPr>
      <t xml:space="preserve"> Windows</t>
    </r>
    <r>
      <rPr>
        <sz val="11"/>
        <color rgb="FF000000"/>
        <rFont val="Calibri"/>
      </rPr>
      <t xml:space="preserve">
</t>
    </r>
    <r>
      <rPr>
        <sz val="11"/>
        <color rgb="FF000000"/>
        <rFont val="Calibri"/>
      </rPr>
      <t>'named_pipe', 'ON';</t>
    </r>
    <r>
      <rPr>
        <sz val="11"/>
        <color rgb="FF000000"/>
        <rFont val="Calibri"/>
      </rPr>
      <t xml:space="preserve">
</t>
    </r>
    <r>
      <rPr>
        <sz val="11"/>
        <color rgb="FF000000"/>
        <rFont val="Calibri"/>
      </rPr>
      <t>If these are in conflict with guidance, and not explained and approved in the system documentation, this is a finding.</t>
    </r>
    <r>
      <rPr>
        <sz val="11"/>
        <color rgb="FF000000"/>
        <rFont val="Calibri"/>
      </rPr>
      <t xml:space="preserve">
</t>
    </r>
    <r>
      <rPr>
        <sz val="11"/>
        <color rgb="FF000000"/>
        <rFont val="Calibri"/>
      </rPr>
      <t>Run the following statement to inspect port settings:</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LIKE '%port%' or VARIABLE_NAME LIKE '%port' order by  VARIABLE_NAME;</t>
    </r>
    <r>
      <rPr>
        <sz val="11"/>
        <color rgb="FF000000"/>
        <rFont val="Calibri"/>
      </rPr>
      <t xml:space="preserve">
</t>
    </r>
    <r>
      <rPr>
        <sz val="11"/>
        <color rgb="FF000000"/>
        <rFont val="Calibri"/>
      </rPr>
      <t xml:space="preserve">Linux local socket </t>
    </r>
    <r>
      <rPr>
        <sz val="11"/>
        <color rgb="FF000000"/>
        <rFont val="Calibri"/>
      </rPr>
      <t xml:space="preserve">
</t>
    </r>
    <r>
      <rPr>
        <sz val="11"/>
        <color rgb="FF000000"/>
        <rFont val="Calibri"/>
      </rPr>
      <t>select @@socket;</t>
    </r>
    <r>
      <rPr>
        <sz val="11"/>
        <color rgb="FF000000"/>
        <rFont val="Calibri"/>
      </rPr>
      <t xml:space="preserve">
</t>
    </r>
    <r>
      <rPr>
        <sz val="11"/>
        <color rgb="FF000000"/>
        <rFont val="Calibri"/>
      </rPr>
      <t>Windows local pipe</t>
    </r>
    <r>
      <rPr>
        <sz val="11"/>
        <color rgb="FF000000"/>
        <rFont val="Calibri"/>
      </rPr>
      <t xml:space="preserve">
</t>
    </r>
    <r>
      <rPr>
        <sz val="11"/>
        <color rgb="FF000000"/>
        <rFont val="Calibri"/>
      </rPr>
      <t>select @@named_pipe;</t>
    </r>
    <r>
      <rPr>
        <sz val="11"/>
        <color rgb="FF000000"/>
        <rFont val="Calibri"/>
      </rPr>
      <t xml:space="preserve">
</t>
    </r>
    <r>
      <rPr>
        <sz val="11"/>
        <color rgb="FF000000"/>
        <rFont val="Calibri"/>
      </rPr>
      <t>If any ports or protocols are used that are not specifically approved in the server documentation, this is a finding.</t>
    </r>
  </si>
  <si>
    <t>V-235168</t>
  </si>
  <si>
    <r>
      <rPr>
        <sz val="11"/>
        <rFont val="Calibri"/>
      </rPr>
      <t>The MySQL Database Server 8.0 must prohibit user installation of logic modules (stored procedures, functions, triggers, views, etc.) without explicit privileged status.</t>
    </r>
  </si>
  <si>
    <r>
      <rPr>
        <sz val="11"/>
        <color rgb="FF000000"/>
        <rFont val="Calibri"/>
      </rPr>
      <t xml:space="preserve">MySQL requires users (other than root) to be explicitly granted the CREATE ROUTINE privilege in order to install logical modules. </t>
    </r>
    <r>
      <rPr>
        <sz val="11"/>
        <color rgb="FF000000"/>
        <rFont val="Calibri"/>
      </rPr>
      <t xml:space="preserve">
</t>
    </r>
    <r>
      <rPr>
        <sz val="11"/>
        <color rgb="FF000000"/>
        <rFont val="Calibri"/>
      </rPr>
      <t xml:space="preserve">Check user grants using the SHOW GRANTS and look for appropriate assignment of CREATE ROUTINE. </t>
    </r>
    <r>
      <rPr>
        <sz val="11"/>
        <color rgb="FF000000"/>
        <rFont val="Calibri"/>
      </rPr>
      <t xml:space="preserve">
</t>
    </r>
    <r>
      <rPr>
        <sz val="11"/>
        <color rgb="FF000000"/>
        <rFont val="Calibri"/>
      </rPr>
      <t>For example - REVOKE CREATE ROUTINE ON mydb.* TO 'someuser'@'somehost';</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</si>
  <si>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 the rights of a regular user.</t>
    </r>
    <r>
      <rPr>
        <sz val="11"/>
        <color rgb="FF000000"/>
        <rFont val="Calibri"/>
      </rPr>
      <t xml:space="preserve">
</t>
    </r>
    <r>
      <rPr>
        <sz val="11"/>
        <color rgb="FF000000"/>
        <rFont val="Calibri"/>
      </rPr>
      <t>Database Management System (DBMS) functionality and the nature and requirements of databases will vary; so while users are not permitted to install unapproved software, there may be instances where the organization allows the user to install approved software packages such as from an approved software repository. The requirements for production servers will be more restrictive than those used for development and research.</t>
    </r>
    <r>
      <rPr>
        <sz val="11"/>
        <color rgb="FF000000"/>
        <rFont val="Calibri"/>
      </rPr>
      <t xml:space="preserve">
</t>
    </r>
    <r>
      <rPr>
        <sz val="11"/>
        <color rgb="FF000000"/>
        <rFont val="Calibri"/>
      </rPr>
      <t xml:space="preserve">The DBMS must enforce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 </t>
    </r>
    <r>
      <rPr>
        <sz val="11"/>
        <color rgb="FF000000"/>
        <rFont val="Calibri"/>
      </rPr>
      <t xml:space="preserve">
</t>
    </r>
    <r>
      <rPr>
        <sz val="11"/>
        <color rgb="FF000000"/>
        <rFont val="Calibri"/>
      </rPr>
      <t>In the case of a DBMS, this requirement covers stored procedures, functions, triggers, views, etc.</t>
    </r>
  </si>
  <si>
    <r>
      <rPr>
        <sz val="11"/>
        <color rgb="FF000000"/>
        <rFont val="Calibri"/>
      </rPr>
      <t>MySQL requires users (other than root) to be explicitly granted the CREATE ROUTINE privilege in order to install logical modules.</t>
    </r>
    <r>
      <rPr>
        <sz val="11"/>
        <color rgb="FF000000"/>
        <rFont val="Calibri"/>
      </rPr>
      <t xml:space="preserve">
</t>
    </r>
    <r>
      <rPr>
        <sz val="11"/>
        <color rgb="FF000000"/>
        <rFont val="Calibri"/>
      </rPr>
      <t>To obtain a listing of users and roles who are authorized to create, alter, or replace stored procedures and functions from the server documentation.</t>
    </r>
    <r>
      <rPr>
        <sz val="11"/>
        <color rgb="FF000000"/>
        <rFont val="Calibri"/>
      </rPr>
      <t xml:space="preserve">
</t>
    </r>
    <r>
      <rPr>
        <sz val="11"/>
        <color rgb="FF000000"/>
        <rFont val="Calibri"/>
      </rPr>
      <t>Execute the following query for server level permissions:</t>
    </r>
    <r>
      <rPr>
        <sz val="11"/>
        <color rgb="FF000000"/>
        <rFont val="Calibri"/>
      </rPr>
      <t xml:space="preserve">
</t>
    </r>
    <r>
      <rPr>
        <sz val="11"/>
        <color rgb="FF000000"/>
        <rFont val="Calibri"/>
      </rPr>
      <t>SELECT `user`.`Host`,</t>
    </r>
    <r>
      <rPr>
        <sz val="11"/>
        <color rgb="FF000000"/>
        <rFont val="Calibri"/>
      </rPr>
      <t xml:space="preserve">
</t>
    </r>
    <r>
      <rPr>
        <sz val="11"/>
        <color rgb="FF000000"/>
        <rFont val="Calibri"/>
      </rPr>
      <t xml:space="preserve">    `user`.`User`</t>
    </r>
    <r>
      <rPr>
        <sz val="11"/>
        <color rgb="FF000000"/>
        <rFont val="Calibri"/>
      </rPr>
      <t xml:space="preserve">
</t>
    </r>
    <r>
      <rPr>
        <sz val="11"/>
        <color rgb="FF000000"/>
        <rFont val="Calibri"/>
      </rPr>
      <t>FROM `mysql`.`user`</t>
    </r>
    <r>
      <rPr>
        <sz val="11"/>
        <color rgb="FF000000"/>
        <rFont val="Calibri"/>
      </rPr>
      <t xml:space="preserve">
</t>
    </r>
    <r>
      <rPr>
        <sz val="11"/>
        <color rgb="FF000000"/>
        <rFont val="Calibri"/>
      </rPr>
      <t xml:space="preserve"> where     `Create_routine_priv`='Y' OR</t>
    </r>
    <r>
      <rPr>
        <sz val="11"/>
        <color rgb="FF000000"/>
        <rFont val="Calibri"/>
      </rPr>
      <t xml:space="preserve">
</t>
    </r>
    <r>
      <rPr>
        <sz val="11"/>
        <color rgb="FF000000"/>
        <rFont val="Calibri"/>
      </rPr>
      <t xml:space="preserve">    `Alter_routine_priv` = 'Y';</t>
    </r>
    <r>
      <rPr>
        <sz val="11"/>
        <color rgb="FF000000"/>
        <rFont val="Calibri"/>
      </rPr>
      <t xml:space="preserve">
</t>
    </r>
    <r>
      <rPr>
        <sz val="11"/>
        <color rgb="FF000000"/>
        <rFont val="Calibri"/>
      </rPr>
      <t xml:space="preserve">If any users or role permissions returned are not authorized to modify the specified object or type, this is a finding. </t>
    </r>
    <r>
      <rPr>
        <sz val="11"/>
        <color rgb="FF000000"/>
        <rFont val="Calibri"/>
      </rPr>
      <t xml:space="preserve">
</t>
    </r>
    <r>
      <rPr>
        <sz val="11"/>
        <color rgb="FF000000"/>
        <rFont val="Calibri"/>
      </rPr>
      <t>If any user or role membership is not authorized, this is a finding.</t>
    </r>
    <r>
      <rPr>
        <sz val="11"/>
        <color rgb="FF000000"/>
        <rFont val="Calibri"/>
      </rPr>
      <t xml:space="preserve">
</t>
    </r>
    <r>
      <rPr>
        <sz val="11"/>
        <color rgb="FF000000"/>
        <rFont val="Calibri"/>
      </rPr>
      <t>Execute the following query for database schema level permission (db is the schema name):</t>
    </r>
    <r>
      <rPr>
        <sz val="11"/>
        <color rgb="FF000000"/>
        <rFont val="Calibri"/>
      </rPr>
      <t xml:space="preserve">
</t>
    </r>
    <r>
      <rPr>
        <sz val="11"/>
        <color rgb="FF000000"/>
        <rFont val="Calibri"/>
      </rPr>
      <t>SELECT `db`.`Host`,</t>
    </r>
    <r>
      <rPr>
        <sz val="11"/>
        <color rgb="FF000000"/>
        <rFont val="Calibri"/>
      </rPr>
      <t xml:space="preserve">
</t>
    </r>
    <r>
      <rPr>
        <sz val="11"/>
        <color rgb="FF000000"/>
        <rFont val="Calibri"/>
      </rPr>
      <t xml:space="preserve">    `db`.`User`,</t>
    </r>
    <r>
      <rPr>
        <sz val="11"/>
        <color rgb="FF000000"/>
        <rFont val="Calibri"/>
      </rPr>
      <t xml:space="preserve">
</t>
    </r>
    <r>
      <rPr>
        <sz val="11"/>
        <color rgb="FF000000"/>
        <rFont val="Calibri"/>
      </rPr>
      <t xml:space="preserve">    `db`.`Db`</t>
    </r>
    <r>
      <rPr>
        <sz val="11"/>
        <color rgb="FF000000"/>
        <rFont val="Calibri"/>
      </rPr>
      <t xml:space="preserve">
</t>
    </r>
    <r>
      <rPr>
        <sz val="11"/>
        <color rgb="FF000000"/>
        <rFont val="Calibri"/>
      </rPr>
      <t>FROM `mysql`.`db` where     `db`.`Create_routine_priv`='Y' OR</t>
    </r>
    <r>
      <rPr>
        <sz val="11"/>
        <color rgb="FF000000"/>
        <rFont val="Calibri"/>
      </rPr>
      <t xml:space="preserve">
</t>
    </r>
    <r>
      <rPr>
        <sz val="11"/>
        <color rgb="FF000000"/>
        <rFont val="Calibri"/>
      </rPr>
      <t xml:space="preserve">    `db`.`Alter_routine_priv` = 'Y';</t>
    </r>
    <r>
      <rPr>
        <sz val="11"/>
        <color rgb="FF000000"/>
        <rFont val="Calibri"/>
      </rPr>
      <t xml:space="preserve">
</t>
    </r>
    <r>
      <rPr>
        <sz val="11"/>
        <color rgb="FF000000"/>
        <rFont val="Calibri"/>
      </rPr>
      <t xml:space="preserve">If any users or role permissions returned are not authorized to modify the specified object or type, this is a finding. </t>
    </r>
    <r>
      <rPr>
        <sz val="11"/>
        <color rgb="FF000000"/>
        <rFont val="Calibri"/>
      </rPr>
      <t xml:space="preserve">
</t>
    </r>
    <r>
      <rPr>
        <sz val="11"/>
        <color rgb="FF000000"/>
        <rFont val="Calibri"/>
      </rPr>
      <t>If any user or role membership is not authorized, this is a finding.</t>
    </r>
  </si>
  <si>
    <t>V-235169</t>
  </si>
  <si>
    <r>
      <rPr>
        <sz val="11"/>
        <rFont val="Calibri"/>
      </rPr>
      <t>The MySQL Database Server 8.0 must enforce access restrictions associated with changes to the configuration of the MySQL Database Server 8.0 or database(s).</t>
    </r>
  </si>
  <si>
    <r>
      <rPr>
        <sz val="11"/>
        <color rgb="FF000000"/>
        <rFont val="Calibri"/>
      </rPr>
      <t>Configure the MySQL Database Server 8.0 to enforce access restrictions associated with changes to the configuration of the MySQL Database Server 8.0 or database(s).</t>
    </r>
    <r>
      <rPr>
        <sz val="11"/>
        <color rgb="FF000000"/>
        <rFont val="Calibri"/>
      </rPr>
      <t xml:space="preserve">
</t>
    </r>
    <r>
      <rPr>
        <sz val="11"/>
        <color rgb="FF000000"/>
        <rFont val="Calibri"/>
      </rPr>
      <t>Check and change file permissions on the MySQL Configuration file so the mysql OS user owns and file and is the only user with read-write permissions. Use the SHOW GRANTS statements to audit who has SUPER permissions and remove any users with excess privileges.</t>
    </r>
    <r>
      <rPr>
        <sz val="11"/>
        <color rgb="FF000000"/>
        <rFont val="Calibri"/>
      </rPr>
      <t xml:space="preserve">
</t>
    </r>
    <r>
      <rPr>
        <sz val="11"/>
        <color rgb="FF000000"/>
        <rFont val="Calibri"/>
      </rPr>
      <t>For my.cnf, change ownership and permissions to:</t>
    </r>
    <r>
      <rPr>
        <sz val="11"/>
        <color rgb="FF000000"/>
        <rFont val="Calibri"/>
      </rPr>
      <t xml:space="preserve">
</t>
    </r>
    <r>
      <rPr>
        <sz val="11"/>
        <color rgb="FF000000"/>
        <rFont val="Calibri"/>
      </rPr>
      <t>File or Resource                Location        Owner   Directory Permissions   File Permissions</t>
    </r>
    <r>
      <rPr>
        <sz val="11"/>
        <color rgb="FF000000"/>
        <rFont val="Calibri"/>
      </rPr>
      <t xml:space="preserve">
</t>
    </r>
    <r>
      <rPr>
        <sz val="11"/>
        <color rgb="FF000000"/>
        <rFont val="Calibri"/>
      </rPr>
      <t>MySQL configuration file        /etc/my.cnf     root    drwxr-xr-x              -rw-r--r--</t>
    </r>
    <r>
      <rPr>
        <sz val="11"/>
        <color rgb="FF000000"/>
        <rFont val="Calibri"/>
      </rPr>
      <t xml:space="preserve">
</t>
    </r>
    <r>
      <rPr>
        <sz val="11"/>
        <color rgb="FF000000"/>
        <rFont val="Calibri"/>
      </rPr>
      <t>The mysqld-auto.cnf is created and managed by the mysql instance, as such permissions should be correct. If not correct, change "owner" to "mysql" and "rw r" to "640".</t>
    </r>
  </si>
  <si>
    <r>
      <rPr>
        <sz val="11"/>
        <color rgb="FF000000"/>
        <rFont val="Calibri"/>
      </rPr>
      <t xml:space="preserve">Failure to provide logical access restrictions associated with changes to configuration may have significant effects on the overall security of the system. </t>
    </r>
    <r>
      <rPr>
        <sz val="11"/>
        <color rgb="FF000000"/>
        <rFont val="Calibri"/>
      </rPr>
      <t xml:space="preserve">
</t>
    </r>
    <r>
      <rPr>
        <sz val="11"/>
        <color rgb="FF000000"/>
        <rFont val="Calibri"/>
      </rPr>
      <t xml:space="preserve">When dealing with access restrictions pertaining to change control, it should be noted that any changes to the hardware, software, and/or firmware components of the information system can potentially have significant effects on the overall security of the system. </t>
    </r>
    <r>
      <rPr>
        <sz val="11"/>
        <color rgb="FF000000"/>
        <rFont val="Calibri"/>
      </rPr>
      <t xml:space="preserve">
</t>
    </r>
    <r>
      <rPr>
        <sz val="11"/>
        <color rgb="FF000000"/>
        <rFont val="Calibri"/>
      </rPr>
      <t>Accordingly, only qualified and authorized individuals should be allowed to obtain access to system components for the purposes of initiating changes, including upgrades and modifications.</t>
    </r>
  </si>
  <si>
    <r>
      <rPr>
        <sz val="11"/>
        <color rgb="FF000000"/>
        <rFont val="Calibri"/>
      </rPr>
      <t>Review the security configuration of the MySQL Database Server 8.0 and database(s). If it does not enforce access restrictions associated with changes to the configuration of the MySQL Database Server 8.0 or database(s), this is a finding.</t>
    </r>
    <r>
      <rPr>
        <sz val="11"/>
        <color rgb="FF000000"/>
        <rFont val="Calibri"/>
      </rPr>
      <t xml:space="preserve">
</t>
    </r>
    <r>
      <rPr>
        <sz val="11"/>
        <color rgb="FF000000"/>
        <rFont val="Calibri"/>
      </rPr>
      <t xml:space="preserve">MySQL configuration can be set two ways:  </t>
    </r>
    <r>
      <rPr>
        <sz val="11"/>
        <color rgb="FF000000"/>
        <rFont val="Calibri"/>
      </rPr>
      <t xml:space="preserve">
</t>
    </r>
    <r>
      <rPr>
        <sz val="11"/>
        <color rgb="FF000000"/>
        <rFont val="Calibri"/>
      </rPr>
      <t xml:space="preserve">1) The mysql configuration file. This file must be owned and permissions to read or write to it limited to the mysql OS user only. </t>
    </r>
    <r>
      <rPr>
        <sz val="11"/>
        <color rgb="FF000000"/>
        <rFont val="Calibri"/>
      </rPr>
      <t xml:space="preserve">
</t>
    </r>
    <r>
      <rPr>
        <sz val="11"/>
        <color rgb="FF000000"/>
        <rFont val="Calibri"/>
      </rPr>
      <t>2) Via a SET command within the server itself. These commands may be limited by limiting "server administration" privileges. User privileges can be shown using the SHOW GRANTS [FOR user]. This data is written to mysqld-auto.cnf file.</t>
    </r>
    <r>
      <rPr>
        <sz val="11"/>
        <color rgb="FF000000"/>
        <rFont val="Calibri"/>
      </rPr>
      <t xml:space="preserve">
</t>
    </r>
    <r>
      <rPr>
        <sz val="11"/>
        <color rgb="FF000000"/>
        <rFont val="Calibri"/>
      </rPr>
      <t>See the mysql secure configuration guide for more information.</t>
    </r>
    <r>
      <rPr>
        <sz val="11"/>
        <color rgb="FF000000"/>
        <rFont val="Calibri"/>
      </rPr>
      <t xml:space="preserve">
</t>
    </r>
    <r>
      <rPr>
        <sz val="11"/>
        <color rgb="FF000000"/>
        <rFont val="Calibri"/>
      </rPr>
      <t xml:space="preserve">Run the following command to check the mysql the linux permissions on my.cnf: </t>
    </r>
    <r>
      <rPr>
        <sz val="11"/>
        <color rgb="FF000000"/>
        <rFont val="Calibri"/>
      </rPr>
      <t xml:space="preserve">
</t>
    </r>
    <r>
      <rPr>
        <sz val="11"/>
        <color rgb="FF000000"/>
        <rFont val="Calibri"/>
      </rPr>
      <t>ls -l /etc/my.cnf</t>
    </r>
    <r>
      <rPr>
        <sz val="11"/>
        <color rgb="FF000000"/>
        <rFont val="Calibri"/>
      </rPr>
      <t xml:space="preserve">
</t>
    </r>
    <r>
      <rPr>
        <sz val="11"/>
        <color rgb="FF000000"/>
        <rFont val="Calibri"/>
      </rPr>
      <t>The permissions must be:</t>
    </r>
    <r>
      <rPr>
        <sz val="11"/>
        <color rgb="FF000000"/>
        <rFont val="Calibri"/>
      </rPr>
      <t xml:space="preserve">
</t>
    </r>
    <r>
      <rPr>
        <sz val="11"/>
        <color rgb="FF000000"/>
        <rFont val="Calibri"/>
      </rPr>
      <t>File or Resource                Location        Owner   Directory Permissions   File Permissions</t>
    </r>
    <r>
      <rPr>
        <sz val="11"/>
        <color rgb="FF000000"/>
        <rFont val="Calibri"/>
      </rPr>
      <t xml:space="preserve">
</t>
    </r>
    <r>
      <rPr>
        <sz val="11"/>
        <color rgb="FF000000"/>
        <rFont val="Calibri"/>
      </rPr>
      <t>MySQL configuration file        /etc/my.cnf     root    drwxr-xr-x              -rw-r--r--</t>
    </r>
    <r>
      <rPr>
        <sz val="11"/>
        <color rgb="FF000000"/>
        <rFont val="Calibri"/>
      </rPr>
      <t xml:space="preserve">
</t>
    </r>
    <r>
      <rPr>
        <sz val="11"/>
        <color rgb="FF000000"/>
        <rFont val="Calibri"/>
      </rPr>
      <t>If the permissions are more permissive than the above, this is a finding.</t>
    </r>
    <r>
      <rPr>
        <sz val="11"/>
        <color rgb="FF000000"/>
        <rFont val="Calibri"/>
      </rPr>
      <t xml:space="preserve">
</t>
    </r>
    <r>
      <rPr>
        <sz val="11"/>
        <color rgb="FF000000"/>
        <rFont val="Calibri"/>
      </rPr>
      <t>As of mysql 8.0 configuration variables can also be set and changed using persist system variable settings that save to a file named mysqld-auto.cnf</t>
    </r>
    <r>
      <rPr>
        <sz val="11"/>
        <color rgb="FF000000"/>
        <rFont val="Calibri"/>
      </rPr>
      <t xml:space="preserve">
</t>
    </r>
    <r>
      <rPr>
        <sz val="11"/>
        <color rgb="FF000000"/>
        <rFont val="Calibri"/>
      </rPr>
      <t>This file is in the mysql data dir. See the example below.</t>
    </r>
    <r>
      <rPr>
        <sz val="11"/>
        <color rgb="FF000000"/>
        <rFont val="Calibri"/>
      </rPr>
      <t xml:space="preserve">
</t>
    </r>
    <r>
      <rPr>
        <sz val="11"/>
        <color rgb="FF000000"/>
        <rFont val="Calibri"/>
      </rPr>
      <t>sudo ls -l /usr/local/mysql-commercial-8.0.16-macos10.14-x86_64/data/mysqld-auto.cnf</t>
    </r>
    <r>
      <rPr>
        <sz val="11"/>
        <color rgb="FF000000"/>
        <rFont val="Calibri"/>
      </rPr>
      <t xml:space="preserve">
</t>
    </r>
    <r>
      <rPr>
        <sz val="11"/>
        <color rgb="FF000000"/>
        <rFont val="Calibri"/>
      </rPr>
      <t>-rw-r-----  1 _mysql  _mysql  2721 May 13 14:00 /usr/local/mysql-commercial-8.0.16-macos10.14-x86_64/data/mysqld-auto.cnf</t>
    </r>
    <r>
      <rPr>
        <sz val="11"/>
        <color rgb="FF000000"/>
        <rFont val="Calibri"/>
      </rPr>
      <t xml:space="preserve">
</t>
    </r>
    <r>
      <rPr>
        <sz val="11"/>
        <color rgb="FF000000"/>
        <rFont val="Calibri"/>
      </rPr>
      <t>If the permissions of the mysqld-auto.cnf are more permissive, this is a finding.</t>
    </r>
  </si>
  <si>
    <t>V-235170</t>
  </si>
  <si>
    <r>
      <rPr>
        <sz val="11"/>
        <rFont val="Calibri"/>
      </rPr>
      <t>The MySQL Database Server 8.0 must produce audit records of its enforcement of access restrictions associated with changes to the configuration of the MySQL Database Server 8.0 or database(s).</t>
    </r>
  </si>
  <si>
    <r>
      <rPr>
        <sz val="11"/>
        <color rgb="FF000000"/>
        <rFont val="Calibri"/>
      </rPr>
      <t>If currently required, configure the MySQL Database Server to produce audit records when enforcement of access restrictions is associated with changes to the configuration of the DBMS or database(s).</t>
    </r>
    <r>
      <rPr>
        <sz val="11"/>
        <color rgb="FF000000"/>
        <rFont val="Calibri"/>
      </rPr>
      <t xml:space="preserve">
</t>
    </r>
    <r>
      <rPr>
        <sz val="11"/>
        <color rgb="FF000000"/>
        <rFont val="Calibri"/>
      </rPr>
      <t>Refer to the supplemental file "MySQL80Audit.sql".</t>
    </r>
  </si>
  <si>
    <r>
      <rPr>
        <sz val="11"/>
        <color rgb="FF000000"/>
        <rFont val="Calibri"/>
      </rPr>
      <t xml:space="preserve">Without auditing the enforcement of access restrictions against changes to configuration, it would be difficult to identify attempted attacks and an audit trail would not be available for forensic investigation for after-the-fact actions. </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</si>
  <si>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Determine if an audit is configured to capture denied actions.</t>
    </r>
    <r>
      <rPr>
        <sz val="11"/>
        <color rgb="FF000000"/>
        <rFont val="Calibri"/>
      </rPr>
      <t xml:space="preserve">
</t>
    </r>
    <r>
      <rPr>
        <sz val="11"/>
        <color rgb="FF000000"/>
        <rFont val="Calibri"/>
      </rPr>
      <t>Check if MySQL audit is configured and enabled. The my.cnf file will set the variable audit_file.</t>
    </r>
    <r>
      <rPr>
        <sz val="11"/>
        <color rgb="FF000000"/>
        <rFont val="Calibri"/>
      </rPr>
      <t xml:space="preserve">
</t>
    </r>
    <r>
      <rPr>
        <sz val="11"/>
        <color rgb="FF000000"/>
        <rFont val="Calibri"/>
      </rPr>
      <t xml:space="preserve">To further check, execute the following query: </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'audit%';</t>
    </r>
    <r>
      <rPr>
        <sz val="11"/>
        <color rgb="FF000000"/>
        <rFont val="Calibri"/>
      </rPr>
      <t xml:space="preserve">
</t>
    </r>
    <r>
      <rPr>
        <sz val="11"/>
        <color rgb="FF000000"/>
        <rFont val="Calibri"/>
      </rPr>
      <t>The status of the audit_log plugin must be "active". If it is not "active", this is a finding.</t>
    </r>
    <r>
      <rPr>
        <sz val="11"/>
        <color rgb="FF000000"/>
        <rFont val="Calibri"/>
      </rPr>
      <t xml:space="preserve">
</t>
    </r>
    <r>
      <rPr>
        <sz val="11"/>
        <color rgb="FF000000"/>
        <rFont val="Calibri"/>
      </rPr>
      <t>Review audit filters and associated users by running the following queries:</t>
    </r>
    <r>
      <rPr>
        <sz val="11"/>
        <color rgb="FF000000"/>
        <rFont val="Calibri"/>
      </rPr>
      <t xml:space="preserve">
</t>
    </r>
    <r>
      <rPr>
        <sz val="11"/>
        <color rgb="FF000000"/>
        <rFont val="Calibri"/>
      </rPr>
      <t>SELECT `audit_log_filter`.`NAME`,</t>
    </r>
    <r>
      <rPr>
        <sz val="11"/>
        <color rgb="FF000000"/>
        <rFont val="Calibri"/>
      </rPr>
      <t xml:space="preserve">
</t>
    </r>
    <r>
      <rPr>
        <sz val="11"/>
        <color rgb="FF000000"/>
        <rFont val="Calibri"/>
      </rPr>
      <t xml:space="preserve">   `audit_log_filter`.`FILTER`</t>
    </r>
    <r>
      <rPr>
        <sz val="11"/>
        <color rgb="FF000000"/>
        <rFont val="Calibri"/>
      </rPr>
      <t xml:space="preserve">
</t>
    </r>
    <r>
      <rPr>
        <sz val="11"/>
        <color rgb="FF000000"/>
        <rFont val="Calibri"/>
      </rPr>
      <t>FROM `mysql`.`audit_log_filter`;</t>
    </r>
    <r>
      <rPr>
        <sz val="11"/>
        <color rgb="FF000000"/>
        <rFont val="Calibri"/>
      </rPr>
      <t xml:space="preserve">
</t>
    </r>
    <r>
      <rPr>
        <sz val="11"/>
        <color rgb="FF000000"/>
        <rFont val="Calibri"/>
      </rPr>
      <t>SELECT `audit_log_user`.`USER`,</t>
    </r>
    <r>
      <rPr>
        <sz val="11"/>
        <color rgb="FF000000"/>
        <rFont val="Calibri"/>
      </rPr>
      <t xml:space="preserve">
</t>
    </r>
    <r>
      <rPr>
        <sz val="11"/>
        <color rgb="FF000000"/>
        <rFont val="Calibri"/>
      </rPr>
      <t xml:space="preserve">   `audit_log_user`.`HOST`,</t>
    </r>
    <r>
      <rPr>
        <sz val="11"/>
        <color rgb="FF000000"/>
        <rFont val="Calibri"/>
      </rPr>
      <t xml:space="preserve">
</t>
    </r>
    <r>
      <rPr>
        <sz val="11"/>
        <color rgb="FF000000"/>
        <rFont val="Calibri"/>
      </rPr>
      <t xml:space="preserve">   `audit_log_user`.`FILTERNAME`</t>
    </r>
    <r>
      <rPr>
        <sz val="11"/>
        <color rgb="FF000000"/>
        <rFont val="Calibri"/>
      </rPr>
      <t xml:space="preserve">
</t>
    </r>
    <r>
      <rPr>
        <sz val="11"/>
        <color rgb="FF000000"/>
        <rFont val="Calibri"/>
      </rPr>
      <t>FROM `mysql`.`audit_log_user`;</t>
    </r>
    <r>
      <rPr>
        <sz val="11"/>
        <color rgb="FF000000"/>
        <rFont val="Calibri"/>
      </rPr>
      <t xml:space="preserve">
</t>
    </r>
    <r>
      <rPr>
        <sz val="11"/>
        <color rgb="FF000000"/>
        <rFont val="Calibri"/>
      </rPr>
      <t>All currently defined audits for the MySQL server instance will be listed. If no audits are returned, this is a finding.</t>
    </r>
    <r>
      <rPr>
        <sz val="11"/>
        <color rgb="FF000000"/>
        <rFont val="Calibri"/>
      </rPr>
      <t xml:space="preserve">
</t>
    </r>
    <r>
      <rPr>
        <sz val="11"/>
        <color rgb="FF000000"/>
        <rFont val="Calibri"/>
      </rPr>
      <t>Connect and run commands as a low-privilege user. For example attempt to change system variables, user name, or another user's password, all of which should fail:</t>
    </r>
    <r>
      <rPr>
        <sz val="11"/>
        <color rgb="FF000000"/>
        <rFont val="Calibri"/>
      </rPr>
      <t xml:space="preserve">
</t>
    </r>
    <r>
      <rPr>
        <sz val="11"/>
        <color rgb="FF000000"/>
        <rFont val="Calibri"/>
      </rPr>
      <t xml:space="preserve">set persist wait_timeout=28000; </t>
    </r>
    <r>
      <rPr>
        <sz val="11"/>
        <color rgb="FF000000"/>
        <rFont val="Calibri"/>
      </rPr>
      <t xml:space="preserve">
</t>
    </r>
    <r>
      <rPr>
        <sz val="11"/>
        <color rgb="FF000000"/>
        <rFont val="Calibri"/>
      </rPr>
      <t>rename user passme to cantchange;</t>
    </r>
    <r>
      <rPr>
        <sz val="11"/>
        <color rgb="FF000000"/>
        <rFont val="Calibri"/>
      </rPr>
      <t xml:space="preserve">
</t>
    </r>
    <r>
      <rPr>
        <sz val="11"/>
        <color rgb="FF000000"/>
        <rFont val="Calibri"/>
      </rPr>
      <t>SET PASSWORD FOR passme = 'sfsdfsdf';</t>
    </r>
    <r>
      <rPr>
        <sz val="11"/>
        <color rgb="FF000000"/>
        <rFont val="Calibri"/>
      </rPr>
      <t xml:space="preserve">
</t>
    </r>
    <r>
      <rPr>
        <sz val="11"/>
        <color rgb="FF000000"/>
        <rFont val="Calibri"/>
      </rPr>
      <t>Review the audit log and inspect event data containing identity and user subject details by running the Linux command:</t>
    </r>
    <r>
      <rPr>
        <sz val="11"/>
        <color rgb="FF000000"/>
        <rFont val="Calibri"/>
      </rPr>
      <t xml:space="preserve">
</t>
    </r>
    <r>
      <rPr>
        <sz val="11"/>
        <color rgb="FF000000"/>
        <rFont val="Calibri"/>
      </rPr>
      <t>sudo cat  &lt;directory where audit log files are located&gt;/audit.log</t>
    </r>
    <r>
      <rPr>
        <sz val="11"/>
        <color rgb="FF000000"/>
        <rFont val="Calibri"/>
      </rPr>
      <t xml:space="preserve">
</t>
    </r>
    <r>
      <rPr>
        <sz val="11"/>
        <color rgb="FF000000"/>
        <rFont val="Calibri"/>
      </rPr>
      <t xml:space="preserve">For example, if the values returned by "select @@datadir, @@audit_log_file; " are  /usr/local/mysql/data/,  audit.log </t>
    </r>
    <r>
      <rPr>
        <sz val="11"/>
        <color rgb="FF000000"/>
        <rFont val="Calibri"/>
      </rPr>
      <t xml:space="preserve">
</t>
    </r>
    <r>
      <rPr>
        <sz val="11"/>
        <color rgb="FF000000"/>
        <rFont val="Calibri"/>
      </rPr>
      <t>sudo cat  /usr/local/mysql/data/audit.log</t>
    </r>
    <r>
      <rPr>
        <sz val="11"/>
        <color rgb="FF000000"/>
        <rFont val="Calibri"/>
      </rPr>
      <t xml:space="preserve">
</t>
    </r>
    <r>
      <rPr>
        <sz val="11"/>
        <color rgb="FF000000"/>
        <rFont val="Calibri"/>
      </rPr>
      <t>{ "timestamp": "2020-08-31 20:10:21", "id": 1, "class": "general", "event": "status", "connection_id": 38, "account": { "user": "fewconnects", "host": "localhost" }, "login": { "user": "fewconnects", "os": "", "ip": "127.0.0.1", "proxy": "" }, "general_data": { "command": "Query", "sql_command": "set_option", "query": "set persist wait_timeout=28000", "status": 1227 } },</t>
    </r>
    <r>
      <rPr>
        <sz val="11"/>
        <color rgb="FF000000"/>
        <rFont val="Calibri"/>
      </rPr>
      <t xml:space="preserve">
</t>
    </r>
    <r>
      <rPr>
        <sz val="11"/>
        <color rgb="FF000000"/>
        <rFont val="Calibri"/>
      </rPr>
      <t>{ "timestamp": "2020-08-31 20:10:48", "id": 1, "class": "general", "event": "status", "connection_id": 38, "account": { "user": "fewconnects", "host": "localhost" }, "login": { "user": "fewconnects", "os": "", "ip": "127.0.0.1", "proxy": "" }, "general_data": { "command": "Query", "sql_command": "rename_user", "query": "rename user passme to cantchange", "status": 1227 } },</t>
    </r>
    <r>
      <rPr>
        <sz val="11"/>
        <color rgb="FF000000"/>
        <rFont val="Calibri"/>
      </rPr>
      <t xml:space="preserve">
</t>
    </r>
    <r>
      <rPr>
        <sz val="11"/>
        <color rgb="FF000000"/>
        <rFont val="Calibri"/>
      </rPr>
      <t>, "host": "localhost" }, "login": { "user": "fewconnects", "os": "", "ip": "127.0.0.1", "proxy": "" }, "general_data": { "command": "Query", "sql_command": "set_password", "query": "SET PASSWORD FOR `passme`@`%`=&lt;secret&gt;", "status": 1044 } },</t>
    </r>
    <r>
      <rPr>
        <sz val="11"/>
        <color rgb="FF000000"/>
        <rFont val="Calibri"/>
      </rPr>
      <t xml:space="preserve">
</t>
    </r>
    <r>
      <rPr>
        <sz val="11"/>
        <color rgb="FF000000"/>
        <rFont val="Calibri"/>
      </rPr>
      <t>Note each has a non-zero status, 1227, 1227, and 1044 respectively.</t>
    </r>
    <r>
      <rPr>
        <sz val="11"/>
        <color rgb="FF000000"/>
        <rFont val="Calibri"/>
      </rPr>
      <t xml:space="preserve">
</t>
    </r>
    <r>
      <rPr>
        <sz val="11"/>
        <color rgb="FF000000"/>
        <rFont val="Calibri"/>
      </rPr>
      <t>If the audit log does not contain records of its enforcement of access restrictions associated with changes to the configuration of the DBMS or database(s), this is a finding.</t>
    </r>
  </si>
  <si>
    <t>V-235173</t>
  </si>
  <si>
    <r>
      <rPr>
        <sz val="11"/>
        <rFont val="Calibri"/>
      </rPr>
      <t>The MySQL Database Server 8.0 must allocate audit record storage capacity in accordance with organization-defined audit record storage requirements.</t>
    </r>
  </si>
  <si>
    <r>
      <rPr>
        <sz val="11"/>
        <color rgb="FF000000"/>
        <rFont val="Calibri"/>
      </rPr>
      <t xml:space="preserve">Review the MySQL Audit file location, ensure the destination has enough space available to accommodate the maximum total size of all files that could be written. </t>
    </r>
    <r>
      <rPr>
        <sz val="11"/>
        <color rgb="FF000000"/>
        <rFont val="Calibri"/>
      </rPr>
      <t xml:space="preserve">
</t>
    </r>
    <r>
      <rPr>
        <sz val="11"/>
        <color rgb="FF000000"/>
        <rFont val="Calibri"/>
      </rPr>
      <t xml:space="preserve">Use a script or third-party tool to manage the maximum number of audit log files that are to be stored, staying within the number of logs the system was sized to support. </t>
    </r>
    <r>
      <rPr>
        <sz val="11"/>
        <color rgb="FF000000"/>
        <rFont val="Calibri"/>
      </rPr>
      <t xml:space="preserve">
</t>
    </r>
    <r>
      <rPr>
        <sz val="11"/>
        <color rgb="FF000000"/>
        <rFont val="Calibri"/>
      </rPr>
      <t>Use compression and JSON format to reduce file growth.</t>
    </r>
    <r>
      <rPr>
        <sz val="11"/>
        <color rgb="FF000000"/>
        <rFont val="Calibri"/>
      </rPr>
      <t xml:space="preserve">
</t>
    </r>
    <r>
      <rPr>
        <sz val="11"/>
        <color rgb="FF000000"/>
        <rFont val="Calibri"/>
      </rPr>
      <t>Update the location for audit_log_file in the MySQL configuration file, for example:</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audit-log-file=/var/log/mysql/audit.log</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audit-log-compression=GZIP</t>
    </r>
  </si>
  <si>
    <r>
      <rPr>
        <sz val="11"/>
        <color rgb="FF000000"/>
        <rFont val="Calibri"/>
      </rPr>
      <t>To ensure sufficient storage capacity for the audit logs, the Database Management System (DBMS) must be able to allocate audit record storage capacity. Although another requirement (SRG-APP-000515-DB-000318) mandates that audit data be off-loaded to a centralized log management system, it remains necessary to provide space on the database server to serve as a buffer against outages and capacity limits of the off-loading mechanism.</t>
    </r>
    <r>
      <rPr>
        <sz val="11"/>
        <color rgb="FF000000"/>
        <rFont val="Calibri"/>
      </rPr>
      <t xml:space="preserve">
</t>
    </r>
    <r>
      <rPr>
        <sz val="11"/>
        <color rgb="FF000000"/>
        <rFont val="Calibri"/>
      </rPr>
      <t>The task of allocating audit record storage capacity is usually performed during initial installation of the DBMS and is closely associated with the DBA and system administrator roles. The DBA or system administrator will usually coordinate the allocation of physical drive space with the application owner/installer and the application will prompt the installer to provide the capacity information, the physical location of the disk, or both.</t>
    </r>
    <r>
      <rPr>
        <sz val="11"/>
        <color rgb="FF000000"/>
        <rFont val="Calibri"/>
      </rPr>
      <t xml:space="preserve">
</t>
    </r>
    <r>
      <rPr>
        <sz val="11"/>
        <color rgb="FF000000"/>
        <rFont val="Calibri"/>
      </rPr>
      <t>In determining the capacity requirements, consider such factors as: total number of users; expected number of concurrent users during busy periods; number and type of events being monitored; types and amounts of data being captured; the frequency/speed with which audit records are off-loaded to the central log management system; and any limitations that exist on the DBMS's ability to reuse the space formerly occupied by off-loaded records.</t>
    </r>
  </si>
  <si>
    <r>
      <rPr>
        <sz val="11"/>
        <color rgb="FF000000"/>
        <rFont val="Calibri"/>
      </rPr>
      <t xml:space="preserve">Check the server documentation for the SQL Audit file size configurations. Locate the Audit file path and drive. </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t>
    </r>
    <r>
      <rPr>
        <sz val="11"/>
        <color rgb="FF000000"/>
        <rFont val="Calibri"/>
      </rPr>
      <t xml:space="preserve">
</t>
    </r>
    <r>
      <rPr>
        <sz val="11"/>
        <color rgb="FF000000"/>
        <rFont val="Calibri"/>
      </rPr>
      <t>WHERE VARIABLE_NAME = 'audit_log_file'</t>
    </r>
    <r>
      <rPr>
        <sz val="11"/>
        <color rgb="FF000000"/>
        <rFont val="Calibri"/>
      </rPr>
      <t xml:space="preserve">
</t>
    </r>
    <r>
      <rPr>
        <sz val="11"/>
        <color rgb="FF000000"/>
        <rFont val="Calibri"/>
      </rPr>
      <t xml:space="preserve"> OR VARIABLE_NAME= 'datadir'</t>
    </r>
    <r>
      <rPr>
        <sz val="11"/>
        <color rgb="FF000000"/>
        <rFont val="Calibri"/>
      </rPr>
      <t xml:space="preserve">
</t>
    </r>
    <r>
      <rPr>
        <sz val="11"/>
        <color rgb="FF000000"/>
        <rFont val="Calibri"/>
      </rPr>
      <t xml:space="preserve"> OR VARIABLE_NAME = 'audit_log_rotate_on_size';</t>
    </r>
    <r>
      <rPr>
        <sz val="11"/>
        <color rgb="FF000000"/>
        <rFont val="Calibri"/>
      </rPr>
      <t xml:space="preserve">
</t>
    </r>
    <r>
      <rPr>
        <sz val="11"/>
        <color rgb="FF000000"/>
        <rFont val="Calibri"/>
      </rPr>
      <t>If the value of audit_log_file contains a path, for example:</t>
    </r>
    <r>
      <rPr>
        <sz val="11"/>
        <color rgb="FF000000"/>
        <rFont val="Calibri"/>
      </rPr>
      <t xml:space="preserve">
</t>
    </r>
    <r>
      <rPr>
        <sz val="11"/>
        <color rgb="FF000000"/>
        <rFont val="Calibri"/>
      </rPr>
      <t>/var/log/mysql/audit.log</t>
    </r>
    <r>
      <rPr>
        <sz val="11"/>
        <color rgb="FF000000"/>
        <rFont val="Calibri"/>
      </rPr>
      <t xml:space="preserve">
</t>
    </r>
    <r>
      <rPr>
        <sz val="11"/>
        <color rgb="FF000000"/>
        <rFont val="Calibri"/>
      </rPr>
      <t>This is the location of the audit log, and the location to assess the storage capacity.</t>
    </r>
    <r>
      <rPr>
        <sz val="11"/>
        <color rgb="FF000000"/>
        <rFont val="Calibri"/>
      </rPr>
      <t xml:space="preserve">
</t>
    </r>
    <r>
      <rPr>
        <sz val="11"/>
        <color rgb="FF000000"/>
        <rFont val="Calibri"/>
      </rPr>
      <t>If the value of audit_log_file is the filename alone, for example:</t>
    </r>
    <r>
      <rPr>
        <sz val="11"/>
        <color rgb="FF000000"/>
        <rFont val="Calibri"/>
      </rPr>
      <t xml:space="preserve">
</t>
    </r>
    <r>
      <rPr>
        <sz val="11"/>
        <color rgb="FF000000"/>
        <rFont val="Calibri"/>
      </rPr>
      <t>audit.log</t>
    </r>
    <r>
      <rPr>
        <sz val="11"/>
        <color rgb="FF000000"/>
        <rFont val="Calibri"/>
      </rPr>
      <t xml:space="preserve">
</t>
    </r>
    <r>
      <rPr>
        <sz val="11"/>
        <color rgb="FF000000"/>
        <rFont val="Calibri"/>
      </rPr>
      <t>The audit logs are located in the path returned by datadir.</t>
    </r>
    <r>
      <rPr>
        <sz val="11"/>
        <color rgb="FF000000"/>
        <rFont val="Calibri"/>
      </rPr>
      <t xml:space="preserve">
</t>
    </r>
    <r>
      <rPr>
        <sz val="11"/>
        <color rgb="FF000000"/>
        <rFont val="Calibri"/>
      </rPr>
      <t xml:space="preserve">Calculate the space needed based on the audit file size and number of audit files to be stored simultaneously. </t>
    </r>
    <r>
      <rPr>
        <sz val="11"/>
        <color rgb="FF000000"/>
        <rFont val="Calibri"/>
      </rPr>
      <t xml:space="preserve">
</t>
    </r>
    <r>
      <rPr>
        <sz val="11"/>
        <color rgb="FF000000"/>
        <rFont val="Calibri"/>
      </rPr>
      <t>Note that MySQL does not delete log files; that requires third-party tools or custom scripts.</t>
    </r>
    <r>
      <rPr>
        <sz val="11"/>
        <color rgb="FF000000"/>
        <rFont val="Calibri"/>
      </rPr>
      <t xml:space="preserve">
</t>
    </r>
    <r>
      <rPr>
        <sz val="11"/>
        <color rgb="FF000000"/>
        <rFont val="Calibri"/>
      </rPr>
      <t>If the calculated product of the "audit_log_rotate_on_size" times the number of audit files allowed will exceed the size of the storage location, this is a finding.</t>
    </r>
  </si>
  <si>
    <t>V-235174</t>
  </si>
  <si>
    <r>
      <rPr>
        <sz val="11"/>
        <rFont val="Calibri"/>
      </rPr>
      <t>The MySQL Database Server 8.0 must off-load audit data to a separate log management facility; this must be continuous and in near real time for systems with a network connection to the storage facility and weekly or more often for stand-alone systems.</t>
    </r>
  </si>
  <si>
    <r>
      <rPr>
        <sz val="11"/>
        <color rgb="FF000000"/>
        <rFont val="Calibri"/>
      </rPr>
      <t>If necessary, employ SQL code calls to the audit log read functions or other software to copy or transfer the specified audit record content to the repository.</t>
    </r>
    <r>
      <rPr>
        <sz val="11"/>
        <color rgb="FF000000"/>
        <rFont val="Calibri"/>
      </rPr>
      <t xml:space="preserve">
</t>
    </r>
    <r>
      <rPr>
        <sz val="11"/>
        <color rgb="FF000000"/>
        <rFont val="Calibri"/>
      </rPr>
      <t>Ensure that permissions are set to enable transfer of the data. Some SQL may require the AUDIT_ADMIN permission be granted to the MySQL user account used for transferring the data.</t>
    </r>
    <r>
      <rPr>
        <sz val="11"/>
        <color rgb="FF000000"/>
        <rFont val="Calibri"/>
      </rPr>
      <t xml:space="preserve">
</t>
    </r>
    <r>
      <rPr>
        <sz val="11"/>
        <color rgb="FF000000"/>
        <rFont val="Calibri"/>
      </rPr>
      <t>Based on the setup, allocate sufficient audit file/table space to support peak demand.</t>
    </r>
    <r>
      <rPr>
        <sz val="11"/>
        <color rgb="FF000000"/>
        <rFont val="Calibri"/>
      </rPr>
      <t xml:space="preserve">
</t>
    </r>
    <r>
      <rPr>
        <sz val="11"/>
        <color rgb="FF000000"/>
        <rFont val="Calibri"/>
      </rPr>
      <t>For example to set to 1 GB:</t>
    </r>
    <r>
      <rPr>
        <sz val="11"/>
        <color rgb="FF000000"/>
        <rFont val="Calibri"/>
      </rPr>
      <t xml:space="preserve">
</t>
    </r>
    <r>
      <rPr>
        <sz val="11"/>
        <color rgb="FF000000"/>
        <rFont val="Calibri"/>
      </rPr>
      <t>set persist audit_log_rotate_on_size=1024*1024*1024;</t>
    </r>
    <r>
      <rPr>
        <sz val="11"/>
        <color rgb="FF000000"/>
        <rFont val="Calibri"/>
      </rPr>
      <t xml:space="preserve">
</t>
    </r>
    <r>
      <rPr>
        <sz val="11"/>
        <color rgb="FF000000"/>
        <rFont val="Calibri"/>
      </rPr>
      <t>If using file copies to move audit logs, only audit.&lt;timestamp&gt;.log* formatted files should be copied as audit.log* are still being written to.</t>
    </r>
    <r>
      <rPr>
        <sz val="11"/>
        <color rgb="FF000000"/>
        <rFont val="Calibri"/>
      </rPr>
      <t xml:space="preserve">
</t>
    </r>
    <r>
      <rPr>
        <sz val="11"/>
        <color rgb="FF000000"/>
        <rFont val="Calibri"/>
      </rPr>
      <t>If audit data is copied using a SQL function, the audit files still require removal using some alternative method on the OS filesystem, for example a third-party tool or a scheduled script.</t>
    </r>
    <r>
      <rPr>
        <sz val="11"/>
        <color rgb="FF000000"/>
        <rFont val="Calibri"/>
      </rPr>
      <t xml:space="preserve">
</t>
    </r>
    <r>
      <rPr>
        <sz val="11"/>
        <color rgb="FF000000"/>
        <rFont val="Calibri"/>
      </rPr>
      <t>If, after the preceding steps, the transfer is not succeeding, diagnose and repair the problem.</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</si>
  <si>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 xml:space="preserve">Off-loading is a common process in information systems with limited audit storage capacity. </t>
    </r>
    <r>
      <rPr>
        <sz val="11"/>
        <color rgb="FF000000"/>
        <rFont val="Calibri"/>
      </rPr>
      <t xml:space="preserve">
</t>
    </r>
    <r>
      <rPr>
        <sz val="11"/>
        <color rgb="FF000000"/>
        <rFont val="Calibri"/>
      </rPr>
      <t>The DBMS may write audit records to database tables, to files in the file system, to other kinds of local repository, or directly to a centralized log management system. Whatever the method used, it must be compatible with off-loading the records to the centralized system.</t>
    </r>
  </si>
  <si>
    <r>
      <rPr>
        <sz val="11"/>
        <color rgb="FF000000"/>
        <rFont val="Calibri"/>
      </rPr>
      <t>Review the system documentation for a description of how audit records are off-loaded.</t>
    </r>
    <r>
      <rPr>
        <sz val="11"/>
        <color rgb="FF000000"/>
        <rFont val="Calibri"/>
      </rPr>
      <t xml:space="preserve">
</t>
    </r>
    <r>
      <rPr>
        <sz val="11"/>
        <color rgb="FF000000"/>
        <rFont val="Calibri"/>
      </rPr>
      <t>Check that the OS or software is in place to copy or transfer the specified audit record content to a centralized audit log repository. If it is not, this is a finding.</t>
    </r>
    <r>
      <rPr>
        <sz val="11"/>
        <color rgb="FF000000"/>
        <rFont val="Calibri"/>
      </rPr>
      <t xml:space="preserve">
</t>
    </r>
    <r>
      <rPr>
        <sz val="11"/>
        <color rgb="FF000000"/>
        <rFont val="Calibri"/>
      </rPr>
      <t>Check that permissions are set on the either the MySQL audit log read functions (users granted AUDIT_ADMIN or MySQL Audit Files and on the target repository to enable the required transfer of audit data. If not, this is a finding.</t>
    </r>
    <r>
      <rPr>
        <sz val="11"/>
        <color rgb="FF000000"/>
        <rFont val="Calibri"/>
      </rPr>
      <t xml:space="preserve">
</t>
    </r>
    <r>
      <rPr>
        <sz val="11"/>
        <color rgb="FF000000"/>
        <rFont val="Calibri"/>
      </rPr>
      <t>Verify that the specified audit record content is indeed copied or transferred to the central repository. If it is not, this is a finding.</t>
    </r>
  </si>
  <si>
    <t>V-235175</t>
  </si>
  <si>
    <r>
      <rPr>
        <sz val="11"/>
        <rFont val="Calibri"/>
      </rPr>
      <t>The MySQL Database Server 8.0 must provide a warning to appropriate support staff when allocated audit record storage volume reaches 75 percent of maximum audit record storage capacity.</t>
    </r>
  </si>
  <si>
    <r>
      <rPr>
        <sz val="11"/>
        <color rgb="FF000000"/>
        <rFont val="Calibri"/>
      </rPr>
      <t>Modify OS, or third-party logging application settings to alert appropriate personnel when 75 percent of audit log storage capacity is reached.</t>
    </r>
  </si>
  <si>
    <r>
      <rPr>
        <sz val="11"/>
        <color rgb="FF000000"/>
        <rFont val="Calibri"/>
      </rPr>
      <t>Organizations are required to use a central log management system, so, under normal conditions, the audit space allocated to the DBMS on its own server will not be an issue. However, space will still be required on the Database Management System's (DBMS) server for audit records in transit, and, under abnormal conditions, this could fill up. Since a requirement exists to halt processing upon audit failure, a service outage would result.</t>
    </r>
    <r>
      <rPr>
        <sz val="11"/>
        <color rgb="FF000000"/>
        <rFont val="Calibri"/>
      </rPr>
      <t xml:space="preserve">
</t>
    </r>
    <r>
      <rPr>
        <sz val="11"/>
        <color rgb="FF000000"/>
        <rFont val="Calibri"/>
      </rPr>
      <t xml:space="preserve">If support personnel are not notified immediately upon storage volume utilization reaching 75 percent, they are unable to plan for storage capacity expansion. </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</si>
  <si>
    <r>
      <rPr>
        <sz val="11"/>
        <color rgb="FF000000"/>
        <rFont val="Calibri"/>
      </rPr>
      <t>Review OS, or third-party logging application settings to determine whether a warning will be provided when 75 percent of DBMS audit log storage capacity is reached.</t>
    </r>
    <r>
      <rPr>
        <sz val="11"/>
        <color rgb="FF000000"/>
        <rFont val="Calibri"/>
      </rPr>
      <t xml:space="preserve">
</t>
    </r>
    <r>
      <rPr>
        <sz val="11"/>
        <color rgb="FF000000"/>
        <rFont val="Calibri"/>
      </rPr>
      <t>If no warning will be provided, this is a finding.</t>
    </r>
  </si>
  <si>
    <t>V-235176</t>
  </si>
  <si>
    <r>
      <rPr>
        <sz val="11"/>
        <rFont val="Calibri"/>
      </rPr>
      <t>The MySQL Database Server 8.0 must provide an immediate real-time alert to appropriate support staff of all audit log failures.</t>
    </r>
  </si>
  <si>
    <r>
      <rPr>
        <sz val="11"/>
        <color rgb="FF000000"/>
        <rFont val="Calibri"/>
      </rPr>
      <t>Configure the system to provide immediate real-time alerts to appropriate support staff when an audit log failure occurs.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</si>
  <si>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The appropriate support staff include, at a minimum, the Information System Security Officer (ISSO) and the database administrator (DBA)/system administrator (SA).</t>
    </r>
    <r>
      <rPr>
        <sz val="11"/>
        <color rgb="FF000000"/>
        <rFont val="Calibri"/>
      </rPr>
      <t xml:space="preserve">
</t>
    </r>
    <r>
      <rPr>
        <sz val="11"/>
        <color rgb="FF000000"/>
        <rFont val="Calibri"/>
      </rPr>
      <t>A failure of database auditing will result in either the database continuing to function without auditing or in a complete halt to database operations. When audit processing fails, appropriate personnel must be alerted immediately to avoid further downtime or unaudited transactions.</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</si>
  <si>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Review MySQL Server settings, OS, or third-party logging software settings to determine whether a real-time alert will be sent to the appropriate personnel when auditing fails for any reason.</t>
    </r>
    <r>
      <rPr>
        <sz val="11"/>
        <color rgb="FF000000"/>
        <rFont val="Calibri"/>
      </rPr>
      <t xml:space="preserve">
</t>
    </r>
    <r>
      <rPr>
        <sz val="11"/>
        <color rgb="FF000000"/>
        <rFont val="Calibri"/>
      </rPr>
      <t>If real-time alerts are not sent upon auditing failure, this is a finding.</t>
    </r>
  </si>
  <si>
    <t>V-235177</t>
  </si>
  <si>
    <r>
      <rPr>
        <sz val="11"/>
        <rFont val="Calibri"/>
      </rPr>
      <t>The MySQL Database Server 8.0 must prohibit the use of cached authenticators after an organization-defined time period.</t>
    </r>
  </si>
  <si>
    <r>
      <rPr>
        <sz val="11"/>
        <color rgb="FF000000"/>
        <rFont val="Calibri"/>
      </rPr>
      <t>Modify system settings to implement the organization-defined limit on the lifetime of cached authenticators.</t>
    </r>
    <r>
      <rPr>
        <sz val="11"/>
        <color rgb="FF000000"/>
        <rFont val="Calibri"/>
      </rPr>
      <t xml:space="preserve">
</t>
    </r>
    <r>
      <rPr>
        <sz val="11"/>
        <color rgb="FF000000"/>
        <rFont val="Calibri"/>
      </rPr>
      <t>Configure the MySQL server for GSSAPI/Kerberos LDAP authentication plugin to use the GSSAPI/Kerberos authentication method.</t>
    </r>
    <r>
      <rPr>
        <sz val="11"/>
        <color rgb="FF000000"/>
        <rFont val="Calibri"/>
      </rPr>
      <t xml:space="preserve">
</t>
    </r>
    <r>
      <rPr>
        <sz val="11"/>
        <color rgb="FF000000"/>
        <rFont val="Calibri"/>
      </rPr>
      <t>Following is an example of plugin-related settings the server my.cnf file might contain:</t>
    </r>
    <r>
      <rPr>
        <sz val="11"/>
        <color rgb="FF000000"/>
        <rFont val="Calibri"/>
      </rPr>
      <t xml:space="preserve">
</t>
    </r>
    <r>
      <rPr>
        <sz val="11"/>
        <color rgb="FF000000"/>
        <rFont val="Calibri"/>
      </rPr>
      <t>[mysqld]</t>
    </r>
    <r>
      <rPr>
        <sz val="11"/>
        <color rgb="FF000000"/>
        <rFont val="Calibri"/>
      </rPr>
      <t xml:space="preserve">
</t>
    </r>
    <r>
      <rPr>
        <sz val="11"/>
        <color rgb="FF000000"/>
        <rFont val="Calibri"/>
      </rPr>
      <t>plugin-load-add=authentication_ldap_sasl.so</t>
    </r>
    <r>
      <rPr>
        <sz val="11"/>
        <color rgb="FF000000"/>
        <rFont val="Calibri"/>
      </rPr>
      <t xml:space="preserve">
</t>
    </r>
    <r>
      <rPr>
        <sz val="11"/>
        <color rgb="FF000000"/>
        <rFont val="Calibri"/>
      </rPr>
      <t>authentication_ldap_sasl_auth_method_name="GSSAPI"</t>
    </r>
    <r>
      <rPr>
        <sz val="11"/>
        <color rgb="FF000000"/>
        <rFont val="Calibri"/>
      </rPr>
      <t xml:space="preserve">
</t>
    </r>
    <r>
      <rPr>
        <sz val="11"/>
        <color rgb="FF000000"/>
        <rFont val="Calibri"/>
      </rPr>
      <t>authentication_ldap_sasl_server_host=198.51.100.10</t>
    </r>
    <r>
      <rPr>
        <sz val="11"/>
        <color rgb="FF000000"/>
        <rFont val="Calibri"/>
      </rPr>
      <t xml:space="preserve">
</t>
    </r>
    <r>
      <rPr>
        <sz val="11"/>
        <color rgb="FF000000"/>
        <rFont val="Calibri"/>
      </rPr>
      <t>authentication_ldap_sasl_server_port=389</t>
    </r>
    <r>
      <rPr>
        <sz val="11"/>
        <color rgb="FF000000"/>
        <rFont val="Calibri"/>
      </rPr>
      <t xml:space="preserve">
</t>
    </r>
    <r>
      <rPr>
        <sz val="11"/>
        <color rgb="FF000000"/>
        <rFont val="Calibri"/>
      </rPr>
      <t>authentication_ldap_sasl_bind_root_dn="cn=admin,cn=users,dc=MYSQL,dc=LOCAL"</t>
    </r>
    <r>
      <rPr>
        <sz val="11"/>
        <color rgb="FF000000"/>
        <rFont val="Calibri"/>
      </rPr>
      <t xml:space="preserve">
</t>
    </r>
    <r>
      <rPr>
        <sz val="11"/>
        <color rgb="FF000000"/>
        <rFont val="Calibri"/>
      </rPr>
      <t>authentication_ldap_sasl_bind_root_pwd="password"</t>
    </r>
    <r>
      <rPr>
        <sz val="11"/>
        <color rgb="FF000000"/>
        <rFont val="Calibri"/>
      </rPr>
      <t xml:space="preserve">
</t>
    </r>
    <r>
      <rPr>
        <sz val="11"/>
        <color rgb="FF000000"/>
        <rFont val="Calibri"/>
      </rPr>
      <t>authentication_ldap_sasl_bind_base_dn="cn=users,dc=MYSQL,dc=LOCAL"</t>
    </r>
    <r>
      <rPr>
        <sz val="11"/>
        <color rgb="FF000000"/>
        <rFont val="Calibri"/>
      </rPr>
      <t xml:space="preserve">
</t>
    </r>
    <r>
      <rPr>
        <sz val="11"/>
        <color rgb="FF000000"/>
        <rFont val="Calibri"/>
      </rPr>
      <t>authentication_ldap_sasl_user_search_attr="sAMAccountName"</t>
    </r>
    <r>
      <rPr>
        <sz val="11"/>
        <color rgb="FF000000"/>
        <rFont val="Calibri"/>
      </rPr>
      <t xml:space="preserve">
</t>
    </r>
    <r>
      <rPr>
        <sz val="11"/>
        <color rgb="FF000000"/>
        <rFont val="Calibri"/>
      </rPr>
      <t>Create account(s) using Kerberos Authentication.</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CREATE USER 'bredon@MYSQL.LOCAL'</t>
    </r>
    <r>
      <rPr>
        <sz val="11"/>
        <color rgb="FF000000"/>
        <rFont val="Calibri"/>
      </rPr>
      <t xml:space="preserve">
</t>
    </r>
    <r>
      <rPr>
        <sz val="11"/>
        <color rgb="FF000000"/>
        <rFont val="Calibri"/>
      </rPr>
      <t xml:space="preserve">  IDENTIFIED WITH authentication_ldap_sasl</t>
    </r>
    <r>
      <rPr>
        <sz val="11"/>
        <color rgb="FF000000"/>
        <rFont val="Calibri"/>
      </rPr>
      <t xml:space="preserve">
</t>
    </r>
    <r>
      <rPr>
        <sz val="11"/>
        <color rgb="FF000000"/>
        <rFont val="Calibri"/>
      </rPr>
      <t xml:space="preserve">  BY '#krb_grp=proxied_krb_user';</t>
    </r>
    <r>
      <rPr>
        <sz val="11"/>
        <color rgb="FF000000"/>
        <rFont val="Calibri"/>
      </rPr>
      <t xml:space="preserve">
</t>
    </r>
    <r>
      <rPr>
        <sz val="11"/>
        <color rgb="FF000000"/>
        <rFont val="Calibri"/>
      </rPr>
      <t>CREATE USER 'proxied_krb_user'</t>
    </r>
    <r>
      <rPr>
        <sz val="11"/>
        <color rgb="FF000000"/>
        <rFont val="Calibri"/>
      </rPr>
      <t xml:space="preserve">
</t>
    </r>
    <r>
      <rPr>
        <sz val="11"/>
        <color rgb="FF000000"/>
        <rFont val="Calibri"/>
      </rPr>
      <t xml:space="preserve">  IDENTIFIED WITH mysql_no_login;</t>
    </r>
    <r>
      <rPr>
        <sz val="11"/>
        <color rgb="FF000000"/>
        <rFont val="Calibri"/>
      </rPr>
      <t xml:space="preserve">
</t>
    </r>
    <r>
      <rPr>
        <sz val="11"/>
        <color rgb="FF000000"/>
        <rFont val="Calibri"/>
      </rPr>
      <t>GRANT ALL</t>
    </r>
    <r>
      <rPr>
        <sz val="11"/>
        <color rgb="FF000000"/>
        <rFont val="Calibri"/>
      </rPr>
      <t xml:space="preserve">
</t>
    </r>
    <r>
      <rPr>
        <sz val="11"/>
        <color rgb="FF000000"/>
        <rFont val="Calibri"/>
      </rPr>
      <t xml:space="preserve">  ON krb_user_db.*</t>
    </r>
    <r>
      <rPr>
        <sz val="11"/>
        <color rgb="FF000000"/>
        <rFont val="Calibri"/>
      </rPr>
      <t xml:space="preserve">
</t>
    </r>
    <r>
      <rPr>
        <sz val="11"/>
        <color rgb="FF000000"/>
        <rFont val="Calibri"/>
      </rPr>
      <t xml:space="preserve">  TO 'proxied_krb_user';</t>
    </r>
    <r>
      <rPr>
        <sz val="11"/>
        <color rgb="FF000000"/>
        <rFont val="Calibri"/>
      </rPr>
      <t xml:space="preserve">
</t>
    </r>
    <r>
      <rPr>
        <sz val="11"/>
        <color rgb="FF000000"/>
        <rFont val="Calibri"/>
      </rPr>
      <t>GRANT PROXY</t>
    </r>
    <r>
      <rPr>
        <sz val="11"/>
        <color rgb="FF000000"/>
        <rFont val="Calibri"/>
      </rPr>
      <t xml:space="preserve">
</t>
    </r>
    <r>
      <rPr>
        <sz val="11"/>
        <color rgb="FF000000"/>
        <rFont val="Calibri"/>
      </rPr>
      <t xml:space="preserve">  ON 'proxied_krb_user'</t>
    </r>
    <r>
      <rPr>
        <sz val="11"/>
        <color rgb="FF000000"/>
        <rFont val="Calibri"/>
      </rPr>
      <t xml:space="preserve">
</t>
    </r>
    <r>
      <rPr>
        <sz val="11"/>
        <color rgb="FF000000"/>
        <rFont val="Calibri"/>
      </rPr>
      <t xml:space="preserve">  TO 'bredon@MYSQL.LOCAL’;</t>
    </r>
  </si>
  <si>
    <r>
      <rPr>
        <sz val="11"/>
        <color rgb="FF000000"/>
        <rFont val="Calibri"/>
      </rPr>
      <t>If cached authentication information is out-of-date, the validity of the authentication information may be questionable.</t>
    </r>
  </si>
  <si>
    <r>
      <rPr>
        <sz val="11"/>
        <color rgb="FF000000"/>
        <rFont val="Calibri"/>
      </rPr>
      <t xml:space="preserve">Verify that the MySQL is using Kerberos Authentication.  </t>
    </r>
    <r>
      <rPr>
        <sz val="11"/>
        <color rgb="FF000000"/>
        <rFont val="Calibri"/>
      </rPr>
      <t xml:space="preserve">
</t>
    </r>
    <r>
      <rPr>
        <sz val="11"/>
        <color rgb="FF000000"/>
        <rFont val="Calibri"/>
      </rPr>
      <t>On the server:</t>
    </r>
    <r>
      <rPr>
        <sz val="11"/>
        <color rgb="FF000000"/>
        <rFont val="Calibri"/>
      </rPr>
      <t xml:space="preserve">
</t>
    </r>
    <r>
      <rPr>
        <sz val="11"/>
        <color rgb="FF000000"/>
        <rFont val="Calibri"/>
      </rPr>
      <t>SELECT PLUGIN_NAME, PLUGIN_STATUS</t>
    </r>
    <r>
      <rPr>
        <sz val="11"/>
        <color rgb="FF000000"/>
        <rFont val="Calibri"/>
      </rPr>
      <t xml:space="preserve">
</t>
    </r>
    <r>
      <rPr>
        <sz val="11"/>
        <color rgb="FF000000"/>
        <rFont val="Calibri"/>
      </rPr>
      <t xml:space="preserve">       FROM INFORMATION_SCHEMA.PLUGINS</t>
    </r>
    <r>
      <rPr>
        <sz val="11"/>
        <color rgb="FF000000"/>
        <rFont val="Calibri"/>
      </rPr>
      <t xml:space="preserve">
</t>
    </r>
    <r>
      <rPr>
        <sz val="11"/>
        <color rgb="FF000000"/>
        <rFont val="Calibri"/>
      </rPr>
      <t xml:space="preserve">       WHERE PLUGIN_NAME LIKE '%ldap%';</t>
    </r>
    <r>
      <rPr>
        <sz val="11"/>
        <color rgb="FF000000"/>
        <rFont val="Calibri"/>
      </rPr>
      <t xml:space="preserve">
</t>
    </r>
    <r>
      <rPr>
        <sz val="11"/>
        <color rgb="FF000000"/>
        <rFont val="Calibri"/>
      </rPr>
      <t>On the client(s) where Kerberos will authenticate, check how long the ticket is cached.</t>
    </r>
    <r>
      <rPr>
        <sz val="11"/>
        <color rgb="FF000000"/>
        <rFont val="Calibri"/>
      </rPr>
      <t xml:space="preserve">
</t>
    </r>
    <r>
      <rPr>
        <sz val="11"/>
        <color rgb="FF000000"/>
        <rFont val="Calibri"/>
      </rPr>
      <t>First check whether Kerberos authentication works correctly:</t>
    </r>
    <r>
      <rPr>
        <sz val="11"/>
        <color rgb="FF000000"/>
        <rFont val="Calibri"/>
      </rPr>
      <t xml:space="preserve">
</t>
    </r>
    <r>
      <rPr>
        <sz val="11"/>
        <color rgb="FF000000"/>
        <rFont val="Calibri"/>
      </rPr>
      <t>Use kinit to authenticate to Kerberos, for example.</t>
    </r>
    <r>
      <rPr>
        <sz val="11"/>
        <color rgb="FF000000"/>
        <rFont val="Calibri"/>
      </rPr>
      <t xml:space="preserve">
</t>
    </r>
    <r>
      <rPr>
        <sz val="11"/>
        <color rgb="FF000000"/>
        <rFont val="Calibri"/>
      </rPr>
      <t>kinit bredon@MYSQL.LOCAL</t>
    </r>
    <r>
      <rPr>
        <sz val="11"/>
        <color rgb="FF000000"/>
        <rFont val="Calibri"/>
      </rPr>
      <t xml:space="preserve">
</t>
    </r>
    <r>
      <rPr>
        <sz val="11"/>
        <color rgb="FF000000"/>
        <rFont val="Calibri"/>
      </rPr>
      <t>The command authenticates for the Kerberos principal named bredon@MYSQL.LOCAL. Enter the principal's password when the command prompts for it. The KDC returns a TGT that is cached on the client side for use by other Kerberos-aware applications.</t>
    </r>
    <r>
      <rPr>
        <sz val="11"/>
        <color rgb="FF000000"/>
        <rFont val="Calibri"/>
      </rPr>
      <t xml:space="preserve">
</t>
    </r>
    <r>
      <rPr>
        <sz val="11"/>
        <color rgb="FF000000"/>
        <rFont val="Calibri"/>
      </rPr>
      <t xml:space="preserve">Use klist to check whether the TGT was obtained correctly. </t>
    </r>
    <r>
      <rPr>
        <sz val="11"/>
        <color rgb="FF000000"/>
        <rFont val="Calibri"/>
      </rPr>
      <t xml:space="preserve">
</t>
    </r>
    <r>
      <rPr>
        <sz val="11"/>
        <color rgb="FF000000"/>
        <rFont val="Calibri"/>
      </rPr>
      <t>The output should be similar to this:</t>
    </r>
    <r>
      <rPr>
        <sz val="11"/>
        <color rgb="FF000000"/>
        <rFont val="Calibri"/>
      </rPr>
      <t xml:space="preserve">
</t>
    </r>
    <r>
      <rPr>
        <sz val="11"/>
        <color rgb="FF000000"/>
        <rFont val="Calibri"/>
      </rPr>
      <t>Ticket cache: FILE:/tmp/krb5cc_244306</t>
    </r>
    <r>
      <rPr>
        <sz val="11"/>
        <color rgb="FF000000"/>
        <rFont val="Calibri"/>
      </rPr>
      <t xml:space="preserve">
</t>
    </r>
    <r>
      <rPr>
        <sz val="11"/>
        <color rgb="FF000000"/>
        <rFont val="Calibri"/>
      </rPr>
      <t>Default principal: bredon@MYSQL.LOCAL</t>
    </r>
    <r>
      <rPr>
        <sz val="11"/>
        <color rgb="FF000000"/>
        <rFont val="Calibri"/>
      </rPr>
      <t xml:space="preserve">
</t>
    </r>
    <r>
      <rPr>
        <sz val="11"/>
        <color rgb="FF000000"/>
        <rFont val="Calibri"/>
      </rPr>
      <t>Valid starting                 Expires                           Service principal</t>
    </r>
    <r>
      <rPr>
        <sz val="11"/>
        <color rgb="FF000000"/>
        <rFont val="Calibri"/>
      </rPr>
      <t xml:space="preserve">
</t>
    </r>
    <r>
      <rPr>
        <sz val="11"/>
        <color rgb="FF000000"/>
        <rFont val="Calibri"/>
      </rPr>
      <t>03/23/2020 08:18:33  03/23/2020 18:18:33  krbtgt/MYSQL.LOCAL@MYSQL.LOCAL</t>
    </r>
    <r>
      <rPr>
        <sz val="11"/>
        <color rgb="FF000000"/>
        <rFont val="Calibri"/>
      </rPr>
      <t xml:space="preserve">
</t>
    </r>
    <r>
      <rPr>
        <sz val="11"/>
        <color rgb="FF000000"/>
        <rFont val="Calibri"/>
      </rPr>
      <t xml:space="preserve">If the ticket expiration time exceeds the desired maximum expiration, and Kerberos is enabled, check the LDAP server for the maximum lifetime of the Kerberos service Tickets expiration policy.  </t>
    </r>
    <r>
      <rPr>
        <sz val="11"/>
        <color rgb="FF000000"/>
        <rFont val="Calibri"/>
      </rPr>
      <t xml:space="preserve">
</t>
    </r>
    <r>
      <rPr>
        <sz val="11"/>
        <color rgb="FF000000"/>
        <rFont val="Calibri"/>
      </rPr>
      <t>If the lifetime exceeds the desired expiration time, this is a finding.</t>
    </r>
  </si>
  <si>
    <t>V-235178</t>
  </si>
  <si>
    <r>
      <rPr>
        <sz val="11"/>
        <rFont val="Calibri"/>
      </rPr>
      <t>The MySQL Database Server 8.0 must require users to reauthenticate when organization-defined circumstances or situations require reauthentication.</t>
    </r>
  </si>
  <si>
    <r>
      <rPr>
        <sz val="11"/>
        <color rgb="FF000000"/>
        <rFont val="Calibri"/>
      </rPr>
      <t>Modify and/or configure MySQL and related applications and tools so that users are always required to reauthenticate when changing role or escalating privileges.</t>
    </r>
    <r>
      <rPr>
        <sz val="11"/>
        <color rgb="FF000000"/>
        <rFont val="Calibri"/>
      </rPr>
      <t xml:space="preserve">
</t>
    </r>
    <r>
      <rPr>
        <sz val="11"/>
        <color rgb="FF000000"/>
        <rFont val="Calibri"/>
      </rPr>
      <t>To make a single user reauthenticate, the following must be present:</t>
    </r>
    <r>
      <rPr>
        <sz val="11"/>
        <color rgb="FF000000"/>
        <rFont val="Calibri"/>
      </rPr>
      <t xml:space="preserve">
</t>
    </r>
    <r>
      <rPr>
        <sz val="11"/>
        <color rgb="FF000000"/>
        <rFont val="Calibri"/>
      </rPr>
      <t>KILL CONNECTION processslist_id;</t>
    </r>
  </si>
  <si>
    <r>
      <rPr>
        <sz val="11"/>
        <color rgb="FF000000"/>
        <rFont val="Calibri"/>
      </rPr>
      <t>The DOD standard for authentication of an interactive user is the presentation of a Common Access Card (CAC) or other physical token bearing a valid, current, DOD-issued Public Key Infrastructure (PKI) certificate, coupled with a Personal Identification Number (PIN) to be entered by the user at the beginning of each session and whenever reauthentication is required.</t>
    </r>
    <r>
      <rPr>
        <sz val="11"/>
        <color rgb="FF000000"/>
        <rFont val="Calibri"/>
      </rPr>
      <t xml:space="preserve">
</t>
    </r>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applications provide the capability to change security roles or escalate the functional capability of the application, it is critical the user reauthenticate.</t>
    </r>
    <r>
      <rPr>
        <sz val="11"/>
        <color rgb="FF000000"/>
        <rFont val="Calibri"/>
      </rPr>
      <t xml:space="preserve">
</t>
    </r>
    <r>
      <rPr>
        <sz val="11"/>
        <color rgb="FF000000"/>
        <rFont val="Calibri"/>
      </rPr>
      <t>In addition to the reauthentication requirements associated with session locks, organizations may require reauthentication of individuals and/or devices in other situations, including (but not limited to) the following circumstances:</t>
    </r>
    <r>
      <rPr>
        <sz val="11"/>
        <color rgb="FF000000"/>
        <rFont val="Calibri"/>
      </rPr>
      <t xml:space="preserve">
</t>
    </r>
    <r>
      <rPr>
        <sz val="11"/>
        <color rgb="FF000000"/>
        <rFont val="Calibri"/>
      </rPr>
      <t xml:space="preserve">(i) When authenticators change; </t>
    </r>
    <r>
      <rPr>
        <sz val="11"/>
        <color rgb="FF000000"/>
        <rFont val="Calibri"/>
      </rPr>
      <t xml:space="preserve">
</t>
    </r>
    <r>
      <rPr>
        <sz val="11"/>
        <color rgb="FF000000"/>
        <rFont val="Calibri"/>
      </rPr>
      <t xml:space="preserve">(ii) When roles change; </t>
    </r>
    <r>
      <rPr>
        <sz val="11"/>
        <color rgb="FF000000"/>
        <rFont val="Calibri"/>
      </rPr>
      <t xml:space="preserve">
</t>
    </r>
    <r>
      <rPr>
        <sz val="11"/>
        <color rgb="FF000000"/>
        <rFont val="Calibri"/>
      </rPr>
      <t xml:space="preserve">(iii) When security categories of information systems change; </t>
    </r>
    <r>
      <rPr>
        <sz val="11"/>
        <color rgb="FF000000"/>
        <rFont val="Calibri"/>
      </rPr>
      <t xml:space="preserve">
</t>
    </r>
    <r>
      <rPr>
        <sz val="11"/>
        <color rgb="FF000000"/>
        <rFont val="Calibri"/>
      </rPr>
      <t xml:space="preserve">(iv) When the execution of privileged functions occurs; </t>
    </r>
    <r>
      <rPr>
        <sz val="11"/>
        <color rgb="FF000000"/>
        <rFont val="Calibri"/>
      </rPr>
      <t xml:space="preserve">
</t>
    </r>
    <r>
      <rPr>
        <sz val="11"/>
        <color rgb="FF000000"/>
        <rFont val="Calibri"/>
      </rPr>
      <t>(v) After a fixed period of time; or</t>
    </r>
    <r>
      <rPr>
        <sz val="11"/>
        <color rgb="FF000000"/>
        <rFont val="Calibri"/>
      </rPr>
      <t xml:space="preserve">
</t>
    </r>
    <r>
      <rPr>
        <sz val="11"/>
        <color rgb="FF000000"/>
        <rFont val="Calibri"/>
      </rPr>
      <t>(vi) Periodically.</t>
    </r>
    <r>
      <rPr>
        <sz val="11"/>
        <color rgb="FF000000"/>
        <rFont val="Calibri"/>
      </rPr>
      <t xml:space="preserve">
</t>
    </r>
    <r>
      <rPr>
        <sz val="11"/>
        <color rgb="FF000000"/>
        <rFont val="Calibri"/>
      </rPr>
      <t>Within the DOD, the minimum circumstances requiring reauthentication are privilege escalation and role changes.</t>
    </r>
  </si>
  <si>
    <r>
      <rPr>
        <sz val="11"/>
        <color rgb="FF000000"/>
        <rFont val="Calibri"/>
      </rPr>
      <t>Determine all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an existing connection must be present:</t>
    </r>
    <r>
      <rPr>
        <sz val="11"/>
        <color rgb="FF000000"/>
        <rFont val="Calibri"/>
      </rPr>
      <t xml:space="preserve">
</t>
    </r>
    <r>
      <rPr>
        <sz val="11"/>
        <color rgb="FF000000"/>
        <rFont val="Calibri"/>
      </rPr>
      <t>To search for a specific user:</t>
    </r>
    <r>
      <rPr>
        <sz val="11"/>
        <color rgb="FF000000"/>
        <rFont val="Calibri"/>
      </rPr>
      <t xml:space="preserve">
</t>
    </r>
    <r>
      <rPr>
        <sz val="11"/>
        <color rgb="FF000000"/>
        <rFont val="Calibri"/>
      </rPr>
      <t>SELECT * FROM information_schema.PROCESSLIST where user ='&lt;name&gt; and host like '%';</t>
    </r>
    <r>
      <rPr>
        <sz val="11"/>
        <color rgb="FF000000"/>
        <rFont val="Calibri"/>
      </rPr>
      <t xml:space="preserve">
</t>
    </r>
    <r>
      <rPr>
        <sz val="11"/>
        <color rgb="FF000000"/>
        <rFont val="Calibri"/>
      </rPr>
      <t>To review all  connections:</t>
    </r>
    <r>
      <rPr>
        <sz val="11"/>
        <color rgb="FF000000"/>
        <rFont val="Calibri"/>
      </rPr>
      <t xml:space="preserve">
</t>
    </r>
    <r>
      <rPr>
        <sz val="11"/>
        <color rgb="FF000000"/>
        <rFont val="Calibri"/>
      </rPr>
      <t>SELECT * FROM INFORMATION_SCHEMA.PROCESSLIST;</t>
    </r>
    <r>
      <rPr>
        <sz val="11"/>
        <color rgb="FF000000"/>
        <rFont val="Calibri"/>
      </rPr>
      <t xml:space="preserve">
</t>
    </r>
    <r>
      <rPr>
        <sz val="11"/>
        <color rgb="FF000000"/>
        <rFont val="Calibri"/>
      </rPr>
      <t>Note the ID(s) (processlist_id) of the connection(s) for the user that must reauthenticate.</t>
    </r>
    <r>
      <rPr>
        <sz val="11"/>
        <color rgb="FF000000"/>
        <rFont val="Calibri"/>
      </rPr>
      <t xml:space="preserve">
</t>
    </r>
    <r>
      <rPr>
        <sz val="11"/>
        <color rgb="FF000000"/>
        <rFont val="Calibri"/>
      </rPr>
      <t>To make a user reauthenticate, run the following for each ID returned above (as they can have multiple connections):</t>
    </r>
    <r>
      <rPr>
        <sz val="11"/>
        <color rgb="FF000000"/>
        <rFont val="Calibri"/>
      </rPr>
      <t xml:space="preserve">
</t>
    </r>
    <r>
      <rPr>
        <sz val="11"/>
        <color rgb="FF000000"/>
        <rFont val="Calibri"/>
      </rPr>
      <t>KILL CONNECTION processslist_id;</t>
    </r>
    <r>
      <rPr>
        <sz val="11"/>
        <color rgb="FF000000"/>
        <rFont val="Calibri"/>
      </rPr>
      <t xml:space="preserve">
</t>
    </r>
    <r>
      <rPr>
        <sz val="11"/>
        <color rgb="FF000000"/>
        <rFont val="Calibri"/>
      </rPr>
      <t>If the provided SQL does not force reauthentication, this is a finding.</t>
    </r>
  </si>
  <si>
    <t>V-235179</t>
  </si>
  <si>
    <r>
      <rPr>
        <sz val="11"/>
        <rFont val="Calibri"/>
      </rPr>
      <t>The MySQL Database Server 8.0 must enforce discretionary access control policies, as defined by the data owner, over defined subjects and objects.</t>
    </r>
  </si>
  <si>
    <r>
      <rPr>
        <sz val="11"/>
        <color rgb="FF000000"/>
        <rFont val="Calibri"/>
      </rPr>
      <t>To correct object ownership:</t>
    </r>
    <r>
      <rPr>
        <sz val="11"/>
        <color rgb="FF000000"/>
        <rFont val="Calibri"/>
      </rPr>
      <t xml:space="preserve">
</t>
    </r>
    <r>
      <rPr>
        <sz val="11"/>
        <color rgb="FF000000"/>
        <rFont val="Calibri"/>
      </rPr>
      <t>To revoke any unauthorized permissions:</t>
    </r>
    <r>
      <rPr>
        <sz val="11"/>
        <color rgb="FF000000"/>
        <rFont val="Calibri"/>
      </rPr>
      <t xml:space="preserve">
</t>
    </r>
    <r>
      <rPr>
        <sz val="11"/>
        <color rgb="FF000000"/>
        <rFont val="Calibri"/>
      </rPr>
      <t>REVOKE</t>
    </r>
    <r>
      <rPr>
        <sz val="11"/>
        <color rgb="FF000000"/>
        <rFont val="Calibri"/>
      </rPr>
      <t xml:space="preserve">
</t>
    </r>
    <r>
      <rPr>
        <sz val="11"/>
        <color rgb="FF000000"/>
        <rFont val="Calibri"/>
      </rPr>
      <t xml:space="preserve">    priv_type [(column_list)]</t>
    </r>
    <r>
      <rPr>
        <sz val="11"/>
        <color rgb="FF000000"/>
        <rFont val="Calibri"/>
      </rPr>
      <t xml:space="preserve">
</t>
    </r>
    <r>
      <rPr>
        <sz val="11"/>
        <color rgb="FF000000"/>
        <rFont val="Calibri"/>
      </rPr>
      <t xml:space="preserve">      [, priv_type [(column_list)]] ...</t>
    </r>
    <r>
      <rPr>
        <sz val="11"/>
        <color rgb="FF000000"/>
        <rFont val="Calibri"/>
      </rPr>
      <t xml:space="preserve">
</t>
    </r>
    <r>
      <rPr>
        <sz val="11"/>
        <color rgb="FF000000"/>
        <rFont val="Calibri"/>
      </rPr>
      <t xml:space="preserve">    ON [object_type] priv_level</t>
    </r>
    <r>
      <rPr>
        <sz val="11"/>
        <color rgb="FF000000"/>
        <rFont val="Calibri"/>
      </rPr>
      <t xml:space="preserve">
</t>
    </r>
    <r>
      <rPr>
        <sz val="11"/>
        <color rgb="FF000000"/>
        <rFont val="Calibri"/>
      </rPr>
      <t xml:space="preserve">    FROM user_or_role [, user_or_role] ...</t>
    </r>
    <r>
      <rPr>
        <sz val="11"/>
        <color rgb="FF000000"/>
        <rFont val="Calibri"/>
      </rPr>
      <t xml:space="preserve">
</t>
    </r>
    <r>
      <rPr>
        <sz val="11"/>
        <color rgb="FF000000"/>
        <rFont val="Calibri"/>
      </rPr>
      <t>REVOKE ALL [PRIVILEGES], GRANT OPTION</t>
    </r>
    <r>
      <rPr>
        <sz val="11"/>
        <color rgb="FF000000"/>
        <rFont val="Calibri"/>
      </rPr>
      <t xml:space="preserve">
</t>
    </r>
    <r>
      <rPr>
        <sz val="11"/>
        <color rgb="FF000000"/>
        <rFont val="Calibri"/>
      </rPr>
      <t xml:space="preserve">    FROM user_or_role [, user_or_role] ...</t>
    </r>
    <r>
      <rPr>
        <sz val="11"/>
        <color rgb="FF000000"/>
        <rFont val="Calibri"/>
      </rPr>
      <t xml:space="preserve">
</t>
    </r>
    <r>
      <rPr>
        <sz val="11"/>
        <color rgb="FF000000"/>
        <rFont val="Calibri"/>
      </rPr>
      <t>REVOKE PROXY ON user_or_role</t>
    </r>
    <r>
      <rPr>
        <sz val="11"/>
        <color rgb="FF000000"/>
        <rFont val="Calibri"/>
      </rPr>
      <t xml:space="preserve">
</t>
    </r>
    <r>
      <rPr>
        <sz val="11"/>
        <color rgb="FF000000"/>
        <rFont val="Calibri"/>
      </rPr>
      <t xml:space="preserve">    FROM user_or_role [, user_or_role] ...</t>
    </r>
    <r>
      <rPr>
        <sz val="11"/>
        <color rgb="FF000000"/>
        <rFont val="Calibri"/>
      </rPr>
      <t xml:space="preserve">
</t>
    </r>
    <r>
      <rPr>
        <sz val="11"/>
        <color rgb="FF000000"/>
        <rFont val="Calibri"/>
      </rPr>
      <t>REVOKE role [, role ] ...</t>
    </r>
    <r>
      <rPr>
        <sz val="11"/>
        <color rgb="FF000000"/>
        <rFont val="Calibri"/>
      </rPr>
      <t xml:space="preserve">
</t>
    </r>
    <r>
      <rPr>
        <sz val="11"/>
        <color rgb="FF000000"/>
        <rFont val="Calibri"/>
      </rPr>
      <t xml:space="preserve">    FROM user_or_role [, user_or_role ] ...</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</si>
  <si>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table permissions.</t>
    </r>
    <r>
      <rPr>
        <sz val="11"/>
        <color rgb="FF000000"/>
        <rFont val="Calibri"/>
      </rPr>
      <t xml:space="preserve">
</t>
    </r>
    <r>
      <rPr>
        <sz val="11"/>
        <color rgb="FF000000"/>
        <rFont val="Calibri"/>
      </rPr>
      <t xml:space="preserve">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t>
    </r>
    <r>
      <rPr>
        <sz val="11"/>
        <color rgb="FF000000"/>
        <rFont val="Calibri"/>
      </rPr>
      <t xml:space="preserve">
</t>
    </r>
    <r>
      <rPr>
        <sz val="11"/>
        <color rgb="FF000000"/>
        <rFont val="Calibri"/>
      </rPr>
      <t xml:space="preserve">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
    </r>
    <r>
      <rPr>
        <sz val="11"/>
        <color rgb="FF000000"/>
        <rFont val="Calibri"/>
      </rPr>
      <t xml:space="preserve">
</t>
    </r>
    <r>
      <rPr>
        <sz val="11"/>
        <color rgb="FF000000"/>
        <rFont val="Calibri"/>
      </rPr>
      <t>The policy is bounded by the information system boundary. Once the information is passed outside of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</si>
  <si>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Use the following query to discover database object access rights:</t>
    </r>
    <r>
      <rPr>
        <sz val="11"/>
        <color rgb="FF000000"/>
        <rFont val="Calibri"/>
      </rPr>
      <t xml:space="preserve">
</t>
    </r>
    <r>
      <rPr>
        <sz val="11"/>
        <color rgb="FF000000"/>
        <rFont val="Calibri"/>
      </rPr>
      <t>Users with DDL rights on database objects</t>
    </r>
    <r>
      <rPr>
        <sz val="11"/>
        <color rgb="FF000000"/>
        <rFont val="Calibri"/>
      </rPr>
      <t xml:space="preserve">
</t>
    </r>
    <r>
      <rPr>
        <sz val="11"/>
        <color rgb="FF000000"/>
        <rFont val="Calibri"/>
      </rPr>
      <t>At Instance Level</t>
    </r>
    <r>
      <rPr>
        <sz val="11"/>
        <color rgb="FF000000"/>
        <rFont val="Calibri"/>
      </rPr>
      <t xml:space="preserve">
</t>
    </r>
    <r>
      <rPr>
        <sz val="11"/>
        <color rgb="FF000000"/>
        <rFont val="Calibri"/>
      </rPr>
      <t>SELECT *</t>
    </r>
    <r>
      <rPr>
        <sz val="11"/>
        <color rgb="FF000000"/>
        <rFont val="Calibri"/>
      </rPr>
      <t xml:space="preserve">
</t>
    </r>
    <r>
      <rPr>
        <sz val="11"/>
        <color rgb="FF000000"/>
        <rFont val="Calibri"/>
      </rPr>
      <t>FROM `mysql`.`user`</t>
    </r>
    <r>
      <rPr>
        <sz val="11"/>
        <color rgb="FF000000"/>
        <rFont val="Calibri"/>
      </rPr>
      <t xml:space="preserve">
</t>
    </r>
    <r>
      <rPr>
        <sz val="11"/>
        <color rgb="FF000000"/>
        <rFont val="Calibri"/>
      </rPr>
      <t>WHERE  (`mysql`.`user`.`user` not like 'mysql.%')  AND (</t>
    </r>
    <r>
      <rPr>
        <sz val="11"/>
        <color rgb="FF000000"/>
        <rFont val="Calibri"/>
      </rPr>
      <t xml:space="preserve">
</t>
    </r>
    <r>
      <rPr>
        <sz val="11"/>
        <color rgb="FF000000"/>
        <rFont val="Calibri"/>
      </rPr>
      <t xml:space="preserve">    `user`.`Create_priv` = 'Y' OR</t>
    </r>
    <r>
      <rPr>
        <sz val="11"/>
        <color rgb="FF000000"/>
        <rFont val="Calibri"/>
      </rPr>
      <t xml:space="preserve">
</t>
    </r>
    <r>
      <rPr>
        <sz val="11"/>
        <color rgb="FF000000"/>
        <rFont val="Calibri"/>
      </rPr>
      <t xml:space="preserve">    `user`.`Drop_priv` = 'Y' OR</t>
    </r>
    <r>
      <rPr>
        <sz val="11"/>
        <color rgb="FF000000"/>
        <rFont val="Calibri"/>
      </rPr>
      <t xml:space="preserve">
</t>
    </r>
    <r>
      <rPr>
        <sz val="11"/>
        <color rgb="FF000000"/>
        <rFont val="Calibri"/>
      </rPr>
      <t xml:space="preserve">    `user`.`Grant_priv` = 'Y' OR</t>
    </r>
    <r>
      <rPr>
        <sz val="11"/>
        <color rgb="FF000000"/>
        <rFont val="Calibri"/>
      </rPr>
      <t xml:space="preserve">
</t>
    </r>
    <r>
      <rPr>
        <sz val="11"/>
        <color rgb="FF000000"/>
        <rFont val="Calibri"/>
      </rPr>
      <t xml:space="preserve">    `user`.`References_priv` = 'Y' OR</t>
    </r>
    <r>
      <rPr>
        <sz val="11"/>
        <color rgb="FF000000"/>
        <rFont val="Calibri"/>
      </rPr>
      <t xml:space="preserve">
</t>
    </r>
    <r>
      <rPr>
        <sz val="11"/>
        <color rgb="FF000000"/>
        <rFont val="Calibri"/>
      </rPr>
      <t xml:space="preserve">    `user`.`Index_priv` = 'Y' OR</t>
    </r>
    <r>
      <rPr>
        <sz val="11"/>
        <color rgb="FF000000"/>
        <rFont val="Calibri"/>
      </rPr>
      <t xml:space="preserve">
</t>
    </r>
    <r>
      <rPr>
        <sz val="11"/>
        <color rgb="FF000000"/>
        <rFont val="Calibri"/>
      </rPr>
      <t xml:space="preserve">    `user`.`Alter_priv` = 'Y' OR</t>
    </r>
    <r>
      <rPr>
        <sz val="11"/>
        <color rgb="FF000000"/>
        <rFont val="Calibri"/>
      </rPr>
      <t xml:space="preserve">
</t>
    </r>
    <r>
      <rPr>
        <sz val="11"/>
        <color rgb="FF000000"/>
        <rFont val="Calibri"/>
      </rPr>
      <t xml:space="preserve">    `user`.`Super_priv` = 'Y' OR</t>
    </r>
    <r>
      <rPr>
        <sz val="11"/>
        <color rgb="FF000000"/>
        <rFont val="Calibri"/>
      </rPr>
      <t xml:space="preserve">
</t>
    </r>
    <r>
      <rPr>
        <sz val="11"/>
        <color rgb="FF000000"/>
        <rFont val="Calibri"/>
      </rPr>
      <t xml:space="preserve">    `user`.`Execute_priv` = 'Y' OR</t>
    </r>
    <r>
      <rPr>
        <sz val="11"/>
        <color rgb="FF000000"/>
        <rFont val="Calibri"/>
      </rPr>
      <t xml:space="preserve">
</t>
    </r>
    <r>
      <rPr>
        <sz val="11"/>
        <color rgb="FF000000"/>
        <rFont val="Calibri"/>
      </rPr>
      <t xml:space="preserve">    `user`.`Create_view_priv` = 'Y' OR</t>
    </r>
    <r>
      <rPr>
        <sz val="11"/>
        <color rgb="FF000000"/>
        <rFont val="Calibri"/>
      </rPr>
      <t xml:space="preserve">
</t>
    </r>
    <r>
      <rPr>
        <sz val="11"/>
        <color rgb="FF000000"/>
        <rFont val="Calibri"/>
      </rPr>
      <t xml:space="preserve">    `user`.`Create_routine_priv` = 'Y' OR</t>
    </r>
    <r>
      <rPr>
        <sz val="11"/>
        <color rgb="FF000000"/>
        <rFont val="Calibri"/>
      </rPr>
      <t xml:space="preserve">
</t>
    </r>
    <r>
      <rPr>
        <sz val="11"/>
        <color rgb="FF000000"/>
        <rFont val="Calibri"/>
      </rPr>
      <t xml:space="preserve">    `user`.`Alter_routine_priv` = 'Y' OR</t>
    </r>
    <r>
      <rPr>
        <sz val="11"/>
        <color rgb="FF000000"/>
        <rFont val="Calibri"/>
      </rPr>
      <t xml:space="preserve">
</t>
    </r>
    <r>
      <rPr>
        <sz val="11"/>
        <color rgb="FF000000"/>
        <rFont val="Calibri"/>
      </rPr>
      <t xml:space="preserve">    `user`.`Create_user_priv` = 'Y' OR</t>
    </r>
    <r>
      <rPr>
        <sz val="11"/>
        <color rgb="FF000000"/>
        <rFont val="Calibri"/>
      </rPr>
      <t xml:space="preserve">
</t>
    </r>
    <r>
      <rPr>
        <sz val="11"/>
        <color rgb="FF000000"/>
        <rFont val="Calibri"/>
      </rPr>
      <t xml:space="preserve">    `user`.`Event_priv` = 'Y' OR</t>
    </r>
    <r>
      <rPr>
        <sz val="11"/>
        <color rgb="FF000000"/>
        <rFont val="Calibri"/>
      </rPr>
      <t xml:space="preserve">
</t>
    </r>
    <r>
      <rPr>
        <sz val="11"/>
        <color rgb="FF000000"/>
        <rFont val="Calibri"/>
      </rPr>
      <t xml:space="preserve">    `user`.`Trigger_priv` = 'Y' OR</t>
    </r>
    <r>
      <rPr>
        <sz val="11"/>
        <color rgb="FF000000"/>
        <rFont val="Calibri"/>
      </rPr>
      <t xml:space="preserve">
</t>
    </r>
    <r>
      <rPr>
        <sz val="11"/>
        <color rgb="FF000000"/>
        <rFont val="Calibri"/>
      </rPr>
      <t xml:space="preserve">    `user`.`Create_role_priv` = 'Y' OR</t>
    </r>
    <r>
      <rPr>
        <sz val="11"/>
        <color rgb="FF000000"/>
        <rFont val="Calibri"/>
      </rPr>
      <t xml:space="preserve">
</t>
    </r>
    <r>
      <rPr>
        <sz val="11"/>
        <color rgb="FF000000"/>
        <rFont val="Calibri"/>
      </rPr>
      <t xml:space="preserve">    `user`.`Drop_role_priv` = 'Y') ;</t>
    </r>
    <r>
      <rPr>
        <sz val="11"/>
        <color rgb="FF000000"/>
        <rFont val="Calibri"/>
      </rPr>
      <t xml:space="preserve">
</t>
    </r>
    <r>
      <rPr>
        <sz val="11"/>
        <color rgb="FF000000"/>
        <rFont val="Calibri"/>
      </rPr>
      <t>At DB/Schema Level - Users with DDL rights on database objects</t>
    </r>
    <r>
      <rPr>
        <sz val="11"/>
        <color rgb="FF000000"/>
        <rFont val="Calibri"/>
      </rPr>
      <t xml:space="preserve">
</t>
    </r>
    <r>
      <rPr>
        <sz val="11"/>
        <color rgb="FF000000"/>
        <rFont val="Calibri"/>
      </rPr>
      <t>Ensure only administrative users are returned in the result set.</t>
    </r>
    <r>
      <rPr>
        <sz val="11"/>
        <color rgb="FF000000"/>
        <rFont val="Calibri"/>
      </rPr>
      <t xml:space="preserve">
</t>
    </r>
    <r>
      <rPr>
        <sz val="11"/>
        <color rgb="FF000000"/>
        <rFont val="Calibri"/>
      </rPr>
      <t>SELECT * FROM mysql.db where</t>
    </r>
    <r>
      <rPr>
        <sz val="11"/>
        <color rgb="FF000000"/>
        <rFont val="Calibri"/>
      </rPr>
      <t xml:space="preserve">
</t>
    </r>
    <r>
      <rPr>
        <sz val="11"/>
        <color rgb="FF000000"/>
        <rFont val="Calibri"/>
      </rPr>
      <t xml:space="preserve">    (`db`.`Grant_priv` = 'Y' OR</t>
    </r>
    <r>
      <rPr>
        <sz val="11"/>
        <color rgb="FF000000"/>
        <rFont val="Calibri"/>
      </rPr>
      <t xml:space="preserve">
</t>
    </r>
    <r>
      <rPr>
        <sz val="11"/>
        <color rgb="FF000000"/>
        <rFont val="Calibri"/>
      </rPr>
      <t xml:space="preserve">    `db`.`References_priv`= 'Y' OR</t>
    </r>
    <r>
      <rPr>
        <sz val="11"/>
        <color rgb="FF000000"/>
        <rFont val="Calibri"/>
      </rPr>
      <t xml:space="preserve">
</t>
    </r>
    <r>
      <rPr>
        <sz val="11"/>
        <color rgb="FF000000"/>
        <rFont val="Calibri"/>
      </rPr>
      <t xml:space="preserve">    `db`.`Index_priv`= 'Y' OR</t>
    </r>
    <r>
      <rPr>
        <sz val="11"/>
        <color rgb="FF000000"/>
        <rFont val="Calibri"/>
      </rPr>
      <t xml:space="preserve">
</t>
    </r>
    <r>
      <rPr>
        <sz val="11"/>
        <color rgb="FF000000"/>
        <rFont val="Calibri"/>
      </rPr>
      <t xml:space="preserve">    `db`.`Alter_priv`= 'Y' OR</t>
    </r>
    <r>
      <rPr>
        <sz val="11"/>
        <color rgb="FF000000"/>
        <rFont val="Calibri"/>
      </rPr>
      <t xml:space="preserve">
</t>
    </r>
    <r>
      <rPr>
        <sz val="11"/>
        <color rgb="FF000000"/>
        <rFont val="Calibri"/>
      </rPr>
      <t xml:space="preserve">    `db`.`Create_tmp_table_priv`= 'Y' OR</t>
    </r>
    <r>
      <rPr>
        <sz val="11"/>
        <color rgb="FF000000"/>
        <rFont val="Calibri"/>
      </rPr>
      <t xml:space="preserve">
</t>
    </r>
    <r>
      <rPr>
        <sz val="11"/>
        <color rgb="FF000000"/>
        <rFont val="Calibri"/>
      </rPr>
      <t xml:space="preserve">    `db`.`Lock_tables_priv`= 'Y' OR</t>
    </r>
    <r>
      <rPr>
        <sz val="11"/>
        <color rgb="FF000000"/>
        <rFont val="Calibri"/>
      </rPr>
      <t xml:space="preserve">
</t>
    </r>
    <r>
      <rPr>
        <sz val="11"/>
        <color rgb="FF000000"/>
        <rFont val="Calibri"/>
      </rPr>
      <t xml:space="preserve">    `db`.`Create_view_priv`= 'Y' OR</t>
    </r>
    <r>
      <rPr>
        <sz val="11"/>
        <color rgb="FF000000"/>
        <rFont val="Calibri"/>
      </rPr>
      <t xml:space="preserve">
</t>
    </r>
    <r>
      <rPr>
        <sz val="11"/>
        <color rgb="FF000000"/>
        <rFont val="Calibri"/>
      </rPr>
      <t xml:space="preserve">    `db`.`Show_view_priv`= 'Y' OR</t>
    </r>
    <r>
      <rPr>
        <sz val="11"/>
        <color rgb="FF000000"/>
        <rFont val="Calibri"/>
      </rPr>
      <t xml:space="preserve">
</t>
    </r>
    <r>
      <rPr>
        <sz val="11"/>
        <color rgb="FF000000"/>
        <rFont val="Calibri"/>
      </rPr>
      <t xml:space="preserve">    `db`.`Create_routine_priv`= 'Y' OR</t>
    </r>
    <r>
      <rPr>
        <sz val="11"/>
        <color rgb="FF000000"/>
        <rFont val="Calibri"/>
      </rPr>
      <t xml:space="preserve">
</t>
    </r>
    <r>
      <rPr>
        <sz val="11"/>
        <color rgb="FF000000"/>
        <rFont val="Calibri"/>
      </rPr>
      <t xml:space="preserve">    `db`.`Alter_routine_priv`= 'Y' OR</t>
    </r>
    <r>
      <rPr>
        <sz val="11"/>
        <color rgb="FF000000"/>
        <rFont val="Calibri"/>
      </rPr>
      <t xml:space="preserve">
</t>
    </r>
    <r>
      <rPr>
        <sz val="11"/>
        <color rgb="FF000000"/>
        <rFont val="Calibri"/>
      </rPr>
      <t xml:space="preserve">    `db`.`Execute_priv`= 'Y' OR</t>
    </r>
    <r>
      <rPr>
        <sz val="11"/>
        <color rgb="FF000000"/>
        <rFont val="Calibri"/>
      </rPr>
      <t xml:space="preserve">
</t>
    </r>
    <r>
      <rPr>
        <sz val="11"/>
        <color rgb="FF000000"/>
        <rFont val="Calibri"/>
      </rPr>
      <t xml:space="preserve">    `db`.`Event_priv`= 'Y' OR</t>
    </r>
    <r>
      <rPr>
        <sz val="11"/>
        <color rgb="FF000000"/>
        <rFont val="Calibri"/>
      </rPr>
      <t xml:space="preserve">
</t>
    </r>
    <r>
      <rPr>
        <sz val="11"/>
        <color rgb="FF000000"/>
        <rFont val="Calibri"/>
      </rPr>
      <t xml:space="preserve">    `db`.`Trigger_priv`) and user not like 'mysql.%';</t>
    </r>
    <r>
      <rPr>
        <sz val="11"/>
        <color rgb="FF000000"/>
        <rFont val="Calibri"/>
      </rPr>
      <t xml:space="preserve">
</t>
    </r>
    <r>
      <rPr>
        <sz val="11"/>
        <color rgb="FF000000"/>
        <rFont val="Calibri"/>
      </rPr>
      <t>Ensure only administrative users are returned in the result set.</t>
    </r>
    <r>
      <rPr>
        <sz val="11"/>
        <color rgb="FF000000"/>
        <rFont val="Calibri"/>
      </rPr>
      <t xml:space="preserve">
</t>
    </r>
    <r>
      <rPr>
        <sz val="11"/>
        <color rgb="FF000000"/>
        <rFont val="Calibri"/>
      </rPr>
      <t>Use the following query to discover database users who have been delegated the right to grant permissions to other users:</t>
    </r>
    <r>
      <rPr>
        <sz val="11"/>
        <color rgb="FF000000"/>
        <rFont val="Calibri"/>
      </rPr>
      <t xml:space="preserve">
</t>
    </r>
    <r>
      <rPr>
        <sz val="11"/>
        <color rgb="FF000000"/>
        <rFont val="Calibri"/>
      </rPr>
      <t>Execute the following SQL statements to audit this setting:</t>
    </r>
    <r>
      <rPr>
        <sz val="11"/>
        <color rgb="FF000000"/>
        <rFont val="Calibri"/>
      </rPr>
      <t xml:space="preserve">
</t>
    </r>
    <r>
      <rPr>
        <sz val="11"/>
        <color rgb="FF000000"/>
        <rFont val="Calibri"/>
      </rPr>
      <t>SELECT `USER_PRIVILEGES`.`GRANTEE`,</t>
    </r>
    <r>
      <rPr>
        <sz val="11"/>
        <color rgb="FF000000"/>
        <rFont val="Calibri"/>
      </rPr>
      <t xml:space="preserve">
</t>
    </r>
    <r>
      <rPr>
        <sz val="11"/>
        <color rgb="FF000000"/>
        <rFont val="Calibri"/>
      </rPr>
      <t xml:space="preserve">    `USER_PRIVILEGES`.`TABLE_CATALOG`,</t>
    </r>
    <r>
      <rPr>
        <sz val="11"/>
        <color rgb="FF000000"/>
        <rFont val="Calibri"/>
      </rPr>
      <t xml:space="preserve">
</t>
    </r>
    <r>
      <rPr>
        <sz val="11"/>
        <color rgb="FF000000"/>
        <rFont val="Calibri"/>
      </rPr>
      <t xml:space="preserve">    `USER_PRIVILEGES`.`PRIVILEGE_TYPE`,</t>
    </r>
    <r>
      <rPr>
        <sz val="11"/>
        <color rgb="FF000000"/>
        <rFont val="Calibri"/>
      </rPr>
      <t xml:space="preserve">
</t>
    </r>
    <r>
      <rPr>
        <sz val="11"/>
        <color rgb="FF000000"/>
        <rFont val="Calibri"/>
      </rPr>
      <t xml:space="preserve">    `USER_PRIVILEGES`.`IS_GRANTABLE`</t>
    </r>
    <r>
      <rPr>
        <sz val="11"/>
        <color rgb="FF000000"/>
        <rFont val="Calibri"/>
      </rPr>
      <t xml:space="preserve">
</t>
    </r>
    <r>
      <rPr>
        <sz val="11"/>
        <color rgb="FF000000"/>
        <rFont val="Calibri"/>
      </rPr>
      <t>FROM `information_schema`.`USER_PRIVILEGES`</t>
    </r>
    <r>
      <rPr>
        <sz val="11"/>
        <color rgb="FF000000"/>
        <rFont val="Calibri"/>
      </rPr>
      <t xml:space="preserve">
</t>
    </r>
    <r>
      <rPr>
        <sz val="11"/>
        <color rgb="FF000000"/>
        <rFont val="Calibri"/>
      </rPr>
      <t>where `USER_PRIVILEGES`.`IS_GRANTABLE`='YES';</t>
    </r>
    <r>
      <rPr>
        <sz val="11"/>
        <color rgb="FF000000"/>
        <rFont val="Calibri"/>
      </rPr>
      <t xml:space="preserve">
</t>
    </r>
    <r>
      <rPr>
        <sz val="11"/>
        <color rgb="FF000000"/>
        <rFont val="Calibri"/>
      </rPr>
      <t>Ensure only administrative users are returned in the result set.</t>
    </r>
    <r>
      <rPr>
        <sz val="11"/>
        <color rgb="FF000000"/>
        <rFont val="Calibri"/>
      </rPr>
      <t xml:space="preserve">
</t>
    </r>
    <r>
      <rPr>
        <sz val="11"/>
        <color rgb="FF000000"/>
        <rFont val="Calibri"/>
      </rPr>
      <t>If any of these rights are not documented and authorized, this is a finding.</t>
    </r>
  </si>
  <si>
    <t>V-235180</t>
  </si>
  <si>
    <r>
      <rPr>
        <sz val="11"/>
        <rFont val="Calibri"/>
      </rPr>
      <t>Execution of software modules (to include stored procedures, functions, and triggers) with elevated privileges must be restricted to necessary cases only.</t>
    </r>
  </si>
  <si>
    <r>
      <rPr>
        <sz val="11"/>
        <color rgb="FF000000"/>
        <rFont val="Calibri"/>
      </rPr>
      <t>Remove any procedures that are not authorized.</t>
    </r>
    <r>
      <rPr>
        <sz val="11"/>
        <color rgb="FF000000"/>
        <rFont val="Calibri"/>
      </rPr>
      <t xml:space="preserve">
</t>
    </r>
    <r>
      <rPr>
        <sz val="11"/>
        <color rgb="FF000000"/>
        <rFont val="Calibri"/>
      </rPr>
      <t xml:space="preserve">Drop the procedure or function using </t>
    </r>
    <r>
      <rPr>
        <sz val="11"/>
        <color rgb="FF000000"/>
        <rFont val="Calibri"/>
      </rPr>
      <t xml:space="preserve">
</t>
    </r>
    <r>
      <rPr>
        <sz val="11"/>
        <color rgb="FF000000"/>
        <rFont val="Calibri"/>
      </rPr>
      <t>DROP PROCEDURE &lt;proc_name&gt;;</t>
    </r>
    <r>
      <rPr>
        <sz val="11"/>
        <color rgb="FF000000"/>
        <rFont val="Calibri"/>
      </rPr>
      <t xml:space="preserve">
</t>
    </r>
    <r>
      <rPr>
        <sz val="11"/>
        <color rgb="FF000000"/>
        <rFont val="Calibri"/>
      </rPr>
      <t>DROP FUNCTION &lt;function_name&gt;;</t>
    </r>
  </si>
  <si>
    <r>
      <rPr>
        <sz val="11"/>
        <color rgb="FF000000"/>
        <rFont val="Calibri"/>
      </rPr>
      <t>In certain situations, to provide required functionality, a Database Management System (DBMS) needs to execute internal logic (stored procedures, functions, triggers, etc.) and/or external code modules with elevated privileges. However, if the privileges required for execution are at a higher level than the privileges assigned to organizational users invoking the functionality applications/programs, those users are indirectly provided with greater privileges than assigned by organizations.</t>
    </r>
    <r>
      <rPr>
        <sz val="11"/>
        <color rgb="FF000000"/>
        <rFont val="Calibri"/>
      </rPr>
      <t xml:space="preserve">
</t>
    </r>
    <r>
      <rPr>
        <sz val="11"/>
        <color rgb="FF000000"/>
        <rFont val="Calibri"/>
      </rPr>
      <t>Privilege elevation must be utilized only where necessary and protected from misuse.</t>
    </r>
  </si>
  <si>
    <r>
      <rPr>
        <sz val="11"/>
        <color rgb="FF000000"/>
        <rFont val="Calibri"/>
      </rPr>
      <t xml:space="preserve">Review the server documentation to obtain a listing of accounts used for executing external processes. Execute the following query to obtain a listing of accounts currently configured for use by external processes. </t>
    </r>
    <r>
      <rPr>
        <sz val="11"/>
        <color rgb="FF000000"/>
        <rFont val="Calibri"/>
      </rPr>
      <t xml:space="preserve">
</t>
    </r>
    <r>
      <rPr>
        <sz val="11"/>
        <color rgb="FF000000"/>
        <rFont val="Calibri"/>
      </rPr>
      <t>SHOW PROCEDURE STATUS where security_type &lt;&gt; 'INVOKER';</t>
    </r>
    <r>
      <rPr>
        <sz val="11"/>
        <color rgb="FF000000"/>
        <rFont val="Calibri"/>
      </rPr>
      <t xml:space="preserve">
</t>
    </r>
    <r>
      <rPr>
        <sz val="11"/>
        <color rgb="FF000000"/>
        <rFont val="Calibri"/>
      </rPr>
      <t>SHOW FUNCTION STATUS where security_type &lt;&gt; 'INVOKER';</t>
    </r>
    <r>
      <rPr>
        <sz val="11"/>
        <color rgb="FF000000"/>
        <rFont val="Calibri"/>
      </rPr>
      <t xml:space="preserve">
</t>
    </r>
    <r>
      <rPr>
        <sz val="11"/>
        <color rgb="FF000000"/>
        <rFont val="Calibri"/>
      </rPr>
      <t>If DEFINER accounts are returned that are not documented and authorized, this is a finding.</t>
    </r>
    <r>
      <rPr>
        <sz val="11"/>
        <color rgb="FF000000"/>
        <rFont val="Calibri"/>
      </rPr>
      <t xml:space="preserve">
</t>
    </r>
    <r>
      <rPr>
        <sz val="11"/>
        <color rgb="FF000000"/>
        <rFont val="Calibri"/>
      </rPr>
      <t>If elevation of MySQL privileges using DEFINER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</si>
  <si>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V-235181</t>
  </si>
  <si>
    <r>
      <rPr>
        <sz val="11"/>
        <rFont val="Calibri"/>
      </rPr>
      <t>The MySQL Database Server 8.0 must prevent non-privileged users from executing privileged functions, to include disabling, circumventing, or altering implemented security safeguards/countermeasures.</t>
    </r>
  </si>
  <si>
    <r>
      <rPr>
        <sz val="11"/>
        <color rgb="FF000000"/>
        <rFont val="Calibri"/>
      </rPr>
      <t xml:space="preserve">Preventing non-privileged users from executing privileged functions mitigates the risk that unauthorized individuals or processes may gain unnecessary access to information or privileges. </t>
    </r>
    <r>
      <rPr>
        <sz val="11"/>
        <color rgb="FF000000"/>
        <rFont val="Calibri"/>
      </rPr>
      <t xml:space="preserve">
</t>
    </r>
    <r>
      <rPr>
        <sz val="11"/>
        <color rgb="FF000000"/>
        <rFont val="Calibri"/>
      </rPr>
      <t>System documentation should include a definition of the functionality considered privileged.</t>
    </r>
    <r>
      <rPr>
        <sz val="11"/>
        <color rgb="FF000000"/>
        <rFont val="Calibri"/>
      </rPr>
      <t xml:space="preserve">
</t>
    </r>
    <r>
      <rPr>
        <sz val="11"/>
        <color rgb="FF000000"/>
        <rFont val="Calibri"/>
      </rPr>
      <t>Depending on circumstances, privileged functions can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r>
      <rPr>
        <sz val="11"/>
        <color rgb="FF000000"/>
        <rFont val="Calibri"/>
      </rPr>
      <t xml:space="preserve">
</t>
    </r>
    <r>
      <rPr>
        <sz val="11"/>
        <color rgb="FF000000"/>
        <rFont val="Calibri"/>
      </rPr>
      <t xml:space="preserve">A privileged function in the Database Management System (DBMS)/database context is any operation that modifies the structure of the database, its built-in logic, or its security settings. This would include all Data Definition Language (DDL) statements and all security-related statements. In a SQL environment, it encompasses, but is not necessarily limited to: </t>
    </r>
    <r>
      <rPr>
        <sz val="11"/>
        <color rgb="FF000000"/>
        <rFont val="Calibri"/>
      </rPr>
      <t xml:space="preserve">
</t>
    </r>
    <r>
      <rPr>
        <sz val="11"/>
        <color rgb="FF000000"/>
        <rFont val="Calibri"/>
      </rPr>
      <t>CREATE</t>
    </r>
    <r>
      <rPr>
        <sz val="11"/>
        <color rgb="FF000000"/>
        <rFont val="Calibri"/>
      </rPr>
      <t xml:space="preserve">
</t>
    </r>
    <r>
      <rPr>
        <sz val="11"/>
        <color rgb="FF000000"/>
        <rFont val="Calibri"/>
      </rPr>
      <t>ALTER</t>
    </r>
    <r>
      <rPr>
        <sz val="11"/>
        <color rgb="FF000000"/>
        <rFont val="Calibri"/>
      </rPr>
      <t xml:space="preserve">
</t>
    </r>
    <r>
      <rPr>
        <sz val="11"/>
        <color rgb="FF000000"/>
        <rFont val="Calibri"/>
      </rPr>
      <t>DROP</t>
    </r>
    <r>
      <rPr>
        <sz val="11"/>
        <color rgb="FF000000"/>
        <rFont val="Calibri"/>
      </rPr>
      <t xml:space="preserve">
</t>
    </r>
    <r>
      <rPr>
        <sz val="11"/>
        <color rgb="FF000000"/>
        <rFont val="Calibri"/>
      </rPr>
      <t>GRANT</t>
    </r>
    <r>
      <rPr>
        <sz val="11"/>
        <color rgb="FF000000"/>
        <rFont val="Calibri"/>
      </rPr>
      <t xml:space="preserve">
</t>
    </r>
    <r>
      <rPr>
        <sz val="11"/>
        <color rgb="FF000000"/>
        <rFont val="Calibri"/>
      </rPr>
      <t>REVOKE</t>
    </r>
    <r>
      <rPr>
        <sz val="11"/>
        <color rgb="FF000000"/>
        <rFont val="Calibri"/>
      </rPr>
      <t xml:space="preserve">
</t>
    </r>
    <r>
      <rPr>
        <sz val="11"/>
        <color rgb="FF000000"/>
        <rFont val="Calibri"/>
      </rPr>
      <t>DENY</t>
    </r>
    <r>
      <rPr>
        <sz val="11"/>
        <color rgb="FF000000"/>
        <rFont val="Calibri"/>
      </rPr>
      <t xml:space="preserve">
</t>
    </r>
    <r>
      <rPr>
        <sz val="11"/>
        <color rgb="FF000000"/>
        <rFont val="Calibri"/>
      </rPr>
      <t>There may also be Data Manipulation Language (DML) statements that, subject to context, should be regarded as privileged. Possible examples include:</t>
    </r>
    <r>
      <rPr>
        <sz val="11"/>
        <color rgb="FF000000"/>
        <rFont val="Calibri"/>
      </rPr>
      <t xml:space="preserve">
</t>
    </r>
    <r>
      <rPr>
        <sz val="11"/>
        <color rgb="FF000000"/>
        <rFont val="Calibri"/>
      </rPr>
      <t>TRUNCATE TABLE;</t>
    </r>
    <r>
      <rPr>
        <sz val="11"/>
        <color rgb="FF000000"/>
        <rFont val="Calibri"/>
      </rPr>
      <t xml:space="preserve">
</t>
    </r>
    <r>
      <rPr>
        <sz val="11"/>
        <color rgb="FF000000"/>
        <rFont val="Calibri"/>
      </rPr>
      <t>DELETE, or</t>
    </r>
    <r>
      <rPr>
        <sz val="11"/>
        <color rgb="FF000000"/>
        <rFont val="Calibri"/>
      </rPr>
      <t xml:space="preserve">
</t>
    </r>
    <r>
      <rPr>
        <sz val="11"/>
        <color rgb="FF000000"/>
        <rFont val="Calibri"/>
      </rPr>
      <t>DELETE affecting more than n rows, for some n, or</t>
    </r>
    <r>
      <rPr>
        <sz val="11"/>
        <color rgb="FF000000"/>
        <rFont val="Calibri"/>
      </rPr>
      <t xml:space="preserve">
</t>
    </r>
    <r>
      <rPr>
        <sz val="11"/>
        <color rgb="FF000000"/>
        <rFont val="Calibri"/>
      </rPr>
      <t>DELETE without a WHERE clause;</t>
    </r>
    <r>
      <rPr>
        <sz val="11"/>
        <color rgb="FF000000"/>
        <rFont val="Calibri"/>
      </rPr>
      <t xml:space="preserve">
</t>
    </r>
    <r>
      <rPr>
        <sz val="11"/>
        <color rgb="FF000000"/>
        <rFont val="Calibri"/>
      </rPr>
      <t>UPDATE or</t>
    </r>
    <r>
      <rPr>
        <sz val="11"/>
        <color rgb="FF000000"/>
        <rFont val="Calibri"/>
      </rPr>
      <t xml:space="preserve">
</t>
    </r>
    <r>
      <rPr>
        <sz val="11"/>
        <color rgb="FF000000"/>
        <rFont val="Calibri"/>
      </rPr>
      <t>UPDATE affecting more than n rows, for some n, or</t>
    </r>
    <r>
      <rPr>
        <sz val="11"/>
        <color rgb="FF000000"/>
        <rFont val="Calibri"/>
      </rPr>
      <t xml:space="preserve">
</t>
    </r>
    <r>
      <rPr>
        <sz val="11"/>
        <color rgb="FF000000"/>
        <rFont val="Calibri"/>
      </rPr>
      <t>UPDATE without a WHERE clause;</t>
    </r>
    <r>
      <rPr>
        <sz val="11"/>
        <color rgb="FF000000"/>
        <rFont val="Calibri"/>
      </rPr>
      <t xml:space="preserve">
</t>
    </r>
    <r>
      <rPr>
        <sz val="11"/>
        <color rgb="FF000000"/>
        <rFont val="Calibri"/>
      </rPr>
      <t>any SELECT, INSERT, UPDATE, or DELETE to an application-defined security table executed by other than a security principal.</t>
    </r>
    <r>
      <rPr>
        <sz val="11"/>
        <color rgb="FF000000"/>
        <rFont val="Calibri"/>
      </rPr>
      <t xml:space="preserve">
</t>
    </r>
    <r>
      <rPr>
        <sz val="11"/>
        <color rgb="FF000000"/>
        <rFont val="Calibri"/>
      </rPr>
      <t>Depending on the capabilities of the DBMS and the design of the database and associated applications, the prevention of unauthorized use of privileged functions may be achieved by means of DBMS security features, database triggers, other mechanisms, or a combination of these.</t>
    </r>
  </si>
  <si>
    <r>
      <rPr>
        <sz val="11"/>
        <color rgb="FF000000"/>
        <rFont val="Calibri"/>
      </rPr>
      <t xml:space="preserve">Review the server documentation to obtain a listing of accounts used for executing external processes. Execute the following query to obtain a listing of accounts currently configured for use by external processes. </t>
    </r>
    <r>
      <rPr>
        <sz val="11"/>
        <color rgb="FF000000"/>
        <rFont val="Calibri"/>
      </rPr>
      <t xml:space="preserve">
</t>
    </r>
    <r>
      <rPr>
        <sz val="11"/>
        <color rgb="FF000000"/>
        <rFont val="Calibri"/>
      </rPr>
      <t>SHOW PROCEDURE STATUS where security_type &lt;&gt; 'INVOKER';</t>
    </r>
    <r>
      <rPr>
        <sz val="11"/>
        <color rgb="FF000000"/>
        <rFont val="Calibri"/>
      </rPr>
      <t xml:space="preserve">
</t>
    </r>
    <r>
      <rPr>
        <sz val="11"/>
        <color rgb="FF000000"/>
        <rFont val="Calibri"/>
      </rPr>
      <t>SHOW FUNCTION STATUS where security_type &lt;&gt; 'INVOKER';</t>
    </r>
    <r>
      <rPr>
        <sz val="11"/>
        <color rgb="FF000000"/>
        <rFont val="Calibri"/>
      </rPr>
      <t xml:space="preserve">
</t>
    </r>
    <r>
      <rPr>
        <sz val="11"/>
        <color rgb="FF000000"/>
        <rFont val="Calibri"/>
      </rPr>
      <t>If DEFINER accounts are returned that are not documented and authorized, this is a finding.</t>
    </r>
    <r>
      <rPr>
        <sz val="11"/>
        <color rgb="FF000000"/>
        <rFont val="Calibri"/>
      </rPr>
      <t xml:space="preserve">
</t>
    </r>
    <r>
      <rPr>
        <sz val="11"/>
        <color rgb="FF000000"/>
        <rFont val="Calibri"/>
      </rPr>
      <t>If elevation of MySQL privileges using DEFINER is documented, but not implemented as described in the documentation, this is a finding.</t>
    </r>
    <r>
      <rPr>
        <sz val="11"/>
        <color rgb="FF000000"/>
        <rFont val="Calibri"/>
      </rPr>
      <t xml:space="preserve">
</t>
    </r>
    <r>
      <rPr>
        <sz val="11"/>
        <color rgb="FF000000"/>
        <rFont val="Calibri"/>
      </rPr>
      <t>If the privilege-elevation logic can be invoked in ways other than intended, or in contexts other than intended, or by subjects/principals other than intended, this is a finding.</t>
    </r>
  </si>
  <si>
    <t>V-235182</t>
  </si>
  <si>
    <r>
      <rPr>
        <sz val="11"/>
        <rFont val="Calibri"/>
      </rPr>
      <t>The MySQL Database Server 8.0 must associate organization-defined types of security labels having organization-defined security label values with information in storage.</t>
    </r>
  </si>
  <si>
    <r>
      <rPr>
        <sz val="11"/>
        <color rgb="FF000000"/>
        <rFont val="Calibri"/>
      </rPr>
      <t>Deploy MySQL Views and Stored Procedures or a third-party software, or add custom data structures, data elements, and application code, to provide reliable security labeling of information in storage.</t>
    </r>
  </si>
  <si>
    <r>
      <rPr>
        <sz val="11"/>
        <color rgb="FF000000"/>
        <rFont val="Calibri"/>
      </rPr>
      <t>Without the association of security labels to information, there is no basis for the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r>
      <rPr>
        <sz val="11"/>
        <color rgb="FF000000"/>
        <rFont val="Calibri"/>
      </rPr>
      <t xml:space="preserve">
</t>
    </r>
    <r>
      <rPr>
        <sz val="11"/>
        <color rgb="FF000000"/>
        <rFont val="Calibri"/>
      </rPr>
      <t>For MySQL, a view or stored procedures can limit access to only selected columns of the base table. A view can provide value-based security for the information in a table. To use a view requires appropriate privileges only for the view itself. The user need not be given privileges on base objects underlying the view.</t>
    </r>
  </si>
  <si>
    <r>
      <rPr>
        <sz val="11"/>
        <color rgb="FF000000"/>
        <rFont val="Calibri"/>
      </rPr>
      <t>If security labeling is not required, this is not a finding.</t>
    </r>
    <r>
      <rPr>
        <sz val="11"/>
        <color rgb="FF000000"/>
        <rFont val="Calibri"/>
      </rPr>
      <t xml:space="preserve">
</t>
    </r>
    <r>
      <rPr>
        <sz val="11"/>
        <color rgb="FF000000"/>
        <rFont val="Calibri"/>
      </rPr>
      <t xml:space="preserve">For data that have been labeled with a column indicating data is classified read-only views can be created and secured via access privileges such that a user can only view the data that have a specific tag or tags (e.g., user [x] can only view records that are labeled with the tag of classified). </t>
    </r>
    <r>
      <rPr>
        <sz val="11"/>
        <color rgb="FF000000"/>
        <rFont val="Calibri"/>
      </rPr>
      <t xml:space="preserve">
</t>
    </r>
    <r>
      <rPr>
        <sz val="11"/>
        <color rgb="FF000000"/>
        <rFont val="Calibri"/>
      </rPr>
      <t>If security labeling requirements have been specified, but neither a third-party solution nor a MySQL Views and Stored Procedures are used to implement row level security solution is implemented that reliably maintains labels on information in storage, this is a finding.</t>
    </r>
  </si>
  <si>
    <t>V-235183</t>
  </si>
  <si>
    <r>
      <rPr>
        <sz val="11"/>
        <rFont val="Calibri"/>
      </rPr>
      <t>The MySQL Database Server 8.0 must associate organization-defined types of security labels having organization-defined security label values with information in process.</t>
    </r>
  </si>
  <si>
    <r>
      <rPr>
        <sz val="11"/>
        <color rgb="FF000000"/>
        <rFont val="Calibri"/>
      </rPr>
      <t>Deploy MySQL Views and Stored Procedures or a third-party software, or add custom data structures, data elements and application code, to provide reliable security labeling of information in storage.</t>
    </r>
  </si>
  <si>
    <r>
      <rPr>
        <sz val="11"/>
        <color rgb="FF000000"/>
        <rFont val="Calibri"/>
      </rPr>
      <t>Without the association of security labels to information, there is no basis for the Database Management System (DBMS) to make security-related access-control decisions.</t>
    </r>
    <r>
      <rPr>
        <sz val="11"/>
        <color rgb="FF000000"/>
        <rFont val="Calibri"/>
      </rPr>
      <t xml:space="preserve">
</t>
    </r>
    <r>
      <rPr>
        <sz val="11"/>
        <color rgb="FF000000"/>
        <rFont val="Calibri"/>
      </rPr>
      <t xml:space="preserve">Security labels are abstractions representing the basic properties or characteristics of an entity (e.g., subjects and objects) with respect to safeguarding information. </t>
    </r>
    <r>
      <rPr>
        <sz val="11"/>
        <color rgb="FF000000"/>
        <rFont val="Calibri"/>
      </rPr>
      <t xml:space="preserve">
</t>
    </r>
    <r>
      <rPr>
        <sz val="11"/>
        <color rgb="FF000000"/>
        <rFont val="Calibri"/>
      </rPr>
      <t xml:space="preserve">These labels are typically associated with internal data structures (e.g., tables, rows) within the database and are used to enable the implementation of access control and flow control policies, reflect special dissemination, handling or distribution instructions, or support other aspects of the information security policy. </t>
    </r>
    <r>
      <rPr>
        <sz val="11"/>
        <color rgb="FF000000"/>
        <rFont val="Calibri"/>
      </rPr>
      <t xml:space="preserve">
</t>
    </r>
    <r>
      <rPr>
        <sz val="11"/>
        <color rgb="FF000000"/>
        <rFont val="Calibri"/>
      </rPr>
      <t>One example includes marking data as classified or FOUO. These security labels may be assigned manually or during data processing, but, either way, it is imperative these assignments are maintained while the data is in storage. If the security labels are lost when the data is stored, there is the risk of a data compromise.</t>
    </r>
    <r>
      <rPr>
        <sz val="11"/>
        <color rgb="FF000000"/>
        <rFont val="Calibri"/>
      </rPr>
      <t xml:space="preserve">
</t>
    </r>
    <r>
      <rPr>
        <sz val="11"/>
        <color rgb="FF000000"/>
        <rFont val="Calibri"/>
      </rPr>
      <t>The mechanism used to support security labeling may be a feature of the DBMS product, a third-party product, or custom application code.</t>
    </r>
    <r>
      <rPr>
        <sz val="11"/>
        <color rgb="FF000000"/>
        <rFont val="Calibri"/>
      </rPr>
      <t xml:space="preserve">
</t>
    </r>
    <r>
      <rPr>
        <sz val="11"/>
        <color rgb="FF000000"/>
        <rFont val="Calibri"/>
      </rPr>
      <t>For MySQL, a view or stored procedures can limit access to only selected columns of the base table. A view can provide value-based security for the information in a table. To use a view requires appropriate privileges only for the view itself. The user need not be given privileges on base objects underlying the view.</t>
    </r>
  </si>
  <si>
    <r>
      <rPr>
        <sz val="11"/>
        <color rgb="FF000000"/>
        <rFont val="Calibri"/>
      </rPr>
      <t>If security labeling is not required, this is not a finding.</t>
    </r>
    <r>
      <rPr>
        <sz val="11"/>
        <color rgb="FF000000"/>
        <rFont val="Calibri"/>
      </rPr>
      <t xml:space="preserve">
</t>
    </r>
    <r>
      <rPr>
        <sz val="11"/>
        <color rgb="FF000000"/>
        <rFont val="Calibri"/>
      </rPr>
      <t xml:space="preserve">If security labeling requirements have been specified, check for a MySQL solution using views and Stored Procedures to implement a row-level security solution that reliably maintains labels on information in storage. </t>
    </r>
    <r>
      <rPr>
        <sz val="11"/>
        <color rgb="FF000000"/>
        <rFont val="Calibri"/>
      </rPr>
      <t xml:space="preserve">
</t>
    </r>
    <r>
      <rPr>
        <sz val="11"/>
        <color rgb="FF000000"/>
        <rFont val="Calibri"/>
      </rPr>
      <t xml:space="preserve">For data that have been labeled with a column indicating data is classified read-only, views can be created and secured via access privileges such that a user should only be able to view the data that have a specific tag or tags (e.g., user [x] can only view records that are labeled with the tag of classified). </t>
    </r>
    <r>
      <rPr>
        <sz val="11"/>
        <color rgb="FF000000"/>
        <rFont val="Calibri"/>
      </rPr>
      <t xml:space="preserve">
</t>
    </r>
    <r>
      <rPr>
        <sz val="11"/>
        <color rgb="FF000000"/>
        <rFont val="Calibri"/>
      </rPr>
      <t>If a MySQL solution through the use of views and stored procedures or a third party solution does not exist, this is a finding.</t>
    </r>
  </si>
  <si>
    <t>V-235184</t>
  </si>
  <si>
    <r>
      <rPr>
        <sz val="11"/>
        <rFont val="Calibri"/>
      </rPr>
      <t>The MySQL Database Server 8.0 must associate organization-defined types of security labels having organization-defined security label values with information in transmission.</t>
    </r>
  </si>
  <si>
    <r>
      <rPr>
        <sz val="11"/>
        <color rgb="FF000000"/>
        <rFont val="Calibri"/>
      </rPr>
      <t>If security labeling is not required, this is not a finding.</t>
    </r>
    <r>
      <rPr>
        <sz val="11"/>
        <color rgb="FF000000"/>
        <rFont val="Calibri"/>
      </rPr>
      <t xml:space="preserve">
</t>
    </r>
    <r>
      <rPr>
        <sz val="11"/>
        <color rgb="FF000000"/>
        <rFont val="Calibri"/>
      </rPr>
      <t xml:space="preserve">If security labeling requirements have been specified, check for a MySQL solution using views and Stored Procedures to implement a row-level security solution that reliably maintains labels on information in storage. </t>
    </r>
    <r>
      <rPr>
        <sz val="11"/>
        <color rgb="FF000000"/>
        <rFont val="Calibri"/>
      </rPr>
      <t xml:space="preserve">
</t>
    </r>
    <r>
      <rPr>
        <sz val="11"/>
        <color rgb="FF000000"/>
        <rFont val="Calibri"/>
      </rPr>
      <t xml:space="preserve">For data that have been labeled with a column indicating data is classified read-only, views can be created and secured via access privileges such that a user can only view the data that have a specific tag or tags (e.g., user [x] can only view records that are labeled with the tag of classified). </t>
    </r>
    <r>
      <rPr>
        <sz val="11"/>
        <color rgb="FF000000"/>
        <rFont val="Calibri"/>
      </rPr>
      <t xml:space="preserve">
</t>
    </r>
    <r>
      <rPr>
        <sz val="11"/>
        <color rgb="FF000000"/>
        <rFont val="Calibri"/>
      </rPr>
      <t>If a MySQL solution through the use of views and stored procedures or a third party solution does not exist, this is a finding.</t>
    </r>
  </si>
  <si>
    <t>V-235185</t>
  </si>
  <si>
    <r>
      <rPr>
        <sz val="11"/>
        <rFont val="Calibri"/>
      </rPr>
      <t>The MySQL Database Server 8.0 must automatically terminate a user session after organization-defined conditions or trigger events requiring session disconnect.</t>
    </r>
  </si>
  <si>
    <r>
      <rPr>
        <sz val="11"/>
        <color rgb="FF000000"/>
        <rFont val="Calibri"/>
      </rPr>
      <t xml:space="preserve">This addresses the termination of user-initiated logical sessions in contrast to the termination of network connections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 </t>
    </r>
    <r>
      <rPr>
        <sz val="11"/>
        <color rgb="FF000000"/>
        <rFont val="Calibri"/>
      </rPr>
      <t xml:space="preserve">
</t>
    </r>
    <r>
      <rPr>
        <sz val="11"/>
        <color rgb="FF000000"/>
        <rFont val="Calibri"/>
      </rPr>
      <t xml:space="preserve">Session termination ends all processes associated with a user's logical session except those batch processes/jobs that are specifically created by the user (i.e., session owner) to continue after the session is terminated. </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cases where the system owner, data owner, or organization requires additional assurance.</t>
    </r>
    <r>
      <rPr>
        <sz val="11"/>
        <color rgb="FF000000"/>
        <rFont val="Calibri"/>
      </rPr>
      <t xml:space="preserve">
</t>
    </r>
    <r>
      <rPr>
        <sz val="11"/>
        <color rgb="FF000000"/>
        <rFont val="Calibri"/>
      </rPr>
      <t>Each connection to mysqld runs in a separate thread. Kill a connection by killing the connections thread with the KILL processlist_id statement.</t>
    </r>
    <r>
      <rPr>
        <sz val="11"/>
        <color rgb="FF000000"/>
        <rFont val="Calibri"/>
      </rPr>
      <t xml:space="preserve">
</t>
    </r>
    <r>
      <rPr>
        <sz val="11"/>
        <color rgb="FF000000"/>
        <rFont val="Calibri"/>
      </rPr>
      <t>Thread processlist identifiers can be determined from the ID column of the INFORMATION_SCHEMA PROCESSLIST table, the Id column of SHOW PROCESSLIST output, and the PROCESSLIST_ID column of the Performance Schema threads table.</t>
    </r>
  </si>
  <si>
    <r>
      <rPr>
        <sz val="11"/>
        <color rgb="FF000000"/>
        <rFont val="Calibri"/>
      </rPr>
      <t>Review system documentation to obtain the organization's definition of circumstances requiring automatic session termination. If the documentation explicitly states that such termination is not required or is prohibited, this is not a finding.</t>
    </r>
    <r>
      <rPr>
        <sz val="11"/>
        <color rgb="FF000000"/>
        <rFont val="Calibri"/>
      </rPr>
      <t xml:space="preserve">
</t>
    </r>
    <r>
      <rPr>
        <sz val="11"/>
        <color rgb="FF000000"/>
        <rFont val="Calibri"/>
      </rPr>
      <t>Determine the situations where a user must reauthenticate. Check if the mechanisms that handle such situations use the following SQL:</t>
    </r>
    <r>
      <rPr>
        <sz val="11"/>
        <color rgb="FF000000"/>
        <rFont val="Calibri"/>
      </rPr>
      <t xml:space="preserve">
</t>
    </r>
    <r>
      <rPr>
        <sz val="11"/>
        <color rgb="FF000000"/>
        <rFont val="Calibri"/>
      </rPr>
      <t>To make a single user reauthenticate, an existing connection must be present:</t>
    </r>
    <r>
      <rPr>
        <sz val="11"/>
        <color rgb="FF000000"/>
        <rFont val="Calibri"/>
      </rPr>
      <t xml:space="preserve">
</t>
    </r>
    <r>
      <rPr>
        <sz val="11"/>
        <color rgb="FF000000"/>
        <rFont val="Calibri"/>
      </rPr>
      <t>To search for a specific user:</t>
    </r>
    <r>
      <rPr>
        <sz val="11"/>
        <color rgb="FF000000"/>
        <rFont val="Calibri"/>
      </rPr>
      <t xml:space="preserve">
</t>
    </r>
    <r>
      <rPr>
        <sz val="11"/>
        <color rgb="FF000000"/>
        <rFont val="Calibri"/>
      </rPr>
      <t>SELECT * FROM information_schema.PROCESSLIST where user ='&lt;name&gt; and host like '%';</t>
    </r>
    <r>
      <rPr>
        <sz val="11"/>
        <color rgb="FF000000"/>
        <rFont val="Calibri"/>
      </rPr>
      <t xml:space="preserve">
</t>
    </r>
    <r>
      <rPr>
        <sz val="11"/>
        <color rgb="FF000000"/>
        <rFont val="Calibri"/>
      </rPr>
      <t>To review all connections:</t>
    </r>
    <r>
      <rPr>
        <sz val="11"/>
        <color rgb="FF000000"/>
        <rFont val="Calibri"/>
      </rPr>
      <t xml:space="preserve">
</t>
    </r>
    <r>
      <rPr>
        <sz val="11"/>
        <color rgb="FF000000"/>
        <rFont val="Calibri"/>
      </rPr>
      <t>SELECT * FROM INFORMATION_SCHEMA.PROCESSLIST;</t>
    </r>
    <r>
      <rPr>
        <sz val="11"/>
        <color rgb="FF000000"/>
        <rFont val="Calibri"/>
      </rPr>
      <t xml:space="preserve">
</t>
    </r>
    <r>
      <rPr>
        <sz val="11"/>
        <color rgb="FF000000"/>
        <rFont val="Calibri"/>
      </rPr>
      <t>Note the ID(s) (processlist_id) of the connection(s) for the user that must reauthenticate.</t>
    </r>
    <r>
      <rPr>
        <sz val="11"/>
        <color rgb="FF000000"/>
        <rFont val="Calibri"/>
      </rPr>
      <t xml:space="preserve">
</t>
    </r>
    <r>
      <rPr>
        <sz val="11"/>
        <color rgb="FF000000"/>
        <rFont val="Calibri"/>
      </rPr>
      <t>To make a user reauthenticate, run the following for each ID returned above (as they can have multiple connections).</t>
    </r>
    <r>
      <rPr>
        <sz val="11"/>
        <color rgb="FF000000"/>
        <rFont val="Calibri"/>
      </rPr>
      <t xml:space="preserve">
</t>
    </r>
    <r>
      <rPr>
        <sz val="11"/>
        <color rgb="FF000000"/>
        <rFont val="Calibri"/>
      </rPr>
      <t>KILL CONNECTION processslist_id;</t>
    </r>
    <r>
      <rPr>
        <sz val="11"/>
        <color rgb="FF000000"/>
        <rFont val="Calibri"/>
      </rPr>
      <t xml:space="preserve">
</t>
    </r>
    <r>
      <rPr>
        <sz val="11"/>
        <color rgb="FF000000"/>
        <rFont val="Calibri"/>
      </rPr>
      <t>If the provided SQL does not force reauthentication, this is a finding.</t>
    </r>
  </si>
  <si>
    <t>V-235186</t>
  </si>
  <si>
    <r>
      <rPr>
        <sz val="11"/>
        <rFont val="Calibri"/>
      </rPr>
      <t>The MySQL Database Server 8.0 must maintain the confidentiality and integrity of information during preparation for transmission.</t>
    </r>
  </si>
  <si>
    <r>
      <rPr>
        <sz val="11"/>
        <color rgb="FF000000"/>
        <rFont val="Calibri"/>
      </rPr>
      <t xml:space="preserve">Turn on require_secure_transport. In this mode the server permits only TCP/IP connections encrypted using TLS/SSL, or connections that use a socket file (on UNIX) or shared memory (on Windows). </t>
    </r>
    <r>
      <rPr>
        <sz val="11"/>
        <color rgb="FF000000"/>
        <rFont val="Calibri"/>
      </rPr>
      <t xml:space="preserve">
</t>
    </r>
    <r>
      <rPr>
        <sz val="11"/>
        <color rgb="FF000000"/>
        <rFont val="Calibri"/>
      </rPr>
      <t>The server rejects nonsecure connection attempts, which fail with an ER_SECURE_TRANSPORT_REQUIRED error.</t>
    </r>
    <r>
      <rPr>
        <sz val="11"/>
        <color rgb="FF000000"/>
        <rFont val="Calibri"/>
      </rPr>
      <t xml:space="preserve">
</t>
    </r>
    <r>
      <rPr>
        <sz val="11"/>
        <color rgb="FF000000"/>
        <rFont val="Calibri"/>
      </rPr>
      <t>set persist require_secure_transport=ON;</t>
    </r>
  </si>
  <si>
    <r>
      <rPr>
        <sz val="11"/>
        <color rgb="FF000000"/>
        <rFont val="Calibri"/>
      </rPr>
      <t>Information can be either unintentionally or maliciously disclosed or modified during preparation for transmission,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 xml:space="preserve">Use of this requirement will be limited to situations where the data owner has a strict requirement for ensuring data integrity and confidentiality is maintained at every step of the data transfer and handling process. </t>
    </r>
    <r>
      <rPr>
        <sz val="11"/>
        <color rgb="FF000000"/>
        <rFont val="Calibri"/>
      </rPr>
      <t xml:space="preserve">
</t>
    </r>
    <r>
      <rPr>
        <sz val="11"/>
        <color rgb="FF000000"/>
        <rFont val="Calibri"/>
      </rPr>
      <t>When transmitting data, the DBMS, associated applications, and infrastructure must leverage transmission protection mechanisms.</t>
    </r>
  </si>
  <si>
    <r>
      <rPr>
        <sz val="11"/>
        <color rgb="FF000000"/>
        <rFont val="Calibri"/>
      </rPr>
      <t>If the data owner does not have a strict requirement for ensuring data integrity and confidentiality is maintained at every step of the data transfer and handling process, this is not a finding.</t>
    </r>
    <r>
      <rPr>
        <sz val="11"/>
        <color rgb="FF000000"/>
        <rFont val="Calibri"/>
      </rPr>
      <t xml:space="preserve">
</t>
    </r>
    <r>
      <rPr>
        <sz val="11"/>
        <color rgb="FF000000"/>
        <rFont val="Calibri"/>
      </rPr>
      <t>Run the following:</t>
    </r>
    <r>
      <rPr>
        <sz val="11"/>
        <color rgb="FF000000"/>
        <rFont val="Calibri"/>
      </rPr>
      <t xml:space="preserve">
</t>
    </r>
    <r>
      <rPr>
        <sz val="11"/>
        <color rgb="FF000000"/>
        <rFont val="Calibri"/>
      </rPr>
      <t>select @@require_secure_transport;</t>
    </r>
    <r>
      <rPr>
        <sz val="11"/>
        <color rgb="FF000000"/>
        <rFont val="Calibri"/>
      </rPr>
      <t xml:space="preserve">
</t>
    </r>
    <r>
      <rPr>
        <sz val="11"/>
        <color rgb="FF000000"/>
        <rFont val="Calibri"/>
      </rPr>
      <t>The value should be 1 (ON) versus 0 (OFF), if the value is 0 (OFF), this is a finding.</t>
    </r>
  </si>
  <si>
    <t>V-235187</t>
  </si>
  <si>
    <r>
      <rPr>
        <sz val="11"/>
        <rFont val="Calibri"/>
      </rPr>
      <t>The MySQL Database Server 8.0 must use NSA-approved cryptography to protect classified information in accordance with the data owner</t>
    </r>
    <r>
      <rPr>
        <sz val="11"/>
        <color rgb="FF000000"/>
        <rFont val="Calibri"/>
      </rPr>
      <t>'</t>
    </r>
    <r>
      <rPr>
        <sz val="11"/>
        <color rgb="FF000000"/>
        <rFont val="Calibri"/>
      </rPr>
      <t>s requirements.</t>
    </r>
  </si>
  <si>
    <r>
      <rPr>
        <sz val="11"/>
        <color rgb="FF000000"/>
        <rFont val="Calibri"/>
      </rPr>
      <t>Configure cryptographic functions to use NSA-approved cryptography-compliant algorithms.</t>
    </r>
    <r>
      <rPr>
        <sz val="11"/>
        <color rgb="FF000000"/>
        <rFont val="Calibri"/>
      </rPr>
      <t xml:space="preserve">
</t>
    </r>
    <r>
      <rPr>
        <sz val="11"/>
        <color rgb="FF000000"/>
        <rFont val="Calibri"/>
      </rPr>
      <t>Turn on MySQL FIPS mode.</t>
    </r>
    <r>
      <rPr>
        <sz val="11"/>
        <color rgb="FF000000"/>
        <rFont val="Calibri"/>
      </rPr>
      <t xml:space="preserve">
</t>
    </r>
    <r>
      <rPr>
        <sz val="11"/>
        <color rgb="FF000000"/>
        <rFont val="Calibri"/>
      </rPr>
      <t>Edit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ssl_fips_mode=ON</t>
    </r>
    <r>
      <rPr>
        <sz val="11"/>
        <color rgb="FF000000"/>
        <rFont val="Calibri"/>
      </rPr>
      <t xml:space="preserve">
</t>
    </r>
    <r>
      <rPr>
        <sz val="11"/>
        <color rgb="FF000000"/>
        <rFont val="Calibri"/>
      </rPr>
      <t>or</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ssl_fips_mode=STRICT</t>
    </r>
    <r>
      <rPr>
        <sz val="11"/>
        <color rgb="FF000000"/>
        <rFont val="Calibri"/>
      </rPr>
      <t xml:space="preserve">
</t>
    </r>
    <r>
      <rPr>
        <sz val="11"/>
        <color rgb="FF000000"/>
        <rFont val="Calibri"/>
      </rPr>
      <t>To restrict TLS versions:</t>
    </r>
    <r>
      <rPr>
        <sz val="11"/>
        <color rgb="FF000000"/>
        <rFont val="Calibri"/>
      </rPr>
      <t xml:space="preserve">
</t>
    </r>
    <r>
      <rPr>
        <sz val="11"/>
        <color rgb="FF000000"/>
        <rFont val="Calibri"/>
      </rPr>
      <t>[mysqld]</t>
    </r>
    <r>
      <rPr>
        <sz val="11"/>
        <color rgb="FF000000"/>
        <rFont val="Calibri"/>
      </rPr>
      <t xml:space="preserve">
</t>
    </r>
    <r>
      <rPr>
        <sz val="11"/>
        <color rgb="FF000000"/>
        <rFont val="Calibri"/>
      </rPr>
      <t>tls_version='TLSv1.2,TLSv1.3'</t>
    </r>
    <r>
      <rPr>
        <sz val="11"/>
        <color rgb="FF000000"/>
        <rFont val="Calibri"/>
      </rPr>
      <t xml:space="preserve">
</t>
    </r>
    <r>
      <rPr>
        <sz val="11"/>
        <color rgb="FF000000"/>
        <rFont val="Calibri"/>
      </rPr>
      <t>Example to define ciphers for TLSv1.2:</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ciphers='ECDHE-ECDSA-AES128-GCM-SHA256:ECDHE-ECDSA-AES256-GCM-SHA384:ECDHE-RSA-AES128-GCM-SHA256:ECDHE-RSA-AES256-GCM-SHA384:DHE-RSA-AES128-GCM-SHA256:DHE-DSS-AES128-GCM-SHA256:DHE-DSS-AES256-GCM-SHA384:DHE-RSA-AES256-GCM-SHA384:ECDHE-ECDSA-CHACHA20-POLY1305:ECDHE-RSA-CHACHA20-POLY1305'</t>
    </r>
    <r>
      <rPr>
        <sz val="11"/>
        <color rgb="FF000000"/>
        <rFont val="Calibri"/>
      </rPr>
      <t xml:space="preserve">
</t>
    </r>
    <r>
      <rPr>
        <sz val="11"/>
        <color rgb="FF000000"/>
        <rFont val="Calibri"/>
      </rPr>
      <t>If TLSv1.3 is enabled, the "tls_ciphersuites" setting must contain all or a subset of the following ciphers based on certificates being used by server and client. Enabling FIPS mode will limit the OpenSSL library to operate within the FIPS object module.</t>
    </r>
    <r>
      <rPr>
        <sz val="11"/>
        <color rgb="FF000000"/>
        <rFont val="Calibri"/>
      </rPr>
      <t xml:space="preserve">
</t>
    </r>
    <r>
      <rPr>
        <sz val="11"/>
        <color rgb="FF000000"/>
        <rFont val="Calibri"/>
      </rPr>
      <t>Example to define TLS ciphers for TLSv1.3:</t>
    </r>
    <r>
      <rPr>
        <sz val="11"/>
        <color rgb="FF000000"/>
        <rFont val="Calibri"/>
      </rPr>
      <t xml:space="preserve">
</t>
    </r>
    <r>
      <rPr>
        <sz val="11"/>
        <color rgb="FF000000"/>
        <rFont val="Calibri"/>
      </rPr>
      <t>[mysqld]</t>
    </r>
    <r>
      <rPr>
        <sz val="11"/>
        <color rgb="FF000000"/>
        <rFont val="Calibri"/>
      </rPr>
      <t xml:space="preserve">
</t>
    </r>
    <r>
      <rPr>
        <sz val="11"/>
        <color rgb="FF000000"/>
        <rFont val="Calibri"/>
      </rPr>
      <t>tls_ciphersuites='TLS_AES_128_GCM_SHA256:TLS_AES_256_GCM_SHA384:TLS_CHACHA20_POLY1305_SHA256:TLS_AES_128_CCM_SHA256:TLS_AES_128_CCM_8_SHA256'</t>
    </r>
    <r>
      <rPr>
        <sz val="11"/>
        <color rgb="FF000000"/>
        <rFont val="Calibri"/>
      </rPr>
      <t xml:space="preserve">
</t>
    </r>
    <r>
      <rPr>
        <sz val="11"/>
        <color rgb="FF000000"/>
        <rFont val="Calibri"/>
      </rPr>
      <t>After adding any entries to the my.cnf file, restart mysqld.</t>
    </r>
    <r>
      <rPr>
        <sz val="11"/>
        <color rgb="FF000000"/>
        <rFont val="Calibri"/>
      </rPr>
      <t xml:space="preserve">
</t>
    </r>
    <r>
      <rPr>
        <sz val="11"/>
        <color rgb="FF000000"/>
        <rFont val="Calibri"/>
      </rPr>
      <t>Create and use DOD-approved certificates for asymmetric keys used by the database.</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</si>
  <si>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NSA-approved cryptography for classified networks is hardware based. This requirement addresses the compatibility of a DBMS with the encryption devices.</t>
    </r>
  </si>
  <si>
    <r>
      <rPr>
        <sz val="11"/>
        <color rgb="FF000000"/>
        <rFont val="Calibri"/>
      </rPr>
      <t>Detailed information on the NIST Cryptographic Module Validation Program (CMVP) is available at the following website: http://csrc.nist.gov/groups/STM/cmvp/index.html.</t>
    </r>
    <r>
      <rPr>
        <sz val="11"/>
        <color rgb="FF000000"/>
        <rFont val="Calibri"/>
      </rPr>
      <t xml:space="preserve">
</t>
    </r>
    <r>
      <rPr>
        <sz val="11"/>
        <color rgb="FF000000"/>
        <rFont val="Calibri"/>
      </rPr>
      <t>Review system documentation to determine whether cryptography for classified or sensitive information is required by the information owner.</t>
    </r>
    <r>
      <rPr>
        <sz val="11"/>
        <color rgb="FF000000"/>
        <rFont val="Calibri"/>
      </rPr>
      <t xml:space="preserve">
</t>
    </r>
    <r>
      <rPr>
        <sz val="11"/>
        <color rgb="FF000000"/>
        <rFont val="Calibri"/>
      </rPr>
      <t>If the system documentation does not specify the type of information hosted on MySQL: classified, sensitive, and/or unclassified, this is a finding.</t>
    </r>
    <r>
      <rPr>
        <sz val="11"/>
        <color rgb="FF000000"/>
        <rFont val="Calibri"/>
      </rPr>
      <t xml:space="preserve">
</t>
    </r>
    <r>
      <rPr>
        <sz val="11"/>
        <color rgb="FF000000"/>
        <rFont val="Calibri"/>
      </rPr>
      <t>If classified or sensitive information does not exist within MySQL Server, this is not a finding.</t>
    </r>
    <r>
      <rPr>
        <sz val="11"/>
        <color rgb="FF000000"/>
        <rFont val="Calibri"/>
      </rPr>
      <t xml:space="preserve">
</t>
    </r>
    <r>
      <rPr>
        <sz val="11"/>
        <color rgb="FF000000"/>
        <rFont val="Calibri"/>
      </rPr>
      <t>Verify that the operating system provides the OpenSSL FIPS Object Module, and is configured to require the use of OpenSSL of FIPS compliant algorithms, available at MySQL runtime.</t>
    </r>
    <r>
      <rPr>
        <sz val="11"/>
        <color rgb="FF000000"/>
        <rFont val="Calibri"/>
      </rPr>
      <t xml:space="preserve">
</t>
    </r>
    <r>
      <rPr>
        <sz val="11"/>
        <color rgb="FF000000"/>
        <rFont val="Calibri"/>
      </rPr>
      <t>If the Security Setting for FIPS mode option is "Disabled" on the server's OS, this is a finding.</t>
    </r>
    <r>
      <rPr>
        <sz val="11"/>
        <color rgb="FF000000"/>
        <rFont val="Calibri"/>
      </rPr>
      <t xml:space="preserve">
</t>
    </r>
    <r>
      <rPr>
        <sz val="11"/>
        <color rgb="FF000000"/>
        <rFont val="Calibri"/>
      </rPr>
      <t>If cryptography is being used by MySQL, verify that the cryptography is NIST FIPS certified by running the following SQL query:</t>
    </r>
    <r>
      <rPr>
        <sz val="11"/>
        <color rgb="FF000000"/>
        <rFont val="Calibri"/>
      </rPr>
      <t xml:space="preserve">
</t>
    </r>
    <r>
      <rPr>
        <sz val="11"/>
        <color rgb="FF000000"/>
        <rFont val="Calibri"/>
      </rPr>
      <t>Determine if MySQL is running in FIPS mode.</t>
    </r>
    <r>
      <rPr>
        <sz val="11"/>
        <color rgb="FF000000"/>
        <rFont val="Calibri"/>
      </rPr>
      <t xml:space="preserve">
</t>
    </r>
    <r>
      <rPr>
        <sz val="11"/>
        <color rgb="FF000000"/>
        <rFont val="Calibri"/>
      </rPr>
      <t>select @@ssl_fips_mode;</t>
    </r>
    <r>
      <rPr>
        <sz val="11"/>
        <color rgb="FF000000"/>
        <rFont val="Calibri"/>
      </rPr>
      <t xml:space="preserve">
</t>
    </r>
    <r>
      <rPr>
        <sz val="11"/>
        <color rgb="FF000000"/>
        <rFont val="Calibri"/>
      </rPr>
      <t>If ssl_fips_mode is not "ON" or "STRICT", this is a finding.</t>
    </r>
    <r>
      <rPr>
        <sz val="11"/>
        <color rgb="FF000000"/>
        <rFont val="Calibri"/>
      </rPr>
      <t xml:space="preserve">
</t>
    </r>
    <r>
      <rPr>
        <sz val="11"/>
        <color rgb="FF000000"/>
        <rFont val="Calibri"/>
      </rPr>
      <t>View the versions of TLS, then review the cipher suites in use for the versions returned by statement:</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'tls_version';</t>
    </r>
    <r>
      <rPr>
        <sz val="11"/>
        <color rgb="FF000000"/>
        <rFont val="Calibri"/>
      </rPr>
      <t xml:space="preserve">
</t>
    </r>
    <r>
      <rPr>
        <sz val="11"/>
        <color rgb="FF000000"/>
        <rFont val="Calibri"/>
      </rPr>
      <t xml:space="preserve">If the results include less than version TLS 1.2, for example TLS 1.0 or 1.1, this is a finding. </t>
    </r>
    <r>
      <rPr>
        <sz val="11"/>
        <color rgb="FF000000"/>
        <rFont val="Calibri"/>
      </rPr>
      <t xml:space="preserve">
</t>
    </r>
    <r>
      <rPr>
        <sz val="11"/>
        <color rgb="FF000000"/>
        <rFont val="Calibri"/>
      </rPr>
      <t>If the results include TLS 1.2 view the supported ciphers on the MySQL Server, run</t>
    </r>
    <r>
      <rPr>
        <sz val="11"/>
        <color rgb="FF000000"/>
        <rFont val="Calibri"/>
      </rPr>
      <t xml:space="preserve">
</t>
    </r>
    <r>
      <rPr>
        <sz val="11"/>
        <color rgb="FF000000"/>
        <rFont val="Calibri"/>
      </rPr>
      <t>select * from performance_schema.global_status where variable_name= 'Ssl_cipher_list';</t>
    </r>
    <r>
      <rPr>
        <sz val="11"/>
        <color rgb="FF000000"/>
        <rFont val="Calibri"/>
      </rPr>
      <t xml:space="preserve">
</t>
    </r>
    <r>
      <rPr>
        <sz val="11"/>
        <color rgb="FF000000"/>
        <rFont val="Calibri"/>
      </rPr>
      <t>If the results include TLS 1.3 view the supported ciphers on the MySQL Server, run</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'tls_ciphersuites';</t>
    </r>
    <r>
      <rPr>
        <sz val="11"/>
        <color rgb="FF000000"/>
        <rFont val="Calibri"/>
      </rPr>
      <t xml:space="preserve">
</t>
    </r>
    <r>
      <rPr>
        <sz val="11"/>
        <color rgb="FF000000"/>
        <rFont val="Calibri"/>
      </rPr>
      <t>If any results list show an uncertified NIST FIPS 140-2 algorithm type, this is a finding.</t>
    </r>
    <r>
      <rPr>
        <sz val="11"/>
        <color rgb="FF000000"/>
        <rFont val="Calibri"/>
      </rPr>
      <t xml:space="preserve">
</t>
    </r>
    <r>
      <rPr>
        <sz val="11"/>
        <color rgb="FF000000"/>
        <rFont val="Calibri"/>
      </rPr>
      <t xml:space="preserve">Check MySQL certificate PEM file(s) for compliance with DoD requirements by running this command: </t>
    </r>
    <r>
      <rPr>
        <sz val="11"/>
        <color rgb="FF000000"/>
        <rFont val="Calibri"/>
      </rPr>
      <t xml:space="preserve">
</t>
    </r>
    <r>
      <rPr>
        <sz val="11"/>
        <color rgb="FF000000"/>
        <rFont val="Calibri"/>
      </rPr>
      <t>openssl x509 -in server-cert.pem -text -noout</t>
    </r>
    <r>
      <rPr>
        <sz val="11"/>
        <color rgb="FF000000"/>
        <rFont val="Calibri"/>
      </rPr>
      <t xml:space="preserve">
</t>
    </r>
    <r>
      <rPr>
        <sz val="11"/>
        <color rgb="FF000000"/>
        <rFont val="Calibri"/>
      </rPr>
      <t>If any PEM file is not in compliance, this is a finding.</t>
    </r>
  </si>
  <si>
    <t>V-235188</t>
  </si>
  <si>
    <r>
      <rPr>
        <sz val="11"/>
        <rFont val="Calibri"/>
      </rPr>
      <t>The MySQL Database Server 8.0 must implement NIST FIPS 140-2 or 140-3 validated cryptographic modules to provision digital signatures.</t>
    </r>
  </si>
  <si>
    <r>
      <rPr>
        <sz val="11"/>
        <color rgb="FF000000"/>
        <rFont val="Calibri"/>
      </rPr>
      <t>Implement NIST FIPS validated cryptographic modules to provision digital signatures.</t>
    </r>
    <r>
      <rPr>
        <sz val="11"/>
        <color rgb="FF000000"/>
        <rFont val="Calibri"/>
      </rPr>
      <t xml:space="preserve">
</t>
    </r>
    <r>
      <rPr>
        <sz val="11"/>
        <color rgb="FF000000"/>
        <rFont val="Calibri"/>
      </rPr>
      <t>Turn on MySQL FIPS mode and restart mysqld</t>
    </r>
    <r>
      <rPr>
        <sz val="11"/>
        <color rgb="FF000000"/>
        <rFont val="Calibri"/>
      </rPr>
      <t xml:space="preserve">
</t>
    </r>
    <r>
      <rPr>
        <sz val="11"/>
        <color rgb="FF000000"/>
        <rFont val="Calibri"/>
      </rPr>
      <t>Edit 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ssl_fips_mode=ON</t>
    </r>
    <r>
      <rPr>
        <sz val="11"/>
        <color rgb="FF000000"/>
        <rFont val="Calibri"/>
      </rPr>
      <t xml:space="preserve">
</t>
    </r>
    <r>
      <rPr>
        <sz val="11"/>
        <color rgb="FF000000"/>
        <rFont val="Calibri"/>
      </rPr>
      <t>or</t>
    </r>
    <r>
      <rPr>
        <sz val="11"/>
        <color rgb="FF000000"/>
        <rFont val="Calibri"/>
      </rPr>
      <t xml:space="preserve">
</t>
    </r>
    <r>
      <rPr>
        <sz val="11"/>
        <color rgb="FF000000"/>
        <rFont val="Calibri"/>
      </rPr>
      <t>[mysqld]</t>
    </r>
    <r>
      <rPr>
        <sz val="11"/>
        <color rgb="FF000000"/>
        <rFont val="Calibri"/>
      </rPr>
      <t xml:space="preserve">
</t>
    </r>
    <r>
      <rPr>
        <sz val="11"/>
        <color rgb="FF000000"/>
        <rFont val="Calibri"/>
      </rPr>
      <t>ssl_fips_mode=STRICT</t>
    </r>
    <r>
      <rPr>
        <sz val="11"/>
        <color rgb="FF000000"/>
        <rFont val="Calibri"/>
      </rPr>
      <t xml:space="preserve">
</t>
    </r>
    <r>
      <rPr>
        <sz val="11"/>
        <color rgb="FF000000"/>
        <rFont val="Calibri"/>
      </rPr>
      <t>In general, STRICT imposes more restrictions than ON, but MySQL itself has no FIPS-specific code other than to specify to OpenSSL the FIPS mode value. The exact behavior of FIPS mode for ON or STRICT depends on the OpenSSL version.</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</si>
  <si>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</si>
  <si>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r>
      <rPr>
        <sz val="11"/>
        <color rgb="FF000000"/>
        <rFont val="Calibri"/>
      </rPr>
      <t xml:space="preserve">ALL cryptography is provided via OpenSSL and can be verified in FIPS mode. </t>
    </r>
    <r>
      <rPr>
        <sz val="11"/>
        <color rgb="FF000000"/>
        <rFont val="Calibri"/>
      </rPr>
      <t xml:space="preserve">
</t>
    </r>
    <r>
      <rPr>
        <sz val="11"/>
        <color rgb="FF000000"/>
        <rFont val="Calibri"/>
      </rPr>
      <t>Run this command:</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'ssl_fips_mode';</t>
    </r>
    <r>
      <rPr>
        <sz val="11"/>
        <color rgb="FF000000"/>
        <rFont val="Calibri"/>
      </rPr>
      <t xml:space="preserve">
</t>
    </r>
    <r>
      <rPr>
        <sz val="11"/>
        <color rgb="FF000000"/>
        <rFont val="Calibri"/>
      </rPr>
      <t>If the VARIABLE_VALUE does not return "ON" or "STRICT", this is a finding.</t>
    </r>
    <r>
      <rPr>
        <sz val="11"/>
        <color rgb="FF000000"/>
        <rFont val="Calibri"/>
      </rPr>
      <t xml:space="preserve">
</t>
    </r>
    <r>
      <rPr>
        <sz val="11"/>
        <color rgb="FF000000"/>
        <rFont val="Calibri"/>
      </rPr>
      <t>In general, STRICT imposes more restrictions than ON, but MySQL itself has no FIPS-specific code other than to specify to OpenSSL the FIPS mode value. The exact behavior of FIPS mode for ON or STRICT depends on the OpenSSL version.</t>
    </r>
  </si>
  <si>
    <t>V-235189</t>
  </si>
  <si>
    <r>
      <rPr>
        <sz val="11"/>
        <rFont val="Calibri"/>
      </rPr>
      <t>The MySQL Database Server 8.0 must implement NIST FIPS 140-2 or 140-3 validated cryptographic modules to generate and validate cryptographic hashes.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</si>
  <si>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</si>
  <si>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t>V-235190</t>
  </si>
  <si>
    <r>
      <rPr>
        <sz val="11"/>
        <rFont val="Calibri"/>
      </rPr>
      <t>The MySQL Database Server 8.0 must implement NIST FIPS 140-2 or 140-3 validated cryptographic modules to protect unclassified information requiring confidentiality and cryptographic protection, in accordance with the data owner</t>
    </r>
    <r>
      <rPr>
        <sz val="11"/>
        <color rgb="FF000000"/>
        <rFont val="Calibri"/>
      </rPr>
      <t>'</t>
    </r>
    <r>
      <rPr>
        <sz val="11"/>
        <color rgb="FF000000"/>
        <rFont val="Calibri"/>
      </rPr>
      <t>s requirements.</t>
    </r>
  </si>
  <si>
    <r>
      <rPr>
        <sz val="11"/>
        <color rgb="FF000000"/>
        <rFont val="Calibri"/>
      </rPr>
      <t>Use of weak or untested encryption algorithms undermines the purposes of utilizing encryption to protect data. The application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It is the responsibility of the data owner to assess the cryptography requirements in light of applicable federal laws, Executive Orders, directives, policies, regulations, and standards.</t>
    </r>
    <r>
      <rPr>
        <sz val="11"/>
        <color rgb="FF000000"/>
        <rFont val="Calibri"/>
      </rPr>
      <t xml:space="preserve">
</t>
    </r>
    <r>
      <rPr>
        <sz val="11"/>
        <color rgb="FF000000"/>
        <rFont val="Calibri"/>
      </rPr>
      <t>For detailed information, refer to NIST FIPS Publication 140-2 or Publication 140-3, Security Requirements For Cryptographic Modules. Note that the product's cryptographic modules must be validated and certified by NIST as FIPS-compliant.</t>
    </r>
  </si>
  <si>
    <t>V-235191</t>
  </si>
  <si>
    <r>
      <rPr>
        <sz val="11"/>
        <rFont val="Calibri"/>
      </rPr>
      <t>The MySQL Database Server 8.0 must only accept end entity certificates issued by DoD PKI or DoD-approved PKI Certification Authorities (CAs) for the establishment of all encrypted sessions.</t>
    </r>
  </si>
  <si>
    <r>
      <rPr>
        <sz val="11"/>
        <color rgb="FF000000"/>
        <rFont val="Calibri"/>
      </rPr>
      <t>Remove any certificate that was not issued by a valid DoD certificate authority.</t>
    </r>
    <r>
      <rPr>
        <sz val="11"/>
        <color rgb="FF000000"/>
        <rFont val="Calibri"/>
      </rPr>
      <t xml:space="preserve">
</t>
    </r>
    <r>
      <rPr>
        <sz val="11"/>
        <color rgb="FF000000"/>
        <rFont val="Calibri"/>
      </rPr>
      <t>Contact the organization's certificate issuer and request a new certificate that is issued by a valid DoD certificate authorities.</t>
    </r>
  </si>
  <si>
    <r>
      <rPr>
        <sz val="11"/>
        <color rgb="FF000000"/>
        <rFont val="Calibri"/>
      </rPr>
      <t xml:space="preserve">Only DoD-approved external PKIs have been evaluated to ensure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 </t>
    </r>
    <r>
      <rPr>
        <sz val="11"/>
        <color rgb="FF000000"/>
        <rFont val="Calibri"/>
      </rPr>
      <t xml:space="preserve">
</t>
    </r>
    <r>
      <rPr>
        <sz val="11"/>
        <color rgb="FF000000"/>
        <rFont val="Calibri"/>
      </rPr>
      <t>The authoritative list of DoD-approved PKIs is published at https://cyber.mil/pki-pke/interoperability.</t>
    </r>
    <r>
      <rPr>
        <sz val="11"/>
        <color rgb="FF000000"/>
        <rFont val="Calibri"/>
      </rPr>
      <t xml:space="preserve">
</t>
    </r>
    <r>
      <rPr>
        <sz val="11"/>
        <color rgb="FF000000"/>
        <rFont val="Calibri"/>
      </rPr>
      <t>This requirement focuses on communications protection for the DBMS session rather than for the network packet.</t>
    </r>
  </si>
  <si>
    <r>
      <rPr>
        <sz val="11"/>
        <color rgb="FF000000"/>
        <rFont val="Calibri"/>
      </rPr>
      <t xml:space="preserve">To run MySQL in SSL mode, obtain a valid certificate signed by a single certificate authority. </t>
    </r>
    <r>
      <rPr>
        <sz val="11"/>
        <color rgb="FF000000"/>
        <rFont val="Calibri"/>
      </rPr>
      <t xml:space="preserve">
</t>
    </r>
    <r>
      <rPr>
        <sz val="11"/>
        <color rgb="FF000000"/>
        <rFont val="Calibri"/>
      </rPr>
      <t>Before starting the MySQL database in SSL mode, verify the certificate used is issued by a valid DoD certificate authority.</t>
    </r>
    <r>
      <rPr>
        <sz val="11"/>
        <color rgb="FF000000"/>
        <rFont val="Calibri"/>
      </rPr>
      <t xml:space="preserve">
</t>
    </r>
    <r>
      <rPr>
        <sz val="11"/>
        <color rgb="FF000000"/>
        <rFont val="Calibri"/>
      </rPr>
      <t>Run this command:</t>
    </r>
    <r>
      <rPr>
        <sz val="11"/>
        <color rgb="FF000000"/>
        <rFont val="Calibri"/>
      </rPr>
      <t xml:space="preserve">
</t>
    </r>
    <r>
      <rPr>
        <sz val="11"/>
        <color rgb="FF000000"/>
        <rFont val="Calibri"/>
      </rPr>
      <t>openssl x509 -in &lt;path_to_certificate_pem_file&gt; -text | grep -i "issuer"</t>
    </r>
    <r>
      <rPr>
        <sz val="11"/>
        <color rgb="FF000000"/>
        <rFont val="Calibri"/>
      </rPr>
      <t xml:space="preserve">
</t>
    </r>
    <r>
      <rPr>
        <sz val="11"/>
        <color rgb="FF000000"/>
        <rFont val="Calibri"/>
      </rPr>
      <t>If there is any issuer present in the certificate that is not a DoD-approved certificate authority, this is a finding.</t>
    </r>
  </si>
  <si>
    <t>V-235192</t>
  </si>
  <si>
    <r>
      <rPr>
        <sz val="11"/>
        <rFont val="Calibri"/>
      </rPr>
      <t>The MySQL Database Server 8.0 must implement cryptographic mechanisms to prevent unauthorized modification of organization-defined information at rest (to include, at a minimum, PII and classified information) on organization-defined information system components.</t>
    </r>
  </si>
  <si>
    <r>
      <rPr>
        <sz val="11"/>
        <color rgb="FF000000"/>
        <rFont val="Calibri"/>
      </rPr>
      <t>Configure the MySQL Database Server 8.0, operating system/file system, and additional software as relevant, to provide the required level of cryptographic protection.</t>
    </r>
    <r>
      <rPr>
        <sz val="11"/>
        <color rgb="FF000000"/>
        <rFont val="Calibri"/>
      </rPr>
      <t xml:space="preserve">
</t>
    </r>
    <r>
      <rPr>
        <sz val="11"/>
        <color rgb="FF000000"/>
        <rFont val="Calibri"/>
      </rPr>
      <t>Enable the MySQL Key Ring for securely managing encryption keys with KMIP or other supported protocols.</t>
    </r>
    <r>
      <rPr>
        <sz val="11"/>
        <color rgb="FF000000"/>
        <rFont val="Calibri"/>
      </rPr>
      <t xml:space="preserve">
</t>
    </r>
    <r>
      <rPr>
        <sz val="11"/>
        <color rgb="FF000000"/>
        <rFont val="Calibri"/>
      </rPr>
      <t>Change TABLESPACES, TABLES to put in place encryption.</t>
    </r>
    <r>
      <rPr>
        <sz val="11"/>
        <color rgb="FF000000"/>
        <rFont val="Calibri"/>
      </rPr>
      <t xml:space="preserve">
</t>
    </r>
    <r>
      <rPr>
        <sz val="11"/>
        <color rgb="FF000000"/>
        <rFont val="Calibri"/>
      </rPr>
      <t>ALTER TABLESPACE &lt;tablespacename&gt; ENCRYPTION = 'Y';</t>
    </r>
    <r>
      <rPr>
        <sz val="11"/>
        <color rgb="FF000000"/>
        <rFont val="Calibri"/>
      </rPr>
      <t xml:space="preserve">
</t>
    </r>
    <r>
      <rPr>
        <sz val="11"/>
        <color rgb="FF000000"/>
        <rFont val="Calibri"/>
      </rPr>
      <t>ALTER TABLE &lt;tablespacename&gt; ENCRYPTION = 'Y';</t>
    </r>
    <r>
      <rPr>
        <sz val="11"/>
        <color rgb="FF000000"/>
        <rFont val="Calibri"/>
      </rPr>
      <t xml:space="preserve">
</t>
    </r>
    <r>
      <rPr>
        <sz val="11"/>
        <color rgb="FF000000"/>
        <rFont val="Calibri"/>
      </rPr>
      <t>Require all new tables and tablespaces to be encrypted.</t>
    </r>
    <r>
      <rPr>
        <sz val="11"/>
        <color rgb="FF000000"/>
        <rFont val="Calibri"/>
      </rPr>
      <t xml:space="preserve">
</t>
    </r>
    <r>
      <rPr>
        <sz val="11"/>
        <color rgb="FF000000"/>
        <rFont val="Calibri"/>
      </rPr>
      <t>set persist table_encryption_privilege_check=ON;</t>
    </r>
    <r>
      <rPr>
        <sz val="11"/>
        <color rgb="FF000000"/>
        <rFont val="Calibri"/>
      </rPr>
      <t xml:space="preserve">
</t>
    </r>
    <r>
      <rPr>
        <sz val="11"/>
        <color rgb="FF000000"/>
        <rFont val="Calibri"/>
      </rPr>
      <t>Require AUDIT LOG encryption</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Require BINLOG encryption</t>
    </r>
    <r>
      <rPr>
        <sz val="11"/>
        <color rgb="FF000000"/>
        <rFont val="Calibri"/>
      </rPr>
      <t xml:space="preserve">
</t>
    </r>
    <r>
      <rPr>
        <sz val="11"/>
        <color rgb="FF000000"/>
        <rFont val="Calibri"/>
      </rPr>
      <t>set persist binlog_encryption=ON;</t>
    </r>
    <r>
      <rPr>
        <sz val="11"/>
        <color rgb="FF000000"/>
        <rFont val="Calibri"/>
      </rPr>
      <t xml:space="preserve">
</t>
    </r>
    <r>
      <rPr>
        <sz val="11"/>
        <color rgb="FF000000"/>
        <rFont val="Calibri"/>
      </rPr>
      <t>Require REDO and UNDO log encryption</t>
    </r>
    <r>
      <rPr>
        <sz val="11"/>
        <color rgb="FF000000"/>
        <rFont val="Calibri"/>
      </rPr>
      <t xml:space="preserve">
</t>
    </r>
    <r>
      <rPr>
        <sz val="11"/>
        <color rgb="FF000000"/>
        <rFont val="Calibri"/>
      </rPr>
      <t>set persist innodb_redo_log_encrypt=ON;</t>
    </r>
    <r>
      <rPr>
        <sz val="11"/>
        <color rgb="FF000000"/>
        <rFont val="Calibri"/>
      </rPr>
      <t xml:space="preserve">
</t>
    </r>
    <r>
      <rPr>
        <sz val="11"/>
        <color rgb="FF000000"/>
        <rFont val="Calibri"/>
      </rPr>
      <t>set persist innodb_undo_log_encrypt=ON;</t>
    </r>
    <r>
      <rPr>
        <sz val="11"/>
        <color rgb="FF000000"/>
        <rFont val="Calibri"/>
      </rPr>
      <t xml:space="preserve">
</t>
    </r>
    <r>
      <rPr>
        <sz val="11"/>
        <color rgb="FF000000"/>
        <rFont val="Calibri"/>
      </rPr>
      <t>Turn off insecure logging (use the audit log above to track activity).</t>
    </r>
    <r>
      <rPr>
        <sz val="11"/>
        <color rgb="FF000000"/>
        <rFont val="Calibri"/>
      </rPr>
      <t xml:space="preserve">
</t>
    </r>
    <r>
      <rPr>
        <sz val="11"/>
        <color rgb="FF000000"/>
        <rFont val="Calibri"/>
      </rPr>
      <t>SET PERSIST general_log = 'OFF';</t>
    </r>
  </si>
  <si>
    <r>
      <rPr>
        <sz val="11"/>
        <color rgb="FF000000"/>
        <rFont val="Calibri"/>
      </rPr>
      <t>Database Management Systems (DBMSs) handling data requiring "data at 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</si>
  <si>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MySQL 8.0 Database Server,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r>
      <rPr>
        <sz val="11"/>
        <color rgb="FF000000"/>
        <rFont val="Calibri"/>
      </rPr>
      <t xml:space="preserve">
</t>
    </r>
    <r>
      <rPr>
        <sz val="11"/>
        <color rgb="FF000000"/>
        <rFont val="Calibri"/>
      </rPr>
      <t>To check for data encryption at rest settings in MySQL:</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'audit_log_encryption';</t>
    </r>
    <r>
      <rPr>
        <sz val="11"/>
        <color rgb="FF000000"/>
        <rFont val="Calibri"/>
      </rPr>
      <t xml:space="preserve">
</t>
    </r>
    <r>
      <rPr>
        <sz val="11"/>
        <color rgb="FF000000"/>
        <rFont val="Calibri"/>
      </rPr>
      <t>If the value for audit_log_encryption is not AES,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 xml:space="preserve">FROM performance_schema.global_variables where variable_name = 'binlog_encryption'; </t>
    </r>
    <r>
      <rPr>
        <sz val="11"/>
        <color rgb="FF000000"/>
        <rFont val="Calibri"/>
      </rPr>
      <t xml:space="preserve">
</t>
    </r>
    <r>
      <rPr>
        <sz val="11"/>
        <color rgb="FF000000"/>
        <rFont val="Calibri"/>
      </rPr>
      <t>If the value for binlog_encryption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'innodb_redo_log_encrypt';</t>
    </r>
    <r>
      <rPr>
        <sz val="11"/>
        <color rgb="FF000000"/>
        <rFont val="Calibri"/>
      </rPr>
      <t xml:space="preserve">
</t>
    </r>
    <r>
      <rPr>
        <sz val="11"/>
        <color rgb="FF000000"/>
        <rFont val="Calibri"/>
      </rPr>
      <t>If the value for binlog_innodb_redo_log_encrypt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'innodb_undo_log_encrypt';</t>
    </r>
    <r>
      <rPr>
        <sz val="11"/>
        <color rgb="FF000000"/>
        <rFont val="Calibri"/>
      </rPr>
      <t xml:space="preserve">
</t>
    </r>
    <r>
      <rPr>
        <sz val="11"/>
        <color rgb="FF000000"/>
        <rFont val="Calibri"/>
      </rPr>
      <t>If the value for innodb_undo_log_encrypt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'table_encryption_privilege_check';</t>
    </r>
    <r>
      <rPr>
        <sz val="11"/>
        <color rgb="FF000000"/>
        <rFont val="Calibri"/>
      </rPr>
      <t xml:space="preserve">
</t>
    </r>
    <r>
      <rPr>
        <sz val="11"/>
        <color rgb="FF000000"/>
        <rFont val="Calibri"/>
      </rPr>
      <t>If the value for table_encryption_privilege_check is not "ON", this is a finding.</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`INNODB_TABLESPACES`.`NAME`,</t>
    </r>
    <r>
      <rPr>
        <sz val="11"/>
        <color rgb="FF000000"/>
        <rFont val="Calibri"/>
      </rPr>
      <t xml:space="preserve">
</t>
    </r>
    <r>
      <rPr>
        <sz val="11"/>
        <color rgb="FF000000"/>
        <rFont val="Calibri"/>
      </rPr>
      <t xml:space="preserve">    `INNODB_TABLESPACES`.`ENCRYPTION`</t>
    </r>
    <r>
      <rPr>
        <sz val="11"/>
        <color rgb="FF000000"/>
        <rFont val="Calibri"/>
      </rPr>
      <t xml:space="preserve">
</t>
    </r>
    <r>
      <rPr>
        <sz val="11"/>
        <color rgb="FF000000"/>
        <rFont val="Calibri"/>
      </rPr>
      <t>FROM `information_schema`.`INNODB_TABLESPACES`;</t>
    </r>
    <r>
      <rPr>
        <sz val="11"/>
        <color rgb="FF000000"/>
        <rFont val="Calibri"/>
      </rPr>
      <t xml:space="preserve">
</t>
    </r>
    <r>
      <rPr>
        <sz val="11"/>
        <color rgb="FF000000"/>
        <rFont val="Calibri"/>
      </rPr>
      <t>If tables or tablespaces are not encrypted and the value is not "Y", this is a finding.</t>
    </r>
  </si>
  <si>
    <t>V-235193</t>
  </si>
  <si>
    <r>
      <rPr>
        <sz val="11"/>
        <rFont val="Calibri"/>
      </rPr>
      <t>The MySQL Database Server 8.0 must implement cryptographic mechanisms preventing the unauthorized disclosure of organization-defined information at rest on organization-defined information system components.</t>
    </r>
  </si>
  <si>
    <r>
      <rPr>
        <sz val="11"/>
        <color rgb="FF000000"/>
        <rFont val="Calibri"/>
      </rPr>
      <t>Configure the MySQL Database Server 8.0, operating system/file system, and additional software as relevant, to provide the required level of cryptographic protection.</t>
    </r>
    <r>
      <rPr>
        <sz val="11"/>
        <color rgb="FF000000"/>
        <rFont val="Calibri"/>
      </rPr>
      <t xml:space="preserve">
</t>
    </r>
    <r>
      <rPr>
        <sz val="11"/>
        <color rgb="FF000000"/>
        <rFont val="Calibri"/>
      </rPr>
      <t>Enable the MySQL Key Ring for securely managing encryption keys with KMIP or other supported protocols.</t>
    </r>
    <r>
      <rPr>
        <sz val="11"/>
        <color rgb="FF000000"/>
        <rFont val="Calibri"/>
      </rPr>
      <t xml:space="preserve">
</t>
    </r>
    <r>
      <rPr>
        <sz val="11"/>
        <color rgb="FF000000"/>
        <rFont val="Calibri"/>
      </rPr>
      <t>Change TABLESPACES, TABLES to put in place encryption.</t>
    </r>
    <r>
      <rPr>
        <sz val="11"/>
        <color rgb="FF000000"/>
        <rFont val="Calibri"/>
      </rPr>
      <t xml:space="preserve">
</t>
    </r>
    <r>
      <rPr>
        <sz val="11"/>
        <color rgb="FF000000"/>
        <rFont val="Calibri"/>
      </rPr>
      <t>ALTER TABLESPACE &lt;tablespacename&gt; ENCRYPTION = 'Y';</t>
    </r>
    <r>
      <rPr>
        <sz val="11"/>
        <color rgb="FF000000"/>
        <rFont val="Calibri"/>
      </rPr>
      <t xml:space="preserve">
</t>
    </r>
    <r>
      <rPr>
        <sz val="11"/>
        <color rgb="FF000000"/>
        <rFont val="Calibri"/>
      </rPr>
      <t>ALTER TABLE &lt;tablespacename&gt; ENCRYPTION = 'Y';</t>
    </r>
    <r>
      <rPr>
        <sz val="11"/>
        <color rgb="FF000000"/>
        <rFont val="Calibri"/>
      </rPr>
      <t xml:space="preserve">
</t>
    </r>
    <r>
      <rPr>
        <sz val="11"/>
        <color rgb="FF000000"/>
        <rFont val="Calibri"/>
      </rPr>
      <t>Require all new tables and tablespaces to be encrypted.</t>
    </r>
    <r>
      <rPr>
        <sz val="11"/>
        <color rgb="FF000000"/>
        <rFont val="Calibri"/>
      </rPr>
      <t xml:space="preserve">
</t>
    </r>
    <r>
      <rPr>
        <sz val="11"/>
        <color rgb="FF000000"/>
        <rFont val="Calibri"/>
      </rPr>
      <t>set persist table_encryption_privilege_check=ON;</t>
    </r>
    <r>
      <rPr>
        <sz val="11"/>
        <color rgb="FF000000"/>
        <rFont val="Calibri"/>
      </rPr>
      <t xml:space="preserve">
</t>
    </r>
    <r>
      <rPr>
        <sz val="11"/>
        <color rgb="FF000000"/>
        <rFont val="Calibri"/>
      </rPr>
      <t>Require AUDIT LOG encryption</t>
    </r>
    <r>
      <rPr>
        <sz val="11"/>
        <color rgb="FF000000"/>
        <rFont val="Calibri"/>
      </rPr>
      <t xml:space="preserve">
</t>
    </r>
    <r>
      <rPr>
        <sz val="11"/>
        <color rgb="FF000000"/>
        <rFont val="Calibri"/>
      </rPr>
      <t>sudo vi /etc/my.cnf</t>
    </r>
    <r>
      <rPr>
        <sz val="11"/>
        <color rgb="FF000000"/>
        <rFont val="Calibri"/>
      </rPr>
      <t xml:space="preserve">
</t>
    </r>
    <r>
      <rPr>
        <sz val="11"/>
        <color rgb="FF000000"/>
        <rFont val="Calibri"/>
      </rPr>
      <t>[mysqld]</t>
    </r>
    <r>
      <rPr>
        <sz val="11"/>
        <color rgb="FF000000"/>
        <rFont val="Calibri"/>
      </rPr>
      <t xml:space="preserve">
</t>
    </r>
    <r>
      <rPr>
        <sz val="11"/>
        <color rgb="FF000000"/>
        <rFont val="Calibri"/>
      </rPr>
      <t>audit-log=FORCE_PLUS_PERMANENT</t>
    </r>
    <r>
      <rPr>
        <sz val="11"/>
        <color rgb="FF000000"/>
        <rFont val="Calibri"/>
      </rPr>
      <t xml:space="preserve">
</t>
    </r>
    <r>
      <rPr>
        <sz val="11"/>
        <color rgb="FF000000"/>
        <rFont val="Calibri"/>
      </rPr>
      <t>audit-log-format=JSON</t>
    </r>
    <r>
      <rPr>
        <sz val="11"/>
        <color rgb="FF000000"/>
        <rFont val="Calibri"/>
      </rPr>
      <t xml:space="preserve">
</t>
    </r>
    <r>
      <rPr>
        <sz val="11"/>
        <color rgb="FF000000"/>
        <rFont val="Calibri"/>
      </rPr>
      <t>audit-log-encryption=AES</t>
    </r>
    <r>
      <rPr>
        <sz val="11"/>
        <color rgb="FF000000"/>
        <rFont val="Calibri"/>
      </rPr>
      <t xml:space="preserve">
</t>
    </r>
    <r>
      <rPr>
        <sz val="11"/>
        <color rgb="FF000000"/>
        <rFont val="Calibri"/>
      </rPr>
      <t>Require BINLOG encryption</t>
    </r>
    <r>
      <rPr>
        <sz val="11"/>
        <color rgb="FF000000"/>
        <rFont val="Calibri"/>
      </rPr>
      <t xml:space="preserve">
</t>
    </r>
    <r>
      <rPr>
        <sz val="11"/>
        <color rgb="FF000000"/>
        <rFont val="Calibri"/>
      </rPr>
      <t>set persist binlog_encryption=ON;</t>
    </r>
    <r>
      <rPr>
        <sz val="11"/>
        <color rgb="FF000000"/>
        <rFont val="Calibri"/>
      </rPr>
      <t xml:space="preserve">
</t>
    </r>
    <r>
      <rPr>
        <sz val="11"/>
        <color rgb="FF000000"/>
        <rFont val="Calibri"/>
      </rPr>
      <t>Require REDO and UNDO log encryption</t>
    </r>
    <r>
      <rPr>
        <sz val="11"/>
        <color rgb="FF000000"/>
        <rFont val="Calibri"/>
      </rPr>
      <t xml:space="preserve">
</t>
    </r>
    <r>
      <rPr>
        <sz val="11"/>
        <color rgb="FF000000"/>
        <rFont val="Calibri"/>
      </rPr>
      <t>set persist innodb_redo_log_encrypt=ON;</t>
    </r>
    <r>
      <rPr>
        <sz val="11"/>
        <color rgb="FF000000"/>
        <rFont val="Calibri"/>
      </rPr>
      <t xml:space="preserve">
</t>
    </r>
    <r>
      <rPr>
        <sz val="11"/>
        <color rgb="FF000000"/>
        <rFont val="Calibri"/>
      </rPr>
      <t>set persist innodb_undo_log_encrypt=ON;</t>
    </r>
    <r>
      <rPr>
        <sz val="11"/>
        <color rgb="FF000000"/>
        <rFont val="Calibri"/>
      </rPr>
      <t xml:space="preserve">
</t>
    </r>
    <r>
      <rPr>
        <sz val="11"/>
        <color rgb="FF000000"/>
        <rFont val="Calibri"/>
      </rPr>
      <t>Turn off insecure logging - (use the audit log above to track activity)</t>
    </r>
    <r>
      <rPr>
        <sz val="11"/>
        <color rgb="FF000000"/>
        <rFont val="Calibri"/>
      </rPr>
      <t xml:space="preserve">
</t>
    </r>
    <r>
      <rPr>
        <sz val="11"/>
        <color rgb="FF000000"/>
        <rFont val="Calibri"/>
      </rPr>
      <t>SET PERSIST general_log = 'OFF';</t>
    </r>
  </si>
  <si>
    <r>
      <rPr>
        <sz val="11"/>
        <color rgb="FF000000"/>
        <rFont val="Calibri"/>
      </rPr>
      <t>Database Management Systems (DBMSs) handling data requiring data-at-rest protections must employ cryptographic mechanisms to prevent unauthorized disclosure and modification of the information at rest. These cryptographic mechanisms may be native to the DBMS or implemented via additional software or operating system/file system settings, as appropriate to the situation.</t>
    </r>
    <r>
      <rPr>
        <sz val="11"/>
        <color rgb="FF000000"/>
        <rFont val="Calibri"/>
      </rPr>
      <t xml:space="preserve">
</t>
    </r>
    <r>
      <rPr>
        <sz val="11"/>
        <color rgb="FF000000"/>
        <rFont val="Calibri"/>
      </rPr>
      <t xml:space="preserve">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 </t>
    </r>
    <r>
      <rPr>
        <sz val="11"/>
        <color rgb="FF000000"/>
        <rFont val="Calibri"/>
      </rPr>
      <t xml:space="preserve">
</t>
    </r>
    <r>
      <rPr>
        <sz val="11"/>
        <color rgb="FF000000"/>
        <rFont val="Calibri"/>
      </rPr>
      <t>The decision whether and what to encrypt rests with the data owner and is also influenced by the physical measures taken to secure the equipment and media on which the information resides.</t>
    </r>
  </si>
  <si>
    <r>
      <rPr>
        <sz val="11"/>
        <color rgb="FF000000"/>
        <rFont val="Calibri"/>
      </rPr>
      <t>Review the system documentation to determine whether the organization has defined the information at rest that is to be protected from modification, which must include, at a minimum, PII and classified information.</t>
    </r>
    <r>
      <rPr>
        <sz val="11"/>
        <color rgb="FF000000"/>
        <rFont val="Calibri"/>
      </rPr>
      <t xml:space="preserve">
</t>
    </r>
    <r>
      <rPr>
        <sz val="11"/>
        <color rgb="FF000000"/>
        <rFont val="Calibri"/>
      </rPr>
      <t>If no information is identified as requiring such protection, this is not a finding.</t>
    </r>
    <r>
      <rPr>
        <sz val="11"/>
        <color rgb="FF000000"/>
        <rFont val="Calibri"/>
      </rPr>
      <t xml:space="preserve">
</t>
    </r>
    <r>
      <rPr>
        <sz val="11"/>
        <color rgb="FF000000"/>
        <rFont val="Calibri"/>
      </rPr>
      <t>Review the configuration of the MySQL 8.0 Database Server, operating system/file system, and additional software as relevant.</t>
    </r>
    <r>
      <rPr>
        <sz val="11"/>
        <color rgb="FF000000"/>
        <rFont val="Calibri"/>
      </rPr>
      <t xml:space="preserve">
</t>
    </r>
    <r>
      <rPr>
        <sz val="11"/>
        <color rgb="FF000000"/>
        <rFont val="Calibri"/>
      </rPr>
      <t>If any of the information defined as requiring cryptographic protection from modification is not encrypted in a manner that provides the required level of protection, this is a finding.</t>
    </r>
    <r>
      <rPr>
        <sz val="11"/>
        <color rgb="FF000000"/>
        <rFont val="Calibri"/>
      </rPr>
      <t xml:space="preserve">
</t>
    </r>
    <r>
      <rPr>
        <sz val="11"/>
        <color rgb="FF000000"/>
        <rFont val="Calibri"/>
      </rPr>
      <t>To check for data encryption at rest settings in MySQL:</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'audit_log_encryption';</t>
    </r>
    <r>
      <rPr>
        <sz val="11"/>
        <color rgb="FF000000"/>
        <rFont val="Calibri"/>
      </rPr>
      <t xml:space="preserve">
</t>
    </r>
    <r>
      <rPr>
        <sz val="11"/>
        <color rgb="FF000000"/>
        <rFont val="Calibri"/>
      </rPr>
      <t>If the value for audit_log_encryption is not "AES",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 xml:space="preserve">FROM performance_schema.global_variables where variable_name = 'binlog_encryption'; </t>
    </r>
    <r>
      <rPr>
        <sz val="11"/>
        <color rgb="FF000000"/>
        <rFont val="Calibri"/>
      </rPr>
      <t xml:space="preserve">
</t>
    </r>
    <r>
      <rPr>
        <sz val="11"/>
        <color rgb="FF000000"/>
        <rFont val="Calibri"/>
      </rPr>
      <t>If the value for binlog_encryption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'innodb_redo_log_encrypt';</t>
    </r>
    <r>
      <rPr>
        <sz val="11"/>
        <color rgb="FF000000"/>
        <rFont val="Calibri"/>
      </rPr>
      <t xml:space="preserve">
</t>
    </r>
    <r>
      <rPr>
        <sz val="11"/>
        <color rgb="FF000000"/>
        <rFont val="Calibri"/>
      </rPr>
      <t>If the value for binlog_innodb_redo_log_encrypt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'innodb_undo_log_encrypt';</t>
    </r>
    <r>
      <rPr>
        <sz val="11"/>
        <color rgb="FF000000"/>
        <rFont val="Calibri"/>
      </rPr>
      <t xml:space="preserve">
</t>
    </r>
    <r>
      <rPr>
        <sz val="11"/>
        <color rgb="FF000000"/>
        <rFont val="Calibri"/>
      </rPr>
      <t>If the value for innodb_undo_log_encrypt is not "ON", this is a finding.</t>
    </r>
    <r>
      <rPr>
        <sz val="11"/>
        <color rgb="FF000000"/>
        <rFont val="Calibri"/>
      </rPr>
      <t xml:space="preserve">
</t>
    </r>
    <r>
      <rPr>
        <sz val="11"/>
        <color rgb="FF000000"/>
        <rFont val="Calibri"/>
      </rPr>
      <t>SELECT VARIABLE_NAME, VARIABLE_VALUE</t>
    </r>
    <r>
      <rPr>
        <sz val="11"/>
        <color rgb="FF000000"/>
        <rFont val="Calibri"/>
      </rPr>
      <t xml:space="preserve">
</t>
    </r>
    <r>
      <rPr>
        <sz val="11"/>
        <color rgb="FF000000"/>
        <rFont val="Calibri"/>
      </rPr>
      <t>FROM performance_schema.global_variables where variable_name = 'table_encryption_privilege_check';</t>
    </r>
    <r>
      <rPr>
        <sz val="11"/>
        <color rgb="FF000000"/>
        <rFont val="Calibri"/>
      </rPr>
      <t xml:space="preserve">
</t>
    </r>
    <r>
      <rPr>
        <sz val="11"/>
        <color rgb="FF000000"/>
        <rFont val="Calibri"/>
      </rPr>
      <t>If the value for table_encryption_privilege_check is not "ON", this is a finding.</t>
    </r>
    <r>
      <rPr>
        <sz val="11"/>
        <color rgb="FF000000"/>
        <rFont val="Calibri"/>
      </rPr>
      <t xml:space="preserve">
</t>
    </r>
    <r>
      <rPr>
        <sz val="11"/>
        <color rgb="FF000000"/>
        <rFont val="Calibri"/>
      </rPr>
      <t>SELECT</t>
    </r>
    <r>
      <rPr>
        <sz val="11"/>
        <color rgb="FF000000"/>
        <rFont val="Calibri"/>
      </rPr>
      <t xml:space="preserve">
</t>
    </r>
    <r>
      <rPr>
        <sz val="11"/>
        <color rgb="FF000000"/>
        <rFont val="Calibri"/>
      </rPr>
      <t xml:space="preserve">    `INNODB_TABLESPACES`.`NAME`,</t>
    </r>
    <r>
      <rPr>
        <sz val="11"/>
        <color rgb="FF000000"/>
        <rFont val="Calibri"/>
      </rPr>
      <t xml:space="preserve">
</t>
    </r>
    <r>
      <rPr>
        <sz val="11"/>
        <color rgb="FF000000"/>
        <rFont val="Calibri"/>
      </rPr>
      <t xml:space="preserve">    `INNODB_TABLESPACES`.`ENCRYPTION`</t>
    </r>
    <r>
      <rPr>
        <sz val="11"/>
        <color rgb="FF000000"/>
        <rFont val="Calibri"/>
      </rPr>
      <t xml:space="preserve">
</t>
    </r>
    <r>
      <rPr>
        <sz val="11"/>
        <color rgb="FF000000"/>
        <rFont val="Calibri"/>
      </rPr>
      <t>FROM `information_schema`.`INNODB_TABLESPACES`;</t>
    </r>
    <r>
      <rPr>
        <sz val="11"/>
        <color rgb="FF000000"/>
        <rFont val="Calibri"/>
      </rPr>
      <t xml:space="preserve">
</t>
    </r>
    <r>
      <rPr>
        <sz val="11"/>
        <color rgb="FF000000"/>
        <rFont val="Calibri"/>
      </rPr>
      <t>If tables or tablespaces are not encrypted and the value is not "Y", this is a finding.</t>
    </r>
  </si>
  <si>
    <t>V-235194</t>
  </si>
  <si>
    <r>
      <rPr>
        <sz val="11"/>
        <rFont val="Calibri"/>
      </rPr>
      <t>Security-relevant software updates to the MySQL Database Server 8.0 must be installed within the time period directed by an authoritative source (e.g., IAVM, CTOs, DTMs, and STIGs).</t>
    </r>
  </si>
  <si>
    <r>
      <rPr>
        <sz val="11"/>
        <color rgb="FF000000"/>
        <rFont val="Calibri"/>
      </rPr>
      <t>Institute and adhere to policies and procedures to ensure that patches are consistently applied to MySQL within the time allowed.</t>
    </r>
  </si>
  <si>
    <r>
      <rPr>
        <sz val="11"/>
        <color rgb="FF000000"/>
        <rFont val="Calibri"/>
      </rPr>
      <t xml:space="preserve">Security flaws with software applications, including database management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This requirement will apply to software patch management solutions that are used to install patches across the enclave and also to applications themselves that are not part of that patch management solution. For example, many browsers today provide the capability to install their own patch software. Patch criticality, as well as system criticality, will vary. Therefore, the tactical situations regarding the patch management process will also vary. This means that the time period utilized must be a configurable parameter. Time frames for application of security-relevant software updates may be dependent upon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</si>
  <si>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To check the version of the installed MySQL, run the following SQL statement:</t>
    </r>
    <r>
      <rPr>
        <sz val="11"/>
        <color rgb="FF000000"/>
        <rFont val="Calibri"/>
      </rPr>
      <t xml:space="preserve">
</t>
    </r>
    <r>
      <rPr>
        <sz val="11"/>
        <color rgb="FF000000"/>
        <rFont val="Calibri"/>
      </rPr>
      <t>select @@version;</t>
    </r>
    <r>
      <rPr>
        <sz val="11"/>
        <color rgb="FF000000"/>
        <rFont val="Calibri"/>
      </rPr>
      <t xml:space="preserve">
</t>
    </r>
    <r>
      <rPr>
        <sz val="11"/>
        <color rgb="FF000000"/>
        <rFont val="Calibri"/>
      </rPr>
      <t>The result will show the version, for example:</t>
    </r>
    <r>
      <rPr>
        <sz val="11"/>
        <color rgb="FF000000"/>
        <rFont val="Calibri"/>
      </rPr>
      <t xml:space="preserve">
</t>
    </r>
    <r>
      <rPr>
        <sz val="11"/>
        <color rgb="FF000000"/>
        <rFont val="Calibri"/>
      </rPr>
      <t>8.0.22-commercial</t>
    </r>
    <r>
      <rPr>
        <sz val="11"/>
        <color rgb="FF000000"/>
        <rFont val="Calibri"/>
      </rPr>
      <t xml:space="preserve">
</t>
    </r>
    <r>
      <rPr>
        <sz val="11"/>
        <color rgb="FF000000"/>
        <rFont val="Calibri"/>
      </rPr>
      <t xml:space="preserve">Obtain evidence that software MRU updates are consistently applied to MySQL Server within the time frame defined for each update. To be considered supported, Oracle must report that the version is supported by security patches to known vulnerability.  </t>
    </r>
    <r>
      <rPr>
        <sz val="11"/>
        <color rgb="FF000000"/>
        <rFont val="Calibri"/>
      </rPr>
      <t xml:space="preserve">
</t>
    </r>
    <r>
      <rPr>
        <sz val="11"/>
        <color rgb="FF000000"/>
        <rFont val="Calibri"/>
      </rPr>
      <t>Review the MySQL Support dates at the following link:</t>
    </r>
    <r>
      <rPr>
        <sz val="11"/>
        <color rgb="FF000000"/>
        <rFont val="Calibri"/>
      </rPr>
      <t xml:space="preserve">
</t>
    </r>
    <r>
      <rPr>
        <sz val="11"/>
        <color rgb="FF000000"/>
        <rFont val="Calibri"/>
      </rPr>
      <t>https://www.oracle.com/support/lifetime-support/resources.html</t>
    </r>
    <r>
      <rPr>
        <sz val="11"/>
        <color rgb="FF000000"/>
        <rFont val="Calibri"/>
      </rPr>
      <t xml:space="preserve">
</t>
    </r>
    <r>
      <rPr>
        <sz val="11"/>
        <color rgb="FF000000"/>
        <rFont val="Calibri"/>
      </rPr>
      <t>Review the MySQL Release notes page:</t>
    </r>
    <r>
      <rPr>
        <sz val="11"/>
        <color rgb="FF000000"/>
        <rFont val="Calibri"/>
      </rPr>
      <t xml:space="preserve">
</t>
    </r>
    <r>
      <rPr>
        <sz val="11"/>
        <color rgb="FF000000"/>
        <rFont val="Calibri"/>
      </rPr>
      <t>https://dev.mysql.com/doc/relnotes/mysql/8.0/en/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MySQL Enterprise Edition 8.0 is not at the latest version, this is a finding.</t>
    </r>
  </si>
  <si>
    <t>V-235195</t>
  </si>
  <si>
    <r>
      <rPr>
        <sz val="11"/>
        <rFont val="Calibri"/>
      </rPr>
      <t>When invalid inputs are received, the MySQL Database Server 8.0 must behave in a predictable and documented manner that reflects organizational and system objectives.</t>
    </r>
  </si>
  <si>
    <r>
      <rPr>
        <sz val="11"/>
        <color rgb="FF000000"/>
        <rFont val="Calibri"/>
      </rPr>
      <t>Configure the MySQL Server to behave in a predictable and documented manner that reflects organizational and system objectives when invalid inputs are received.</t>
    </r>
    <r>
      <rPr>
        <sz val="11"/>
        <color rgb="FF000000"/>
        <rFont val="Calibri"/>
      </rPr>
      <t xml:space="preserve">
</t>
    </r>
    <r>
      <rPr>
        <sz val="11"/>
        <color rgb="FF000000"/>
        <rFont val="Calibri"/>
      </rPr>
      <t>To validate data at the database table level modify tables by adding constraints CHECK constraint is a type of integrity constraint in SQL within the create or alter table statement.</t>
    </r>
    <r>
      <rPr>
        <sz val="11"/>
        <color rgb="FF000000"/>
        <rFont val="Calibri"/>
      </rPr>
      <t xml:space="preserve">
</t>
    </r>
    <r>
      <rPr>
        <sz val="11"/>
        <color rgb="FF000000"/>
        <rFont val="Calibri"/>
      </rPr>
      <t>[CONSTRAINT [symbol]] CHECK (expr) [[NOT] ENFORCED]</t>
    </r>
    <r>
      <rPr>
        <sz val="11"/>
        <color rgb="FF000000"/>
        <rFont val="Calibri"/>
      </rPr>
      <t xml:space="preserve">
</t>
    </r>
    <r>
      <rPr>
        <sz val="11"/>
        <color rgb="FF000000"/>
        <rFont val="Calibri"/>
      </rPr>
      <t>For example</t>
    </r>
    <r>
      <rPr>
        <sz val="11"/>
        <color rgb="FF000000"/>
        <rFont val="Calibri"/>
      </rPr>
      <t xml:space="preserve">
</t>
    </r>
    <r>
      <rPr>
        <sz val="11"/>
        <color rgb="FF000000"/>
        <rFont val="Calibri"/>
      </rPr>
      <t xml:space="preserve">CREATE TABLE checker (i tinyint, CONSTRAINT i_must_be_between_7_and_12 CHECK (i BETWEEN 7 AND 12 ) ); </t>
    </r>
    <r>
      <rPr>
        <sz val="11"/>
        <color rgb="FF000000"/>
        <rFont val="Calibri"/>
      </rPr>
      <t xml:space="preserve">
</t>
    </r>
    <r>
      <rPr>
        <sz val="11"/>
        <color rgb="FF000000"/>
        <rFont val="Calibri"/>
      </rPr>
      <t xml:space="preserve">Adding a constraint to an existing table </t>
    </r>
    <r>
      <rPr>
        <sz val="11"/>
        <color rgb="FF000000"/>
        <rFont val="Calibri"/>
      </rPr>
      <t xml:space="preserve">
</t>
    </r>
    <r>
      <rPr>
        <sz val="11"/>
        <color rgb="FF000000"/>
        <rFont val="Calibri"/>
      </rPr>
      <t xml:space="preserve">ALTER TABLE &lt;table_name&gt; </t>
    </r>
    <r>
      <rPr>
        <sz val="11"/>
        <color rgb="FF000000"/>
        <rFont val="Calibri"/>
      </rPr>
      <t xml:space="preserve">
</t>
    </r>
    <r>
      <rPr>
        <sz val="11"/>
        <color rgb="FF000000"/>
        <rFont val="Calibri"/>
      </rPr>
      <t xml:space="preserve">           ADD [CONSTRAINT [symbol]] CHECK (condition) [[NOT] ENFORCED]</t>
    </r>
  </si>
  <si>
    <r>
      <rPr>
        <sz val="11"/>
        <color rgb="FF000000"/>
        <rFont val="Calibri"/>
      </rPr>
      <t>A common vulnerability is unplanned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r>
      <rPr>
        <sz val="11"/>
        <color rgb="FF000000"/>
        <rFont val="Calibri"/>
      </rPr>
      <t xml:space="preserve">
</t>
    </r>
    <r>
      <rPr>
        <sz val="11"/>
        <color rgb="FF000000"/>
        <rFont val="Calibri"/>
      </rPr>
      <t>This calls for inspection of application source code, which will require collaboration with the application developers. It is recognized that in many cases, the database administrator (DBA) is organizationally separate from the application developers, and may have limited, if any, access to source code. Nevertheless, protections of this type are so important to the secure operation of databases that they must not be ignored. At a minimum, the DBA must attempt to obtain assurances from the development organization that this issue has been addressed, and must document what has been discovered.</t>
    </r>
  </si>
  <si>
    <r>
      <rPr>
        <sz val="11"/>
        <color rgb="FF000000"/>
        <rFont val="Calibri"/>
      </rPr>
      <t>Review the MySQL Server to ensure it behaves in a predictable and documented manner that reflects organizational and system objectives when invalid inputs are received.</t>
    </r>
    <r>
      <rPr>
        <sz val="11"/>
        <color rgb="FF000000"/>
        <rFont val="Calibri"/>
      </rPr>
      <t xml:space="preserve">
</t>
    </r>
    <r>
      <rPr>
        <sz val="11"/>
        <color rgb="FF000000"/>
        <rFont val="Calibri"/>
      </rPr>
      <t>To determine if table check constraints that have been put in place:</t>
    </r>
    <r>
      <rPr>
        <sz val="11"/>
        <color rgb="FF000000"/>
        <rFont val="Calibri"/>
      </rPr>
      <t xml:space="preserve">
</t>
    </r>
    <r>
      <rPr>
        <sz val="11"/>
        <color rgb="FF000000"/>
        <rFont val="Calibri"/>
      </rPr>
      <t>SELECT * FROM INFORMATION_SCHEMA.TABLE_CONSTRAINTS;</t>
    </r>
    <r>
      <rPr>
        <sz val="11"/>
        <color rgb="FF000000"/>
        <rFont val="Calibri"/>
      </rPr>
      <t xml:space="preserve">
</t>
    </r>
    <r>
      <rPr>
        <sz val="11"/>
        <color rgb="FF000000"/>
        <rFont val="Calibri"/>
      </rPr>
      <t>If input validation is required beyond those enforced by the datatype and no constraints exist for data input, this is a finding.</t>
    </r>
  </si>
  <si>
    <t>V-265876</t>
  </si>
  <si>
    <r>
      <rPr>
        <sz val="11"/>
        <rFont val="Calibri"/>
      </rPr>
      <t>MySQL database products must be a version supported by the vendor.</t>
    </r>
  </si>
  <si>
    <r>
      <rPr>
        <sz val="11"/>
        <color rgb="FF000000"/>
        <rFont val="Calibri"/>
      </rPr>
      <t>Remove or decommission all unsupported software products.</t>
    </r>
    <r>
      <rPr>
        <sz val="11"/>
        <color rgb="FF000000"/>
        <rFont val="Calibri"/>
      </rPr>
      <t xml:space="preserve">
</t>
    </r>
    <r>
      <rPr>
        <sz val="11"/>
        <color rgb="FF000000"/>
        <rFont val="Calibri"/>
      </rPr>
      <t>Upgrade unsupported DBMS or unsupported components to a supported version of the product.</t>
    </r>
  </si>
  <si>
    <r>
      <rPr>
        <sz val="11"/>
        <color rgb="FF000000"/>
        <rFont val="Calibri"/>
      </rPr>
      <t>Unsupported commercial and database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the database software is no longer considered supported and should be upgraded or decommissioned.</t>
    </r>
  </si>
  <si>
    <r>
      <rPr>
        <sz val="11"/>
        <color rgb="FF000000"/>
        <rFont val="Calibri"/>
      </rPr>
      <t>Review the version and release information.</t>
    </r>
    <r>
      <rPr>
        <sz val="11"/>
        <color rgb="FF000000"/>
        <rFont val="Calibri"/>
      </rPr>
      <t xml:space="preserve">
</t>
    </r>
    <r>
      <rPr>
        <sz val="11"/>
        <color rgb="FF000000"/>
        <rFont val="Calibri"/>
      </rPr>
      <t>To check the version of the installed MySQL, run the following SQL statement:</t>
    </r>
    <r>
      <rPr>
        <sz val="11"/>
        <color rgb="FF000000"/>
        <rFont val="Calibri"/>
      </rPr>
      <t xml:space="preserve">
</t>
    </r>
    <r>
      <rPr>
        <sz val="11"/>
        <color rgb="FF000000"/>
        <rFont val="Calibri"/>
      </rPr>
      <t>select @@version;</t>
    </r>
    <r>
      <rPr>
        <sz val="11"/>
        <color rgb="FF000000"/>
        <rFont val="Calibri"/>
      </rPr>
      <t xml:space="preserve">
</t>
    </r>
    <r>
      <rPr>
        <sz val="11"/>
        <color rgb="FF000000"/>
        <rFont val="Calibri"/>
      </rPr>
      <t>The result will show the version. For example:</t>
    </r>
    <r>
      <rPr>
        <sz val="11"/>
        <color rgb="FF000000"/>
        <rFont val="Calibri"/>
      </rPr>
      <t xml:space="preserve">
</t>
    </r>
    <r>
      <rPr>
        <sz val="11"/>
        <color rgb="FF000000"/>
        <rFont val="Calibri"/>
      </rPr>
      <t>8.0.22-commercial</t>
    </r>
    <r>
      <rPr>
        <sz val="11"/>
        <color rgb="FF000000"/>
        <rFont val="Calibri"/>
      </rPr>
      <t xml:space="preserve">
</t>
    </r>
    <r>
      <rPr>
        <sz val="11"/>
        <color rgb="FF000000"/>
        <rFont val="Calibri"/>
      </rPr>
      <t>Access the vendor website or use other means to verify the version is still supported.</t>
    </r>
    <r>
      <rPr>
        <sz val="11"/>
        <color rgb="FF000000"/>
        <rFont val="Calibri"/>
      </rPr>
      <t xml:space="preserve">
</t>
    </r>
    <r>
      <rPr>
        <sz val="11"/>
        <color rgb="FF000000"/>
        <rFont val="Calibri"/>
      </rPr>
      <t xml:space="preserve">Oracle lifetime support: </t>
    </r>
    <r>
      <rPr>
        <sz val="11"/>
        <color rgb="FF000000"/>
        <rFont val="Calibri"/>
      </rPr>
      <t xml:space="preserve">
</t>
    </r>
    <r>
      <rPr>
        <sz val="11"/>
        <color rgb="FF000000"/>
        <rFont val="Calibri"/>
      </rPr>
      <t>https://www.oracle.com/us/assets/lifetime-support-technology-069183.pdf</t>
    </r>
    <r>
      <rPr>
        <sz val="11"/>
        <color rgb="FF000000"/>
        <rFont val="Calibri"/>
      </rPr>
      <t xml:space="preserve">
</t>
    </r>
    <r>
      <rPr>
        <sz val="11"/>
        <color rgb="FF000000"/>
        <rFont val="Calibri"/>
      </rPr>
      <t>Scroll down to Oracle MySQL Releases (approximately page 28).</t>
    </r>
    <r>
      <rPr>
        <sz val="11"/>
        <color rgb="FF000000"/>
        <rFont val="Calibri"/>
      </rPr>
      <t xml:space="preserve">
</t>
    </r>
    <r>
      <rPr>
        <sz val="11"/>
        <color rgb="FF000000"/>
        <rFont val="Calibri"/>
      </rPr>
      <t>If the Oracle MySQL version or any of the software components are not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</si>
  <si>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</si>
  <si>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</si>
  <si>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</si>
  <si>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</si>
  <si>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</si>
  <si>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</si>
  <si>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</si>
  <si>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</si>
  <si>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</si>
  <si>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</si>
  <si>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</si>
  <si>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</si>
  <si>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</si>
  <si>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</si>
  <si>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</si>
  <si>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</si>
  <si>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</si>
  <si>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</si>
  <si>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</si>
  <si>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</si>
  <si>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</si>
  <si>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</si>
  <si>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</si>
  <si>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</si>
  <si>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</si>
  <si>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</si>
  <si>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</si>
  <si>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</si>
  <si>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</si>
  <si>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Oracle MySQL 8.0 Security Technical Implementation Guide V2R2</t>
  </si>
  <si>
    <t>Developed By:</t>
  </si>
  <si>
    <t>Oracle and 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</si>
  <si>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</si>
  <si>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24 October 2024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100</t>
    </r>
  </si>
  <si>
    <t>Download Url:</t>
  </si>
  <si>
    <t>https://www.cyber.mil/stigs</t>
  </si>
  <si>
    <t>Guide Overview:</t>
  </si>
  <si>
    <r>
      <rPr>
        <sz val="11"/>
        <color rgb="FF000000"/>
        <rFont val="Calibri"/>
      </rPr>
      <t>The Oracle MySQL 8.0 Security Technical Implementation Guide (STIG) is published as a tool to improve the security of Department of Defense (DOD) information systems. This document is meant to be used in conjunction with the Red Hat Enterprise Linux (OS) STIG, Network STIG, and other STIGs as applicable to the database host environment. It is based on the Database Security Requirements Guide (SRG) Version 2, Release 10, which derives its cybersecurity controls from National Institute of Standards and Technology (NIST) Special Publication (SP) 800-53, Revision 4.</t>
    </r>
    <r>
      <rPr>
        <sz val="11"/>
        <color rgb="FF000000"/>
        <rFont val="Calibri"/>
      </rPr>
      <t xml:space="preserve">
</t>
    </r>
    <r>
      <rPr>
        <sz val="11"/>
        <color rgb="FF000000"/>
        <rFont val="Calibri"/>
      </rPr>
      <t>MySQL is a popular open source database owned by Oracle. MySQL Enterprise Edition includes a comprehensive set of advanced features, management tools, and technical support to achieve high levels of MySQL scalability, security, reliability, and uptime. It reduces the risk, cost, and complexity in developing, deploying, and managing business-critical MySQL applications.</t>
    </r>
    <r>
      <rPr>
        <sz val="11"/>
        <color rgb="FF000000"/>
        <rFont val="Calibri"/>
      </rPr>
      <t xml:space="preserve">
</t>
    </r>
    <r>
      <rPr>
        <sz val="11"/>
        <color rgb="FF000000"/>
        <rFont val="Calibri"/>
      </rPr>
      <t>This STIG is written for use with MySQL Database version 8.0 installed on a RHEL or CENTOS environment.</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</si>
  <si>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</si>
  <si>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</si>
  <si>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</si>
  <si>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</si>
  <si>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</si>
  <si>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</si>
  <si>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</si>
  <si>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</si>
  <si>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</si>
  <si>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</si>
  <si>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</si>
  <si>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</si>
  <si>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</si>
  <si>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</si>
  <si>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</si>
  <si>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</si>
  <si>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</si>
  <si>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</si>
  <si>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</si>
  <si>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</si>
  <si>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</si>
  <si>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</si>
  <si>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</si>
  <si>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Oracle MySQL 8.0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</si>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</sst>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0000-45B5-AF1B-050E657C8654}"/>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0000-45B5-AF1B-050E657C8654}"/>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100</c:v>
                </c:pt>
              </c:numCache>
            </c:numRef>
          </c:val>
          <c:extLst>
            <c:ext xmlns:c16="http://schemas.microsoft.com/office/drawing/2014/chart" uri="{C3380CC4-5D6E-409C-BE32-E72D297353CC}">
              <c16:uniqueId val="{00000002-0000-45B5-AF1B-050E657C8654}"/>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D4D3-4C9F-A2BB-8DEDE7F3C334}"/>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D4D3-4C9F-A2BB-8DEDE7F3C334}"/>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100</c:v>
                </c:pt>
              </c:numCache>
            </c:numRef>
          </c:val>
          <c:extLst>
            <c:ext xmlns:c16="http://schemas.microsoft.com/office/drawing/2014/chart" uri="{C3380CC4-5D6E-409C-BE32-E72D297353CC}">
              <c16:uniqueId val="{00000002-D4D3-4C9F-A2BB-8DEDE7F3C334}"/>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C174-4F0F-BE0F-57C246ED1CDA}"/>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C174-4F0F-BE0F-57C246ED1CDA}"/>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12</c:v>
                </c:pt>
                <c:pt idx="1">
                  <c:v>88</c:v>
                </c:pt>
              </c:numCache>
            </c:numRef>
          </c:val>
          <c:extLst>
            <c:ext xmlns:c16="http://schemas.microsoft.com/office/drawing/2014/chart" uri="{C3380CC4-5D6E-409C-BE32-E72D297353CC}">
              <c16:uniqueId val="{00000002-C174-4F0F-BE0F-57C246ED1CD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A775-4359-B57C-5BA61CB6CEF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A775-4359-B57C-5BA61CB6CEF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100</c:v>
                </c:pt>
              </c:numCache>
            </c:numRef>
          </c:val>
          <c:extLst>
            <c:ext xmlns:c16="http://schemas.microsoft.com/office/drawing/2014/chart" uri="{C3380CC4-5D6E-409C-BE32-E72D297353CC}">
              <c16:uniqueId val="{00000002-A775-4359-B57C-5BA61CB6CEF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C2B1-4BA7-8310-C5405A801B7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C2B1-4BA7-8310-C5405A801B7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100</c:v>
                </c:pt>
              </c:numCache>
            </c:numRef>
          </c:val>
          <c:extLst>
            <c:ext xmlns:c16="http://schemas.microsoft.com/office/drawing/2014/chart" uri="{C3380CC4-5D6E-409C-BE32-E72D297353CC}">
              <c16:uniqueId val="{00000002-C2B1-4BA7-8310-C5405A801B7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B9A-4BE2-9D9A-304239F8BC7A}"/>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B9A-4BE2-9D9A-304239F8BC7A}"/>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B9A-4BE2-9D9A-304239F8BC7A}"/>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B9A-4BE2-9D9A-304239F8BC7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447A-4466-9DDB-8B83E39D7C3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hddr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hekncp">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iwxi5l">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esm0m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14ds5f">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sxj4i5">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bc4pxv">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01">
  <autoFilter ref="A1:M10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502</v>
      </c>
    </row>
    <row r="3" spans="2:3" ht="15" customHeight="1" x14ac:dyDescent="0.35"/>
    <row r="4" spans="2:3" ht="58" x14ac:dyDescent="0.35">
      <c r="B4" s="18" t="s">
        <v>503</v>
      </c>
      <c r="C4" s="19" t="s">
        <v>504</v>
      </c>
    </row>
    <row r="5" spans="2:3" x14ac:dyDescent="0.35">
      <c r="C5" s="19" t="s">
        <v>505</v>
      </c>
    </row>
    <row r="6" spans="2:3" x14ac:dyDescent="0.35">
      <c r="C6" s="16" t="s">
        <v>506</v>
      </c>
    </row>
    <row r="7" spans="2:3" ht="10" customHeight="1" x14ac:dyDescent="0.35"/>
    <row r="8" spans="2:3" ht="232" x14ac:dyDescent="0.35">
      <c r="B8" s="20" t="s">
        <v>507</v>
      </c>
      <c r="C8" s="19" t="s">
        <v>508</v>
      </c>
    </row>
    <row r="9" spans="2:3" ht="10" customHeight="1" x14ac:dyDescent="0.35"/>
    <row r="10" spans="2:3" ht="35" customHeight="1" x14ac:dyDescent="0.35">
      <c r="B10" s="20" t="s">
        <v>509</v>
      </c>
      <c r="C10" s="19" t="s">
        <v>510</v>
      </c>
    </row>
    <row r="11" spans="2:3" ht="75" customHeight="1" x14ac:dyDescent="0.35">
      <c r="B11" s="16" t="s">
        <v>19</v>
      </c>
      <c r="C11" s="19" t="s">
        <v>511</v>
      </c>
    </row>
    <row r="12" spans="2:3" ht="47" customHeight="1" x14ac:dyDescent="0.35">
      <c r="B12" s="16" t="s">
        <v>19</v>
      </c>
      <c r="C12" s="19" t="s">
        <v>512</v>
      </c>
    </row>
    <row r="13" spans="2:3" ht="35" customHeight="1" x14ac:dyDescent="0.35">
      <c r="B13" s="16" t="s">
        <v>19</v>
      </c>
      <c r="C13" s="19" t="s">
        <v>513</v>
      </c>
    </row>
    <row r="14" spans="2:3" ht="32" customHeight="1" x14ac:dyDescent="0.35">
      <c r="B14" s="16" t="s">
        <v>19</v>
      </c>
      <c r="C14" s="19" t="s">
        <v>514</v>
      </c>
    </row>
    <row r="15" spans="2:3" ht="30" customHeight="1" x14ac:dyDescent="0.35">
      <c r="B15" s="16" t="s">
        <v>19</v>
      </c>
      <c r="C15" s="19" t="s">
        <v>515</v>
      </c>
    </row>
    <row r="16" spans="2:3" ht="10" customHeight="1" x14ac:dyDescent="0.35"/>
    <row r="17" spans="1:3" ht="145" customHeight="1" x14ac:dyDescent="0.35">
      <c r="B17" s="20" t="s">
        <v>516</v>
      </c>
      <c r="C17" s="19" t="s">
        <v>517</v>
      </c>
    </row>
    <row r="18" spans="1:3" ht="10" customHeight="1" x14ac:dyDescent="0.35"/>
    <row r="19" spans="1:3" ht="3" customHeight="1" x14ac:dyDescent="0.35">
      <c r="B19" s="21"/>
      <c r="C19" s="21"/>
    </row>
    <row r="20" spans="1:3" ht="12" customHeight="1" x14ac:dyDescent="0.35"/>
    <row r="21" spans="1:3" ht="35" customHeight="1" x14ac:dyDescent="0.35">
      <c r="A21" s="23"/>
      <c r="B21" s="24" t="s">
        <v>518</v>
      </c>
      <c r="C21" s="25" t="s">
        <v>519</v>
      </c>
    </row>
    <row r="22" spans="1:3" ht="18" customHeight="1" x14ac:dyDescent="0.35">
      <c r="A22" s="23"/>
      <c r="B22" s="23" t="s">
        <v>19</v>
      </c>
      <c r="C22" s="25" t="s">
        <v>520</v>
      </c>
    </row>
    <row r="23" spans="1:3" ht="18" customHeight="1" x14ac:dyDescent="0.35">
      <c r="A23" s="23"/>
      <c r="B23" s="23" t="s">
        <v>19</v>
      </c>
      <c r="C23" s="25" t="s">
        <v>521</v>
      </c>
    </row>
    <row r="24" spans="1:3" ht="18" customHeight="1" x14ac:dyDescent="0.35">
      <c r="A24" s="23"/>
      <c r="B24" s="23" t="s">
        <v>19</v>
      </c>
      <c r="C24" s="25" t="s">
        <v>522</v>
      </c>
    </row>
    <row r="25" spans="1:3" ht="18" customHeight="1" x14ac:dyDescent="0.35">
      <c r="A25" s="23"/>
      <c r="B25" s="23" t="s">
        <v>19</v>
      </c>
      <c r="C25" s="25" t="s">
        <v>523</v>
      </c>
    </row>
    <row r="26" spans="1:3" ht="18" customHeight="1" x14ac:dyDescent="0.35">
      <c r="A26" s="23"/>
      <c r="B26" s="23" t="s">
        <v>19</v>
      </c>
      <c r="C26" s="25" t="s">
        <v>524</v>
      </c>
    </row>
    <row r="27" spans="1:3" ht="18" customHeight="1" x14ac:dyDescent="0.35">
      <c r="A27" s="23"/>
      <c r="B27" s="23" t="s">
        <v>19</v>
      </c>
      <c r="C27" s="25" t="s">
        <v>525</v>
      </c>
    </row>
    <row r="28" spans="1:3" ht="18" customHeight="1" x14ac:dyDescent="0.35">
      <c r="A28" s="23"/>
      <c r="B28" s="23" t="s">
        <v>19</v>
      </c>
      <c r="C28" s="25" t="s">
        <v>526</v>
      </c>
    </row>
    <row r="29" spans="1:3" ht="18" customHeight="1" x14ac:dyDescent="0.35">
      <c r="A29" s="23"/>
      <c r="B29" s="23" t="s">
        <v>19</v>
      </c>
      <c r="C29" s="25" t="s">
        <v>527</v>
      </c>
    </row>
    <row r="30" spans="1:3" ht="44" customHeight="1" x14ac:dyDescent="0.35">
      <c r="A30" s="23"/>
      <c r="B30" s="23" t="s">
        <v>19</v>
      </c>
      <c r="C30" s="26" t="s">
        <v>528</v>
      </c>
    </row>
    <row r="31" spans="1:3" ht="10" customHeight="1" x14ac:dyDescent="0.35"/>
    <row r="32" spans="1:3" ht="3" customHeight="1" x14ac:dyDescent="0.35">
      <c r="B32" s="21"/>
      <c r="C32" s="21"/>
    </row>
    <row r="33" spans="2:3" ht="12" customHeight="1" x14ac:dyDescent="0.35"/>
    <row r="34" spans="2:3" ht="24" customHeight="1" x14ac:dyDescent="0.35">
      <c r="B34" s="27" t="s">
        <v>529</v>
      </c>
      <c r="C34" s="28" t="s">
        <v>530</v>
      </c>
    </row>
    <row r="35" spans="2:3" ht="18.5" x14ac:dyDescent="0.35">
      <c r="B35" s="27" t="s">
        <v>531</v>
      </c>
      <c r="C35" s="29" t="s">
        <v>532</v>
      </c>
    </row>
    <row r="36" spans="2:3" ht="27" customHeight="1" x14ac:dyDescent="0.35">
      <c r="B36" s="30" t="s">
        <v>533</v>
      </c>
      <c r="C36" s="22" t="s">
        <v>534</v>
      </c>
    </row>
    <row r="37" spans="2:3" x14ac:dyDescent="0.35">
      <c r="B37" s="27" t="s">
        <v>535</v>
      </c>
      <c r="C37" s="31" t="s">
        <v>536</v>
      </c>
    </row>
    <row r="38" spans="2:3" ht="10" customHeight="1" x14ac:dyDescent="0.35"/>
    <row r="39" spans="2:3" ht="188.5" x14ac:dyDescent="0.35">
      <c r="B39" s="27" t="s">
        <v>537</v>
      </c>
      <c r="C39" s="32" t="s">
        <v>538</v>
      </c>
    </row>
    <row r="40" spans="2:3" ht="10" customHeight="1" x14ac:dyDescent="0.35"/>
    <row r="41" spans="2:3" ht="43.5" x14ac:dyDescent="0.35">
      <c r="B41" s="27" t="s">
        <v>539</v>
      </c>
      <c r="C41" s="19" t="s">
        <v>540</v>
      </c>
    </row>
    <row r="42" spans="2:3" ht="10" customHeight="1" x14ac:dyDescent="0.35"/>
    <row r="43" spans="2:3" ht="15.5" x14ac:dyDescent="0.35">
      <c r="C43" s="33" t="s">
        <v>15</v>
      </c>
    </row>
    <row r="44" spans="2:3" ht="29" x14ac:dyDescent="0.35">
      <c r="C44" s="19" t="s">
        <v>541</v>
      </c>
    </row>
    <row r="45" spans="2:3" ht="10" customHeight="1" x14ac:dyDescent="0.35"/>
    <row r="46" spans="2:3" ht="15.5" x14ac:dyDescent="0.35">
      <c r="C46" s="34" t="s">
        <v>25</v>
      </c>
    </row>
    <row r="47" spans="2:3" ht="29" x14ac:dyDescent="0.35">
      <c r="C47" s="19" t="s">
        <v>542</v>
      </c>
    </row>
    <row r="48" spans="2:3" ht="10" customHeight="1" x14ac:dyDescent="0.35"/>
    <row r="49" spans="2:3" ht="15.5" x14ac:dyDescent="0.35">
      <c r="C49" s="35" t="s">
        <v>543</v>
      </c>
    </row>
    <row r="50" spans="2:3" ht="29" x14ac:dyDescent="0.35">
      <c r="C50" s="19" t="s">
        <v>544</v>
      </c>
    </row>
    <row r="51" spans="2:3" ht="10" customHeight="1" x14ac:dyDescent="0.35"/>
    <row r="52" spans="2:3" ht="3" customHeight="1" x14ac:dyDescent="0.35">
      <c r="B52" s="21"/>
      <c r="C52" s="21"/>
    </row>
    <row r="53" spans="2:3" ht="12" customHeight="1" x14ac:dyDescent="0.35"/>
    <row r="54" spans="2:3" ht="130.5" x14ac:dyDescent="0.35">
      <c r="B54" s="18" t="s">
        <v>545</v>
      </c>
      <c r="C54" s="19" t="s">
        <v>546</v>
      </c>
    </row>
    <row r="55" spans="2:3" ht="6" customHeight="1" x14ac:dyDescent="0.35"/>
    <row r="56" spans="2:3" ht="217.5" x14ac:dyDescent="0.35">
      <c r="C56" s="19" t="s">
        <v>547</v>
      </c>
    </row>
    <row r="57" spans="2:3" ht="6" customHeight="1" x14ac:dyDescent="0.35"/>
    <row r="58" spans="2:3" ht="43.5" x14ac:dyDescent="0.35">
      <c r="C58" s="19" t="s">
        <v>548</v>
      </c>
    </row>
    <row r="59" spans="2:3" ht="10" customHeight="1" x14ac:dyDescent="0.35"/>
    <row r="60" spans="2:3" ht="3" customHeight="1" x14ac:dyDescent="0.35">
      <c r="B60" s="21"/>
      <c r="C60" s="21"/>
    </row>
    <row r="61" spans="2:3" ht="12" customHeight="1" x14ac:dyDescent="0.35"/>
    <row r="62" spans="2:3" ht="145" x14ac:dyDescent="0.35">
      <c r="B62" s="18" t="s">
        <v>549</v>
      </c>
      <c r="C62" s="19" t="s">
        <v>550</v>
      </c>
    </row>
    <row r="63" spans="2:3" ht="6" customHeight="1" x14ac:dyDescent="0.35"/>
    <row r="64" spans="2:3" ht="203" x14ac:dyDescent="0.35">
      <c r="C64" s="19" t="s">
        <v>551</v>
      </c>
    </row>
    <row r="65" spans="2:3" ht="6" customHeight="1" x14ac:dyDescent="0.35"/>
    <row r="66" spans="2:3" ht="43.5" x14ac:dyDescent="0.35">
      <c r="C66" s="19" t="s">
        <v>552</v>
      </c>
    </row>
    <row r="67" spans="2:3" ht="10" customHeight="1" x14ac:dyDescent="0.35"/>
    <row r="68" spans="2:3" ht="3" customHeight="1" x14ac:dyDescent="0.35">
      <c r="B68" s="21"/>
      <c r="C68" s="21"/>
    </row>
    <row r="69" spans="2:3" ht="12" customHeight="1" x14ac:dyDescent="0.35"/>
    <row r="70" spans="2:3" ht="101.5" x14ac:dyDescent="0.35">
      <c r="B70" s="18" t="s">
        <v>553</v>
      </c>
      <c r="C70" s="19" t="s">
        <v>554</v>
      </c>
    </row>
    <row r="71" spans="2:3" ht="6" customHeight="1" x14ac:dyDescent="0.35"/>
    <row r="72" spans="2:3" ht="145" x14ac:dyDescent="0.35">
      <c r="C72" s="19" t="s">
        <v>555</v>
      </c>
    </row>
    <row r="73" spans="2:3" ht="6" customHeight="1" x14ac:dyDescent="0.35"/>
    <row r="74" spans="2:3" ht="43.5" x14ac:dyDescent="0.35">
      <c r="C74" s="19" t="s">
        <v>556</v>
      </c>
    </row>
    <row r="78" spans="2:3" ht="32" customHeight="1" x14ac:dyDescent="0.35">
      <c r="B78" s="78" t="s">
        <v>501</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557</v>
      </c>
      <c r="C2" s="80"/>
      <c r="D2" s="80"/>
      <c r="E2" s="80"/>
      <c r="F2" s="80"/>
      <c r="G2" s="80"/>
      <c r="H2" s="80"/>
      <c r="I2" s="80"/>
    </row>
    <row r="4" spans="2:15" ht="18.5" x14ac:dyDescent="0.45">
      <c r="B4" s="37" t="s">
        <v>558</v>
      </c>
    </row>
    <row r="5" spans="2:15" x14ac:dyDescent="0.35">
      <c r="B5" s="39" t="s">
        <v>19</v>
      </c>
      <c r="C5" s="39" t="s">
        <v>559</v>
      </c>
      <c r="D5" s="39" t="s">
        <v>560</v>
      </c>
      <c r="F5" s="81" t="s">
        <v>561</v>
      </c>
      <c r="G5" s="81"/>
      <c r="H5" s="81"/>
      <c r="I5" s="82" t="s">
        <v>562</v>
      </c>
      <c r="J5" s="82"/>
      <c r="K5" s="82"/>
      <c r="L5" s="82"/>
      <c r="M5" s="82"/>
      <c r="N5" s="82"/>
      <c r="O5" s="82"/>
    </row>
    <row r="6" spans="2:15" x14ac:dyDescent="0.35">
      <c r="B6" s="45" t="s">
        <v>563</v>
      </c>
      <c r="C6" s="46">
        <v>100</v>
      </c>
      <c r="D6" s="47" t="s">
        <v>19</v>
      </c>
      <c r="F6" s="81" t="s">
        <v>564</v>
      </c>
      <c r="G6" s="81"/>
      <c r="H6" s="81"/>
      <c r="I6" s="83" t="s">
        <v>565</v>
      </c>
      <c r="J6" s="83"/>
      <c r="K6" s="83"/>
      <c r="L6" s="83"/>
      <c r="M6" s="83"/>
      <c r="N6" s="83"/>
      <c r="O6" s="83"/>
    </row>
    <row r="7" spans="2:15" x14ac:dyDescent="0.35">
      <c r="B7" s="48" t="s">
        <v>566</v>
      </c>
      <c r="C7" s="49">
        <f>C6-C8-C9</f>
        <v>100</v>
      </c>
      <c r="D7" s="50">
        <f>IF(C6&gt;0,C7/C6,0)</f>
        <v>1</v>
      </c>
      <c r="F7" s="81" t="s">
        <v>567</v>
      </c>
      <c r="G7" s="81"/>
      <c r="H7" s="81"/>
      <c r="I7" s="83" t="s">
        <v>565</v>
      </c>
      <c r="J7" s="83"/>
      <c r="K7" s="83"/>
      <c r="L7" s="83"/>
      <c r="M7" s="83"/>
      <c r="N7" s="83"/>
      <c r="O7" s="83"/>
    </row>
    <row r="8" spans="2:15" x14ac:dyDescent="0.35">
      <c r="B8" s="41" t="s">
        <v>568</v>
      </c>
      <c r="C8" s="42">
        <f>COUNTIF('Recommendations'!G:G,"Risk Accepted")</f>
        <v>0</v>
      </c>
      <c r="D8" s="43">
        <f>IF(C6&gt;0,C8/C6,0)</f>
        <v>0</v>
      </c>
      <c r="F8" s="81" t="s">
        <v>569</v>
      </c>
      <c r="G8" s="81"/>
      <c r="H8" s="81"/>
      <c r="I8" s="83" t="s">
        <v>565</v>
      </c>
      <c r="J8" s="83"/>
      <c r="K8" s="83"/>
      <c r="L8" s="83"/>
      <c r="M8" s="83"/>
      <c r="N8" s="83"/>
      <c r="O8" s="83"/>
    </row>
    <row r="9" spans="2:15" x14ac:dyDescent="0.35">
      <c r="B9" s="41" t="s">
        <v>570</v>
      </c>
      <c r="C9" s="42">
        <f>COUNTIF('Recommendations'!G:G,"N/A")</f>
        <v>0</v>
      </c>
      <c r="D9" s="43">
        <f>IF(C6&gt;0,C9/C6,0)</f>
        <v>0</v>
      </c>
      <c r="F9" s="81" t="s">
        <v>571</v>
      </c>
      <c r="G9" s="81"/>
      <c r="H9" s="81"/>
      <c r="I9" s="83" t="s">
        <v>565</v>
      </c>
      <c r="J9" s="83"/>
      <c r="K9" s="83"/>
      <c r="L9" s="83"/>
      <c r="M9" s="83"/>
      <c r="N9" s="83"/>
      <c r="O9" s="83"/>
    </row>
    <row r="12" spans="2:15" ht="18.5" x14ac:dyDescent="0.45">
      <c r="B12" s="37" t="s">
        <v>572</v>
      </c>
    </row>
    <row r="14" spans="2:15" x14ac:dyDescent="0.35">
      <c r="B14" s="51" t="s">
        <v>573</v>
      </c>
    </row>
    <row r="15" spans="2:15" x14ac:dyDescent="0.35">
      <c r="B15" s="39" t="s">
        <v>19</v>
      </c>
      <c r="C15" s="39" t="s">
        <v>574</v>
      </c>
      <c r="D15" s="39" t="s">
        <v>575</v>
      </c>
      <c r="E15" s="39" t="s">
        <v>576</v>
      </c>
      <c r="F15" s="39" t="s">
        <v>577</v>
      </c>
    </row>
    <row r="16" spans="2:15" x14ac:dyDescent="0.35">
      <c r="B16" s="41" t="s">
        <v>578</v>
      </c>
      <c r="C16" s="42">
        <f>COUNTIF('Recommendations'!L:L,"Resolved")</f>
        <v>0</v>
      </c>
      <c r="D16" s="42">
        <f>COUNTIF('Recommendations'!L:L,"Testing")</f>
        <v>0</v>
      </c>
      <c r="E16" s="42">
        <f>COUNTIF('Recommendations'!L:L,"Outstanding")</f>
        <v>100</v>
      </c>
      <c r="F16" s="42">
        <f>SUM(C16:E16)</f>
        <v>100</v>
      </c>
    </row>
    <row r="18" spans="2:6" x14ac:dyDescent="0.35">
      <c r="B18" s="51" t="s">
        <v>579</v>
      </c>
    </row>
    <row r="19" spans="2:6" x14ac:dyDescent="0.35">
      <c r="B19" s="52" t="s">
        <v>19</v>
      </c>
      <c r="C19" s="52" t="s">
        <v>574</v>
      </c>
      <c r="D19" s="52" t="s">
        <v>575</v>
      </c>
      <c r="E19" s="52" t="s">
        <v>576</v>
      </c>
      <c r="F19" s="52" t="s">
        <v>19</v>
      </c>
    </row>
    <row r="20" spans="2:6" x14ac:dyDescent="0.35">
      <c r="B20" s="41" t="s">
        <v>578</v>
      </c>
      <c r="C20" s="43">
        <f>IF(F16&gt;0, C16/F16, 0)</f>
        <v>0</v>
      </c>
      <c r="D20" s="43">
        <f>IF(F16&gt;0, D16/F16, 0)</f>
        <v>0</v>
      </c>
      <c r="E20" s="43">
        <f>IF(F16&gt;0, E16/F16, 0)</f>
        <v>1</v>
      </c>
      <c r="F20" s="44" t="s">
        <v>19</v>
      </c>
    </row>
    <row r="25" spans="2:6" ht="18.5" x14ac:dyDescent="0.45">
      <c r="B25" s="37" t="s">
        <v>580</v>
      </c>
    </row>
    <row r="27" spans="2:6" x14ac:dyDescent="0.35">
      <c r="B27" s="51" t="s">
        <v>573</v>
      </c>
    </row>
    <row r="28" spans="2:6" x14ac:dyDescent="0.35">
      <c r="B28" s="39" t="s">
        <v>5</v>
      </c>
      <c r="C28" s="39" t="s">
        <v>574</v>
      </c>
      <c r="D28" s="39" t="s">
        <v>575</v>
      </c>
      <c r="E28" s="39" t="s">
        <v>576</v>
      </c>
      <c r="F28" s="39" t="s">
        <v>577</v>
      </c>
    </row>
    <row r="29" spans="2:6" x14ac:dyDescent="0.35">
      <c r="B29" s="41" t="s">
        <v>581</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582</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583</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584</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585</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100</v>
      </c>
      <c r="F34" s="42">
        <f t="shared" si="0"/>
        <v>100</v>
      </c>
    </row>
    <row r="36" spans="2:6" x14ac:dyDescent="0.35">
      <c r="B36" s="51" t="s">
        <v>579</v>
      </c>
    </row>
    <row r="37" spans="2:6" x14ac:dyDescent="0.35">
      <c r="B37" s="52" t="s">
        <v>5</v>
      </c>
      <c r="C37" s="52" t="s">
        <v>574</v>
      </c>
      <c r="D37" s="52" t="s">
        <v>575</v>
      </c>
      <c r="E37" s="52" t="s">
        <v>576</v>
      </c>
      <c r="F37" s="52" t="s">
        <v>19</v>
      </c>
    </row>
    <row r="38" spans="2:6" x14ac:dyDescent="0.35">
      <c r="B38" s="41" t="s">
        <v>581</v>
      </c>
      <c r="C38" s="43">
        <f t="shared" ref="C38:C43" si="1">IF(F29&gt;0, C29/F29, 0)</f>
        <v>0</v>
      </c>
      <c r="D38" s="43">
        <f t="shared" ref="D38:D43" si="2">IF(F29&gt;0, D29/F29, 0)</f>
        <v>0</v>
      </c>
      <c r="E38" s="43">
        <f t="shared" ref="E38:E43" si="3">IF(F29&gt;0, E29/F29, 0)</f>
        <v>0</v>
      </c>
      <c r="F38" s="44" t="s">
        <v>19</v>
      </c>
    </row>
    <row r="39" spans="2:6" x14ac:dyDescent="0.35">
      <c r="B39" s="41" t="s">
        <v>582</v>
      </c>
      <c r="C39" s="43">
        <f t="shared" si="1"/>
        <v>0</v>
      </c>
      <c r="D39" s="43">
        <f t="shared" si="2"/>
        <v>0</v>
      </c>
      <c r="E39" s="43">
        <f t="shared" si="3"/>
        <v>0</v>
      </c>
      <c r="F39" s="44" t="s">
        <v>19</v>
      </c>
    </row>
    <row r="40" spans="2:6" x14ac:dyDescent="0.35">
      <c r="B40" s="41" t="s">
        <v>583</v>
      </c>
      <c r="C40" s="43">
        <f t="shared" si="1"/>
        <v>0</v>
      </c>
      <c r="D40" s="43">
        <f t="shared" si="2"/>
        <v>0</v>
      </c>
      <c r="E40" s="43">
        <f t="shared" si="3"/>
        <v>0</v>
      </c>
      <c r="F40" s="44" t="s">
        <v>19</v>
      </c>
    </row>
    <row r="41" spans="2:6" x14ac:dyDescent="0.35">
      <c r="B41" s="41" t="s">
        <v>584</v>
      </c>
      <c r="C41" s="43">
        <f t="shared" si="1"/>
        <v>0</v>
      </c>
      <c r="D41" s="43">
        <f t="shared" si="2"/>
        <v>0</v>
      </c>
      <c r="E41" s="43">
        <f t="shared" si="3"/>
        <v>0</v>
      </c>
      <c r="F41" s="44" t="s">
        <v>19</v>
      </c>
    </row>
    <row r="42" spans="2:6" x14ac:dyDescent="0.35">
      <c r="B42" s="41" t="s">
        <v>585</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586</v>
      </c>
    </row>
    <row r="50" spans="2:6" x14ac:dyDescent="0.35">
      <c r="B50" s="51" t="s">
        <v>573</v>
      </c>
    </row>
    <row r="51" spans="2:6" x14ac:dyDescent="0.35">
      <c r="B51" s="39" t="s">
        <v>2</v>
      </c>
      <c r="C51" s="39" t="s">
        <v>574</v>
      </c>
      <c r="D51" s="39" t="s">
        <v>575</v>
      </c>
      <c r="E51" s="39" t="s">
        <v>576</v>
      </c>
      <c r="F51" s="39" t="s">
        <v>577</v>
      </c>
    </row>
    <row r="52" spans="2:6" x14ac:dyDescent="0.35">
      <c r="B52" s="41" t="s">
        <v>15</v>
      </c>
      <c r="C52" s="42">
        <f>COUNTIFS('Recommendations'!C:C,"CAT I (High)",'Recommendations'!L:L,"=Resolved")</f>
        <v>0</v>
      </c>
      <c r="D52" s="42">
        <f>COUNTIFS('Recommendations'!C:C,"=CAT I (High)",'Recommendations'!L:L,"=Testing")</f>
        <v>0</v>
      </c>
      <c r="E52" s="42">
        <f>COUNTIFS('Recommendations'!C:C,"=CAT I (High)",'Recommendations'!L:L,"=Outstanding")</f>
        <v>12</v>
      </c>
      <c r="F52" s="42">
        <f>SUM(C52:E52)</f>
        <v>12</v>
      </c>
    </row>
    <row r="53" spans="2:6" x14ac:dyDescent="0.35">
      <c r="B53" s="41" t="s">
        <v>25</v>
      </c>
      <c r="C53" s="42">
        <f>COUNTIFS('Recommendations'!C:C,"CAT II (Medium)",'Recommendations'!L:L,"=Resolved")</f>
        <v>0</v>
      </c>
      <c r="D53" s="42">
        <f>COUNTIFS('Recommendations'!C:C,"=CAT II (Medium)",'Recommendations'!L:L,"=Testing")</f>
        <v>0</v>
      </c>
      <c r="E53" s="42">
        <f>COUNTIFS('Recommendations'!C:C,"=CAT II (Medium)",'Recommendations'!L:L,"=Outstanding")</f>
        <v>88</v>
      </c>
      <c r="F53" s="42">
        <f>SUM(C53:E53)</f>
        <v>88</v>
      </c>
    </row>
    <row r="55" spans="2:6" x14ac:dyDescent="0.35">
      <c r="B55" s="51" t="s">
        <v>579</v>
      </c>
    </row>
    <row r="56" spans="2:6" x14ac:dyDescent="0.35">
      <c r="B56" s="52" t="s">
        <v>2</v>
      </c>
      <c r="C56" s="52" t="s">
        <v>574</v>
      </c>
      <c r="D56" s="52" t="s">
        <v>575</v>
      </c>
      <c r="E56" s="52" t="s">
        <v>576</v>
      </c>
      <c r="F56" s="52" t="s">
        <v>19</v>
      </c>
    </row>
    <row r="57" spans="2:6" x14ac:dyDescent="0.35">
      <c r="B57" s="41" t="s">
        <v>15</v>
      </c>
      <c r="C57" s="43">
        <f>IF(F52&gt;0, C52/F52, 0)</f>
        <v>0</v>
      </c>
      <c r="D57" s="43">
        <f>IF(F52&gt;0, D52/F52, 0)</f>
        <v>0</v>
      </c>
      <c r="E57" s="43">
        <f>IF(F52&gt;0, E52/F52, 0)</f>
        <v>1</v>
      </c>
      <c r="F57" s="44" t="s">
        <v>19</v>
      </c>
    </row>
    <row r="58" spans="2:6" x14ac:dyDescent="0.35">
      <c r="B58" s="41" t="s">
        <v>25</v>
      </c>
      <c r="C58" s="43">
        <f>IF(F53&gt;0, C53/F53, 0)</f>
        <v>0</v>
      </c>
      <c r="D58" s="43">
        <f>IF(F53&gt;0, D53/F53, 0)</f>
        <v>0</v>
      </c>
      <c r="E58" s="43">
        <f>IF(F53&gt;0, E53/F53, 0)</f>
        <v>1</v>
      </c>
      <c r="F58" s="44" t="s">
        <v>19</v>
      </c>
    </row>
    <row r="63" spans="2:6" ht="18.5" x14ac:dyDescent="0.45">
      <c r="B63" s="37" t="s">
        <v>587</v>
      </c>
    </row>
    <row r="65" spans="2:6" x14ac:dyDescent="0.35">
      <c r="B65" s="51" t="s">
        <v>573</v>
      </c>
    </row>
    <row r="66" spans="2:6" x14ac:dyDescent="0.35">
      <c r="B66" s="39" t="s">
        <v>3</v>
      </c>
      <c r="C66" s="39" t="s">
        <v>574</v>
      </c>
      <c r="D66" s="39" t="s">
        <v>575</v>
      </c>
      <c r="E66" s="39" t="s">
        <v>576</v>
      </c>
      <c r="F66" s="39" t="s">
        <v>577</v>
      </c>
    </row>
    <row r="67" spans="2:6" x14ac:dyDescent="0.35">
      <c r="B67" s="41" t="s">
        <v>588</v>
      </c>
      <c r="C67" s="42">
        <f>COUNTIFS('Recommendations'!D:D,"Must",'Recommendations'!L:L,"=Resolved")</f>
        <v>0</v>
      </c>
      <c r="D67" s="42">
        <f>COUNTIFS('Recommendations'!D:D,"=Must",'Recommendations'!L:L,"=Testing")</f>
        <v>0</v>
      </c>
      <c r="E67" s="42">
        <f>COUNTIFS('Recommendations'!D:D,"=Must",'Recommendations'!L:L,"=Outstanding")</f>
        <v>0</v>
      </c>
      <c r="F67" s="42">
        <f>SUM(C67:E67)</f>
        <v>0</v>
      </c>
    </row>
    <row r="68" spans="2:6" x14ac:dyDescent="0.35">
      <c r="B68" s="41" t="s">
        <v>589</v>
      </c>
      <c r="C68" s="42">
        <f>COUNTIFS('Recommendations'!D:D,"Should",'Recommendations'!L:L,"=Resolved")</f>
        <v>0</v>
      </c>
      <c r="D68" s="42">
        <f>COUNTIFS('Recommendations'!D:D,"=Should",'Recommendations'!L:L,"=Testing")</f>
        <v>0</v>
      </c>
      <c r="E68" s="42">
        <f>COUNTIFS('Recommendations'!D:D,"=Should",'Recommendations'!L:L,"=Outstanding")</f>
        <v>0</v>
      </c>
      <c r="F68" s="42">
        <f>SUM(C68:E68)</f>
        <v>0</v>
      </c>
    </row>
    <row r="69" spans="2:6" x14ac:dyDescent="0.35">
      <c r="B69" s="41" t="s">
        <v>590</v>
      </c>
      <c r="C69" s="42">
        <f>COUNTIFS('Recommendations'!D:D,"Could",'Recommendations'!L:L,"=Resolved")</f>
        <v>0</v>
      </c>
      <c r="D69" s="42">
        <f>COUNTIFS('Recommendations'!D:D,"=Could",'Recommendations'!L:L,"=Testing")</f>
        <v>0</v>
      </c>
      <c r="E69" s="42">
        <f>COUNTIFS('Recommendations'!D:D,"=Could",'Recommendations'!L:L,"=Outstanding")</f>
        <v>0</v>
      </c>
      <c r="F69" s="42">
        <f>SUM(C69:E69)</f>
        <v>0</v>
      </c>
    </row>
    <row r="70" spans="2:6" x14ac:dyDescent="0.35">
      <c r="B70" s="41" t="s">
        <v>591</v>
      </c>
      <c r="C70" s="42">
        <f>COUNTIFS('Recommendations'!D:D,"Won't",'Recommendations'!L:L,"=Resolved")</f>
        <v>0</v>
      </c>
      <c r="D70" s="42">
        <f>COUNTIFS('Recommendations'!D:D,"=Won't",'Recommendations'!L:L,"=Testing")</f>
        <v>0</v>
      </c>
      <c r="E70" s="42">
        <f>COUNTIFS('Recommendations'!D:D,"=Won't",'Recommendations'!L:L,"=Outstanding")</f>
        <v>0</v>
      </c>
      <c r="F70" s="42">
        <f>SUM(C70:E70)</f>
        <v>0</v>
      </c>
    </row>
    <row r="71" spans="2:6" x14ac:dyDescent="0.35">
      <c r="B71" s="41" t="s">
        <v>16</v>
      </c>
      <c r="C71" s="42">
        <f>COUNTIFS('Recommendations'!D:D,"Unassigned",'Recommendations'!L:L,"=Resolved")</f>
        <v>0</v>
      </c>
      <c r="D71" s="42">
        <f>COUNTIFS('Recommendations'!D:D,"=Unassigned",'Recommendations'!L:L,"=Testing")</f>
        <v>0</v>
      </c>
      <c r="E71" s="42">
        <f>COUNTIFS('Recommendations'!D:D,"=Unassigned",'Recommendations'!L:L,"=Outstanding")</f>
        <v>100</v>
      </c>
      <c r="F71" s="42">
        <f>SUM(C71:E71)</f>
        <v>100</v>
      </c>
    </row>
    <row r="73" spans="2:6" x14ac:dyDescent="0.35">
      <c r="B73" s="51" t="s">
        <v>579</v>
      </c>
    </row>
    <row r="74" spans="2:6" x14ac:dyDescent="0.35">
      <c r="B74" s="52" t="s">
        <v>3</v>
      </c>
      <c r="C74" s="52" t="s">
        <v>574</v>
      </c>
      <c r="D74" s="52" t="s">
        <v>575</v>
      </c>
      <c r="E74" s="52" t="s">
        <v>576</v>
      </c>
      <c r="F74" s="52" t="s">
        <v>19</v>
      </c>
    </row>
    <row r="75" spans="2:6" x14ac:dyDescent="0.35">
      <c r="B75" s="41" t="s">
        <v>588</v>
      </c>
      <c r="C75" s="43">
        <f>IF(F67&gt;0, C67/F67, 0)</f>
        <v>0</v>
      </c>
      <c r="D75" s="43">
        <f>IF(F67&gt;0, D67/F67, 0)</f>
        <v>0</v>
      </c>
      <c r="E75" s="43">
        <f>IF(F67&gt;0, E67/F67, 0)</f>
        <v>0</v>
      </c>
      <c r="F75" s="44" t="s">
        <v>19</v>
      </c>
    </row>
    <row r="76" spans="2:6" x14ac:dyDescent="0.35">
      <c r="B76" s="41" t="s">
        <v>589</v>
      </c>
      <c r="C76" s="43">
        <f>IF(F68&gt;0, C68/F68, 0)</f>
        <v>0</v>
      </c>
      <c r="D76" s="43">
        <f>IF(F68&gt;0, D68/F68, 0)</f>
        <v>0</v>
      </c>
      <c r="E76" s="43">
        <f>IF(F68&gt;0, E68/F68, 0)</f>
        <v>0</v>
      </c>
      <c r="F76" s="44" t="s">
        <v>19</v>
      </c>
    </row>
    <row r="77" spans="2:6" x14ac:dyDescent="0.35">
      <c r="B77" s="41" t="s">
        <v>590</v>
      </c>
      <c r="C77" s="43">
        <f>IF(F69&gt;0, C69/F69, 0)</f>
        <v>0</v>
      </c>
      <c r="D77" s="43">
        <f>IF(F69&gt;0, D69/F69, 0)</f>
        <v>0</v>
      </c>
      <c r="E77" s="43">
        <f>IF(F69&gt;0, E69/F69, 0)</f>
        <v>0</v>
      </c>
      <c r="F77" s="44" t="s">
        <v>19</v>
      </c>
    </row>
    <row r="78" spans="2:6" x14ac:dyDescent="0.35">
      <c r="B78" s="41" t="s">
        <v>591</v>
      </c>
      <c r="C78" s="43">
        <f>IF(F70&gt;0, C70/F70, 0)</f>
        <v>0</v>
      </c>
      <c r="D78" s="43">
        <f>IF(F70&gt;0, D70/F70, 0)</f>
        <v>0</v>
      </c>
      <c r="E78" s="43">
        <f>IF(F70&gt;0, E70/F70, 0)</f>
        <v>0</v>
      </c>
      <c r="F78" s="44" t="s">
        <v>19</v>
      </c>
    </row>
    <row r="79" spans="2:6" x14ac:dyDescent="0.35">
      <c r="B79" s="41" t="s">
        <v>16</v>
      </c>
      <c r="C79" s="43">
        <f>IF(F71&gt;0, C71/F71, 0)</f>
        <v>0</v>
      </c>
      <c r="D79" s="43">
        <f>IF(F71&gt;0, D71/F71, 0)</f>
        <v>0</v>
      </c>
      <c r="E79" s="43">
        <f>IF(F71&gt;0, E71/F71, 0)</f>
        <v>1</v>
      </c>
      <c r="F79" s="44" t="s">
        <v>19</v>
      </c>
    </row>
    <row r="84" spans="2:6" ht="18.5" x14ac:dyDescent="0.45">
      <c r="B84" s="37" t="s">
        <v>592</v>
      </c>
    </row>
    <row r="86" spans="2:6" x14ac:dyDescent="0.35">
      <c r="B86" s="51" t="s">
        <v>573</v>
      </c>
    </row>
    <row r="87" spans="2:6" x14ac:dyDescent="0.35">
      <c r="B87" s="39" t="s">
        <v>593</v>
      </c>
      <c r="C87" s="39" t="s">
        <v>574</v>
      </c>
      <c r="D87" s="39" t="s">
        <v>575</v>
      </c>
      <c r="E87" s="39" t="s">
        <v>576</v>
      </c>
      <c r="F87" s="39" t="s">
        <v>577</v>
      </c>
    </row>
    <row r="88" spans="2:6" x14ac:dyDescent="0.35">
      <c r="B88" s="41" t="s">
        <v>594</v>
      </c>
      <c r="C88" s="42">
        <f>COUNTIFS('Recommendations'!E:E,"Low",'Recommendations'!L:L,"=Resolved")</f>
        <v>0</v>
      </c>
      <c r="D88" s="42">
        <f>COUNTIFS('Recommendations'!E:E,"=Low",'Recommendations'!L:L,"=Testing")</f>
        <v>0</v>
      </c>
      <c r="E88" s="42">
        <f>COUNTIFS('Recommendations'!E:E,"=Low",'Recommendations'!L:L,"=Outstanding")</f>
        <v>0</v>
      </c>
      <c r="F88" s="42">
        <f>SUM(C88:E88)</f>
        <v>0</v>
      </c>
    </row>
    <row r="89" spans="2:6" x14ac:dyDescent="0.35">
      <c r="B89" s="41" t="s">
        <v>595</v>
      </c>
      <c r="C89" s="42">
        <f>COUNTIFS('Recommendations'!E:E,"Medium",'Recommendations'!L:L,"=Resolved")</f>
        <v>0</v>
      </c>
      <c r="D89" s="42">
        <f>COUNTIFS('Recommendations'!E:E,"=Medium",'Recommendations'!L:L,"=Testing")</f>
        <v>0</v>
      </c>
      <c r="E89" s="42">
        <f>COUNTIFS('Recommendations'!E:E,"=Medium",'Recommendations'!L:L,"=Outstanding")</f>
        <v>0</v>
      </c>
      <c r="F89" s="42">
        <f>SUM(C89:E89)</f>
        <v>0</v>
      </c>
    </row>
    <row r="90" spans="2:6" x14ac:dyDescent="0.35">
      <c r="B90" s="41" t="s">
        <v>596</v>
      </c>
      <c r="C90" s="42">
        <f>COUNTIFS('Recommendations'!E:E,"High",'Recommendations'!L:L,"=Resolved")</f>
        <v>0</v>
      </c>
      <c r="D90" s="42">
        <f>COUNTIFS('Recommendations'!E:E,"=High",'Recommendations'!L:L,"=Testing")</f>
        <v>0</v>
      </c>
      <c r="E90" s="42">
        <f>COUNTIFS('Recommendations'!E:E,"=High",'Recommendations'!L:L,"=Outstanding")</f>
        <v>0</v>
      </c>
      <c r="F90" s="42">
        <f>SUM(C90:E90)</f>
        <v>0</v>
      </c>
    </row>
    <row r="91" spans="2:6" x14ac:dyDescent="0.35">
      <c r="B91" s="41" t="s">
        <v>17</v>
      </c>
      <c r="C91" s="42">
        <f>COUNTIFS('Recommendations'!E:E,"Unassessed",'Recommendations'!L:L,"=Resolved")</f>
        <v>0</v>
      </c>
      <c r="D91" s="42">
        <f>COUNTIFS('Recommendations'!E:E,"=Unassessed",'Recommendations'!L:L,"=Testing")</f>
        <v>0</v>
      </c>
      <c r="E91" s="42">
        <f>COUNTIFS('Recommendations'!E:E,"=Unassessed",'Recommendations'!L:L,"=Outstanding")</f>
        <v>100</v>
      </c>
      <c r="F91" s="42">
        <f>SUM(C91:E91)</f>
        <v>100</v>
      </c>
    </row>
    <row r="93" spans="2:6" x14ac:dyDescent="0.35">
      <c r="B93" s="51" t="s">
        <v>579</v>
      </c>
    </row>
    <row r="94" spans="2:6" x14ac:dyDescent="0.35">
      <c r="B94" s="52" t="s">
        <v>593</v>
      </c>
      <c r="C94" s="52" t="s">
        <v>574</v>
      </c>
      <c r="D94" s="52" t="s">
        <v>575</v>
      </c>
      <c r="E94" s="52" t="s">
        <v>576</v>
      </c>
      <c r="F94" s="52" t="s">
        <v>19</v>
      </c>
    </row>
    <row r="95" spans="2:6" x14ac:dyDescent="0.35">
      <c r="B95" s="41" t="s">
        <v>594</v>
      </c>
      <c r="C95" s="43">
        <f>IF(F88&gt;0, C88/F88, 0)</f>
        <v>0</v>
      </c>
      <c r="D95" s="43">
        <f>IF(F88&gt;0, D88/F88, 0)</f>
        <v>0</v>
      </c>
      <c r="E95" s="43">
        <f>IF(F88&gt;0, E88/F88, 0)</f>
        <v>0</v>
      </c>
      <c r="F95" s="44" t="s">
        <v>19</v>
      </c>
    </row>
    <row r="96" spans="2:6" x14ac:dyDescent="0.35">
      <c r="B96" s="41" t="s">
        <v>595</v>
      </c>
      <c r="C96" s="43">
        <f>IF(F89&gt;0, C89/F89, 0)</f>
        <v>0</v>
      </c>
      <c r="D96" s="43">
        <f>IF(F89&gt;0, D89/F89, 0)</f>
        <v>0</v>
      </c>
      <c r="E96" s="43">
        <f>IF(F89&gt;0, E89/F89, 0)</f>
        <v>0</v>
      </c>
      <c r="F96" s="44" t="s">
        <v>19</v>
      </c>
    </row>
    <row r="97" spans="2:15" x14ac:dyDescent="0.35">
      <c r="B97" s="41" t="s">
        <v>596</v>
      </c>
      <c r="C97" s="43">
        <f>IF(F90&gt;0, C90/F90, 0)</f>
        <v>0</v>
      </c>
      <c r="D97" s="43">
        <f>IF(F90&gt;0, D90/F90, 0)</f>
        <v>0</v>
      </c>
      <c r="E97" s="43">
        <f>IF(F90&gt;0, E90/F90, 0)</f>
        <v>0</v>
      </c>
      <c r="F97" s="44" t="s">
        <v>19</v>
      </c>
    </row>
    <row r="98" spans="2:15" x14ac:dyDescent="0.35">
      <c r="B98" s="41" t="s">
        <v>17</v>
      </c>
      <c r="C98" s="43">
        <f>IF(F91&gt;0, C91/F91, 0)</f>
        <v>0</v>
      </c>
      <c r="D98" s="43">
        <f>IF(F91&gt;0, D91/F91, 0)</f>
        <v>0</v>
      </c>
      <c r="E98" s="43">
        <f>IF(F91&gt;0, E91/F91, 0)</f>
        <v>1</v>
      </c>
      <c r="F98" s="44" t="s">
        <v>19</v>
      </c>
    </row>
    <row r="103" spans="2:15" ht="18.5" x14ac:dyDescent="0.45">
      <c r="B103" s="37" t="s">
        <v>597</v>
      </c>
      <c r="J103" s="37" t="s">
        <v>598</v>
      </c>
    </row>
    <row r="104" spans="2:15" x14ac:dyDescent="0.35">
      <c r="B104" s="39" t="s">
        <v>5</v>
      </c>
      <c r="C104" s="84" t="s">
        <v>599</v>
      </c>
      <c r="D104" s="84"/>
      <c r="E104" s="39" t="s">
        <v>566</v>
      </c>
      <c r="F104" s="39" t="s">
        <v>574</v>
      </c>
      <c r="G104" s="84" t="s">
        <v>600</v>
      </c>
      <c r="H104" s="84"/>
      <c r="J104" s="39" t="s">
        <v>5</v>
      </c>
      <c r="K104" s="39" t="s">
        <v>588</v>
      </c>
      <c r="L104" s="39" t="s">
        <v>589</v>
      </c>
      <c r="M104" s="39" t="s">
        <v>590</v>
      </c>
      <c r="N104" s="39" t="s">
        <v>591</v>
      </c>
      <c r="O104" s="39" t="s">
        <v>16</v>
      </c>
    </row>
    <row r="105" spans="2:15" x14ac:dyDescent="0.35">
      <c r="B105" s="45" t="s">
        <v>581</v>
      </c>
      <c r="C105" s="85" t="s">
        <v>19</v>
      </c>
      <c r="D105" s="85"/>
      <c r="E105" s="42">
        <f>COUNTIF('Recommendations'!F:F,"Phase1")-COUNTIFS('Recommendations'!F:F,"Phase1",'Recommendations'!G:G,"Risk Accepted")-COUNTIFS('Recommendations'!F:F,"Phase1",'Recommendations'!G:G,"N/A")</f>
        <v>0</v>
      </c>
      <c r="F105" s="42">
        <f>COUNTIFS('Recommendations'!F:F,"Phase1",'Recommendations'!L:L,"Resolved")</f>
        <v>0</v>
      </c>
      <c r="G105" s="86">
        <f t="shared" ref="G105:G110" si="4">IF(E105&gt;0,F105/E105,0)</f>
        <v>0</v>
      </c>
      <c r="H105" s="86"/>
      <c r="J105" s="45" t="s">
        <v>581</v>
      </c>
      <c r="K105" s="42">
        <f>COUNTIFS('Recommendations'!F:F,"Phase1",'Recommendations'!D:D,"Must")</f>
        <v>0</v>
      </c>
      <c r="L105" s="42">
        <f>COUNTIFS('Recommendations'!F:F,"Phase1",'Recommendations'!D:D,"Should")</f>
        <v>0</v>
      </c>
      <c r="M105" s="42">
        <f>COUNTIFS('Recommendations'!F:F,"Phase1",'Recommendations'!D:D,"Could")</f>
        <v>0</v>
      </c>
      <c r="N105" s="42">
        <f>COUNTIFS('Recommendations'!F:F,"Phase1",'Recommendations'!D:D,"Won't")</f>
        <v>0</v>
      </c>
      <c r="O105" s="42">
        <f>COUNTIFS('Recommendations'!F:F,"Phase1",'Recommendations'!D:D,"Unassigned")</f>
        <v>0</v>
      </c>
    </row>
    <row r="106" spans="2:15" x14ac:dyDescent="0.35">
      <c r="B106" s="45" t="s">
        <v>582</v>
      </c>
      <c r="C106" s="85" t="s">
        <v>19</v>
      </c>
      <c r="D106" s="85"/>
      <c r="E106" s="42">
        <f>COUNTIF('Recommendations'!F:F,"Phase2")-COUNTIFS('Recommendations'!F:F,"Phase2",'Recommendations'!G:G,"Risk Accepted")-COUNTIFS('Recommendations'!F:F,"Phase2",'Recommendations'!G:G,"N/A")</f>
        <v>0</v>
      </c>
      <c r="F106" s="42">
        <f>COUNTIFS('Recommendations'!F:F,"Phase2",'Recommendations'!L:L,"Resolved")</f>
        <v>0</v>
      </c>
      <c r="G106" s="86">
        <f t="shared" si="4"/>
        <v>0</v>
      </c>
      <c r="H106" s="86"/>
      <c r="J106" s="45" t="s">
        <v>582</v>
      </c>
      <c r="K106" s="42">
        <f>COUNTIFS('Recommendations'!F:F,"Phase2",'Recommendations'!D:D,"Must")</f>
        <v>0</v>
      </c>
      <c r="L106" s="42">
        <f>COUNTIFS('Recommendations'!F:F,"Phase2",'Recommendations'!D:D,"Should")</f>
        <v>0</v>
      </c>
      <c r="M106" s="42">
        <f>COUNTIFS('Recommendations'!F:F,"Phase2",'Recommendations'!D:D,"Could")</f>
        <v>0</v>
      </c>
      <c r="N106" s="42">
        <f>COUNTIFS('Recommendations'!F:F,"Phase2",'Recommendations'!D:D,"Won't")</f>
        <v>0</v>
      </c>
      <c r="O106" s="42">
        <f>COUNTIFS('Recommendations'!F:F,"Phase2",'Recommendations'!D:D,"Unassigned")</f>
        <v>0</v>
      </c>
    </row>
    <row r="107" spans="2:15" x14ac:dyDescent="0.35">
      <c r="B107" s="45" t="s">
        <v>583</v>
      </c>
      <c r="C107" s="85" t="s">
        <v>19</v>
      </c>
      <c r="D107" s="85"/>
      <c r="E107" s="42">
        <f>COUNTIF('Recommendations'!F:F,"Phase3")-COUNTIFS('Recommendations'!F:F,"Phase3",'Recommendations'!G:G,"Risk Accepted")-COUNTIFS('Recommendations'!F:F,"Phase3",'Recommendations'!G:G,"N/A")</f>
        <v>0</v>
      </c>
      <c r="F107" s="42">
        <f>COUNTIFS('Recommendations'!F:F,"Phase3",'Recommendations'!L:L,"Resolved")</f>
        <v>0</v>
      </c>
      <c r="G107" s="86">
        <f t="shared" si="4"/>
        <v>0</v>
      </c>
      <c r="H107" s="86"/>
      <c r="J107" s="45" t="s">
        <v>583</v>
      </c>
      <c r="K107" s="42">
        <f>COUNTIFS('Recommendations'!F:F,"Phase3",'Recommendations'!D:D,"Must")</f>
        <v>0</v>
      </c>
      <c r="L107" s="42">
        <f>COUNTIFS('Recommendations'!F:F,"Phase3",'Recommendations'!D:D,"Should")</f>
        <v>0</v>
      </c>
      <c r="M107" s="42">
        <f>COUNTIFS('Recommendations'!F:F,"Phase3",'Recommendations'!D:D,"Could")</f>
        <v>0</v>
      </c>
      <c r="N107" s="42">
        <f>COUNTIFS('Recommendations'!F:F,"Phase3",'Recommendations'!D:D,"Won't")</f>
        <v>0</v>
      </c>
      <c r="O107" s="42">
        <f>COUNTIFS('Recommendations'!F:F,"Phase3",'Recommendations'!D:D,"Unassigned")</f>
        <v>0</v>
      </c>
    </row>
    <row r="108" spans="2:15" x14ac:dyDescent="0.35">
      <c r="B108" s="45" t="s">
        <v>584</v>
      </c>
      <c r="C108" s="85" t="s">
        <v>19</v>
      </c>
      <c r="D108" s="85"/>
      <c r="E108" s="42">
        <f>COUNTIF('Recommendations'!F:F,"Phase4")-COUNTIFS('Recommendations'!F:F,"Phase4",'Recommendations'!G:G,"Risk Accepted")-COUNTIFS('Recommendations'!F:F,"Phase4",'Recommendations'!G:G,"N/A")</f>
        <v>0</v>
      </c>
      <c r="F108" s="42">
        <f>COUNTIFS('Recommendations'!F:F,"Phase4",'Recommendations'!L:L,"Resolved")</f>
        <v>0</v>
      </c>
      <c r="G108" s="86">
        <f t="shared" si="4"/>
        <v>0</v>
      </c>
      <c r="H108" s="86"/>
      <c r="J108" s="45" t="s">
        <v>584</v>
      </c>
      <c r="K108" s="42">
        <f>COUNTIFS('Recommendations'!F:F,"Phase4",'Recommendations'!D:D,"Must")</f>
        <v>0</v>
      </c>
      <c r="L108" s="42">
        <f>COUNTIFS('Recommendations'!F:F,"Phase4",'Recommendations'!D:D,"Should")</f>
        <v>0</v>
      </c>
      <c r="M108" s="42">
        <f>COUNTIFS('Recommendations'!F:F,"Phase4",'Recommendations'!D:D,"Could")</f>
        <v>0</v>
      </c>
      <c r="N108" s="42">
        <f>COUNTIFS('Recommendations'!F:F,"Phase4",'Recommendations'!D:D,"Won't")</f>
        <v>0</v>
      </c>
      <c r="O108" s="42">
        <f>COUNTIFS('Recommendations'!F:F,"Phase4",'Recommendations'!D:D,"Unassigned")</f>
        <v>0</v>
      </c>
    </row>
    <row r="109" spans="2:15" x14ac:dyDescent="0.35">
      <c r="B109" s="45" t="s">
        <v>585</v>
      </c>
      <c r="C109" s="85" t="s">
        <v>19</v>
      </c>
      <c r="D109" s="85"/>
      <c r="E109" s="42">
        <f>COUNTIF('Recommendations'!F:F,"Phase5")-COUNTIFS('Recommendations'!F:F,"Phase5",'Recommendations'!G:G,"Risk Accepted")-COUNTIFS('Recommendations'!F:F,"Phase5",'Recommendations'!G:G,"N/A")</f>
        <v>0</v>
      </c>
      <c r="F109" s="42">
        <f>COUNTIFS('Recommendations'!F:F,"Phase5",'Recommendations'!L:L,"Resolved")</f>
        <v>0</v>
      </c>
      <c r="G109" s="86">
        <f t="shared" si="4"/>
        <v>0</v>
      </c>
      <c r="H109" s="86"/>
      <c r="J109" s="45" t="s">
        <v>585</v>
      </c>
      <c r="K109" s="42">
        <f>COUNTIFS('Recommendations'!F:F,"Phase5",'Recommendations'!D:D,"Must")</f>
        <v>0</v>
      </c>
      <c r="L109" s="42">
        <f>COUNTIFS('Recommendations'!F:F,"Phase5",'Recommendations'!D:D,"Should")</f>
        <v>0</v>
      </c>
      <c r="M109" s="42">
        <f>COUNTIFS('Recommendations'!F:F,"Phase5",'Recommendations'!D:D,"Could")</f>
        <v>0</v>
      </c>
      <c r="N109" s="42">
        <f>COUNTIFS('Recommendations'!F:F,"Phase5",'Recommendations'!D:D,"Won't")</f>
        <v>0</v>
      </c>
      <c r="O109" s="42">
        <f>COUNTIFS('Recommendations'!F:F,"Phase5",'Recommendations'!D:D,"Unassigned")</f>
        <v>0</v>
      </c>
    </row>
    <row r="110" spans="2:15" x14ac:dyDescent="0.35">
      <c r="B110" s="45" t="s">
        <v>18</v>
      </c>
      <c r="C110" s="85" t="s">
        <v>19</v>
      </c>
      <c r="D110" s="85"/>
      <c r="E110" s="42">
        <f>COUNTIF('Recommendations'!F:F,"Pending")-COUNTIFS('Recommendations'!F:F,"Pending",'Recommendations'!G:G,"Risk Accepted")-COUNTIFS('Recommendations'!F:F,"Pending",'Recommendations'!G:G,"N/A")</f>
        <v>100</v>
      </c>
      <c r="F110" s="42">
        <f>COUNTIFS('Recommendations'!F:F,"Pending",'Recommendations'!L:L,"Resolved")</f>
        <v>0</v>
      </c>
      <c r="G110" s="86">
        <f t="shared" si="4"/>
        <v>0</v>
      </c>
      <c r="H110" s="86"/>
      <c r="J110" s="45" t="s">
        <v>18</v>
      </c>
      <c r="K110" s="42">
        <f>COUNTIFS('Recommendations'!F:F,"Pending",'Recommendations'!D:D,"Must")</f>
        <v>0</v>
      </c>
      <c r="L110" s="42">
        <f>COUNTIFS('Recommendations'!F:F,"Pending",'Recommendations'!D:D,"Should")</f>
        <v>0</v>
      </c>
      <c r="M110" s="42">
        <f>COUNTIFS('Recommendations'!F:F,"Pending",'Recommendations'!D:D,"Could")</f>
        <v>0</v>
      </c>
      <c r="N110" s="42">
        <f>COUNTIFS('Recommendations'!F:F,"Pending",'Recommendations'!D:D,"Won't")</f>
        <v>0</v>
      </c>
      <c r="O110" s="42">
        <f>COUNTIFS('Recommendations'!F:F,"Pending",'Recommendations'!D:D,"Unassigned")</f>
        <v>100</v>
      </c>
    </row>
    <row r="117" spans="2:24" ht="21" x14ac:dyDescent="0.5">
      <c r="B117" s="37" t="s">
        <v>601</v>
      </c>
      <c r="P117" s="54" t="s">
        <v>602</v>
      </c>
    </row>
    <row r="119" spans="2:24" ht="60" customHeight="1" x14ac:dyDescent="0.35">
      <c r="B119" s="87" t="s">
        <v>603</v>
      </c>
      <c r="C119" s="80"/>
      <c r="D119" s="80"/>
      <c r="E119" s="80"/>
      <c r="F119" s="80"/>
      <c r="P119" s="87" t="s">
        <v>604</v>
      </c>
      <c r="Q119" s="80"/>
      <c r="R119" s="80"/>
      <c r="S119" s="80"/>
      <c r="T119" s="80"/>
      <c r="U119" s="80"/>
      <c r="V119" s="80"/>
      <c r="W119" s="80"/>
    </row>
    <row r="121" spans="2:24" ht="30" customHeight="1" x14ac:dyDescent="0.35">
      <c r="P121" s="55" t="s">
        <v>605</v>
      </c>
      <c r="Q121" s="56">
        <f>C16</f>
        <v>0</v>
      </c>
      <c r="R121" s="57"/>
      <c r="S121" s="56">
        <f>C67</f>
        <v>0</v>
      </c>
      <c r="T121" s="57"/>
      <c r="U121" s="56">
        <f>C68</f>
        <v>0</v>
      </c>
      <c r="V121" s="57"/>
      <c r="W121" s="56">
        <f>C69</f>
        <v>0</v>
      </c>
      <c r="X121" s="57"/>
    </row>
    <row r="122" spans="2:24" ht="35" customHeight="1" x14ac:dyDescent="0.35">
      <c r="P122" s="58" t="s">
        <v>606</v>
      </c>
      <c r="Q122" s="58" t="s">
        <v>607</v>
      </c>
      <c r="R122" s="58" t="s">
        <v>608</v>
      </c>
      <c r="S122" s="58" t="s">
        <v>609</v>
      </c>
      <c r="T122" s="58" t="s">
        <v>610</v>
      </c>
      <c r="U122" s="58" t="s">
        <v>611</v>
      </c>
      <c r="V122" s="58" t="s">
        <v>612</v>
      </c>
      <c r="W122" s="58" t="s">
        <v>613</v>
      </c>
      <c r="X122" s="58" t="s">
        <v>614</v>
      </c>
    </row>
    <row r="123" spans="2:24" x14ac:dyDescent="0.35">
      <c r="O123" s="59" t="s">
        <v>615</v>
      </c>
      <c r="P123" s="60" t="s">
        <v>616</v>
      </c>
      <c r="Q123" s="61">
        <v>0</v>
      </c>
      <c r="R123" s="62">
        <f>IF(Dashboard!F16&gt;0, Q123/Dashboard!F16, "")</f>
        <v>0</v>
      </c>
      <c r="S123" s="61">
        <v>0</v>
      </c>
      <c r="T123" s="62" t="str">
        <f>IF(AND(NOT(ISBLANK(S123)),Dashboard!F67&gt;0), S123/Dashboard!F67, "")</f>
        <v/>
      </c>
      <c r="U123" s="61">
        <v>0</v>
      </c>
      <c r="V123" s="62" t="str">
        <f>IF(AND(NOT(ISBLANK(U123)),Dashboard!F68&gt;0), U123/Dashboard!F68, "")</f>
        <v/>
      </c>
      <c r="W123" s="61">
        <v>0</v>
      </c>
      <c r="X123" s="62" t="str">
        <f>IF(AND(NOT(ISBLANK(W123)),Dashboard!F69&gt;0), W123/Dashboard!F69, "")</f>
        <v/>
      </c>
    </row>
    <row r="124" spans="2:24" x14ac:dyDescent="0.35">
      <c r="P124" s="53"/>
      <c r="Q124" s="40"/>
      <c r="R124" s="43" t="str">
        <f>IF(AND(NOT(ISBLANK(Q124)),Dashboard!F16&gt;0), Q124/Dashboard!F16, "")</f>
        <v/>
      </c>
      <c r="S124" s="40"/>
      <c r="T124" s="43" t="str">
        <f>IF(AND(NOT(ISBLANK(S124)),Dashboard!F67&gt;0), S124/Dashboard!F67, "")</f>
        <v/>
      </c>
      <c r="U124" s="40"/>
      <c r="V124" s="43" t="str">
        <f>IF(AND(NOT(ISBLANK(U124)),Dashboard!F68&gt;0), U124/Dashboard!F68, "")</f>
        <v/>
      </c>
      <c r="W124" s="40"/>
      <c r="X124" s="43" t="str">
        <f>IF(AND(NOT(ISBLANK(W124)),Dashboard!F69&gt;0), W124/Dashboard!F69, "")</f>
        <v/>
      </c>
    </row>
    <row r="125" spans="2:24" x14ac:dyDescent="0.35">
      <c r="P125" s="53"/>
      <c r="Q125" s="40"/>
      <c r="R125" s="43" t="str">
        <f>IF(AND(NOT(ISBLANK(Q125)),Dashboard!F16&gt;0), Q125/Dashboard!F16, "")</f>
        <v/>
      </c>
      <c r="S125" s="40"/>
      <c r="T125" s="43" t="str">
        <f>IF(AND(NOT(ISBLANK(S125)),Dashboard!F67&gt;0), S125/Dashboard!F67, "")</f>
        <v/>
      </c>
      <c r="U125" s="40"/>
      <c r="V125" s="43" t="str">
        <f>IF(AND(NOT(ISBLANK(U125)),Dashboard!F68&gt;0), U125/Dashboard!F68, "")</f>
        <v/>
      </c>
      <c r="W125" s="40"/>
      <c r="X125" s="43" t="str">
        <f>IF(AND(NOT(ISBLANK(W125)),Dashboard!F69&gt;0), W125/Dashboard!F69, "")</f>
        <v/>
      </c>
    </row>
    <row r="126" spans="2:24" x14ac:dyDescent="0.35">
      <c r="P126" s="53"/>
      <c r="Q126" s="40"/>
      <c r="R126" s="43" t="str">
        <f>IF(AND(NOT(ISBLANK(Q126)),Dashboard!F16&gt;0), Q126/Dashboard!F16, "")</f>
        <v/>
      </c>
      <c r="S126" s="40"/>
      <c r="T126" s="43" t="str">
        <f>IF(AND(NOT(ISBLANK(S126)),Dashboard!F67&gt;0), S126/Dashboard!F67, "")</f>
        <v/>
      </c>
      <c r="U126" s="40"/>
      <c r="V126" s="43" t="str">
        <f>IF(AND(NOT(ISBLANK(U126)),Dashboard!F68&gt;0), U126/Dashboard!F68, "")</f>
        <v/>
      </c>
      <c r="W126" s="40"/>
      <c r="X126" s="43" t="str">
        <f>IF(AND(NOT(ISBLANK(W126)),Dashboard!F69&gt;0), W126/Dashboard!F69, "")</f>
        <v/>
      </c>
    </row>
    <row r="127" spans="2:24" x14ac:dyDescent="0.35">
      <c r="P127" s="53"/>
      <c r="Q127" s="40"/>
      <c r="R127" s="43" t="str">
        <f>IF(AND(NOT(ISBLANK(Q127)),Dashboard!F16&gt;0), Q127/Dashboard!F16, "")</f>
        <v/>
      </c>
      <c r="S127" s="40"/>
      <c r="T127" s="43" t="str">
        <f>IF(AND(NOT(ISBLANK(S127)),Dashboard!F67&gt;0), S127/Dashboard!F67, "")</f>
        <v/>
      </c>
      <c r="U127" s="40"/>
      <c r="V127" s="43" t="str">
        <f>IF(AND(NOT(ISBLANK(U127)),Dashboard!F68&gt;0), U127/Dashboard!F68, "")</f>
        <v/>
      </c>
      <c r="W127" s="40"/>
      <c r="X127" s="43" t="str">
        <f>IF(AND(NOT(ISBLANK(W127)),Dashboard!F69&gt;0), W127/Dashboard!F69, "")</f>
        <v/>
      </c>
    </row>
    <row r="128" spans="2:24" x14ac:dyDescent="0.35">
      <c r="P128" s="53"/>
      <c r="Q128" s="40"/>
      <c r="R128" s="43" t="str">
        <f>IF(AND(NOT(ISBLANK(Q128)),Dashboard!F16&gt;0), Q128/Dashboard!F16, "")</f>
        <v/>
      </c>
      <c r="S128" s="40"/>
      <c r="T128" s="43" t="str">
        <f>IF(AND(NOT(ISBLANK(S128)),Dashboard!F67&gt;0), S128/Dashboard!F67, "")</f>
        <v/>
      </c>
      <c r="U128" s="40"/>
      <c r="V128" s="43" t="str">
        <f>IF(AND(NOT(ISBLANK(U128)),Dashboard!F68&gt;0), U128/Dashboard!F68, "")</f>
        <v/>
      </c>
      <c r="W128" s="40"/>
      <c r="X128" s="43" t="str">
        <f>IF(AND(NOT(ISBLANK(W128)),Dashboard!F69&gt;0), W128/Dashboard!F69, "")</f>
        <v/>
      </c>
    </row>
    <row r="129" spans="16:24" x14ac:dyDescent="0.35">
      <c r="P129" s="53"/>
      <c r="Q129" s="40"/>
      <c r="R129" s="43" t="str">
        <f>IF(AND(NOT(ISBLANK(Q129)),Dashboard!F16&gt;0), Q129/Dashboard!F16, "")</f>
        <v/>
      </c>
      <c r="S129" s="40"/>
      <c r="T129" s="43" t="str">
        <f>IF(AND(NOT(ISBLANK(S129)),Dashboard!F67&gt;0), S129/Dashboard!F67, "")</f>
        <v/>
      </c>
      <c r="U129" s="40"/>
      <c r="V129" s="43" t="str">
        <f>IF(AND(NOT(ISBLANK(U129)),Dashboard!F68&gt;0), U129/Dashboard!F68, "")</f>
        <v/>
      </c>
      <c r="W129" s="40"/>
      <c r="X129" s="43" t="str">
        <f>IF(AND(NOT(ISBLANK(W129)),Dashboard!F69&gt;0), W129/Dashboard!F69, "")</f>
        <v/>
      </c>
    </row>
    <row r="130" spans="16:24" x14ac:dyDescent="0.35">
      <c r="P130" s="53"/>
      <c r="Q130" s="40"/>
      <c r="R130" s="43" t="str">
        <f>IF(AND(NOT(ISBLANK(Q130)),Dashboard!F16&gt;0), Q130/Dashboard!F16, "")</f>
        <v/>
      </c>
      <c r="S130" s="40"/>
      <c r="T130" s="43" t="str">
        <f>IF(AND(NOT(ISBLANK(S130)),Dashboard!F67&gt;0), S130/Dashboard!F67, "")</f>
        <v/>
      </c>
      <c r="U130" s="40"/>
      <c r="V130" s="43" t="str">
        <f>IF(AND(NOT(ISBLANK(U130)),Dashboard!F68&gt;0), U130/Dashboard!F68, "")</f>
        <v/>
      </c>
      <c r="W130" s="40"/>
      <c r="X130" s="43" t="str">
        <f>IF(AND(NOT(ISBLANK(W130)),Dashboard!F69&gt;0), W130/Dashboard!F69, "")</f>
        <v/>
      </c>
    </row>
    <row r="131" spans="16:24" x14ac:dyDescent="0.35">
      <c r="P131" s="53"/>
      <c r="Q131" s="40"/>
      <c r="R131" s="43" t="str">
        <f>IF(AND(NOT(ISBLANK(Q131)),Dashboard!F16&gt;0), Q131/Dashboard!F16, "")</f>
        <v/>
      </c>
      <c r="S131" s="40"/>
      <c r="T131" s="43" t="str">
        <f>IF(AND(NOT(ISBLANK(S131)),Dashboard!F67&gt;0), S131/Dashboard!F67, "")</f>
        <v/>
      </c>
      <c r="U131" s="40"/>
      <c r="V131" s="43" t="str">
        <f>IF(AND(NOT(ISBLANK(U131)),Dashboard!F68&gt;0), U131/Dashboard!F68, "")</f>
        <v/>
      </c>
      <c r="W131" s="40"/>
      <c r="X131" s="43" t="str">
        <f>IF(AND(NOT(ISBLANK(W131)),Dashboard!F69&gt;0), W131/Dashboard!F69, "")</f>
        <v/>
      </c>
    </row>
    <row r="132" spans="16:24" x14ac:dyDescent="0.35">
      <c r="P132" s="53"/>
      <c r="Q132" s="40"/>
      <c r="R132" s="43" t="str">
        <f>IF(AND(NOT(ISBLANK(Q132)),Dashboard!F16&gt;0), Q132/Dashboard!F16, "")</f>
        <v/>
      </c>
      <c r="S132" s="40"/>
      <c r="T132" s="43" t="str">
        <f>IF(AND(NOT(ISBLANK(S132)),Dashboard!F67&gt;0), S132/Dashboard!F67, "")</f>
        <v/>
      </c>
      <c r="U132" s="40"/>
      <c r="V132" s="43" t="str">
        <f>IF(AND(NOT(ISBLANK(U132)),Dashboard!F68&gt;0), U132/Dashboard!F68, "")</f>
        <v/>
      </c>
      <c r="W132" s="40"/>
      <c r="X132" s="43" t="str">
        <f>IF(AND(NOT(ISBLANK(W132)),Dashboard!F69&gt;0), W132/Dashboard!F69, "")</f>
        <v/>
      </c>
    </row>
    <row r="133" spans="16:24" x14ac:dyDescent="0.35">
      <c r="P133" s="53"/>
      <c r="Q133" s="40"/>
      <c r="R133" s="43" t="str">
        <f>IF(AND(NOT(ISBLANK(Q133)),Dashboard!F16&gt;0), Q133/Dashboard!F16, "")</f>
        <v/>
      </c>
      <c r="S133" s="40"/>
      <c r="T133" s="43" t="str">
        <f>IF(AND(NOT(ISBLANK(S133)),Dashboard!F67&gt;0), S133/Dashboard!F67, "")</f>
        <v/>
      </c>
      <c r="U133" s="40"/>
      <c r="V133" s="43" t="str">
        <f>IF(AND(NOT(ISBLANK(U133)),Dashboard!F68&gt;0), U133/Dashboard!F68, "")</f>
        <v/>
      </c>
      <c r="W133" s="40"/>
      <c r="X133" s="43" t="str">
        <f>IF(AND(NOT(ISBLANK(W133)),Dashboard!F69&gt;0), W133/Dashboard!F69, "")</f>
        <v/>
      </c>
    </row>
    <row r="134" spans="16:24" x14ac:dyDescent="0.35">
      <c r="P134" s="53"/>
      <c r="Q134" s="40"/>
      <c r="R134" s="43" t="str">
        <f>IF(AND(NOT(ISBLANK(Q134)),Dashboard!F16&gt;0), Q134/Dashboard!F16, "")</f>
        <v/>
      </c>
      <c r="S134" s="40"/>
      <c r="T134" s="43" t="str">
        <f>IF(AND(NOT(ISBLANK(S134)),Dashboard!F67&gt;0), S134/Dashboard!F67, "")</f>
        <v/>
      </c>
      <c r="U134" s="40"/>
      <c r="V134" s="43" t="str">
        <f>IF(AND(NOT(ISBLANK(U134)),Dashboard!F68&gt;0), U134/Dashboard!F68, "")</f>
        <v/>
      </c>
      <c r="W134" s="40"/>
      <c r="X134" s="43" t="str">
        <f>IF(AND(NOT(ISBLANK(W134)),Dashboard!F69&gt;0), W134/Dashboard!F69, "")</f>
        <v/>
      </c>
    </row>
    <row r="135" spans="16:24" x14ac:dyDescent="0.35">
      <c r="P135" s="53"/>
      <c r="Q135" s="40"/>
      <c r="R135" s="43" t="str">
        <f>IF(AND(NOT(ISBLANK(Q135)),Dashboard!F16&gt;0), Q135/Dashboard!F16, "")</f>
        <v/>
      </c>
      <c r="S135" s="40"/>
      <c r="T135" s="43" t="str">
        <f>IF(AND(NOT(ISBLANK(S135)),Dashboard!F67&gt;0), S135/Dashboard!F67, "")</f>
        <v/>
      </c>
      <c r="U135" s="40"/>
      <c r="V135" s="43" t="str">
        <f>IF(AND(NOT(ISBLANK(U135)),Dashboard!F68&gt;0), U135/Dashboard!F68, "")</f>
        <v/>
      </c>
      <c r="W135" s="40"/>
      <c r="X135" s="43" t="str">
        <f>IF(AND(NOT(ISBLANK(W135)),Dashboard!F69&gt;0), W135/Dashboard!F69, "")</f>
        <v/>
      </c>
    </row>
    <row r="136" spans="16:24" x14ac:dyDescent="0.35">
      <c r="P136" s="53"/>
      <c r="Q136" s="40"/>
      <c r="R136" s="43" t="str">
        <f>IF(AND(NOT(ISBLANK(Q136)),Dashboard!F16&gt;0), Q136/Dashboard!F16, "")</f>
        <v/>
      </c>
      <c r="S136" s="40"/>
      <c r="T136" s="43" t="str">
        <f>IF(AND(NOT(ISBLANK(S136)),Dashboard!F67&gt;0), S136/Dashboard!F67, "")</f>
        <v/>
      </c>
      <c r="U136" s="40"/>
      <c r="V136" s="43" t="str">
        <f>IF(AND(NOT(ISBLANK(U136)),Dashboard!F68&gt;0), U136/Dashboard!F68, "")</f>
        <v/>
      </c>
      <c r="W136" s="40"/>
      <c r="X136" s="43" t="str">
        <f>IF(AND(NOT(ISBLANK(W136)),Dashboard!F69&gt;0), W136/Dashboard!F69, "")</f>
        <v/>
      </c>
    </row>
    <row r="137" spans="16:24" x14ac:dyDescent="0.35">
      <c r="P137" s="53"/>
      <c r="Q137" s="40"/>
      <c r="R137" s="43" t="str">
        <f>IF(AND(NOT(ISBLANK(Q137)),Dashboard!F16&gt;0), Q137/Dashboard!F16, "")</f>
        <v/>
      </c>
      <c r="S137" s="40"/>
      <c r="T137" s="43" t="str">
        <f>IF(AND(NOT(ISBLANK(S137)),Dashboard!F67&gt;0), S137/Dashboard!F67, "")</f>
        <v/>
      </c>
      <c r="U137" s="40"/>
      <c r="V137" s="43" t="str">
        <f>IF(AND(NOT(ISBLANK(U137)),Dashboard!F68&gt;0), U137/Dashboard!F68, "")</f>
        <v/>
      </c>
      <c r="W137" s="40"/>
      <c r="X137" s="43" t="str">
        <f>IF(AND(NOT(ISBLANK(W137)),Dashboard!F69&gt;0), W137/Dashboard!F69, "")</f>
        <v/>
      </c>
    </row>
    <row r="138" spans="16:24" x14ac:dyDescent="0.35">
      <c r="P138" s="53"/>
      <c r="Q138" s="40"/>
      <c r="R138" s="43" t="str">
        <f>IF(AND(NOT(ISBLANK(Q138)),Dashboard!F16&gt;0), Q138/Dashboard!F16, "")</f>
        <v/>
      </c>
      <c r="S138" s="40"/>
      <c r="T138" s="43" t="str">
        <f>IF(AND(NOT(ISBLANK(S138)),Dashboard!F67&gt;0), S138/Dashboard!F67, "")</f>
        <v/>
      </c>
      <c r="U138" s="40"/>
      <c r="V138" s="43" t="str">
        <f>IF(AND(NOT(ISBLANK(U138)),Dashboard!F68&gt;0), U138/Dashboard!F68, "")</f>
        <v/>
      </c>
      <c r="W138" s="40"/>
      <c r="X138" s="43" t="str">
        <f>IF(AND(NOT(ISBLANK(W138)),Dashboard!F69&gt;0), W138/Dashboard!F69, "")</f>
        <v/>
      </c>
    </row>
    <row r="139" spans="16:24" x14ac:dyDescent="0.35">
      <c r="P139" s="53"/>
      <c r="Q139" s="40"/>
      <c r="R139" s="43" t="str">
        <f>IF(AND(NOT(ISBLANK(Q139)),Dashboard!F16&gt;0), Q139/Dashboard!F16, "")</f>
        <v/>
      </c>
      <c r="S139" s="40"/>
      <c r="T139" s="43" t="str">
        <f>IF(AND(NOT(ISBLANK(S139)),Dashboard!F67&gt;0), S139/Dashboard!F67, "")</f>
        <v/>
      </c>
      <c r="U139" s="40"/>
      <c r="V139" s="43" t="str">
        <f>IF(AND(NOT(ISBLANK(U139)),Dashboard!F68&gt;0), U139/Dashboard!F68, "")</f>
        <v/>
      </c>
      <c r="W139" s="40"/>
      <c r="X139" s="43" t="str">
        <f>IF(AND(NOT(ISBLANK(W139)),Dashboard!F69&gt;0), W139/Dashboard!F69, "")</f>
        <v/>
      </c>
    </row>
    <row r="140" spans="16:24" x14ac:dyDescent="0.35">
      <c r="P140" s="53"/>
      <c r="Q140" s="40"/>
      <c r="R140" s="43" t="str">
        <f>IF(AND(NOT(ISBLANK(Q140)),Dashboard!F16&gt;0), Q140/Dashboard!F16, "")</f>
        <v/>
      </c>
      <c r="S140" s="40"/>
      <c r="T140" s="43" t="str">
        <f>IF(AND(NOT(ISBLANK(S140)),Dashboard!F67&gt;0), S140/Dashboard!F67, "")</f>
        <v/>
      </c>
      <c r="U140" s="40"/>
      <c r="V140" s="43" t="str">
        <f>IF(AND(NOT(ISBLANK(U140)),Dashboard!F68&gt;0), U140/Dashboard!F68, "")</f>
        <v/>
      </c>
      <c r="W140" s="40"/>
      <c r="X140" s="43" t="str">
        <f>IF(AND(NOT(ISBLANK(W140)),Dashboard!F69&gt;0), W140/Dashboard!F69, "")</f>
        <v/>
      </c>
    </row>
    <row r="141" spans="16:24" x14ac:dyDescent="0.35">
      <c r="P141" s="53"/>
      <c r="Q141" s="40"/>
      <c r="R141" s="43" t="str">
        <f>IF(AND(NOT(ISBLANK(Q141)),Dashboard!F16&gt;0), Q141/Dashboard!F16, "")</f>
        <v/>
      </c>
      <c r="S141" s="40"/>
      <c r="T141" s="43" t="str">
        <f>IF(AND(NOT(ISBLANK(S141)),Dashboard!F67&gt;0), S141/Dashboard!F67, "")</f>
        <v/>
      </c>
      <c r="U141" s="40"/>
      <c r="V141" s="43" t="str">
        <f>IF(AND(NOT(ISBLANK(U141)),Dashboard!F68&gt;0), U141/Dashboard!F68, "")</f>
        <v/>
      </c>
      <c r="W141" s="40"/>
      <c r="X141" s="43" t="str">
        <f>IF(AND(NOT(ISBLANK(W141)),Dashboard!F69&gt;0), W141/Dashboard!F69, "")</f>
        <v/>
      </c>
    </row>
    <row r="142" spans="16:24" x14ac:dyDescent="0.35">
      <c r="P142" s="53"/>
      <c r="Q142" s="40"/>
      <c r="R142" s="43" t="str">
        <f>IF(AND(NOT(ISBLANK(Q142)),Dashboard!F16&gt;0), Q142/Dashboard!F16, "")</f>
        <v/>
      </c>
      <c r="S142" s="40"/>
      <c r="T142" s="43" t="str">
        <f>IF(AND(NOT(ISBLANK(S142)),Dashboard!F67&gt;0), S142/Dashboard!F67, "")</f>
        <v/>
      </c>
      <c r="U142" s="40"/>
      <c r="V142" s="43" t="str">
        <f>IF(AND(NOT(ISBLANK(U142)),Dashboard!F68&gt;0), U142/Dashboard!F68, "")</f>
        <v/>
      </c>
      <c r="W142" s="40"/>
      <c r="X142" s="43" t="str">
        <f>IF(AND(NOT(ISBLANK(W142)),Dashboard!F69&gt;0), W142/Dashboard!F69, "")</f>
        <v/>
      </c>
    </row>
    <row r="143" spans="16:24" x14ac:dyDescent="0.35">
      <c r="P143" s="53"/>
      <c r="Q143" s="40"/>
      <c r="R143" s="43" t="str">
        <f>IF(AND(NOT(ISBLANK(Q143)),Dashboard!F16&gt;0), Q143/Dashboard!F16, "")</f>
        <v/>
      </c>
      <c r="S143" s="40"/>
      <c r="T143" s="43" t="str">
        <f>IF(AND(NOT(ISBLANK(S143)),Dashboard!F67&gt;0), S143/Dashboard!F67, "")</f>
        <v/>
      </c>
      <c r="U143" s="40"/>
      <c r="V143" s="43" t="str">
        <f>IF(AND(NOT(ISBLANK(U143)),Dashboard!F68&gt;0), U143/Dashboard!F68, "")</f>
        <v/>
      </c>
      <c r="W143" s="40"/>
      <c r="X143" s="43" t="str">
        <f>IF(AND(NOT(ISBLANK(W143)),Dashboard!F69&gt;0), W143/Dashboard!F69, "")</f>
        <v/>
      </c>
    </row>
    <row r="144" spans="16:24" x14ac:dyDescent="0.35">
      <c r="P144" s="53"/>
      <c r="Q144" s="40"/>
      <c r="R144" s="43" t="str">
        <f>IF(AND(NOT(ISBLANK(Q144)),Dashboard!F16&gt;0), Q144/Dashboard!F16, "")</f>
        <v/>
      </c>
      <c r="S144" s="40"/>
      <c r="T144" s="43" t="str">
        <f>IF(AND(NOT(ISBLANK(S144)),Dashboard!F67&gt;0), S144/Dashboard!F67, "")</f>
        <v/>
      </c>
      <c r="U144" s="40"/>
      <c r="V144" s="43" t="str">
        <f>IF(AND(NOT(ISBLANK(U144)),Dashboard!F68&gt;0), U144/Dashboard!F68, "")</f>
        <v/>
      </c>
      <c r="W144" s="40"/>
      <c r="X144" s="43" t="str">
        <f>IF(AND(NOT(ISBLANK(W144)),Dashboard!F69&gt;0), W144/Dashboard!F69, "")</f>
        <v/>
      </c>
    </row>
    <row r="145" spans="2:24" x14ac:dyDescent="0.35">
      <c r="P145" s="53"/>
      <c r="Q145" s="40"/>
      <c r="R145" s="43" t="str">
        <f>IF(AND(NOT(ISBLANK(Q145)),Dashboard!F16&gt;0), Q145/Dashboard!F16, "")</f>
        <v/>
      </c>
      <c r="S145" s="40"/>
      <c r="T145" s="43" t="str">
        <f>IF(AND(NOT(ISBLANK(S145)),Dashboard!F67&gt;0), S145/Dashboard!F67, "")</f>
        <v/>
      </c>
      <c r="U145" s="40"/>
      <c r="V145" s="43" t="str">
        <f>IF(AND(NOT(ISBLANK(U145)),Dashboard!F68&gt;0), U145/Dashboard!F68, "")</f>
        <v/>
      </c>
      <c r="W145" s="40"/>
      <c r="X145" s="43" t="str">
        <f>IF(AND(NOT(ISBLANK(W145)),Dashboard!F69&gt;0), W145/Dashboard!F69, "")</f>
        <v/>
      </c>
    </row>
    <row r="146" spans="2:24" x14ac:dyDescent="0.35">
      <c r="P146" s="53"/>
      <c r="Q146" s="40"/>
      <c r="R146" s="43" t="str">
        <f>IF(AND(NOT(ISBLANK(Q146)),Dashboard!F16&gt;0), Q146/Dashboard!F16, "")</f>
        <v/>
      </c>
      <c r="S146" s="40"/>
      <c r="T146" s="43" t="str">
        <f>IF(AND(NOT(ISBLANK(S146)),Dashboard!F67&gt;0), S146/Dashboard!F67, "")</f>
        <v/>
      </c>
      <c r="U146" s="40"/>
      <c r="V146" s="43" t="str">
        <f>IF(AND(NOT(ISBLANK(U146)),Dashboard!F68&gt;0), U146/Dashboard!F68, "")</f>
        <v/>
      </c>
      <c r="W146" s="40"/>
      <c r="X146" s="43" t="str">
        <f>IF(AND(NOT(ISBLANK(W146)),Dashboard!F69&gt;0), W146/Dashboard!F69, "")</f>
        <v/>
      </c>
    </row>
    <row r="147" spans="2:24" x14ac:dyDescent="0.35">
      <c r="P147" s="53"/>
      <c r="Q147" s="40"/>
      <c r="R147" s="43" t="str">
        <f>IF(AND(NOT(ISBLANK(Q147)),Dashboard!F16&gt;0), Q147/Dashboard!F16, "")</f>
        <v/>
      </c>
      <c r="S147" s="40"/>
      <c r="T147" s="43" t="str">
        <f>IF(AND(NOT(ISBLANK(S147)),Dashboard!F67&gt;0), S147/Dashboard!F67, "")</f>
        <v/>
      </c>
      <c r="U147" s="40"/>
      <c r="V147" s="43" t="str">
        <f>IF(AND(NOT(ISBLANK(U147)),Dashboard!F68&gt;0), U147/Dashboard!F68, "")</f>
        <v/>
      </c>
      <c r="W147" s="40"/>
      <c r="X147" s="43" t="str">
        <f>IF(AND(NOT(ISBLANK(W147)),Dashboard!F69&gt;0), W147/Dashboard!F69, "")</f>
        <v/>
      </c>
    </row>
    <row r="148" spans="2:24" x14ac:dyDescent="0.35">
      <c r="P148" s="53"/>
      <c r="Q148" s="40"/>
      <c r="R148" s="43" t="str">
        <f>IF(AND(NOT(ISBLANK(Q148)),Dashboard!F16&gt;0), Q148/Dashboard!F16, "")</f>
        <v/>
      </c>
      <c r="S148" s="40"/>
      <c r="T148" s="43" t="str">
        <f>IF(AND(NOT(ISBLANK(S148)),Dashboard!F67&gt;0), S148/Dashboard!F67, "")</f>
        <v/>
      </c>
      <c r="U148" s="40"/>
      <c r="V148" s="43" t="str">
        <f>IF(AND(NOT(ISBLANK(U148)),Dashboard!F68&gt;0), U148/Dashboard!F68, "")</f>
        <v/>
      </c>
      <c r="W148" s="40"/>
      <c r="X148" s="43" t="str">
        <f>IF(AND(NOT(ISBLANK(W148)),Dashboard!F69&gt;0), W148/Dashboard!F69, "")</f>
        <v/>
      </c>
    </row>
    <row r="149" spans="2:24" x14ac:dyDescent="0.35">
      <c r="P149" s="53"/>
      <c r="Q149" s="40"/>
      <c r="R149" s="43" t="str">
        <f>IF(AND(NOT(ISBLANK(Q149)),Dashboard!F16&gt;0), Q149/Dashboard!F16, "")</f>
        <v/>
      </c>
      <c r="S149" s="40"/>
      <c r="T149" s="43" t="str">
        <f>IF(AND(NOT(ISBLANK(S149)),Dashboard!F67&gt;0), S149/Dashboard!F67, "")</f>
        <v/>
      </c>
      <c r="U149" s="40"/>
      <c r="V149" s="43" t="str">
        <f>IF(AND(NOT(ISBLANK(U149)),Dashboard!F68&gt;0), U149/Dashboard!F68, "")</f>
        <v/>
      </c>
      <c r="W149" s="40"/>
      <c r="X149" s="43" t="str">
        <f>IF(AND(NOT(ISBLANK(W149)),Dashboard!F69&gt;0), W149/Dashboard!F69, "")</f>
        <v/>
      </c>
    </row>
    <row r="150" spans="2:24" x14ac:dyDescent="0.35">
      <c r="P150" s="53"/>
      <c r="Q150" s="40"/>
      <c r="R150" s="43" t="str">
        <f>IF(AND(NOT(ISBLANK(Q150)),Dashboard!F16&gt;0), Q150/Dashboard!F16, "")</f>
        <v/>
      </c>
      <c r="S150" s="40"/>
      <c r="T150" s="43" t="str">
        <f>IF(AND(NOT(ISBLANK(S150)),Dashboard!F67&gt;0), S150/Dashboard!F67, "")</f>
        <v/>
      </c>
      <c r="U150" s="40"/>
      <c r="V150" s="43" t="str">
        <f>IF(AND(NOT(ISBLANK(U150)),Dashboard!F68&gt;0), U150/Dashboard!F68, "")</f>
        <v/>
      </c>
      <c r="W150" s="40"/>
      <c r="X150" s="43" t="str">
        <f>IF(AND(NOT(ISBLANK(W150)),Dashboard!F69&gt;0), W150/Dashboard!F69, "")</f>
        <v/>
      </c>
    </row>
    <row r="151" spans="2:24" x14ac:dyDescent="0.35">
      <c r="P151" s="53"/>
      <c r="Q151" s="40"/>
      <c r="R151" s="43" t="str">
        <f>IF(AND(NOT(ISBLANK(Q151)),Dashboard!F16&gt;0), Q151/Dashboard!F16, "")</f>
        <v/>
      </c>
      <c r="S151" s="40"/>
      <c r="T151" s="43" t="str">
        <f>IF(AND(NOT(ISBLANK(S151)),Dashboard!F67&gt;0), S151/Dashboard!F67, "")</f>
        <v/>
      </c>
      <c r="U151" s="40"/>
      <c r="V151" s="43" t="str">
        <f>IF(AND(NOT(ISBLANK(U151)),Dashboard!F68&gt;0), U151/Dashboard!F68, "")</f>
        <v/>
      </c>
      <c r="W151" s="40"/>
      <c r="X151" s="43" t="str">
        <f>IF(AND(NOT(ISBLANK(W151)),Dashboard!F69&gt;0), W151/Dashboard!F69, "")</f>
        <v/>
      </c>
    </row>
    <row r="152" spans="2:24" x14ac:dyDescent="0.35">
      <c r="P152" s="53"/>
      <c r="Q152" s="40"/>
      <c r="R152" s="43" t="str">
        <f>IF(AND(NOT(ISBLANK(Q152)),Dashboard!F16&gt;0), Q152/Dashboard!F16, "")</f>
        <v/>
      </c>
      <c r="S152" s="40"/>
      <c r="T152" s="43" t="str">
        <f>IF(AND(NOT(ISBLANK(S152)),Dashboard!F67&gt;0), S152/Dashboard!F67, "")</f>
        <v/>
      </c>
      <c r="U152" s="40"/>
      <c r="V152" s="43" t="str">
        <f>IF(AND(NOT(ISBLANK(U152)),Dashboard!F68&gt;0), U152/Dashboard!F68, "")</f>
        <v/>
      </c>
      <c r="W152" s="40"/>
      <c r="X152" s="43" t="str">
        <f>IF(AND(NOT(ISBLANK(W152)),Dashboard!F69&gt;0), W152/Dashboard!F69, "")</f>
        <v/>
      </c>
    </row>
    <row r="153" spans="2:24" x14ac:dyDescent="0.35">
      <c r="P153" s="53"/>
      <c r="Q153" s="40"/>
      <c r="R153" s="43" t="str">
        <f>IF(AND(NOT(ISBLANK(Q153)),Dashboard!F16&gt;0), Q153/Dashboard!F16, "")</f>
        <v/>
      </c>
      <c r="S153" s="40"/>
      <c r="T153" s="43" t="str">
        <f>IF(AND(NOT(ISBLANK(S153)),Dashboard!F67&gt;0), S153/Dashboard!F67, "")</f>
        <v/>
      </c>
      <c r="U153" s="40"/>
      <c r="V153" s="43" t="str">
        <f>IF(AND(NOT(ISBLANK(U153)),Dashboard!F68&gt;0), U153/Dashboard!F68, "")</f>
        <v/>
      </c>
      <c r="W153" s="40"/>
      <c r="X153" s="43" t="str">
        <f>IF(AND(NOT(ISBLANK(W153)),Dashboard!F69&gt;0), W153/Dashboard!F69, "")</f>
        <v/>
      </c>
    </row>
    <row r="158" spans="2:24" ht="21" x14ac:dyDescent="0.5">
      <c r="B158" s="37" t="s">
        <v>617</v>
      </c>
      <c r="P158" s="54" t="s">
        <v>618</v>
      </c>
    </row>
    <row r="160" spans="2:24" ht="45" customHeight="1" x14ac:dyDescent="0.35">
      <c r="B160" s="87" t="s">
        <v>619</v>
      </c>
      <c r="C160" s="80"/>
      <c r="D160" s="80"/>
      <c r="E160" s="80"/>
      <c r="F160" s="80"/>
      <c r="P160" s="87" t="s">
        <v>620</v>
      </c>
      <c r="Q160" s="80"/>
      <c r="R160" s="80"/>
      <c r="S160" s="80"/>
      <c r="T160" s="80"/>
      <c r="U160" s="80"/>
    </row>
    <row r="161" spans="16:22" ht="35" customHeight="1" x14ac:dyDescent="0.35">
      <c r="P161" s="84" t="s">
        <v>621</v>
      </c>
      <c r="Q161" s="84"/>
      <c r="R161" s="84" t="s">
        <v>622</v>
      </c>
      <c r="S161" s="84"/>
      <c r="T161" s="84"/>
    </row>
    <row r="162" spans="16:22" ht="30" customHeight="1" x14ac:dyDescent="0.35">
      <c r="P162" s="88">
        <v>0</v>
      </c>
      <c r="Q162" s="89"/>
      <c r="R162" s="90" t="s">
        <v>623</v>
      </c>
      <c r="S162" s="91"/>
      <c r="T162" s="91"/>
    </row>
    <row r="165" spans="16:22" ht="25" customHeight="1" x14ac:dyDescent="0.35">
      <c r="P165" s="63" t="s">
        <v>606</v>
      </c>
      <c r="Q165" s="63" t="s">
        <v>624</v>
      </c>
      <c r="R165" s="63" t="s">
        <v>625</v>
      </c>
      <c r="S165" s="92" t="s">
        <v>7</v>
      </c>
      <c r="T165" s="92"/>
      <c r="U165" s="92"/>
      <c r="V165" s="80"/>
    </row>
    <row r="166" spans="16:22" ht="20" customHeight="1" x14ac:dyDescent="0.35">
      <c r="P166" s="65"/>
      <c r="Q166" s="66"/>
      <c r="R166" s="67" t="str">
        <f>IF(AND(NOT(ISBLANK(Q166)), Dashboard!$P162&gt;0), Q166/Dashboard!$P162, "")</f>
        <v/>
      </c>
      <c r="S166" s="93"/>
      <c r="T166" s="94"/>
      <c r="U166" s="94"/>
      <c r="V166" s="94"/>
    </row>
    <row r="167" spans="16:22" ht="20" customHeight="1" x14ac:dyDescent="0.35">
      <c r="P167" s="65"/>
      <c r="Q167" s="66"/>
      <c r="R167" s="67" t="str">
        <f>IF(AND(NOT(ISBLANK(Q167)), Dashboard!$P162&gt;0), Q167/Dashboard!$P162, "")</f>
        <v/>
      </c>
      <c r="S167" s="93"/>
      <c r="T167" s="94"/>
      <c r="U167" s="94"/>
      <c r="V167" s="94"/>
    </row>
    <row r="168" spans="16:22" ht="20" customHeight="1" x14ac:dyDescent="0.35">
      <c r="P168" s="65"/>
      <c r="Q168" s="66"/>
      <c r="R168" s="67" t="str">
        <f>IF(AND(NOT(ISBLANK(Q168)), Dashboard!$P162&gt;0), Q168/Dashboard!$P162, "")</f>
        <v/>
      </c>
      <c r="S168" s="93"/>
      <c r="T168" s="94"/>
      <c r="U168" s="94"/>
      <c r="V168" s="94"/>
    </row>
    <row r="169" spans="16:22" ht="20" customHeight="1" x14ac:dyDescent="0.35">
      <c r="P169" s="65"/>
      <c r="Q169" s="66"/>
      <c r="R169" s="67" t="str">
        <f>IF(AND(NOT(ISBLANK(Q169)), Dashboard!$P162&gt;0), Q169/Dashboard!$P162, "")</f>
        <v/>
      </c>
      <c r="S169" s="93"/>
      <c r="T169" s="94"/>
      <c r="U169" s="94"/>
      <c r="V169" s="94"/>
    </row>
    <row r="170" spans="16:22" ht="20" customHeight="1" x14ac:dyDescent="0.35">
      <c r="P170" s="65"/>
      <c r="Q170" s="66"/>
      <c r="R170" s="67" t="str">
        <f>IF(AND(NOT(ISBLANK(Q170)), Dashboard!$P162&gt;0), Q170/Dashboard!$P162, "")</f>
        <v/>
      </c>
      <c r="S170" s="93"/>
      <c r="T170" s="94"/>
      <c r="U170" s="94"/>
      <c r="V170" s="94"/>
    </row>
    <row r="171" spans="16:22" ht="20" customHeight="1" x14ac:dyDescent="0.35">
      <c r="P171" s="65"/>
      <c r="Q171" s="66"/>
      <c r="R171" s="67" t="str">
        <f>IF(AND(NOT(ISBLANK(Q171)), Dashboard!$P162&gt;0), Q171/Dashboard!$P162, "")</f>
        <v/>
      </c>
      <c r="S171" s="93"/>
      <c r="T171" s="94"/>
      <c r="U171" s="94"/>
      <c r="V171" s="94"/>
    </row>
    <row r="172" spans="16:22" ht="20" customHeight="1" x14ac:dyDescent="0.35">
      <c r="P172" s="65"/>
      <c r="Q172" s="66"/>
      <c r="R172" s="67" t="str">
        <f>IF(AND(NOT(ISBLANK(Q172)), Dashboard!$P162&gt;0), Q172/Dashboard!$P162, "")</f>
        <v/>
      </c>
      <c r="S172" s="93"/>
      <c r="T172" s="94"/>
      <c r="U172" s="94"/>
      <c r="V172" s="94"/>
    </row>
    <row r="173" spans="16:22" ht="20" customHeight="1" x14ac:dyDescent="0.35">
      <c r="P173" s="65"/>
      <c r="Q173" s="66"/>
      <c r="R173" s="67" t="str">
        <f>IF(AND(NOT(ISBLANK(Q173)), Dashboard!$P162&gt;0), Q173/Dashboard!$P162, "")</f>
        <v/>
      </c>
      <c r="S173" s="93"/>
      <c r="T173" s="94"/>
      <c r="U173" s="94"/>
      <c r="V173" s="94"/>
    </row>
    <row r="174" spans="16:22" ht="20" customHeight="1" x14ac:dyDescent="0.35">
      <c r="P174" s="65"/>
      <c r="Q174" s="66"/>
      <c r="R174" s="67" t="str">
        <f>IF(AND(NOT(ISBLANK(Q174)), Dashboard!$P162&gt;0), Q174/Dashboard!$P162, "")</f>
        <v/>
      </c>
      <c r="S174" s="93"/>
      <c r="T174" s="94"/>
      <c r="U174" s="94"/>
      <c r="V174" s="94"/>
    </row>
    <row r="175" spans="16:22" ht="20" customHeight="1" x14ac:dyDescent="0.35">
      <c r="P175" s="65"/>
      <c r="Q175" s="66"/>
      <c r="R175" s="67" t="str">
        <f>IF(AND(NOT(ISBLANK(Q175)), Dashboard!$P162&gt;0), Q175/Dashboard!$P162, "")</f>
        <v/>
      </c>
      <c r="S175" s="93"/>
      <c r="T175" s="94"/>
      <c r="U175" s="94"/>
      <c r="V175" s="94"/>
    </row>
    <row r="176" spans="16:22" ht="20" customHeight="1" x14ac:dyDescent="0.35">
      <c r="P176" s="65"/>
      <c r="Q176" s="66"/>
      <c r="R176" s="67" t="str">
        <f>IF(AND(NOT(ISBLANK(Q176)), Dashboard!$P162&gt;0), Q176/Dashboard!$P162, "")</f>
        <v/>
      </c>
      <c r="S176" s="93"/>
      <c r="T176" s="94"/>
      <c r="U176" s="94"/>
      <c r="V176" s="94"/>
    </row>
    <row r="177" spans="2:22" ht="20" customHeight="1" x14ac:dyDescent="0.35">
      <c r="P177" s="65"/>
      <c r="Q177" s="66"/>
      <c r="R177" s="67" t="str">
        <f>IF(AND(NOT(ISBLANK(Q177)), Dashboard!$P162&gt;0), Q177/Dashboard!$P162, "")</f>
        <v/>
      </c>
      <c r="S177" s="93"/>
      <c r="T177" s="94"/>
      <c r="U177" s="94"/>
      <c r="V177" s="94"/>
    </row>
    <row r="178" spans="2:22" ht="20" customHeight="1" x14ac:dyDescent="0.35">
      <c r="P178" s="65"/>
      <c r="Q178" s="66"/>
      <c r="R178" s="67" t="str">
        <f>IF(AND(NOT(ISBLANK(Q178)), Dashboard!$P162&gt;0), Q178/Dashboard!$P162, "")</f>
        <v/>
      </c>
      <c r="S178" s="93"/>
      <c r="T178" s="94"/>
      <c r="U178" s="94"/>
      <c r="V178" s="94"/>
    </row>
    <row r="179" spans="2:22" ht="20" customHeight="1" x14ac:dyDescent="0.35">
      <c r="P179" s="65"/>
      <c r="Q179" s="66"/>
      <c r="R179" s="67" t="str">
        <f>IF(AND(NOT(ISBLANK(Q179)), Dashboard!$P162&gt;0), Q179/Dashboard!$P162, "")</f>
        <v/>
      </c>
      <c r="S179" s="93"/>
      <c r="T179" s="94"/>
      <c r="U179" s="94"/>
      <c r="V179" s="94"/>
    </row>
    <row r="180" spans="2:22" ht="20" customHeight="1" x14ac:dyDescent="0.35">
      <c r="P180" s="65"/>
      <c r="Q180" s="66"/>
      <c r="R180" s="67" t="str">
        <f>IF(AND(NOT(ISBLANK(Q180)), Dashboard!$P162&gt;0), Q180/Dashboard!$P162, "")</f>
        <v/>
      </c>
      <c r="S180" s="93"/>
      <c r="T180" s="94"/>
      <c r="U180" s="94"/>
      <c r="V180" s="94"/>
    </row>
    <row r="181" spans="2:22" ht="20" customHeight="1" x14ac:dyDescent="0.35">
      <c r="P181" s="65"/>
      <c r="Q181" s="66"/>
      <c r="R181" s="67" t="str">
        <f>IF(AND(NOT(ISBLANK(Q181)), Dashboard!$P162&gt;0), Q181/Dashboard!$P162, "")</f>
        <v/>
      </c>
      <c r="S181" s="93"/>
      <c r="T181" s="94"/>
      <c r="U181" s="94"/>
      <c r="V181" s="94"/>
    </row>
    <row r="182" spans="2:22" ht="20" customHeight="1" x14ac:dyDescent="0.35">
      <c r="P182" s="65"/>
      <c r="Q182" s="66"/>
      <c r="R182" s="67" t="str">
        <f>IF(AND(NOT(ISBLANK(Q182)), Dashboard!$P162&gt;0), Q182/Dashboard!$P162, "")</f>
        <v/>
      </c>
      <c r="S182" s="93"/>
      <c r="T182" s="94"/>
      <c r="U182" s="94"/>
      <c r="V182" s="94"/>
    </row>
    <row r="183" spans="2:22" ht="20" customHeight="1" x14ac:dyDescent="0.35">
      <c r="P183" s="65"/>
      <c r="Q183" s="66"/>
      <c r="R183" s="67" t="str">
        <f>IF(AND(NOT(ISBLANK(Q183)), Dashboard!$P162&gt;0), Q183/Dashboard!$P162, "")</f>
        <v/>
      </c>
      <c r="S183" s="93"/>
      <c r="T183" s="94"/>
      <c r="U183" s="94"/>
      <c r="V183" s="94"/>
    </row>
    <row r="184" spans="2:22" ht="20" customHeight="1" x14ac:dyDescent="0.35">
      <c r="P184" s="65"/>
      <c r="Q184" s="66"/>
      <c r="R184" s="67" t="str">
        <f>IF(AND(NOT(ISBLANK(Q184)), Dashboard!$P162&gt;0), Q184/Dashboard!$P162, "")</f>
        <v/>
      </c>
      <c r="S184" s="93"/>
      <c r="T184" s="94"/>
      <c r="U184" s="94"/>
      <c r="V184" s="94"/>
    </row>
    <row r="185" spans="2:22" ht="20" customHeight="1" x14ac:dyDescent="0.35">
      <c r="P185" s="65"/>
      <c r="Q185" s="66"/>
      <c r="R185" s="67" t="str">
        <f>IF(AND(NOT(ISBLANK(Q185)), Dashboard!$P162&gt;0), Q185/Dashboard!$P162, "")</f>
        <v/>
      </c>
      <c r="S185" s="93"/>
      <c r="T185" s="94"/>
      <c r="U185" s="94"/>
      <c r="V185" s="94"/>
    </row>
    <row r="189" spans="2:22" ht="32" customHeight="1" x14ac:dyDescent="0.35">
      <c r="B189" s="78" t="s">
        <v>501</v>
      </c>
      <c r="C189" s="78"/>
      <c r="D189" s="78"/>
      <c r="E189" s="78"/>
      <c r="F189" s="78"/>
      <c r="G189" s="78"/>
      <c r="H189" s="78"/>
      <c r="I189" s="7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5:H110">
    <cfRule type="expression" dxfId="32" priority="4">
      <formula>$G105&gt;=0.8</formula>
    </cfRule>
    <cfRule type="expression" dxfId="31" priority="5">
      <formula>AND($G105&gt;=0.5,$G105&lt;0.8)</formula>
    </cfRule>
    <cfRule type="expression" dxfId="30" priority="6">
      <formula>$G105&lt;0.5</formula>
    </cfRule>
  </conditionalFormatting>
  <conditionalFormatting sqref="K105:K110">
    <cfRule type="cellIs" dxfId="29" priority="7" operator="greaterThan">
      <formula>0</formula>
    </cfRule>
  </conditionalFormatting>
  <conditionalFormatting sqref="L105:L110">
    <cfRule type="cellIs" dxfId="28" priority="8" operator="greaterThan">
      <formula>0</formula>
    </cfRule>
  </conditionalFormatting>
  <conditionalFormatting sqref="M105:M110">
    <cfRule type="cellIs" dxfId="27" priority="9" operator="greaterThan">
      <formula>0</formula>
    </cfRule>
  </conditionalFormatting>
  <conditionalFormatting sqref="N105:N110">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0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01"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41</v>
      </c>
      <c r="J8" s="1" t="s">
        <v>51</v>
      </c>
      <c r="K8" s="1" t="s">
        <v>52</v>
      </c>
      <c r="L8" s="3" t="str">
        <f t="shared" si="0"/>
        <v>Outstanding</v>
      </c>
      <c r="M8" s="11" t="s">
        <v>19</v>
      </c>
    </row>
    <row r="9" spans="1:13" ht="60" customHeight="1" x14ac:dyDescent="0.35">
      <c r="A9" s="9" t="s">
        <v>53</v>
      </c>
      <c r="B9" s="1" t="s">
        <v>54</v>
      </c>
      <c r="C9" s="2" t="s">
        <v>25</v>
      </c>
      <c r="D9" s="3" t="s">
        <v>16</v>
      </c>
      <c r="E9" s="3" t="s">
        <v>17</v>
      </c>
      <c r="F9" s="3" t="s">
        <v>18</v>
      </c>
      <c r="G9" s="3" t="s">
        <v>19</v>
      </c>
      <c r="H9" s="4" t="s">
        <v>19</v>
      </c>
      <c r="I9" s="1" t="s">
        <v>55</v>
      </c>
      <c r="J9" s="1" t="s">
        <v>56</v>
      </c>
      <c r="K9" s="1" t="s">
        <v>57</v>
      </c>
      <c r="L9" s="3" t="str">
        <f t="shared" si="0"/>
        <v>Outstanding</v>
      </c>
      <c r="M9" s="11" t="s">
        <v>19</v>
      </c>
    </row>
    <row r="10" spans="1:13" ht="60" customHeight="1" x14ac:dyDescent="0.35">
      <c r="A10" s="9" t="s">
        <v>58</v>
      </c>
      <c r="B10" s="1" t="s">
        <v>59</v>
      </c>
      <c r="C10" s="2" t="s">
        <v>25</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25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25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25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25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25</v>
      </c>
      <c r="D15" s="3" t="s">
        <v>16</v>
      </c>
      <c r="E15" s="3" t="s">
        <v>17</v>
      </c>
      <c r="F15" s="3" t="s">
        <v>18</v>
      </c>
      <c r="G15" s="3" t="s">
        <v>19</v>
      </c>
      <c r="H15" s="4" t="s">
        <v>19</v>
      </c>
      <c r="I15" s="1" t="s">
        <v>75</v>
      </c>
      <c r="J15" s="1" t="s">
        <v>85</v>
      </c>
      <c r="K15" s="1" t="s">
        <v>86</v>
      </c>
      <c r="L15" s="3" t="str">
        <f t="shared" si="0"/>
        <v>Outstanding</v>
      </c>
      <c r="M15" s="11" t="s">
        <v>19</v>
      </c>
    </row>
    <row r="16" spans="1:13" ht="60" customHeight="1" x14ac:dyDescent="0.35">
      <c r="A16" s="9" t="s">
        <v>87</v>
      </c>
      <c r="B16" s="1" t="s">
        <v>88</v>
      </c>
      <c r="C16" s="2" t="s">
        <v>25</v>
      </c>
      <c r="D16" s="3" t="s">
        <v>16</v>
      </c>
      <c r="E16" s="3" t="s">
        <v>17</v>
      </c>
      <c r="F16" s="3" t="s">
        <v>18</v>
      </c>
      <c r="G16" s="3" t="s">
        <v>19</v>
      </c>
      <c r="H16" s="4" t="s">
        <v>19</v>
      </c>
      <c r="I16" s="1" t="s">
        <v>89</v>
      </c>
      <c r="J16" s="1" t="s">
        <v>90</v>
      </c>
      <c r="K16" s="1" t="s">
        <v>91</v>
      </c>
      <c r="L16" s="3" t="str">
        <f t="shared" si="0"/>
        <v>Outstanding</v>
      </c>
      <c r="M16" s="11" t="s">
        <v>19</v>
      </c>
    </row>
    <row r="17" spans="1:13" ht="60" customHeight="1" x14ac:dyDescent="0.35">
      <c r="A17" s="9" t="s">
        <v>92</v>
      </c>
      <c r="B17" s="1" t="s">
        <v>93</v>
      </c>
      <c r="C17" s="2" t="s">
        <v>25</v>
      </c>
      <c r="D17" s="3" t="s">
        <v>16</v>
      </c>
      <c r="E17" s="3" t="s">
        <v>17</v>
      </c>
      <c r="F17" s="3" t="s">
        <v>18</v>
      </c>
      <c r="G17" s="3" t="s">
        <v>19</v>
      </c>
      <c r="H17" s="4" t="s">
        <v>19</v>
      </c>
      <c r="I17" s="1" t="s">
        <v>94</v>
      </c>
      <c r="J17" s="1" t="s">
        <v>95</v>
      </c>
      <c r="K17" s="1" t="s">
        <v>96</v>
      </c>
      <c r="L17" s="3" t="str">
        <f t="shared" si="0"/>
        <v>Outstanding</v>
      </c>
      <c r="M17" s="11" t="s">
        <v>19</v>
      </c>
    </row>
    <row r="18" spans="1:13" ht="60" customHeight="1" x14ac:dyDescent="0.35">
      <c r="A18" s="9" t="s">
        <v>97</v>
      </c>
      <c r="B18" s="1" t="s">
        <v>98</v>
      </c>
      <c r="C18" s="2" t="s">
        <v>25</v>
      </c>
      <c r="D18" s="3" t="s">
        <v>16</v>
      </c>
      <c r="E18" s="3" t="s">
        <v>17</v>
      </c>
      <c r="F18" s="3" t="s">
        <v>18</v>
      </c>
      <c r="G18" s="3" t="s">
        <v>19</v>
      </c>
      <c r="H18" s="4" t="s">
        <v>19</v>
      </c>
      <c r="I18" s="1" t="s">
        <v>99</v>
      </c>
      <c r="J18" s="1" t="s">
        <v>100</v>
      </c>
      <c r="K18" s="1" t="s">
        <v>101</v>
      </c>
      <c r="L18" s="3" t="str">
        <f t="shared" si="0"/>
        <v>Outstanding</v>
      </c>
      <c r="M18" s="11" t="s">
        <v>19</v>
      </c>
    </row>
    <row r="19" spans="1:13" ht="60" customHeight="1" x14ac:dyDescent="0.35">
      <c r="A19" s="9" t="s">
        <v>102</v>
      </c>
      <c r="B19" s="1" t="s">
        <v>103</v>
      </c>
      <c r="C19" s="2" t="s">
        <v>25</v>
      </c>
      <c r="D19" s="3" t="s">
        <v>16</v>
      </c>
      <c r="E19" s="3" t="s">
        <v>17</v>
      </c>
      <c r="F19" s="3" t="s">
        <v>18</v>
      </c>
      <c r="G19" s="3" t="s">
        <v>19</v>
      </c>
      <c r="H19" s="4" t="s">
        <v>19</v>
      </c>
      <c r="I19" s="1" t="s">
        <v>104</v>
      </c>
      <c r="J19" s="1" t="s">
        <v>105</v>
      </c>
      <c r="K19" s="1" t="s">
        <v>106</v>
      </c>
      <c r="L19" s="3" t="str">
        <f t="shared" si="0"/>
        <v>Outstanding</v>
      </c>
      <c r="M19" s="11" t="s">
        <v>19</v>
      </c>
    </row>
    <row r="20" spans="1:13" ht="60" customHeight="1" x14ac:dyDescent="0.35">
      <c r="A20" s="9" t="s">
        <v>107</v>
      </c>
      <c r="B20" s="1" t="s">
        <v>108</v>
      </c>
      <c r="C20" s="2" t="s">
        <v>25</v>
      </c>
      <c r="D20" s="3" t="s">
        <v>16</v>
      </c>
      <c r="E20" s="3" t="s">
        <v>17</v>
      </c>
      <c r="F20" s="3" t="s">
        <v>18</v>
      </c>
      <c r="G20" s="3" t="s">
        <v>19</v>
      </c>
      <c r="H20" s="4" t="s">
        <v>19</v>
      </c>
      <c r="I20" s="1" t="s">
        <v>109</v>
      </c>
      <c r="J20" s="1" t="s">
        <v>110</v>
      </c>
      <c r="K20" s="1" t="s">
        <v>111</v>
      </c>
      <c r="L20" s="3" t="str">
        <f t="shared" si="0"/>
        <v>Outstanding</v>
      </c>
      <c r="M20" s="11" t="s">
        <v>19</v>
      </c>
    </row>
    <row r="21" spans="1:13" ht="60" customHeight="1" x14ac:dyDescent="0.35">
      <c r="A21" s="9" t="s">
        <v>112</v>
      </c>
      <c r="B21" s="1" t="s">
        <v>113</v>
      </c>
      <c r="C21" s="2" t="s">
        <v>25</v>
      </c>
      <c r="D21" s="3" t="s">
        <v>16</v>
      </c>
      <c r="E21" s="3" t="s">
        <v>17</v>
      </c>
      <c r="F21" s="3" t="s">
        <v>18</v>
      </c>
      <c r="G21" s="3" t="s">
        <v>19</v>
      </c>
      <c r="H21" s="4" t="s">
        <v>19</v>
      </c>
      <c r="I21" s="1" t="s">
        <v>104</v>
      </c>
      <c r="J21" s="1" t="s">
        <v>114</v>
      </c>
      <c r="K21" s="1" t="s">
        <v>115</v>
      </c>
      <c r="L21" s="3" t="str">
        <f t="shared" si="0"/>
        <v>Outstanding</v>
      </c>
      <c r="M21" s="11" t="s">
        <v>19</v>
      </c>
    </row>
    <row r="22" spans="1:13" ht="60" customHeight="1" x14ac:dyDescent="0.35">
      <c r="A22" s="9" t="s">
        <v>116</v>
      </c>
      <c r="B22" s="1" t="s">
        <v>117</v>
      </c>
      <c r="C22" s="2" t="s">
        <v>25</v>
      </c>
      <c r="D22" s="3" t="s">
        <v>16</v>
      </c>
      <c r="E22" s="3" t="s">
        <v>17</v>
      </c>
      <c r="F22" s="3" t="s">
        <v>18</v>
      </c>
      <c r="G22" s="3" t="s">
        <v>19</v>
      </c>
      <c r="H22" s="4" t="s">
        <v>19</v>
      </c>
      <c r="I22" s="1" t="s">
        <v>118</v>
      </c>
      <c r="J22" s="1" t="s">
        <v>119</v>
      </c>
      <c r="K22" s="1" t="s">
        <v>120</v>
      </c>
      <c r="L22" s="3" t="str">
        <f t="shared" si="0"/>
        <v>Outstanding</v>
      </c>
      <c r="M22" s="11" t="s">
        <v>19</v>
      </c>
    </row>
    <row r="23" spans="1:13" ht="60" customHeight="1" x14ac:dyDescent="0.35">
      <c r="A23" s="9" t="s">
        <v>121</v>
      </c>
      <c r="B23" s="1" t="s">
        <v>122</v>
      </c>
      <c r="C23" s="2" t="s">
        <v>25</v>
      </c>
      <c r="D23" s="3" t="s">
        <v>16</v>
      </c>
      <c r="E23" s="3" t="s">
        <v>17</v>
      </c>
      <c r="F23" s="3" t="s">
        <v>18</v>
      </c>
      <c r="G23" s="3" t="s">
        <v>19</v>
      </c>
      <c r="H23" s="4" t="s">
        <v>19</v>
      </c>
      <c r="I23" s="1" t="s">
        <v>123</v>
      </c>
      <c r="J23" s="1" t="s">
        <v>124</v>
      </c>
      <c r="K23" s="1" t="s">
        <v>125</v>
      </c>
      <c r="L23" s="3" t="str">
        <f t="shared" si="0"/>
        <v>Outstanding</v>
      </c>
      <c r="M23" s="11" t="s">
        <v>19</v>
      </c>
    </row>
    <row r="24" spans="1:13" ht="60" customHeight="1" x14ac:dyDescent="0.35">
      <c r="A24" s="9" t="s">
        <v>126</v>
      </c>
      <c r="B24" s="1" t="s">
        <v>127</v>
      </c>
      <c r="C24" s="2" t="s">
        <v>25</v>
      </c>
      <c r="D24" s="3" t="s">
        <v>16</v>
      </c>
      <c r="E24" s="3" t="s">
        <v>17</v>
      </c>
      <c r="F24" s="3" t="s">
        <v>18</v>
      </c>
      <c r="G24" s="3" t="s">
        <v>19</v>
      </c>
      <c r="H24" s="4" t="s">
        <v>19</v>
      </c>
      <c r="I24" s="1" t="s">
        <v>128</v>
      </c>
      <c r="J24" s="1" t="s">
        <v>90</v>
      </c>
      <c r="K24" s="1" t="s">
        <v>129</v>
      </c>
      <c r="L24" s="3" t="str">
        <f t="shared" si="0"/>
        <v>Outstanding</v>
      </c>
      <c r="M24" s="11" t="s">
        <v>19</v>
      </c>
    </row>
    <row r="25" spans="1:13" ht="60" customHeight="1" x14ac:dyDescent="0.35">
      <c r="A25" s="9" t="s">
        <v>130</v>
      </c>
      <c r="B25" s="1" t="s">
        <v>131</v>
      </c>
      <c r="C25" s="2" t="s">
        <v>25</v>
      </c>
      <c r="D25" s="3" t="s">
        <v>16</v>
      </c>
      <c r="E25" s="3" t="s">
        <v>17</v>
      </c>
      <c r="F25" s="3" t="s">
        <v>18</v>
      </c>
      <c r="G25" s="3" t="s">
        <v>19</v>
      </c>
      <c r="H25" s="4" t="s">
        <v>19</v>
      </c>
      <c r="I25" s="1" t="s">
        <v>132</v>
      </c>
      <c r="J25" s="1" t="s">
        <v>95</v>
      </c>
      <c r="K25" s="1" t="s">
        <v>133</v>
      </c>
      <c r="L25" s="3" t="str">
        <f t="shared" si="0"/>
        <v>Outstanding</v>
      </c>
      <c r="M25" s="11" t="s">
        <v>19</v>
      </c>
    </row>
    <row r="26" spans="1:13" ht="60" customHeight="1" x14ac:dyDescent="0.35">
      <c r="A26" s="9" t="s">
        <v>134</v>
      </c>
      <c r="B26" s="1" t="s">
        <v>135</v>
      </c>
      <c r="C26" s="2" t="s">
        <v>25</v>
      </c>
      <c r="D26" s="3" t="s">
        <v>16</v>
      </c>
      <c r="E26" s="3" t="s">
        <v>17</v>
      </c>
      <c r="F26" s="3" t="s">
        <v>18</v>
      </c>
      <c r="G26" s="3" t="s">
        <v>19</v>
      </c>
      <c r="H26" s="4" t="s">
        <v>19</v>
      </c>
      <c r="I26" s="1" t="s">
        <v>136</v>
      </c>
      <c r="J26" s="1" t="s">
        <v>137</v>
      </c>
      <c r="K26" s="1" t="s">
        <v>138</v>
      </c>
      <c r="L26" s="3" t="str">
        <f t="shared" si="0"/>
        <v>Outstanding</v>
      </c>
      <c r="M26" s="11" t="s">
        <v>19</v>
      </c>
    </row>
    <row r="27" spans="1:13" ht="60" customHeight="1" x14ac:dyDescent="0.35">
      <c r="A27" s="9" t="s">
        <v>139</v>
      </c>
      <c r="B27" s="1" t="s">
        <v>140</v>
      </c>
      <c r="C27" s="2" t="s">
        <v>25</v>
      </c>
      <c r="D27" s="3" t="s">
        <v>16</v>
      </c>
      <c r="E27" s="3" t="s">
        <v>17</v>
      </c>
      <c r="F27" s="3" t="s">
        <v>18</v>
      </c>
      <c r="G27" s="3" t="s">
        <v>19</v>
      </c>
      <c r="H27" s="4" t="s">
        <v>19</v>
      </c>
      <c r="I27" s="1" t="s">
        <v>141</v>
      </c>
      <c r="J27" s="1" t="s">
        <v>142</v>
      </c>
      <c r="K27" s="1" t="s">
        <v>143</v>
      </c>
      <c r="L27" s="3" t="str">
        <f t="shared" si="0"/>
        <v>Outstanding</v>
      </c>
      <c r="M27" s="11" t="s">
        <v>19</v>
      </c>
    </row>
    <row r="28" spans="1:13" ht="60" customHeight="1" x14ac:dyDescent="0.35">
      <c r="A28" s="9" t="s">
        <v>144</v>
      </c>
      <c r="B28" s="1" t="s">
        <v>145</v>
      </c>
      <c r="C28" s="2" t="s">
        <v>25</v>
      </c>
      <c r="D28" s="3" t="s">
        <v>16</v>
      </c>
      <c r="E28" s="3" t="s">
        <v>17</v>
      </c>
      <c r="F28" s="3" t="s">
        <v>18</v>
      </c>
      <c r="G28" s="3" t="s">
        <v>19</v>
      </c>
      <c r="H28" s="4" t="s">
        <v>19</v>
      </c>
      <c r="I28" s="1" t="s">
        <v>146</v>
      </c>
      <c r="J28" s="1" t="s">
        <v>147</v>
      </c>
      <c r="K28" s="1" t="s">
        <v>148</v>
      </c>
      <c r="L28" s="3" t="str">
        <f t="shared" si="0"/>
        <v>Outstanding</v>
      </c>
      <c r="M28" s="11" t="s">
        <v>19</v>
      </c>
    </row>
    <row r="29" spans="1:13" ht="60" customHeight="1" x14ac:dyDescent="0.35">
      <c r="A29" s="9" t="s">
        <v>149</v>
      </c>
      <c r="B29" s="1" t="s">
        <v>150</v>
      </c>
      <c r="C29" s="2" t="s">
        <v>25</v>
      </c>
      <c r="D29" s="3" t="s">
        <v>16</v>
      </c>
      <c r="E29" s="3" t="s">
        <v>17</v>
      </c>
      <c r="F29" s="3" t="s">
        <v>18</v>
      </c>
      <c r="G29" s="3" t="s">
        <v>19</v>
      </c>
      <c r="H29" s="4" t="s">
        <v>19</v>
      </c>
      <c r="I29" s="1" t="s">
        <v>151</v>
      </c>
      <c r="J29" s="1" t="s">
        <v>152</v>
      </c>
      <c r="K29" s="1" t="s">
        <v>153</v>
      </c>
      <c r="L29" s="3" t="str">
        <f t="shared" si="0"/>
        <v>Outstanding</v>
      </c>
      <c r="M29" s="11" t="s">
        <v>19</v>
      </c>
    </row>
    <row r="30" spans="1:13" ht="60" customHeight="1" x14ac:dyDescent="0.35">
      <c r="A30" s="9" t="s">
        <v>154</v>
      </c>
      <c r="B30" s="1" t="s">
        <v>155</v>
      </c>
      <c r="C30" s="2" t="s">
        <v>25</v>
      </c>
      <c r="D30" s="3" t="s">
        <v>16</v>
      </c>
      <c r="E30" s="3" t="s">
        <v>17</v>
      </c>
      <c r="F30" s="3" t="s">
        <v>18</v>
      </c>
      <c r="G30" s="3" t="s">
        <v>19</v>
      </c>
      <c r="H30" s="4" t="s">
        <v>19</v>
      </c>
      <c r="I30" s="1" t="s">
        <v>156</v>
      </c>
      <c r="J30" s="1" t="s">
        <v>90</v>
      </c>
      <c r="K30" s="1" t="s">
        <v>157</v>
      </c>
      <c r="L30" s="3" t="str">
        <f t="shared" si="0"/>
        <v>Outstanding</v>
      </c>
      <c r="M30" s="11" t="s">
        <v>19</v>
      </c>
    </row>
    <row r="31" spans="1:13" ht="60" customHeight="1" x14ac:dyDescent="0.35">
      <c r="A31" s="9" t="s">
        <v>158</v>
      </c>
      <c r="B31" s="1" t="s">
        <v>159</v>
      </c>
      <c r="C31" s="2" t="s">
        <v>25</v>
      </c>
      <c r="D31" s="3" t="s">
        <v>16</v>
      </c>
      <c r="E31" s="3" t="s">
        <v>17</v>
      </c>
      <c r="F31" s="3" t="s">
        <v>18</v>
      </c>
      <c r="G31" s="3" t="s">
        <v>19</v>
      </c>
      <c r="H31" s="4" t="s">
        <v>19</v>
      </c>
      <c r="I31" s="1" t="s">
        <v>160</v>
      </c>
      <c r="J31" s="1" t="s">
        <v>95</v>
      </c>
      <c r="K31" s="1" t="s">
        <v>161</v>
      </c>
      <c r="L31" s="3" t="str">
        <f t="shared" si="0"/>
        <v>Outstanding</v>
      </c>
      <c r="M31" s="11" t="s">
        <v>19</v>
      </c>
    </row>
    <row r="32" spans="1:13" ht="60" customHeight="1" x14ac:dyDescent="0.35">
      <c r="A32" s="9" t="s">
        <v>162</v>
      </c>
      <c r="B32" s="1" t="s">
        <v>163</v>
      </c>
      <c r="C32" s="2" t="s">
        <v>25</v>
      </c>
      <c r="D32" s="3" t="s">
        <v>16</v>
      </c>
      <c r="E32" s="3" t="s">
        <v>17</v>
      </c>
      <c r="F32" s="3" t="s">
        <v>18</v>
      </c>
      <c r="G32" s="3" t="s">
        <v>19</v>
      </c>
      <c r="H32" s="4" t="s">
        <v>19</v>
      </c>
      <c r="I32" s="1" t="s">
        <v>164</v>
      </c>
      <c r="J32" s="1" t="s">
        <v>165</v>
      </c>
      <c r="K32" s="1" t="s">
        <v>166</v>
      </c>
      <c r="L32" s="3" t="str">
        <f t="shared" si="0"/>
        <v>Outstanding</v>
      </c>
      <c r="M32" s="11" t="s">
        <v>19</v>
      </c>
    </row>
    <row r="33" spans="1:13" ht="60" customHeight="1" x14ac:dyDescent="0.35">
      <c r="A33" s="9" t="s">
        <v>167</v>
      </c>
      <c r="B33" s="1" t="s">
        <v>168</v>
      </c>
      <c r="C33" s="2" t="s">
        <v>25</v>
      </c>
      <c r="D33" s="3" t="s">
        <v>16</v>
      </c>
      <c r="E33" s="3" t="s">
        <v>17</v>
      </c>
      <c r="F33" s="3" t="s">
        <v>18</v>
      </c>
      <c r="G33" s="3" t="s">
        <v>19</v>
      </c>
      <c r="H33" s="4" t="s">
        <v>19</v>
      </c>
      <c r="I33" s="1" t="s">
        <v>169</v>
      </c>
      <c r="J33" s="1" t="s">
        <v>170</v>
      </c>
      <c r="K33" s="1" t="s">
        <v>171</v>
      </c>
      <c r="L33" s="3" t="str">
        <f t="shared" si="0"/>
        <v>Outstanding</v>
      </c>
      <c r="M33" s="11" t="s">
        <v>19</v>
      </c>
    </row>
    <row r="34" spans="1:13" ht="60" customHeight="1" x14ac:dyDescent="0.35">
      <c r="A34" s="9" t="s">
        <v>172</v>
      </c>
      <c r="B34" s="1" t="s">
        <v>173</v>
      </c>
      <c r="C34" s="2" t="s">
        <v>25</v>
      </c>
      <c r="D34" s="3" t="s">
        <v>16</v>
      </c>
      <c r="E34" s="3" t="s">
        <v>17</v>
      </c>
      <c r="F34" s="3" t="s">
        <v>18</v>
      </c>
      <c r="G34" s="3" t="s">
        <v>19</v>
      </c>
      <c r="H34" s="4" t="s">
        <v>19</v>
      </c>
      <c r="I34" s="1" t="s">
        <v>174</v>
      </c>
      <c r="J34" s="1" t="s">
        <v>175</v>
      </c>
      <c r="K34" s="1" t="s">
        <v>176</v>
      </c>
      <c r="L34" s="3" t="str">
        <f t="shared" si="0"/>
        <v>Outstanding</v>
      </c>
      <c r="M34" s="11" t="s">
        <v>19</v>
      </c>
    </row>
    <row r="35" spans="1:13" ht="60" customHeight="1" x14ac:dyDescent="0.35">
      <c r="A35" s="9" t="s">
        <v>177</v>
      </c>
      <c r="B35" s="1" t="s">
        <v>178</v>
      </c>
      <c r="C35" s="2" t="s">
        <v>25</v>
      </c>
      <c r="D35" s="3" t="s">
        <v>16</v>
      </c>
      <c r="E35" s="3" t="s">
        <v>17</v>
      </c>
      <c r="F35" s="3" t="s">
        <v>18</v>
      </c>
      <c r="G35" s="3" t="s">
        <v>19</v>
      </c>
      <c r="H35" s="4" t="s">
        <v>19</v>
      </c>
      <c r="I35" s="1" t="s">
        <v>179</v>
      </c>
      <c r="J35" s="1" t="s">
        <v>180</v>
      </c>
      <c r="K35" s="1" t="s">
        <v>181</v>
      </c>
      <c r="L35" s="3" t="str">
        <f t="shared" si="0"/>
        <v>Outstanding</v>
      </c>
      <c r="M35" s="11" t="s">
        <v>19</v>
      </c>
    </row>
    <row r="36" spans="1:13" ht="60" customHeight="1" x14ac:dyDescent="0.35">
      <c r="A36" s="9" t="s">
        <v>182</v>
      </c>
      <c r="B36" s="1" t="s">
        <v>183</v>
      </c>
      <c r="C36" s="2" t="s">
        <v>25</v>
      </c>
      <c r="D36" s="3" t="s">
        <v>16</v>
      </c>
      <c r="E36" s="3" t="s">
        <v>17</v>
      </c>
      <c r="F36" s="3" t="s">
        <v>18</v>
      </c>
      <c r="G36" s="3" t="s">
        <v>19</v>
      </c>
      <c r="H36" s="4" t="s">
        <v>19</v>
      </c>
      <c r="I36" s="1" t="s">
        <v>164</v>
      </c>
      <c r="J36" s="1" t="s">
        <v>184</v>
      </c>
      <c r="K36" s="1" t="s">
        <v>185</v>
      </c>
      <c r="L36" s="3" t="str">
        <f t="shared" si="0"/>
        <v>Outstanding</v>
      </c>
      <c r="M36" s="11" t="s">
        <v>19</v>
      </c>
    </row>
    <row r="37" spans="1:13" ht="60" customHeight="1" x14ac:dyDescent="0.35">
      <c r="A37" s="9" t="s">
        <v>186</v>
      </c>
      <c r="B37" s="1" t="s">
        <v>187</v>
      </c>
      <c r="C37" s="2" t="s">
        <v>25</v>
      </c>
      <c r="D37" s="3" t="s">
        <v>16</v>
      </c>
      <c r="E37" s="3" t="s">
        <v>17</v>
      </c>
      <c r="F37" s="3" t="s">
        <v>18</v>
      </c>
      <c r="G37" s="3" t="s">
        <v>19</v>
      </c>
      <c r="H37" s="4" t="s">
        <v>19</v>
      </c>
      <c r="I37" s="1" t="s">
        <v>188</v>
      </c>
      <c r="J37" s="1" t="s">
        <v>189</v>
      </c>
      <c r="K37" s="1" t="s">
        <v>190</v>
      </c>
      <c r="L37" s="3" t="str">
        <f t="shared" si="0"/>
        <v>Outstanding</v>
      </c>
      <c r="M37" s="11" t="s">
        <v>19</v>
      </c>
    </row>
    <row r="38" spans="1:13" ht="60" customHeight="1" x14ac:dyDescent="0.35">
      <c r="A38" s="9" t="s">
        <v>191</v>
      </c>
      <c r="B38" s="1" t="s">
        <v>192</v>
      </c>
      <c r="C38" s="2" t="s">
        <v>25</v>
      </c>
      <c r="D38" s="3" t="s">
        <v>16</v>
      </c>
      <c r="E38" s="3" t="s">
        <v>17</v>
      </c>
      <c r="F38" s="3" t="s">
        <v>18</v>
      </c>
      <c r="G38" s="3" t="s">
        <v>19</v>
      </c>
      <c r="H38" s="4" t="s">
        <v>19</v>
      </c>
      <c r="I38" s="1" t="s">
        <v>193</v>
      </c>
      <c r="J38" s="1" t="s">
        <v>194</v>
      </c>
      <c r="K38" s="1" t="s">
        <v>195</v>
      </c>
      <c r="L38" s="3" t="str">
        <f t="shared" si="0"/>
        <v>Outstanding</v>
      </c>
      <c r="M38" s="11" t="s">
        <v>19</v>
      </c>
    </row>
    <row r="39" spans="1:13" ht="60" customHeight="1" x14ac:dyDescent="0.35">
      <c r="A39" s="9" t="s">
        <v>196</v>
      </c>
      <c r="B39" s="1" t="s">
        <v>197</v>
      </c>
      <c r="C39" s="2" t="s">
        <v>25</v>
      </c>
      <c r="D39" s="3" t="s">
        <v>16</v>
      </c>
      <c r="E39" s="3" t="s">
        <v>17</v>
      </c>
      <c r="F39" s="3" t="s">
        <v>18</v>
      </c>
      <c r="G39" s="3" t="s">
        <v>19</v>
      </c>
      <c r="H39" s="4" t="s">
        <v>19</v>
      </c>
      <c r="I39" s="1" t="s">
        <v>198</v>
      </c>
      <c r="J39" s="1" t="s">
        <v>199</v>
      </c>
      <c r="K39" s="1" t="s">
        <v>200</v>
      </c>
      <c r="L39" s="3" t="str">
        <f t="shared" si="0"/>
        <v>Outstanding</v>
      </c>
      <c r="M39" s="11" t="s">
        <v>19</v>
      </c>
    </row>
    <row r="40" spans="1:13" ht="60" customHeight="1" x14ac:dyDescent="0.35">
      <c r="A40" s="9" t="s">
        <v>201</v>
      </c>
      <c r="B40" s="1" t="s">
        <v>202</v>
      </c>
      <c r="C40" s="2" t="s">
        <v>25</v>
      </c>
      <c r="D40" s="3" t="s">
        <v>16</v>
      </c>
      <c r="E40" s="3" t="s">
        <v>17</v>
      </c>
      <c r="F40" s="3" t="s">
        <v>18</v>
      </c>
      <c r="G40" s="3" t="s">
        <v>19</v>
      </c>
      <c r="H40" s="4" t="s">
        <v>19</v>
      </c>
      <c r="I40" s="1" t="s">
        <v>203</v>
      </c>
      <c r="J40" s="1" t="s">
        <v>204</v>
      </c>
      <c r="K40" s="1" t="s">
        <v>205</v>
      </c>
      <c r="L40" s="3" t="str">
        <f t="shared" si="0"/>
        <v>Outstanding</v>
      </c>
      <c r="M40" s="11" t="s">
        <v>19</v>
      </c>
    </row>
    <row r="41" spans="1:13" ht="60" customHeight="1" x14ac:dyDescent="0.35">
      <c r="A41" s="9" t="s">
        <v>206</v>
      </c>
      <c r="B41" s="1" t="s">
        <v>207</v>
      </c>
      <c r="C41" s="2" t="s">
        <v>25</v>
      </c>
      <c r="D41" s="3" t="s">
        <v>16</v>
      </c>
      <c r="E41" s="3" t="s">
        <v>17</v>
      </c>
      <c r="F41" s="3" t="s">
        <v>18</v>
      </c>
      <c r="G41" s="3" t="s">
        <v>19</v>
      </c>
      <c r="H41" s="4" t="s">
        <v>19</v>
      </c>
      <c r="I41" s="1" t="s">
        <v>208</v>
      </c>
      <c r="J41" s="1" t="s">
        <v>209</v>
      </c>
      <c r="K41" s="1" t="s">
        <v>210</v>
      </c>
      <c r="L41" s="3" t="str">
        <f t="shared" si="0"/>
        <v>Outstanding</v>
      </c>
      <c r="M41" s="11" t="s">
        <v>19</v>
      </c>
    </row>
    <row r="42" spans="1:13" ht="60" customHeight="1" x14ac:dyDescent="0.35">
      <c r="A42" s="9" t="s">
        <v>211</v>
      </c>
      <c r="B42" s="1" t="s">
        <v>212</v>
      </c>
      <c r="C42" s="2" t="s">
        <v>15</v>
      </c>
      <c r="D42" s="3" t="s">
        <v>16</v>
      </c>
      <c r="E42" s="3" t="s">
        <v>17</v>
      </c>
      <c r="F42" s="3" t="s">
        <v>18</v>
      </c>
      <c r="G42" s="3" t="s">
        <v>19</v>
      </c>
      <c r="H42" s="4" t="s">
        <v>19</v>
      </c>
      <c r="I42" s="1" t="s">
        <v>213</v>
      </c>
      <c r="J42" s="1" t="s">
        <v>214</v>
      </c>
      <c r="K42" s="1" t="s">
        <v>215</v>
      </c>
      <c r="L42" s="3" t="str">
        <f t="shared" si="0"/>
        <v>Outstanding</v>
      </c>
      <c r="M42" s="11" t="s">
        <v>19</v>
      </c>
    </row>
    <row r="43" spans="1:13" ht="60" customHeight="1" x14ac:dyDescent="0.35">
      <c r="A43" s="9" t="s">
        <v>216</v>
      </c>
      <c r="B43" s="1" t="s">
        <v>217</v>
      </c>
      <c r="C43" s="2" t="s">
        <v>25</v>
      </c>
      <c r="D43" s="3" t="s">
        <v>16</v>
      </c>
      <c r="E43" s="3" t="s">
        <v>17</v>
      </c>
      <c r="F43" s="3" t="s">
        <v>18</v>
      </c>
      <c r="G43" s="3" t="s">
        <v>19</v>
      </c>
      <c r="H43" s="4" t="s">
        <v>19</v>
      </c>
      <c r="I43" s="1" t="s">
        <v>218</v>
      </c>
      <c r="J43" s="1" t="s">
        <v>219</v>
      </c>
      <c r="K43" s="1" t="s">
        <v>220</v>
      </c>
      <c r="L43" s="3" t="str">
        <f t="shared" si="0"/>
        <v>Outstanding</v>
      </c>
      <c r="M43" s="11" t="s">
        <v>19</v>
      </c>
    </row>
    <row r="44" spans="1:13" ht="60" customHeight="1" x14ac:dyDescent="0.35">
      <c r="A44" s="9" t="s">
        <v>221</v>
      </c>
      <c r="B44" s="1" t="s">
        <v>222</v>
      </c>
      <c r="C44" s="2" t="s">
        <v>15</v>
      </c>
      <c r="D44" s="3" t="s">
        <v>16</v>
      </c>
      <c r="E44" s="3" t="s">
        <v>17</v>
      </c>
      <c r="F44" s="3" t="s">
        <v>18</v>
      </c>
      <c r="G44" s="3" t="s">
        <v>19</v>
      </c>
      <c r="H44" s="4" t="s">
        <v>19</v>
      </c>
      <c r="I44" s="1" t="s">
        <v>223</v>
      </c>
      <c r="J44" s="1" t="s">
        <v>224</v>
      </c>
      <c r="K44" s="1" t="s">
        <v>225</v>
      </c>
      <c r="L44" s="3" t="str">
        <f t="shared" si="0"/>
        <v>Outstanding</v>
      </c>
      <c r="M44" s="11" t="s">
        <v>19</v>
      </c>
    </row>
    <row r="45" spans="1:13" ht="60" customHeight="1" x14ac:dyDescent="0.35">
      <c r="A45" s="9" t="s">
        <v>226</v>
      </c>
      <c r="B45" s="1" t="s">
        <v>227</v>
      </c>
      <c r="C45" s="2" t="s">
        <v>25</v>
      </c>
      <c r="D45" s="3" t="s">
        <v>16</v>
      </c>
      <c r="E45" s="3" t="s">
        <v>17</v>
      </c>
      <c r="F45" s="3" t="s">
        <v>18</v>
      </c>
      <c r="G45" s="3" t="s">
        <v>19</v>
      </c>
      <c r="H45" s="4" t="s">
        <v>19</v>
      </c>
      <c r="I45" s="1" t="s">
        <v>228</v>
      </c>
      <c r="J45" s="1" t="s">
        <v>229</v>
      </c>
      <c r="K45" s="1" t="s">
        <v>230</v>
      </c>
      <c r="L45" s="3" t="str">
        <f t="shared" si="0"/>
        <v>Outstanding</v>
      </c>
      <c r="M45" s="11" t="s">
        <v>19</v>
      </c>
    </row>
    <row r="46" spans="1:13" ht="60" customHeight="1" x14ac:dyDescent="0.35">
      <c r="A46" s="9" t="s">
        <v>231</v>
      </c>
      <c r="B46" s="1" t="s">
        <v>232</v>
      </c>
      <c r="C46" s="2" t="s">
        <v>15</v>
      </c>
      <c r="D46" s="3" t="s">
        <v>16</v>
      </c>
      <c r="E46" s="3" t="s">
        <v>17</v>
      </c>
      <c r="F46" s="3" t="s">
        <v>18</v>
      </c>
      <c r="G46" s="3" t="s">
        <v>19</v>
      </c>
      <c r="H46" s="4" t="s">
        <v>19</v>
      </c>
      <c r="I46" s="1" t="s">
        <v>233</v>
      </c>
      <c r="J46" s="1" t="s">
        <v>234</v>
      </c>
      <c r="K46" s="1" t="s">
        <v>235</v>
      </c>
      <c r="L46" s="3" t="str">
        <f t="shared" si="0"/>
        <v>Outstanding</v>
      </c>
      <c r="M46" s="11" t="s">
        <v>19</v>
      </c>
    </row>
    <row r="47" spans="1:13" ht="60" customHeight="1" x14ac:dyDescent="0.35">
      <c r="A47" s="9" t="s">
        <v>236</v>
      </c>
      <c r="B47" s="1" t="s">
        <v>237</v>
      </c>
      <c r="C47" s="2" t="s">
        <v>15</v>
      </c>
      <c r="D47" s="3" t="s">
        <v>16</v>
      </c>
      <c r="E47" s="3" t="s">
        <v>17</v>
      </c>
      <c r="F47" s="3" t="s">
        <v>18</v>
      </c>
      <c r="G47" s="3" t="s">
        <v>19</v>
      </c>
      <c r="H47" s="4" t="s">
        <v>19</v>
      </c>
      <c r="I47" s="1" t="s">
        <v>238</v>
      </c>
      <c r="J47" s="1" t="s">
        <v>239</v>
      </c>
      <c r="K47" s="1" t="s">
        <v>240</v>
      </c>
      <c r="L47" s="3" t="str">
        <f t="shared" si="0"/>
        <v>Outstanding</v>
      </c>
      <c r="M47" s="11" t="s">
        <v>19</v>
      </c>
    </row>
    <row r="48" spans="1:13" ht="60" customHeight="1" x14ac:dyDescent="0.35">
      <c r="A48" s="9" t="s">
        <v>241</v>
      </c>
      <c r="B48" s="1" t="s">
        <v>242</v>
      </c>
      <c r="C48" s="2" t="s">
        <v>15</v>
      </c>
      <c r="D48" s="3" t="s">
        <v>16</v>
      </c>
      <c r="E48" s="3" t="s">
        <v>17</v>
      </c>
      <c r="F48" s="3" t="s">
        <v>18</v>
      </c>
      <c r="G48" s="3" t="s">
        <v>19</v>
      </c>
      <c r="H48" s="4" t="s">
        <v>19</v>
      </c>
      <c r="I48" s="1" t="s">
        <v>243</v>
      </c>
      <c r="J48" s="1" t="s">
        <v>244</v>
      </c>
      <c r="K48" s="1" t="s">
        <v>245</v>
      </c>
      <c r="L48" s="3" t="str">
        <f t="shared" si="0"/>
        <v>Outstanding</v>
      </c>
      <c r="M48" s="11" t="s">
        <v>19</v>
      </c>
    </row>
    <row r="49" spans="1:13" ht="60" customHeight="1" x14ac:dyDescent="0.35">
      <c r="A49" s="9" t="s">
        <v>246</v>
      </c>
      <c r="B49" s="1" t="s">
        <v>247</v>
      </c>
      <c r="C49" s="2" t="s">
        <v>25</v>
      </c>
      <c r="D49" s="3" t="s">
        <v>16</v>
      </c>
      <c r="E49" s="3" t="s">
        <v>17</v>
      </c>
      <c r="F49" s="3" t="s">
        <v>18</v>
      </c>
      <c r="G49" s="3" t="s">
        <v>19</v>
      </c>
      <c r="H49" s="4" t="s">
        <v>19</v>
      </c>
      <c r="I49" s="1" t="s">
        <v>248</v>
      </c>
      <c r="J49" s="1" t="s">
        <v>249</v>
      </c>
      <c r="K49" s="1" t="s">
        <v>250</v>
      </c>
      <c r="L49" s="3" t="str">
        <f t="shared" si="0"/>
        <v>Outstanding</v>
      </c>
      <c r="M49" s="11" t="s">
        <v>19</v>
      </c>
    </row>
    <row r="50" spans="1:13" ht="60" customHeight="1" x14ac:dyDescent="0.35">
      <c r="A50" s="9" t="s">
        <v>251</v>
      </c>
      <c r="B50" s="1" t="s">
        <v>252</v>
      </c>
      <c r="C50" s="2" t="s">
        <v>25</v>
      </c>
      <c r="D50" s="3" t="s">
        <v>16</v>
      </c>
      <c r="E50" s="3" t="s">
        <v>17</v>
      </c>
      <c r="F50" s="3" t="s">
        <v>18</v>
      </c>
      <c r="G50" s="3" t="s">
        <v>19</v>
      </c>
      <c r="H50" s="4" t="s">
        <v>19</v>
      </c>
      <c r="I50" s="1" t="s">
        <v>253</v>
      </c>
      <c r="J50" s="1" t="s">
        <v>254</v>
      </c>
      <c r="K50" s="1" t="s">
        <v>255</v>
      </c>
      <c r="L50" s="3" t="str">
        <f t="shared" si="0"/>
        <v>Outstanding</v>
      </c>
      <c r="M50" s="11" t="s">
        <v>19</v>
      </c>
    </row>
    <row r="51" spans="1:13" ht="60" customHeight="1" x14ac:dyDescent="0.35">
      <c r="A51" s="9" t="s">
        <v>256</v>
      </c>
      <c r="B51" s="1" t="s">
        <v>257</v>
      </c>
      <c r="C51" s="2" t="s">
        <v>25</v>
      </c>
      <c r="D51" s="3" t="s">
        <v>16</v>
      </c>
      <c r="E51" s="3" t="s">
        <v>17</v>
      </c>
      <c r="F51" s="3" t="s">
        <v>18</v>
      </c>
      <c r="G51" s="3" t="s">
        <v>19</v>
      </c>
      <c r="H51" s="4" t="s">
        <v>19</v>
      </c>
      <c r="I51" s="1" t="s">
        <v>258</v>
      </c>
      <c r="J51" s="1" t="s">
        <v>259</v>
      </c>
      <c r="K51" s="1" t="s">
        <v>260</v>
      </c>
      <c r="L51" s="3" t="str">
        <f t="shared" si="0"/>
        <v>Outstanding</v>
      </c>
      <c r="M51" s="11" t="s">
        <v>19</v>
      </c>
    </row>
    <row r="52" spans="1:13" ht="60" customHeight="1" x14ac:dyDescent="0.35">
      <c r="A52" s="9" t="s">
        <v>261</v>
      </c>
      <c r="B52" s="1" t="s">
        <v>262</v>
      </c>
      <c r="C52" s="2" t="s">
        <v>25</v>
      </c>
      <c r="D52" s="3" t="s">
        <v>16</v>
      </c>
      <c r="E52" s="3" t="s">
        <v>17</v>
      </c>
      <c r="F52" s="3" t="s">
        <v>18</v>
      </c>
      <c r="G52" s="3" t="s">
        <v>19</v>
      </c>
      <c r="H52" s="4" t="s">
        <v>19</v>
      </c>
      <c r="I52" s="1" t="s">
        <v>263</v>
      </c>
      <c r="J52" s="1" t="s">
        <v>264</v>
      </c>
      <c r="K52" s="1" t="s">
        <v>260</v>
      </c>
      <c r="L52" s="3" t="str">
        <f t="shared" si="0"/>
        <v>Outstanding</v>
      </c>
      <c r="M52" s="11" t="s">
        <v>19</v>
      </c>
    </row>
    <row r="53" spans="1:13" ht="60" customHeight="1" x14ac:dyDescent="0.35">
      <c r="A53" s="9" t="s">
        <v>265</v>
      </c>
      <c r="B53" s="1" t="s">
        <v>266</v>
      </c>
      <c r="C53" s="2" t="s">
        <v>25</v>
      </c>
      <c r="D53" s="3" t="s">
        <v>16</v>
      </c>
      <c r="E53" s="3" t="s">
        <v>17</v>
      </c>
      <c r="F53" s="3" t="s">
        <v>18</v>
      </c>
      <c r="G53" s="3" t="s">
        <v>19</v>
      </c>
      <c r="H53" s="4" t="s">
        <v>19</v>
      </c>
      <c r="I53" s="1" t="s">
        <v>267</v>
      </c>
      <c r="J53" s="1" t="s">
        <v>268</v>
      </c>
      <c r="K53" s="1" t="s">
        <v>269</v>
      </c>
      <c r="L53" s="3" t="str">
        <f t="shared" si="0"/>
        <v>Outstanding</v>
      </c>
      <c r="M53" s="11" t="s">
        <v>19</v>
      </c>
    </row>
    <row r="54" spans="1:13" ht="60" customHeight="1" x14ac:dyDescent="0.35">
      <c r="A54" s="9" t="s">
        <v>270</v>
      </c>
      <c r="B54" s="1" t="s">
        <v>271</v>
      </c>
      <c r="C54" s="2" t="s">
        <v>25</v>
      </c>
      <c r="D54" s="3" t="s">
        <v>16</v>
      </c>
      <c r="E54" s="3" t="s">
        <v>17</v>
      </c>
      <c r="F54" s="3" t="s">
        <v>18</v>
      </c>
      <c r="G54" s="3" t="s">
        <v>19</v>
      </c>
      <c r="H54" s="4" t="s">
        <v>19</v>
      </c>
      <c r="I54" s="1" t="s">
        <v>272</v>
      </c>
      <c r="J54" s="1" t="s">
        <v>273</v>
      </c>
      <c r="K54" s="1" t="s">
        <v>274</v>
      </c>
      <c r="L54" s="3" t="str">
        <f t="shared" si="0"/>
        <v>Outstanding</v>
      </c>
      <c r="M54" s="11" t="s">
        <v>19</v>
      </c>
    </row>
    <row r="55" spans="1:13" ht="60" customHeight="1" x14ac:dyDescent="0.35">
      <c r="A55" s="9" t="s">
        <v>275</v>
      </c>
      <c r="B55" s="1" t="s">
        <v>276</v>
      </c>
      <c r="C55" s="2" t="s">
        <v>15</v>
      </c>
      <c r="D55" s="3" t="s">
        <v>16</v>
      </c>
      <c r="E55" s="3" t="s">
        <v>17</v>
      </c>
      <c r="F55" s="3" t="s">
        <v>18</v>
      </c>
      <c r="G55" s="3" t="s">
        <v>19</v>
      </c>
      <c r="H55" s="4" t="s">
        <v>19</v>
      </c>
      <c r="I55" s="1" t="s">
        <v>277</v>
      </c>
      <c r="J55" s="1" t="s">
        <v>278</v>
      </c>
      <c r="K55" s="1" t="s">
        <v>279</v>
      </c>
      <c r="L55" s="3" t="str">
        <f t="shared" si="0"/>
        <v>Outstanding</v>
      </c>
      <c r="M55" s="11" t="s">
        <v>19</v>
      </c>
    </row>
    <row r="56" spans="1:13" ht="60" customHeight="1" x14ac:dyDescent="0.35">
      <c r="A56" s="9" t="s">
        <v>280</v>
      </c>
      <c r="B56" s="1" t="s">
        <v>281</v>
      </c>
      <c r="C56" s="2" t="s">
        <v>25</v>
      </c>
      <c r="D56" s="3" t="s">
        <v>16</v>
      </c>
      <c r="E56" s="3" t="s">
        <v>17</v>
      </c>
      <c r="F56" s="3" t="s">
        <v>18</v>
      </c>
      <c r="G56" s="3" t="s">
        <v>19</v>
      </c>
      <c r="H56" s="4" t="s">
        <v>19</v>
      </c>
      <c r="I56" s="1" t="s">
        <v>282</v>
      </c>
      <c r="J56" s="1" t="s">
        <v>283</v>
      </c>
      <c r="K56" s="1" t="s">
        <v>284</v>
      </c>
      <c r="L56" s="3" t="str">
        <f t="shared" si="0"/>
        <v>Outstanding</v>
      </c>
      <c r="M56" s="11" t="s">
        <v>19</v>
      </c>
    </row>
    <row r="57" spans="1:13" ht="60" customHeight="1" x14ac:dyDescent="0.35">
      <c r="A57" s="9" t="s">
        <v>285</v>
      </c>
      <c r="B57" s="1" t="s">
        <v>286</v>
      </c>
      <c r="C57" s="2" t="s">
        <v>25</v>
      </c>
      <c r="D57" s="3" t="s">
        <v>16</v>
      </c>
      <c r="E57" s="3" t="s">
        <v>17</v>
      </c>
      <c r="F57" s="3" t="s">
        <v>18</v>
      </c>
      <c r="G57" s="3" t="s">
        <v>19</v>
      </c>
      <c r="H57" s="4" t="s">
        <v>19</v>
      </c>
      <c r="I57" s="1" t="s">
        <v>287</v>
      </c>
      <c r="J57" s="1" t="s">
        <v>288</v>
      </c>
      <c r="K57" s="1" t="s">
        <v>289</v>
      </c>
      <c r="L57" s="3" t="str">
        <f t="shared" si="0"/>
        <v>Outstanding</v>
      </c>
      <c r="M57" s="11" t="s">
        <v>19</v>
      </c>
    </row>
    <row r="58" spans="1:13" ht="60" customHeight="1" x14ac:dyDescent="0.35">
      <c r="A58" s="9" t="s">
        <v>290</v>
      </c>
      <c r="B58" s="1" t="s">
        <v>291</v>
      </c>
      <c r="C58" s="2" t="s">
        <v>25</v>
      </c>
      <c r="D58" s="3" t="s">
        <v>16</v>
      </c>
      <c r="E58" s="3" t="s">
        <v>17</v>
      </c>
      <c r="F58" s="3" t="s">
        <v>18</v>
      </c>
      <c r="G58" s="3" t="s">
        <v>19</v>
      </c>
      <c r="H58" s="4" t="s">
        <v>19</v>
      </c>
      <c r="I58" s="1" t="s">
        <v>292</v>
      </c>
      <c r="J58" s="1" t="s">
        <v>293</v>
      </c>
      <c r="K58" s="1" t="s">
        <v>294</v>
      </c>
      <c r="L58" s="3" t="str">
        <f t="shared" si="0"/>
        <v>Outstanding</v>
      </c>
      <c r="M58" s="11" t="s">
        <v>19</v>
      </c>
    </row>
    <row r="59" spans="1:13" ht="60" customHeight="1" x14ac:dyDescent="0.35">
      <c r="A59" s="9" t="s">
        <v>295</v>
      </c>
      <c r="B59" s="1" t="s">
        <v>296</v>
      </c>
      <c r="C59" s="2" t="s">
        <v>25</v>
      </c>
      <c r="D59" s="3" t="s">
        <v>16</v>
      </c>
      <c r="E59" s="3" t="s">
        <v>17</v>
      </c>
      <c r="F59" s="3" t="s">
        <v>18</v>
      </c>
      <c r="G59" s="3" t="s">
        <v>19</v>
      </c>
      <c r="H59" s="4" t="s">
        <v>19</v>
      </c>
      <c r="I59" s="1" t="s">
        <v>297</v>
      </c>
      <c r="J59" s="1" t="s">
        <v>298</v>
      </c>
      <c r="K59" s="1" t="s">
        <v>299</v>
      </c>
      <c r="L59" s="3" t="str">
        <f t="shared" si="0"/>
        <v>Outstanding</v>
      </c>
      <c r="M59" s="11" t="s">
        <v>19</v>
      </c>
    </row>
    <row r="60" spans="1:13" ht="60" customHeight="1" x14ac:dyDescent="0.35">
      <c r="A60" s="9" t="s">
        <v>300</v>
      </c>
      <c r="B60" s="1" t="s">
        <v>301</v>
      </c>
      <c r="C60" s="2" t="s">
        <v>25</v>
      </c>
      <c r="D60" s="3" t="s">
        <v>16</v>
      </c>
      <c r="E60" s="3" t="s">
        <v>17</v>
      </c>
      <c r="F60" s="3" t="s">
        <v>18</v>
      </c>
      <c r="G60" s="3" t="s">
        <v>19</v>
      </c>
      <c r="H60" s="4" t="s">
        <v>19</v>
      </c>
      <c r="I60" s="1" t="s">
        <v>302</v>
      </c>
      <c r="J60" s="1" t="s">
        <v>303</v>
      </c>
      <c r="K60" s="1" t="s">
        <v>304</v>
      </c>
      <c r="L60" s="3" t="str">
        <f t="shared" si="0"/>
        <v>Outstanding</v>
      </c>
      <c r="M60" s="11" t="s">
        <v>19</v>
      </c>
    </row>
    <row r="61" spans="1:13" ht="60" customHeight="1" x14ac:dyDescent="0.35">
      <c r="A61" s="9" t="s">
        <v>305</v>
      </c>
      <c r="B61" s="1" t="s">
        <v>306</v>
      </c>
      <c r="C61" s="2" t="s">
        <v>25</v>
      </c>
      <c r="D61" s="3" t="s">
        <v>16</v>
      </c>
      <c r="E61" s="3" t="s">
        <v>17</v>
      </c>
      <c r="F61" s="3" t="s">
        <v>18</v>
      </c>
      <c r="G61" s="3" t="s">
        <v>19</v>
      </c>
      <c r="H61" s="4" t="s">
        <v>19</v>
      </c>
      <c r="I61" s="1" t="s">
        <v>307</v>
      </c>
      <c r="J61" s="1" t="s">
        <v>308</v>
      </c>
      <c r="K61" s="1" t="s">
        <v>309</v>
      </c>
      <c r="L61" s="3" t="str">
        <f t="shared" si="0"/>
        <v>Outstanding</v>
      </c>
      <c r="M61" s="11" t="s">
        <v>19</v>
      </c>
    </row>
    <row r="62" spans="1:13" ht="60" customHeight="1" x14ac:dyDescent="0.35">
      <c r="A62" s="9" t="s">
        <v>310</v>
      </c>
      <c r="B62" s="1" t="s">
        <v>311</v>
      </c>
      <c r="C62" s="2" t="s">
        <v>15</v>
      </c>
      <c r="D62" s="3" t="s">
        <v>16</v>
      </c>
      <c r="E62" s="3" t="s">
        <v>17</v>
      </c>
      <c r="F62" s="3" t="s">
        <v>18</v>
      </c>
      <c r="G62" s="3" t="s">
        <v>19</v>
      </c>
      <c r="H62" s="4" t="s">
        <v>19</v>
      </c>
      <c r="I62" s="1" t="s">
        <v>312</v>
      </c>
      <c r="J62" s="1" t="s">
        <v>313</v>
      </c>
      <c r="K62" s="1" t="s">
        <v>314</v>
      </c>
      <c r="L62" s="3" t="str">
        <f t="shared" si="0"/>
        <v>Outstanding</v>
      </c>
      <c r="M62" s="11" t="s">
        <v>19</v>
      </c>
    </row>
    <row r="63" spans="1:13" ht="60" customHeight="1" x14ac:dyDescent="0.35">
      <c r="A63" s="9" t="s">
        <v>315</v>
      </c>
      <c r="B63" s="1" t="s">
        <v>316</v>
      </c>
      <c r="C63" s="2" t="s">
        <v>25</v>
      </c>
      <c r="D63" s="3" t="s">
        <v>16</v>
      </c>
      <c r="E63" s="3" t="s">
        <v>17</v>
      </c>
      <c r="F63" s="3" t="s">
        <v>18</v>
      </c>
      <c r="G63" s="3" t="s">
        <v>19</v>
      </c>
      <c r="H63" s="4" t="s">
        <v>19</v>
      </c>
      <c r="I63" s="1" t="s">
        <v>317</v>
      </c>
      <c r="J63" s="1" t="s">
        <v>318</v>
      </c>
      <c r="K63" s="1" t="s">
        <v>319</v>
      </c>
      <c r="L63" s="3" t="str">
        <f t="shared" si="0"/>
        <v>Outstanding</v>
      </c>
      <c r="M63" s="11" t="s">
        <v>19</v>
      </c>
    </row>
    <row r="64" spans="1:13" ht="60" customHeight="1" x14ac:dyDescent="0.35">
      <c r="A64" s="9" t="s">
        <v>320</v>
      </c>
      <c r="B64" s="1" t="s">
        <v>321</v>
      </c>
      <c r="C64" s="2" t="s">
        <v>25</v>
      </c>
      <c r="D64" s="3" t="s">
        <v>16</v>
      </c>
      <c r="E64" s="3" t="s">
        <v>17</v>
      </c>
      <c r="F64" s="3" t="s">
        <v>18</v>
      </c>
      <c r="G64" s="3" t="s">
        <v>19</v>
      </c>
      <c r="H64" s="4" t="s">
        <v>19</v>
      </c>
      <c r="I64" s="1" t="s">
        <v>322</v>
      </c>
      <c r="J64" s="1" t="s">
        <v>323</v>
      </c>
      <c r="K64" s="1" t="s">
        <v>324</v>
      </c>
      <c r="L64" s="3" t="str">
        <f t="shared" si="0"/>
        <v>Outstanding</v>
      </c>
      <c r="M64" s="11" t="s">
        <v>19</v>
      </c>
    </row>
    <row r="65" spans="1:13" ht="60" customHeight="1" x14ac:dyDescent="0.35">
      <c r="A65" s="9" t="s">
        <v>325</v>
      </c>
      <c r="B65" s="1" t="s">
        <v>326</v>
      </c>
      <c r="C65" s="2" t="s">
        <v>25</v>
      </c>
      <c r="D65" s="3" t="s">
        <v>16</v>
      </c>
      <c r="E65" s="3" t="s">
        <v>17</v>
      </c>
      <c r="F65" s="3" t="s">
        <v>18</v>
      </c>
      <c r="G65" s="3" t="s">
        <v>19</v>
      </c>
      <c r="H65" s="4" t="s">
        <v>19</v>
      </c>
      <c r="I65" s="1" t="s">
        <v>327</v>
      </c>
      <c r="J65" s="1" t="s">
        <v>328</v>
      </c>
      <c r="K65" s="1" t="s">
        <v>329</v>
      </c>
      <c r="L65" s="3" t="str">
        <f t="shared" si="0"/>
        <v>Outstanding</v>
      </c>
      <c r="M65" s="11" t="s">
        <v>19</v>
      </c>
    </row>
    <row r="66" spans="1:13" ht="60" customHeight="1" x14ac:dyDescent="0.35">
      <c r="A66" s="9" t="s">
        <v>330</v>
      </c>
      <c r="B66" s="1" t="s">
        <v>331</v>
      </c>
      <c r="C66" s="2" t="s">
        <v>25</v>
      </c>
      <c r="D66" s="3" t="s">
        <v>16</v>
      </c>
      <c r="E66" s="3" t="s">
        <v>17</v>
      </c>
      <c r="F66" s="3" t="s">
        <v>18</v>
      </c>
      <c r="G66" s="3" t="s">
        <v>19</v>
      </c>
      <c r="H66" s="4" t="s">
        <v>19</v>
      </c>
      <c r="I66" s="1" t="s">
        <v>332</v>
      </c>
      <c r="J66" s="1" t="s">
        <v>333</v>
      </c>
      <c r="K66" s="1" t="s">
        <v>334</v>
      </c>
      <c r="L66" s="3" t="str">
        <f t="shared" si="0"/>
        <v>Outstanding</v>
      </c>
      <c r="M66" s="11" t="s">
        <v>19</v>
      </c>
    </row>
    <row r="67" spans="1:13" ht="60" customHeight="1" x14ac:dyDescent="0.35">
      <c r="A67" s="9" t="s">
        <v>335</v>
      </c>
      <c r="B67" s="1" t="s">
        <v>336</v>
      </c>
      <c r="C67" s="2" t="s">
        <v>25</v>
      </c>
      <c r="D67" s="3" t="s">
        <v>16</v>
      </c>
      <c r="E67" s="3" t="s">
        <v>17</v>
      </c>
      <c r="F67" s="3" t="s">
        <v>18</v>
      </c>
      <c r="G67" s="3" t="s">
        <v>19</v>
      </c>
      <c r="H67" s="4" t="s">
        <v>19</v>
      </c>
      <c r="I67" s="1" t="s">
        <v>337</v>
      </c>
      <c r="J67" s="1" t="s">
        <v>338</v>
      </c>
      <c r="K67" s="1" t="s">
        <v>339</v>
      </c>
      <c r="L67" s="3" t="str">
        <f t="shared" si="0"/>
        <v>Outstanding</v>
      </c>
      <c r="M67" s="11" t="s">
        <v>19</v>
      </c>
    </row>
    <row r="68" spans="1:13" ht="60" customHeight="1" x14ac:dyDescent="0.35">
      <c r="A68" s="9" t="s">
        <v>340</v>
      </c>
      <c r="B68" s="1" t="s">
        <v>341</v>
      </c>
      <c r="C68" s="2" t="s">
        <v>25</v>
      </c>
      <c r="D68" s="3" t="s">
        <v>16</v>
      </c>
      <c r="E68" s="3" t="s">
        <v>17</v>
      </c>
      <c r="F68" s="3" t="s">
        <v>18</v>
      </c>
      <c r="G68" s="3" t="s">
        <v>19</v>
      </c>
      <c r="H68" s="4" t="s">
        <v>19</v>
      </c>
      <c r="I68" s="1" t="s">
        <v>342</v>
      </c>
      <c r="J68" s="1" t="s">
        <v>343</v>
      </c>
      <c r="K68" s="1" t="s">
        <v>344</v>
      </c>
      <c r="L68" s="3" t="str">
        <f t="shared" si="0"/>
        <v>Outstanding</v>
      </c>
      <c r="M68" s="11" t="s">
        <v>19</v>
      </c>
    </row>
    <row r="69" spans="1:13" ht="60" customHeight="1" x14ac:dyDescent="0.35">
      <c r="A69" s="9" t="s">
        <v>345</v>
      </c>
      <c r="B69" s="1" t="s">
        <v>346</v>
      </c>
      <c r="C69" s="2" t="s">
        <v>25</v>
      </c>
      <c r="D69" s="3" t="s">
        <v>16</v>
      </c>
      <c r="E69" s="3" t="s">
        <v>17</v>
      </c>
      <c r="F69" s="3" t="s">
        <v>18</v>
      </c>
      <c r="G69" s="3" t="s">
        <v>19</v>
      </c>
      <c r="H69" s="4" t="s">
        <v>19</v>
      </c>
      <c r="I69" s="1" t="s">
        <v>347</v>
      </c>
      <c r="J69" s="1" t="s">
        <v>348</v>
      </c>
      <c r="K69" s="1" t="s">
        <v>339</v>
      </c>
      <c r="L69" s="3" t="str">
        <f t="shared" si="0"/>
        <v>Outstanding</v>
      </c>
      <c r="M69" s="11" t="s">
        <v>19</v>
      </c>
    </row>
    <row r="70" spans="1:13" ht="60" customHeight="1" x14ac:dyDescent="0.35">
      <c r="A70" s="9" t="s">
        <v>349</v>
      </c>
      <c r="B70" s="1" t="s">
        <v>350</v>
      </c>
      <c r="C70" s="2" t="s">
        <v>25</v>
      </c>
      <c r="D70" s="3" t="s">
        <v>16</v>
      </c>
      <c r="E70" s="3" t="s">
        <v>17</v>
      </c>
      <c r="F70" s="3" t="s">
        <v>18</v>
      </c>
      <c r="G70" s="3" t="s">
        <v>19</v>
      </c>
      <c r="H70" s="4" t="s">
        <v>19</v>
      </c>
      <c r="I70" s="1" t="s">
        <v>351</v>
      </c>
      <c r="J70" s="1" t="s">
        <v>352</v>
      </c>
      <c r="K70" s="1" t="s">
        <v>353</v>
      </c>
      <c r="L70" s="3" t="str">
        <f t="shared" si="0"/>
        <v>Outstanding</v>
      </c>
      <c r="M70" s="11" t="s">
        <v>19</v>
      </c>
    </row>
    <row r="71" spans="1:13" ht="60" customHeight="1" x14ac:dyDescent="0.35">
      <c r="A71" s="9" t="s">
        <v>354</v>
      </c>
      <c r="B71" s="1" t="s">
        <v>355</v>
      </c>
      <c r="C71" s="2" t="s">
        <v>25</v>
      </c>
      <c r="D71" s="3" t="s">
        <v>16</v>
      </c>
      <c r="E71" s="3" t="s">
        <v>17</v>
      </c>
      <c r="F71" s="3" t="s">
        <v>18</v>
      </c>
      <c r="G71" s="3" t="s">
        <v>19</v>
      </c>
      <c r="H71" s="4" t="s">
        <v>19</v>
      </c>
      <c r="I71" s="1" t="s">
        <v>356</v>
      </c>
      <c r="J71" s="1" t="s">
        <v>357</v>
      </c>
      <c r="K71" s="1" t="s">
        <v>358</v>
      </c>
      <c r="L71" s="3" t="str">
        <f t="shared" si="0"/>
        <v>Outstanding</v>
      </c>
      <c r="M71" s="11" t="s">
        <v>19</v>
      </c>
    </row>
    <row r="72" spans="1:13" ht="60" customHeight="1" x14ac:dyDescent="0.35">
      <c r="A72" s="9" t="s">
        <v>359</v>
      </c>
      <c r="B72" s="1" t="s">
        <v>360</v>
      </c>
      <c r="C72" s="2" t="s">
        <v>25</v>
      </c>
      <c r="D72" s="3" t="s">
        <v>16</v>
      </c>
      <c r="E72" s="3" t="s">
        <v>17</v>
      </c>
      <c r="F72" s="3" t="s">
        <v>18</v>
      </c>
      <c r="G72" s="3" t="s">
        <v>19</v>
      </c>
      <c r="H72" s="4" t="s">
        <v>19</v>
      </c>
      <c r="I72" s="1" t="s">
        <v>361</v>
      </c>
      <c r="J72" s="1" t="s">
        <v>362</v>
      </c>
      <c r="K72" s="1" t="s">
        <v>363</v>
      </c>
      <c r="L72" s="3" t="str">
        <f t="shared" si="0"/>
        <v>Outstanding</v>
      </c>
      <c r="M72" s="11" t="s">
        <v>19</v>
      </c>
    </row>
    <row r="73" spans="1:13" ht="60" customHeight="1" x14ac:dyDescent="0.35">
      <c r="A73" s="9" t="s">
        <v>364</v>
      </c>
      <c r="B73" s="1" t="s">
        <v>365</v>
      </c>
      <c r="C73" s="2" t="s">
        <v>25</v>
      </c>
      <c r="D73" s="3" t="s">
        <v>16</v>
      </c>
      <c r="E73" s="3" t="s">
        <v>17</v>
      </c>
      <c r="F73" s="3" t="s">
        <v>18</v>
      </c>
      <c r="G73" s="3" t="s">
        <v>19</v>
      </c>
      <c r="H73" s="4" t="s">
        <v>19</v>
      </c>
      <c r="I73" s="1" t="s">
        <v>366</v>
      </c>
      <c r="J73" s="1" t="s">
        <v>367</v>
      </c>
      <c r="K73" s="1" t="s">
        <v>368</v>
      </c>
      <c r="L73" s="3" t="str">
        <f t="shared" si="0"/>
        <v>Outstanding</v>
      </c>
      <c r="M73" s="11" t="s">
        <v>19</v>
      </c>
    </row>
    <row r="74" spans="1:13" ht="60" customHeight="1" x14ac:dyDescent="0.35">
      <c r="A74" s="9" t="s">
        <v>369</v>
      </c>
      <c r="B74" s="1" t="s">
        <v>370</v>
      </c>
      <c r="C74" s="2" t="s">
        <v>25</v>
      </c>
      <c r="D74" s="3" t="s">
        <v>16</v>
      </c>
      <c r="E74" s="3" t="s">
        <v>17</v>
      </c>
      <c r="F74" s="3" t="s">
        <v>18</v>
      </c>
      <c r="G74" s="3" t="s">
        <v>19</v>
      </c>
      <c r="H74" s="4" t="s">
        <v>19</v>
      </c>
      <c r="I74" s="1" t="s">
        <v>371</v>
      </c>
      <c r="J74" s="1" t="s">
        <v>372</v>
      </c>
      <c r="K74" s="1" t="s">
        <v>373</v>
      </c>
      <c r="L74" s="3" t="str">
        <f t="shared" si="0"/>
        <v>Outstanding</v>
      </c>
      <c r="M74" s="11" t="s">
        <v>19</v>
      </c>
    </row>
    <row r="75" spans="1:13" ht="60" customHeight="1" x14ac:dyDescent="0.35">
      <c r="A75" s="9" t="s">
        <v>374</v>
      </c>
      <c r="B75" s="1" t="s">
        <v>375</v>
      </c>
      <c r="C75" s="2" t="s">
        <v>25</v>
      </c>
      <c r="D75" s="3" t="s">
        <v>16</v>
      </c>
      <c r="E75" s="3" t="s">
        <v>17</v>
      </c>
      <c r="F75" s="3" t="s">
        <v>18</v>
      </c>
      <c r="G75" s="3" t="s">
        <v>19</v>
      </c>
      <c r="H75" s="4" t="s">
        <v>19</v>
      </c>
      <c r="I75" s="1" t="s">
        <v>376</v>
      </c>
      <c r="J75" s="1" t="s">
        <v>377</v>
      </c>
      <c r="K75" s="1" t="s">
        <v>378</v>
      </c>
      <c r="L75" s="3" t="str">
        <f t="shared" si="0"/>
        <v>Outstanding</v>
      </c>
      <c r="M75" s="11" t="s">
        <v>19</v>
      </c>
    </row>
    <row r="76" spans="1:13" ht="60" customHeight="1" x14ac:dyDescent="0.35">
      <c r="A76" s="9" t="s">
        <v>379</v>
      </c>
      <c r="B76" s="1" t="s">
        <v>380</v>
      </c>
      <c r="C76" s="2" t="s">
        <v>25</v>
      </c>
      <c r="D76" s="3" t="s">
        <v>16</v>
      </c>
      <c r="E76" s="3" t="s">
        <v>17</v>
      </c>
      <c r="F76" s="3" t="s">
        <v>18</v>
      </c>
      <c r="G76" s="3" t="s">
        <v>19</v>
      </c>
      <c r="H76" s="4" t="s">
        <v>19</v>
      </c>
      <c r="I76" s="1" t="s">
        <v>381</v>
      </c>
      <c r="J76" s="1" t="s">
        <v>382</v>
      </c>
      <c r="K76" s="1" t="s">
        <v>383</v>
      </c>
      <c r="L76" s="3" t="str">
        <f t="shared" si="0"/>
        <v>Outstanding</v>
      </c>
      <c r="M76" s="11" t="s">
        <v>19</v>
      </c>
    </row>
    <row r="77" spans="1:13" ht="60" customHeight="1" x14ac:dyDescent="0.35">
      <c r="A77" s="9" t="s">
        <v>384</v>
      </c>
      <c r="B77" s="1" t="s">
        <v>385</v>
      </c>
      <c r="C77" s="2" t="s">
        <v>25</v>
      </c>
      <c r="D77" s="3" t="s">
        <v>16</v>
      </c>
      <c r="E77" s="3" t="s">
        <v>17</v>
      </c>
      <c r="F77" s="3" t="s">
        <v>18</v>
      </c>
      <c r="G77" s="3" t="s">
        <v>19</v>
      </c>
      <c r="H77" s="4" t="s">
        <v>19</v>
      </c>
      <c r="I77" s="1" t="s">
        <v>386</v>
      </c>
      <c r="J77" s="1" t="s">
        <v>387</v>
      </c>
      <c r="K77" s="1" t="s">
        <v>388</v>
      </c>
      <c r="L77" s="3" t="str">
        <f t="shared" si="0"/>
        <v>Outstanding</v>
      </c>
      <c r="M77" s="11" t="s">
        <v>19</v>
      </c>
    </row>
    <row r="78" spans="1:13" ht="60" customHeight="1" x14ac:dyDescent="0.35">
      <c r="A78" s="9" t="s">
        <v>389</v>
      </c>
      <c r="B78" s="1" t="s">
        <v>390</v>
      </c>
      <c r="C78" s="2" t="s">
        <v>25</v>
      </c>
      <c r="D78" s="3" t="s">
        <v>16</v>
      </c>
      <c r="E78" s="3" t="s">
        <v>17</v>
      </c>
      <c r="F78" s="3" t="s">
        <v>18</v>
      </c>
      <c r="G78" s="3" t="s">
        <v>19</v>
      </c>
      <c r="H78" s="4" t="s">
        <v>19</v>
      </c>
      <c r="I78" s="1" t="s">
        <v>391</v>
      </c>
      <c r="J78" s="1" t="s">
        <v>392</v>
      </c>
      <c r="K78" s="1" t="s">
        <v>393</v>
      </c>
      <c r="L78" s="3" t="str">
        <f t="shared" si="0"/>
        <v>Outstanding</v>
      </c>
      <c r="M78" s="11" t="s">
        <v>19</v>
      </c>
    </row>
    <row r="79" spans="1:13" ht="60" customHeight="1" x14ac:dyDescent="0.35">
      <c r="A79" s="9" t="s">
        <v>394</v>
      </c>
      <c r="B79" s="1" t="s">
        <v>395</v>
      </c>
      <c r="C79" s="2" t="s">
        <v>25</v>
      </c>
      <c r="D79" s="3" t="s">
        <v>16</v>
      </c>
      <c r="E79" s="3" t="s">
        <v>17</v>
      </c>
      <c r="F79" s="3" t="s">
        <v>18</v>
      </c>
      <c r="G79" s="3" t="s">
        <v>19</v>
      </c>
      <c r="H79" s="4" t="s">
        <v>19</v>
      </c>
      <c r="I79" s="1" t="s">
        <v>396</v>
      </c>
      <c r="J79" s="1" t="s">
        <v>397</v>
      </c>
      <c r="K79" s="1" t="s">
        <v>398</v>
      </c>
      <c r="L79" s="3" t="str">
        <f t="shared" si="0"/>
        <v>Outstanding</v>
      </c>
      <c r="M79" s="11" t="s">
        <v>19</v>
      </c>
    </row>
    <row r="80" spans="1:13" ht="60" customHeight="1" x14ac:dyDescent="0.35">
      <c r="A80" s="9" t="s">
        <v>399</v>
      </c>
      <c r="B80" s="1" t="s">
        <v>400</v>
      </c>
      <c r="C80" s="2" t="s">
        <v>25</v>
      </c>
      <c r="D80" s="3" t="s">
        <v>16</v>
      </c>
      <c r="E80" s="3" t="s">
        <v>17</v>
      </c>
      <c r="F80" s="3" t="s">
        <v>18</v>
      </c>
      <c r="G80" s="3" t="s">
        <v>19</v>
      </c>
      <c r="H80" s="4" t="s">
        <v>19</v>
      </c>
      <c r="I80" s="1" t="s">
        <v>401</v>
      </c>
      <c r="J80" s="1" t="s">
        <v>402</v>
      </c>
      <c r="K80" s="1" t="s">
        <v>403</v>
      </c>
      <c r="L80" s="3" t="str">
        <f t="shared" si="0"/>
        <v>Outstanding</v>
      </c>
      <c r="M80" s="11" t="s">
        <v>19</v>
      </c>
    </row>
    <row r="81" spans="1:13" ht="60" customHeight="1" x14ac:dyDescent="0.35">
      <c r="A81" s="9" t="s">
        <v>404</v>
      </c>
      <c r="B81" s="1" t="s">
        <v>405</v>
      </c>
      <c r="C81" s="2" t="s">
        <v>25</v>
      </c>
      <c r="D81" s="3" t="s">
        <v>16</v>
      </c>
      <c r="E81" s="3" t="s">
        <v>17</v>
      </c>
      <c r="F81" s="3" t="s">
        <v>18</v>
      </c>
      <c r="G81" s="3" t="s">
        <v>19</v>
      </c>
      <c r="H81" s="4" t="s">
        <v>19</v>
      </c>
      <c r="I81" s="1" t="s">
        <v>406</v>
      </c>
      <c r="J81" s="1" t="s">
        <v>407</v>
      </c>
      <c r="K81" s="1" t="s">
        <v>408</v>
      </c>
      <c r="L81" s="3" t="str">
        <f t="shared" si="0"/>
        <v>Outstanding</v>
      </c>
      <c r="M81" s="11" t="s">
        <v>19</v>
      </c>
    </row>
    <row r="82" spans="1:13" ht="60" customHeight="1" x14ac:dyDescent="0.35">
      <c r="A82" s="9" t="s">
        <v>409</v>
      </c>
      <c r="B82" s="1" t="s">
        <v>410</v>
      </c>
      <c r="C82" s="2" t="s">
        <v>25</v>
      </c>
      <c r="D82" s="3" t="s">
        <v>16</v>
      </c>
      <c r="E82" s="3" t="s">
        <v>17</v>
      </c>
      <c r="F82" s="3" t="s">
        <v>18</v>
      </c>
      <c r="G82" s="3" t="s">
        <v>19</v>
      </c>
      <c r="H82" s="4" t="s">
        <v>19</v>
      </c>
      <c r="I82" s="1" t="s">
        <v>411</v>
      </c>
      <c r="J82" s="1" t="s">
        <v>412</v>
      </c>
      <c r="K82" s="1" t="s">
        <v>413</v>
      </c>
      <c r="L82" s="3" t="str">
        <f t="shared" si="0"/>
        <v>Outstanding</v>
      </c>
      <c r="M82" s="11" t="s">
        <v>19</v>
      </c>
    </row>
    <row r="83" spans="1:13" ht="60" customHeight="1" x14ac:dyDescent="0.35">
      <c r="A83" s="9" t="s">
        <v>414</v>
      </c>
      <c r="B83" s="1" t="s">
        <v>415</v>
      </c>
      <c r="C83" s="2" t="s">
        <v>25</v>
      </c>
      <c r="D83" s="3" t="s">
        <v>16</v>
      </c>
      <c r="E83" s="3" t="s">
        <v>17</v>
      </c>
      <c r="F83" s="3" t="s">
        <v>18</v>
      </c>
      <c r="G83" s="3" t="s">
        <v>19</v>
      </c>
      <c r="H83" s="4" t="s">
        <v>19</v>
      </c>
      <c r="I83" s="1" t="s">
        <v>416</v>
      </c>
      <c r="J83" s="1" t="s">
        <v>417</v>
      </c>
      <c r="K83" s="1" t="s">
        <v>418</v>
      </c>
      <c r="L83" s="3" t="str">
        <f t="shared" si="0"/>
        <v>Outstanding</v>
      </c>
      <c r="M83" s="11" t="s">
        <v>19</v>
      </c>
    </row>
    <row r="84" spans="1:13" ht="60" customHeight="1" x14ac:dyDescent="0.35">
      <c r="A84" s="9" t="s">
        <v>419</v>
      </c>
      <c r="B84" s="1" t="s">
        <v>420</v>
      </c>
      <c r="C84" s="2" t="s">
        <v>25</v>
      </c>
      <c r="D84" s="3" t="s">
        <v>16</v>
      </c>
      <c r="E84" s="3" t="s">
        <v>17</v>
      </c>
      <c r="F84" s="3" t="s">
        <v>18</v>
      </c>
      <c r="G84" s="3" t="s">
        <v>19</v>
      </c>
      <c r="H84" s="4" t="s">
        <v>19</v>
      </c>
      <c r="I84" s="1" t="s">
        <v>421</v>
      </c>
      <c r="J84" s="1" t="s">
        <v>422</v>
      </c>
      <c r="K84" s="1" t="s">
        <v>423</v>
      </c>
      <c r="L84" s="3" t="str">
        <f t="shared" si="0"/>
        <v>Outstanding</v>
      </c>
      <c r="M84" s="11" t="s">
        <v>19</v>
      </c>
    </row>
    <row r="85" spans="1:13" ht="60" customHeight="1" x14ac:dyDescent="0.35">
      <c r="A85" s="9" t="s">
        <v>424</v>
      </c>
      <c r="B85" s="1" t="s">
        <v>425</v>
      </c>
      <c r="C85" s="2" t="s">
        <v>25</v>
      </c>
      <c r="D85" s="3" t="s">
        <v>16</v>
      </c>
      <c r="E85" s="3" t="s">
        <v>17</v>
      </c>
      <c r="F85" s="3" t="s">
        <v>18</v>
      </c>
      <c r="G85" s="3" t="s">
        <v>19</v>
      </c>
      <c r="H85" s="4" t="s">
        <v>19</v>
      </c>
      <c r="I85" s="1" t="s">
        <v>426</v>
      </c>
      <c r="J85" s="1" t="s">
        <v>427</v>
      </c>
      <c r="K85" s="1" t="s">
        <v>428</v>
      </c>
      <c r="L85" s="3" t="str">
        <f t="shared" si="0"/>
        <v>Outstanding</v>
      </c>
      <c r="M85" s="11" t="s">
        <v>19</v>
      </c>
    </row>
    <row r="86" spans="1:13" ht="60" customHeight="1" x14ac:dyDescent="0.35">
      <c r="A86" s="9" t="s">
        <v>429</v>
      </c>
      <c r="B86" s="1" t="s">
        <v>430</v>
      </c>
      <c r="C86" s="2" t="s">
        <v>25</v>
      </c>
      <c r="D86" s="3" t="s">
        <v>16</v>
      </c>
      <c r="E86" s="3" t="s">
        <v>17</v>
      </c>
      <c r="F86" s="3" t="s">
        <v>18</v>
      </c>
      <c r="G86" s="3" t="s">
        <v>19</v>
      </c>
      <c r="H86" s="4" t="s">
        <v>19</v>
      </c>
      <c r="I86" s="1" t="s">
        <v>426</v>
      </c>
      <c r="J86" s="1" t="s">
        <v>431</v>
      </c>
      <c r="K86" s="1" t="s">
        <v>432</v>
      </c>
      <c r="L86" s="3" t="str">
        <f t="shared" si="0"/>
        <v>Outstanding</v>
      </c>
      <c r="M86" s="11" t="s">
        <v>19</v>
      </c>
    </row>
    <row r="87" spans="1:13" ht="60" customHeight="1" x14ac:dyDescent="0.35">
      <c r="A87" s="9" t="s">
        <v>433</v>
      </c>
      <c r="B87" s="1" t="s">
        <v>434</v>
      </c>
      <c r="C87" s="2" t="s">
        <v>25</v>
      </c>
      <c r="D87" s="3" t="s">
        <v>16</v>
      </c>
      <c r="E87" s="3" t="s">
        <v>17</v>
      </c>
      <c r="F87" s="3" t="s">
        <v>18</v>
      </c>
      <c r="G87" s="3" t="s">
        <v>19</v>
      </c>
      <c r="H87" s="4" t="s">
        <v>19</v>
      </c>
      <c r="I87" s="1" t="s">
        <v>435</v>
      </c>
      <c r="J87" s="1" t="s">
        <v>436</v>
      </c>
      <c r="K87" s="1" t="s">
        <v>437</v>
      </c>
      <c r="L87" s="3" t="str">
        <f t="shared" si="0"/>
        <v>Outstanding</v>
      </c>
      <c r="M87" s="11" t="s">
        <v>19</v>
      </c>
    </row>
    <row r="88" spans="1:13" ht="60" customHeight="1" x14ac:dyDescent="0.35">
      <c r="A88" s="9" t="s">
        <v>438</v>
      </c>
      <c r="B88" s="1" t="s">
        <v>439</v>
      </c>
      <c r="C88" s="2" t="s">
        <v>25</v>
      </c>
      <c r="D88" s="3" t="s">
        <v>16</v>
      </c>
      <c r="E88" s="3" t="s">
        <v>17</v>
      </c>
      <c r="F88" s="3" t="s">
        <v>18</v>
      </c>
      <c r="G88" s="3" t="s">
        <v>19</v>
      </c>
      <c r="H88" s="4" t="s">
        <v>19</v>
      </c>
      <c r="I88" s="1" t="s">
        <v>440</v>
      </c>
      <c r="J88" s="1" t="s">
        <v>441</v>
      </c>
      <c r="K88" s="1" t="s">
        <v>442</v>
      </c>
      <c r="L88" s="3" t="str">
        <f t="shared" si="0"/>
        <v>Outstanding</v>
      </c>
      <c r="M88" s="11" t="s">
        <v>19</v>
      </c>
    </row>
    <row r="89" spans="1:13" ht="60" customHeight="1" x14ac:dyDescent="0.35">
      <c r="A89" s="9" t="s">
        <v>443</v>
      </c>
      <c r="B89" s="1" t="s">
        <v>444</v>
      </c>
      <c r="C89" s="2" t="s">
        <v>25</v>
      </c>
      <c r="D89" s="3" t="s">
        <v>16</v>
      </c>
      <c r="E89" s="3" t="s">
        <v>17</v>
      </c>
      <c r="F89" s="3" t="s">
        <v>18</v>
      </c>
      <c r="G89" s="3" t="s">
        <v>19</v>
      </c>
      <c r="H89" s="4" t="s">
        <v>19</v>
      </c>
      <c r="I89" s="1" t="s">
        <v>440</v>
      </c>
      <c r="J89" s="1" t="s">
        <v>436</v>
      </c>
      <c r="K89" s="1" t="s">
        <v>445</v>
      </c>
      <c r="L89" s="3" t="str">
        <f t="shared" si="0"/>
        <v>Outstanding</v>
      </c>
      <c r="M89" s="11" t="s">
        <v>19</v>
      </c>
    </row>
    <row r="90" spans="1:13" ht="60" customHeight="1" x14ac:dyDescent="0.35">
      <c r="A90" s="9" t="s">
        <v>446</v>
      </c>
      <c r="B90" s="1" t="s">
        <v>447</v>
      </c>
      <c r="C90" s="2" t="s">
        <v>25</v>
      </c>
      <c r="D90" s="3" t="s">
        <v>16</v>
      </c>
      <c r="E90" s="3" t="s">
        <v>17</v>
      </c>
      <c r="F90" s="3" t="s">
        <v>18</v>
      </c>
      <c r="G90" s="3" t="s">
        <v>19</v>
      </c>
      <c r="H90" s="4" t="s">
        <v>19</v>
      </c>
      <c r="I90" s="1" t="s">
        <v>416</v>
      </c>
      <c r="J90" s="1" t="s">
        <v>448</v>
      </c>
      <c r="K90" s="1" t="s">
        <v>449</v>
      </c>
      <c r="L90" s="3" t="str">
        <f t="shared" si="0"/>
        <v>Outstanding</v>
      </c>
      <c r="M90" s="11" t="s">
        <v>19</v>
      </c>
    </row>
    <row r="91" spans="1:13" ht="60" customHeight="1" x14ac:dyDescent="0.35">
      <c r="A91" s="9" t="s">
        <v>450</v>
      </c>
      <c r="B91" s="1" t="s">
        <v>451</v>
      </c>
      <c r="C91" s="2" t="s">
        <v>25</v>
      </c>
      <c r="D91" s="3" t="s">
        <v>16</v>
      </c>
      <c r="E91" s="3" t="s">
        <v>17</v>
      </c>
      <c r="F91" s="3" t="s">
        <v>18</v>
      </c>
      <c r="G91" s="3" t="s">
        <v>19</v>
      </c>
      <c r="H91" s="4" t="s">
        <v>19</v>
      </c>
      <c r="I91" s="1" t="s">
        <v>452</v>
      </c>
      <c r="J91" s="1" t="s">
        <v>453</v>
      </c>
      <c r="K91" s="1" t="s">
        <v>454</v>
      </c>
      <c r="L91" s="3" t="str">
        <f t="shared" si="0"/>
        <v>Outstanding</v>
      </c>
      <c r="M91" s="11" t="s">
        <v>19</v>
      </c>
    </row>
    <row r="92" spans="1:13" ht="60" customHeight="1" x14ac:dyDescent="0.35">
      <c r="A92" s="9" t="s">
        <v>455</v>
      </c>
      <c r="B92" s="1" t="s">
        <v>456</v>
      </c>
      <c r="C92" s="2" t="s">
        <v>25</v>
      </c>
      <c r="D92" s="3" t="s">
        <v>16</v>
      </c>
      <c r="E92" s="3" t="s">
        <v>17</v>
      </c>
      <c r="F92" s="3" t="s">
        <v>18</v>
      </c>
      <c r="G92" s="3" t="s">
        <v>19</v>
      </c>
      <c r="H92" s="4" t="s">
        <v>19</v>
      </c>
      <c r="I92" s="1" t="s">
        <v>457</v>
      </c>
      <c r="J92" s="1" t="s">
        <v>458</v>
      </c>
      <c r="K92" s="1" t="s">
        <v>459</v>
      </c>
      <c r="L92" s="3" t="str">
        <f t="shared" si="0"/>
        <v>Outstanding</v>
      </c>
      <c r="M92" s="11" t="s">
        <v>19</v>
      </c>
    </row>
    <row r="93" spans="1:13" ht="60" customHeight="1" x14ac:dyDescent="0.35">
      <c r="A93" s="9" t="s">
        <v>460</v>
      </c>
      <c r="B93" s="1" t="s">
        <v>461</v>
      </c>
      <c r="C93" s="2" t="s">
        <v>25</v>
      </c>
      <c r="D93" s="3" t="s">
        <v>16</v>
      </c>
      <c r="E93" s="3" t="s">
        <v>17</v>
      </c>
      <c r="F93" s="3" t="s">
        <v>18</v>
      </c>
      <c r="G93" s="3" t="s">
        <v>19</v>
      </c>
      <c r="H93" s="4" t="s">
        <v>19</v>
      </c>
      <c r="I93" s="1" t="s">
        <v>462</v>
      </c>
      <c r="J93" s="1" t="s">
        <v>463</v>
      </c>
      <c r="K93" s="1" t="s">
        <v>464</v>
      </c>
      <c r="L93" s="3" t="str">
        <f t="shared" si="0"/>
        <v>Outstanding</v>
      </c>
      <c r="M93" s="11" t="s">
        <v>19</v>
      </c>
    </row>
    <row r="94" spans="1:13" ht="60" customHeight="1" x14ac:dyDescent="0.35">
      <c r="A94" s="9" t="s">
        <v>465</v>
      </c>
      <c r="B94" s="1" t="s">
        <v>466</v>
      </c>
      <c r="C94" s="2" t="s">
        <v>15</v>
      </c>
      <c r="D94" s="3" t="s">
        <v>16</v>
      </c>
      <c r="E94" s="3" t="s">
        <v>17</v>
      </c>
      <c r="F94" s="3" t="s">
        <v>18</v>
      </c>
      <c r="G94" s="3" t="s">
        <v>19</v>
      </c>
      <c r="H94" s="4" t="s">
        <v>19</v>
      </c>
      <c r="I94" s="1" t="s">
        <v>462</v>
      </c>
      <c r="J94" s="1" t="s">
        <v>467</v>
      </c>
      <c r="K94" s="1" t="s">
        <v>464</v>
      </c>
      <c r="L94" s="3" t="str">
        <f t="shared" si="0"/>
        <v>Outstanding</v>
      </c>
      <c r="M94" s="11" t="s">
        <v>19</v>
      </c>
    </row>
    <row r="95" spans="1:13" ht="60" customHeight="1" x14ac:dyDescent="0.35">
      <c r="A95" s="9" t="s">
        <v>468</v>
      </c>
      <c r="B95" s="1" t="s">
        <v>469</v>
      </c>
      <c r="C95" s="2" t="s">
        <v>25</v>
      </c>
      <c r="D95" s="3" t="s">
        <v>16</v>
      </c>
      <c r="E95" s="3" t="s">
        <v>17</v>
      </c>
      <c r="F95" s="3" t="s">
        <v>18</v>
      </c>
      <c r="G95" s="3" t="s">
        <v>19</v>
      </c>
      <c r="H95" s="4" t="s">
        <v>19</v>
      </c>
      <c r="I95" s="1" t="s">
        <v>462</v>
      </c>
      <c r="J95" s="1" t="s">
        <v>470</v>
      </c>
      <c r="K95" s="1" t="s">
        <v>464</v>
      </c>
      <c r="L95" s="3" t="str">
        <f t="shared" si="0"/>
        <v>Outstanding</v>
      </c>
      <c r="M95" s="11" t="s">
        <v>19</v>
      </c>
    </row>
    <row r="96" spans="1:13" ht="60" customHeight="1" x14ac:dyDescent="0.35">
      <c r="A96" s="9" t="s">
        <v>471</v>
      </c>
      <c r="B96" s="1" t="s">
        <v>472</v>
      </c>
      <c r="C96" s="2" t="s">
        <v>25</v>
      </c>
      <c r="D96" s="3" t="s">
        <v>16</v>
      </c>
      <c r="E96" s="3" t="s">
        <v>17</v>
      </c>
      <c r="F96" s="3" t="s">
        <v>18</v>
      </c>
      <c r="G96" s="3" t="s">
        <v>19</v>
      </c>
      <c r="H96" s="4" t="s">
        <v>19</v>
      </c>
      <c r="I96" s="1" t="s">
        <v>473</v>
      </c>
      <c r="J96" s="1" t="s">
        <v>474</v>
      </c>
      <c r="K96" s="1" t="s">
        <v>475</v>
      </c>
      <c r="L96" s="3" t="str">
        <f t="shared" si="0"/>
        <v>Outstanding</v>
      </c>
      <c r="M96" s="11" t="s">
        <v>19</v>
      </c>
    </row>
    <row r="97" spans="1:13" ht="60" customHeight="1" x14ac:dyDescent="0.35">
      <c r="A97" s="9" t="s">
        <v>476</v>
      </c>
      <c r="B97" s="1" t="s">
        <v>477</v>
      </c>
      <c r="C97" s="2" t="s">
        <v>15</v>
      </c>
      <c r="D97" s="3" t="s">
        <v>16</v>
      </c>
      <c r="E97" s="3" t="s">
        <v>17</v>
      </c>
      <c r="F97" s="3" t="s">
        <v>18</v>
      </c>
      <c r="G97" s="3" t="s">
        <v>19</v>
      </c>
      <c r="H97" s="4" t="s">
        <v>19</v>
      </c>
      <c r="I97" s="1" t="s">
        <v>478</v>
      </c>
      <c r="J97" s="1" t="s">
        <v>479</v>
      </c>
      <c r="K97" s="1" t="s">
        <v>480</v>
      </c>
      <c r="L97" s="3" t="str">
        <f t="shared" si="0"/>
        <v>Outstanding</v>
      </c>
      <c r="M97" s="11" t="s">
        <v>19</v>
      </c>
    </row>
    <row r="98" spans="1:13" ht="60" customHeight="1" x14ac:dyDescent="0.35">
      <c r="A98" s="9" t="s">
        <v>481</v>
      </c>
      <c r="B98" s="1" t="s">
        <v>482</v>
      </c>
      <c r="C98" s="2" t="s">
        <v>15</v>
      </c>
      <c r="D98" s="3" t="s">
        <v>16</v>
      </c>
      <c r="E98" s="3" t="s">
        <v>17</v>
      </c>
      <c r="F98" s="3" t="s">
        <v>18</v>
      </c>
      <c r="G98" s="3" t="s">
        <v>19</v>
      </c>
      <c r="H98" s="4" t="s">
        <v>19</v>
      </c>
      <c r="I98" s="1" t="s">
        <v>483</v>
      </c>
      <c r="J98" s="1" t="s">
        <v>484</v>
      </c>
      <c r="K98" s="1" t="s">
        <v>485</v>
      </c>
      <c r="L98" s="3" t="str">
        <f t="shared" si="0"/>
        <v>Outstanding</v>
      </c>
      <c r="M98" s="11" t="s">
        <v>19</v>
      </c>
    </row>
    <row r="99" spans="1:13" ht="60" customHeight="1" x14ac:dyDescent="0.35">
      <c r="A99" s="9" t="s">
        <v>486</v>
      </c>
      <c r="B99" s="1" t="s">
        <v>487</v>
      </c>
      <c r="C99" s="2" t="s">
        <v>25</v>
      </c>
      <c r="D99" s="3" t="s">
        <v>16</v>
      </c>
      <c r="E99" s="3" t="s">
        <v>17</v>
      </c>
      <c r="F99" s="3" t="s">
        <v>18</v>
      </c>
      <c r="G99" s="3" t="s">
        <v>19</v>
      </c>
      <c r="H99" s="4" t="s">
        <v>19</v>
      </c>
      <c r="I99" s="1" t="s">
        <v>488</v>
      </c>
      <c r="J99" s="1" t="s">
        <v>489</v>
      </c>
      <c r="K99" s="1" t="s">
        <v>490</v>
      </c>
      <c r="L99" s="3" t="str">
        <f t="shared" si="0"/>
        <v>Outstanding</v>
      </c>
      <c r="M99" s="11" t="s">
        <v>19</v>
      </c>
    </row>
    <row r="100" spans="1:13" ht="60" customHeight="1" x14ac:dyDescent="0.35">
      <c r="A100" s="9" t="s">
        <v>491</v>
      </c>
      <c r="B100" s="1" t="s">
        <v>492</v>
      </c>
      <c r="C100" s="2" t="s">
        <v>25</v>
      </c>
      <c r="D100" s="3" t="s">
        <v>16</v>
      </c>
      <c r="E100" s="3" t="s">
        <v>17</v>
      </c>
      <c r="F100" s="3" t="s">
        <v>18</v>
      </c>
      <c r="G100" s="3" t="s">
        <v>19</v>
      </c>
      <c r="H100" s="4" t="s">
        <v>19</v>
      </c>
      <c r="I100" s="1" t="s">
        <v>493</v>
      </c>
      <c r="J100" s="1" t="s">
        <v>494</v>
      </c>
      <c r="K100" s="1" t="s">
        <v>495</v>
      </c>
      <c r="L100" s="3" t="str">
        <f t="shared" si="0"/>
        <v>Outstanding</v>
      </c>
      <c r="M100" s="11" t="s">
        <v>19</v>
      </c>
    </row>
    <row r="101" spans="1:13" ht="60" customHeight="1" x14ac:dyDescent="0.35">
      <c r="A101" s="10" t="s">
        <v>496</v>
      </c>
      <c r="B101" s="5" t="s">
        <v>497</v>
      </c>
      <c r="C101" s="6" t="s">
        <v>15</v>
      </c>
      <c r="D101" s="7" t="s">
        <v>16</v>
      </c>
      <c r="E101" s="7" t="s">
        <v>17</v>
      </c>
      <c r="F101" s="7" t="s">
        <v>18</v>
      </c>
      <c r="G101" s="7" t="s">
        <v>19</v>
      </c>
      <c r="H101" s="8" t="s">
        <v>19</v>
      </c>
      <c r="I101" s="5" t="s">
        <v>498</v>
      </c>
      <c r="J101" s="5" t="s">
        <v>499</v>
      </c>
      <c r="K101" s="5" t="s">
        <v>500</v>
      </c>
      <c r="L101" s="7" t="str">
        <f t="shared" si="0"/>
        <v>Outstanding</v>
      </c>
      <c r="M101" s="12" t="s">
        <v>19</v>
      </c>
    </row>
    <row r="105" spans="1:13" ht="32" customHeight="1" x14ac:dyDescent="0.35">
      <c r="A105" s="78" t="s">
        <v>501</v>
      </c>
      <c r="B105" s="78"/>
      <c r="C105" s="78"/>
      <c r="D105" s="78"/>
    </row>
  </sheetData>
  <mergeCells count="1">
    <mergeCell ref="A105:D105"/>
  </mergeCells>
  <conditionalFormatting sqref="C2:C101">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101">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101">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101">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101" xr:uid="{00000000-0002-0000-0200-000000000000}">
      <formula1>"Must,Should,Could,Won't,Unassigned"</formula1>
    </dataValidation>
    <dataValidation type="list" showErrorMessage="1" errorTitle="Invalid Value" error="Please select a value from the list: Low, Medium, High, Unassessed." sqref="E2:E101" xr:uid="{00000000-0002-0000-0200-000001000000}">
      <formula1>"Low,Medium,High,Unassessed"</formula1>
    </dataValidation>
    <dataValidation type="list" showErrorMessage="1" errorTitle="Invalid Value" error="Please select a value from the list: Phase1, Phase2, Phase3, Phase4, Phase5, Pending." sqref="F2:F10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01" xr:uid="{00000000-0002-0000-0200-000003000000}">
      <formula1>"Implemented,Testing,Failed,Compensated,Risk Accepted,N/A"</formula1>
    </dataValidation>
  </dataValidations>
  <hyperlinks>
    <hyperlink ref="A10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626</v>
      </c>
      <c r="C2" s="95" t="s">
        <v>626</v>
      </c>
      <c r="D2" s="95" t="s">
        <v>626</v>
      </c>
      <c r="E2" s="95" t="s">
        <v>626</v>
      </c>
      <c r="F2" s="95" t="s">
        <v>626</v>
      </c>
      <c r="G2" s="95" t="s">
        <v>626</v>
      </c>
      <c r="H2" s="99" t="s">
        <v>627</v>
      </c>
      <c r="I2" s="99" t="s">
        <v>627</v>
      </c>
      <c r="J2" s="99" t="s">
        <v>627</v>
      </c>
      <c r="K2" s="99" t="s">
        <v>627</v>
      </c>
      <c r="L2" s="99" t="s">
        <v>627</v>
      </c>
      <c r="M2" s="98" t="s">
        <v>628</v>
      </c>
      <c r="N2" s="98" t="s">
        <v>628</v>
      </c>
      <c r="O2" s="100" t="s">
        <v>629</v>
      </c>
      <c r="P2" s="100" t="s">
        <v>629</v>
      </c>
      <c r="Q2" s="96" t="s">
        <v>11</v>
      </c>
      <c r="R2" s="96" t="s">
        <v>11</v>
      </c>
      <c r="S2" s="96" t="s">
        <v>11</v>
      </c>
      <c r="T2" s="97" t="s">
        <v>630</v>
      </c>
    </row>
    <row r="3" spans="2:20" ht="35" customHeight="1" x14ac:dyDescent="0.35">
      <c r="B3" s="68" t="s">
        <v>631</v>
      </c>
      <c r="C3" s="68" t="s">
        <v>632</v>
      </c>
      <c r="D3" s="68" t="s">
        <v>633</v>
      </c>
      <c r="E3" s="68" t="s">
        <v>634</v>
      </c>
      <c r="F3" s="68" t="s">
        <v>635</v>
      </c>
      <c r="G3" s="68" t="s">
        <v>9</v>
      </c>
      <c r="H3" s="69" t="s">
        <v>636</v>
      </c>
      <c r="I3" s="69" t="s">
        <v>637</v>
      </c>
      <c r="J3" s="69" t="s">
        <v>638</v>
      </c>
      <c r="K3" s="69" t="s">
        <v>639</v>
      </c>
      <c r="L3" s="69" t="s">
        <v>571</v>
      </c>
      <c r="M3" s="70" t="s">
        <v>640</v>
      </c>
      <c r="N3" s="70" t="s">
        <v>641</v>
      </c>
      <c r="O3" s="71" t="s">
        <v>642</v>
      </c>
      <c r="P3" s="71" t="s">
        <v>643</v>
      </c>
      <c r="Q3" s="72" t="s">
        <v>11</v>
      </c>
      <c r="R3" s="72" t="s">
        <v>644</v>
      </c>
      <c r="S3" s="72" t="s">
        <v>645</v>
      </c>
      <c r="T3" s="73" t="s">
        <v>646</v>
      </c>
    </row>
    <row r="4" spans="2:20" ht="60" customHeight="1" x14ac:dyDescent="0.35">
      <c r="B4" s="74" t="s">
        <v>647</v>
      </c>
      <c r="C4" s="74" t="s">
        <v>648</v>
      </c>
      <c r="D4" s="74" t="s">
        <v>649</v>
      </c>
      <c r="E4" s="74" t="s">
        <v>650</v>
      </c>
      <c r="F4" s="74" t="s">
        <v>651</v>
      </c>
      <c r="G4" s="74" t="s">
        <v>652</v>
      </c>
      <c r="H4" s="74" t="s">
        <v>653</v>
      </c>
      <c r="I4" s="74" t="s">
        <v>654</v>
      </c>
      <c r="J4" s="74" t="s">
        <v>655</v>
      </c>
      <c r="K4" s="74" t="s">
        <v>656</v>
      </c>
      <c r="L4" s="74" t="s">
        <v>657</v>
      </c>
      <c r="M4" s="74" t="s">
        <v>658</v>
      </c>
      <c r="N4" s="74" t="s">
        <v>659</v>
      </c>
      <c r="O4" s="74" t="s">
        <v>660</v>
      </c>
      <c r="P4" s="74" t="s">
        <v>661</v>
      </c>
      <c r="Q4" s="74" t="s">
        <v>662</v>
      </c>
      <c r="R4" s="74" t="s">
        <v>663</v>
      </c>
      <c r="S4" s="74" t="s">
        <v>664</v>
      </c>
      <c r="T4" s="74" t="s">
        <v>665</v>
      </c>
    </row>
    <row r="5" spans="2:20" ht="60" customHeight="1" x14ac:dyDescent="0.35">
      <c r="B5" s="36" t="s">
        <v>666</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667</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668</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669</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670</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671</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672</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673</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674</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675</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676</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677</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678</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679</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680</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681</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682</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683</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684</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685</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686</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687</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688</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689</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690</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691</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692</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693</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694</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695</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696</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697</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698</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699</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700</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701</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702</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703</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704</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705</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706</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707</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708</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709</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710</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711</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712</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713</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714</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715</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501</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Oracle MySQL 8.0 Security Technical Implementation Guide - SHGIR</dc:title>
  <dc:subject>Generated on: 2026-06-08 14:50:28</dc:subject>
  <dc:creator>Anicet Fopa Tchoffo</dc:creator>
  <cp:keywords>Baseline;Hardening;DISA;STIG</cp:keywords>
  <dc:description>Baseline Developed By: Oracle and Defense Information Systems Agency (DISA) for the US DoD</dc:description>
  <cp:lastModifiedBy>Anicet Fopa Tchoffo</cp:lastModifiedBy>
  <dcterms:modified xsi:type="dcterms:W3CDTF">2026-06-08T13:50:35Z</dcterms:modified>
  <cp:category>DISA-STIG</cp:category>
  <cp:contentStatus>Draft</cp:contentStatus>
</cp:coreProperties>
</file>