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9F1C042EBF0EA1DFDF3F68E6331218479DAE1F05" xr6:coauthVersionLast="47" xr6:coauthVersionMax="47" xr10:uidLastSave="{1354E591-7ACC-4FB2-9744-B693ADDD6885}"/>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E88" i="3" s="1"/>
  <c r="M5" i="1"/>
  <c r="M4" i="1"/>
  <c r="M3" i="1"/>
  <c r="M2" i="1"/>
  <c r="F127" i="3" s="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C95" i="3"/>
  <c r="C88" i="3"/>
  <c r="F87" i="3"/>
  <c r="E95" i="3" s="1"/>
  <c r="E87" i="3"/>
  <c r="D87" i="3"/>
  <c r="C87" i="3"/>
  <c r="E86" i="3"/>
  <c r="D86" i="3"/>
  <c r="C86" i="3"/>
  <c r="W138" i="3" s="1"/>
  <c r="E85" i="3"/>
  <c r="D85" i="3"/>
  <c r="C85" i="3"/>
  <c r="U138" i="3" s="1"/>
  <c r="F84" i="3"/>
  <c r="T167" i="3" s="1"/>
  <c r="E84" i="3"/>
  <c r="D84" i="3"/>
  <c r="C84" i="3"/>
  <c r="S138" i="3" s="1"/>
  <c r="E69" i="3"/>
  <c r="D69" i="3"/>
  <c r="C69" i="3"/>
  <c r="F69" i="3" s="1"/>
  <c r="E68" i="3"/>
  <c r="D68" i="3"/>
  <c r="C68" i="3"/>
  <c r="F68" i="3" s="1"/>
  <c r="E67" i="3"/>
  <c r="D67" i="3"/>
  <c r="C67" i="3"/>
  <c r="F67" i="3" s="1"/>
  <c r="E49" i="3"/>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F16" i="3"/>
  <c r="R167" i="3" s="1"/>
  <c r="E16" i="3"/>
  <c r="D16" i="3"/>
  <c r="C16" i="3"/>
  <c r="Q138" i="3" s="1"/>
  <c r="C9" i="3"/>
  <c r="D9" i="3" s="1"/>
  <c r="D8" i="3"/>
  <c r="C8" i="3"/>
  <c r="C7" i="3"/>
  <c r="D7" i="3" s="1"/>
  <c r="E75" i="3" l="1"/>
  <c r="D75" i="3"/>
  <c r="C75" i="3"/>
  <c r="C55" i="3"/>
  <c r="D55" i="3"/>
  <c r="E55" i="3"/>
  <c r="G127" i="3"/>
  <c r="E57" i="3"/>
  <c r="D57" i="3"/>
  <c r="C57" i="3"/>
  <c r="E113" i="3"/>
  <c r="D113" i="3"/>
  <c r="C113" i="3"/>
  <c r="E114" i="3"/>
  <c r="D114" i="3"/>
  <c r="C114" i="3"/>
  <c r="E56" i="3"/>
  <c r="C56" i="3"/>
  <c r="D56" i="3"/>
  <c r="E73" i="3"/>
  <c r="D73" i="3"/>
  <c r="C73" i="3"/>
  <c r="D54" i="3"/>
  <c r="C54" i="3"/>
  <c r="E54" i="3"/>
  <c r="E35" i="3"/>
  <c r="D35" i="3"/>
  <c r="C35" i="3"/>
  <c r="E74" i="3"/>
  <c r="D74" i="3"/>
  <c r="C74" i="3"/>
  <c r="E112" i="3"/>
  <c r="D112" i="3"/>
  <c r="C112" i="3"/>
  <c r="E115" i="3"/>
  <c r="D115" i="3"/>
  <c r="C115" i="3"/>
  <c r="E34" i="3"/>
  <c r="D34" i="3"/>
  <c r="C34" i="3"/>
  <c r="D53" i="3"/>
  <c r="C53" i="3"/>
  <c r="E53" i="3"/>
  <c r="F85" i="3"/>
  <c r="R143" i="3"/>
  <c r="R148" i="3"/>
  <c r="R153" i="3"/>
  <c r="R158" i="3"/>
  <c r="R163" i="3"/>
  <c r="R168" i="3"/>
  <c r="T143" i="3"/>
  <c r="T148" i="3"/>
  <c r="T153" i="3"/>
  <c r="T158" i="3"/>
  <c r="T163" i="3"/>
  <c r="T168" i="3"/>
  <c r="D95" i="3"/>
  <c r="F86" i="3"/>
  <c r="R144" i="3"/>
  <c r="R149" i="3"/>
  <c r="R154" i="3"/>
  <c r="R159" i="3"/>
  <c r="R164" i="3"/>
  <c r="R169" i="3"/>
  <c r="T144" i="3"/>
  <c r="T149" i="3"/>
  <c r="T154" i="3"/>
  <c r="T159" i="3"/>
  <c r="T164" i="3"/>
  <c r="T169" i="3"/>
  <c r="R140" i="3"/>
  <c r="R145" i="3"/>
  <c r="R150" i="3"/>
  <c r="R155" i="3"/>
  <c r="R160" i="3"/>
  <c r="R165" i="3"/>
  <c r="R170" i="3"/>
  <c r="T140" i="3"/>
  <c r="T145" i="3"/>
  <c r="T150" i="3"/>
  <c r="T155" i="3"/>
  <c r="T160" i="3"/>
  <c r="T165" i="3"/>
  <c r="T170" i="3"/>
  <c r="C49" i="3"/>
  <c r="D88" i="3"/>
  <c r="F88" i="3" s="1"/>
  <c r="D49" i="3"/>
  <c r="R141" i="3"/>
  <c r="R146" i="3"/>
  <c r="R151" i="3"/>
  <c r="R156" i="3"/>
  <c r="R161" i="3"/>
  <c r="R166" i="3"/>
  <c r="C92" i="3"/>
  <c r="T141" i="3"/>
  <c r="T146" i="3"/>
  <c r="T151" i="3"/>
  <c r="T156" i="3"/>
  <c r="T161" i="3"/>
  <c r="T166" i="3"/>
  <c r="D92" i="3"/>
  <c r="C20" i="3"/>
  <c r="D20" i="3"/>
  <c r="E20" i="3"/>
  <c r="E92" i="3"/>
  <c r="R142" i="3"/>
  <c r="R147" i="3"/>
  <c r="R152" i="3"/>
  <c r="R157" i="3"/>
  <c r="R162" i="3"/>
  <c r="T142" i="3"/>
  <c r="T147" i="3"/>
  <c r="T152" i="3"/>
  <c r="T157" i="3"/>
  <c r="T162" i="3"/>
  <c r="E96" i="3" l="1"/>
  <c r="D96" i="3"/>
  <c r="C96" i="3"/>
  <c r="X166" i="3"/>
  <c r="X161" i="3"/>
  <c r="X156" i="3"/>
  <c r="X151" i="3"/>
  <c r="X146" i="3"/>
  <c r="X141" i="3"/>
  <c r="X170" i="3"/>
  <c r="X165" i="3"/>
  <c r="X160" i="3"/>
  <c r="X155" i="3"/>
  <c r="X150" i="3"/>
  <c r="X145" i="3"/>
  <c r="X140" i="3"/>
  <c r="X169" i="3"/>
  <c r="X164" i="3"/>
  <c r="X159" i="3"/>
  <c r="X154" i="3"/>
  <c r="X149" i="3"/>
  <c r="X144" i="3"/>
  <c r="X168" i="3"/>
  <c r="X163" i="3"/>
  <c r="X158" i="3"/>
  <c r="X153" i="3"/>
  <c r="X148" i="3"/>
  <c r="X143" i="3"/>
  <c r="E94" i="3"/>
  <c r="D94" i="3"/>
  <c r="X167" i="3"/>
  <c r="X162" i="3"/>
  <c r="X157" i="3"/>
  <c r="X152" i="3"/>
  <c r="X147" i="3"/>
  <c r="X142" i="3"/>
  <c r="C94" i="3"/>
  <c r="F49" i="3"/>
  <c r="V167" i="3"/>
  <c r="V162" i="3"/>
  <c r="V157" i="3"/>
  <c r="V152" i="3"/>
  <c r="V147" i="3"/>
  <c r="V142" i="3"/>
  <c r="E93" i="3"/>
  <c r="D93" i="3"/>
  <c r="V166" i="3"/>
  <c r="V161" i="3"/>
  <c r="V156" i="3"/>
  <c r="V151" i="3"/>
  <c r="V146" i="3"/>
  <c r="V141" i="3"/>
  <c r="V170" i="3"/>
  <c r="V165" i="3"/>
  <c r="V160" i="3"/>
  <c r="V155" i="3"/>
  <c r="V150" i="3"/>
  <c r="V145" i="3"/>
  <c r="V140" i="3"/>
  <c r="V169" i="3"/>
  <c r="V164" i="3"/>
  <c r="V159" i="3"/>
  <c r="V154" i="3"/>
  <c r="V149" i="3"/>
  <c r="V144" i="3"/>
  <c r="V168" i="3"/>
  <c r="V163" i="3"/>
  <c r="V158" i="3"/>
  <c r="V153" i="3"/>
  <c r="V148" i="3"/>
  <c r="V143" i="3"/>
  <c r="C93" i="3"/>
  <c r="E58" i="3" l="1"/>
  <c r="D58" i="3"/>
  <c r="C58" i="3"/>
</calcChain>
</file>

<file path=xl/sharedStrings.xml><?xml version="1.0" encoding="utf-8"?>
<sst xmlns="http://schemas.openxmlformats.org/spreadsheetml/2006/main" count="2301" uniqueCount="872">
  <si>
    <t>Id</t>
  </si>
  <si>
    <t>Title</t>
  </si>
  <si>
    <t>Severity</t>
  </si>
  <si>
    <t>Component</t>
  </si>
  <si>
    <t>MoSCoW</t>
  </si>
  <si>
    <t>OpsImpact</t>
  </si>
  <si>
    <t>Phase</t>
  </si>
  <si>
    <t>ImplStatus</t>
  </si>
  <si>
    <t>Notes</t>
  </si>
  <si>
    <t>Remediation</t>
  </si>
  <si>
    <t>Description</t>
  </si>
  <si>
    <t>Audit</t>
  </si>
  <si>
    <t>Status</t>
  </si>
  <si>
    <t>LogID</t>
  </si>
  <si>
    <t>V-279415</t>
  </si>
  <si>
    <r>
      <rPr>
        <sz val="11"/>
        <rFont val="Calibri"/>
      </rPr>
      <t>Nutanix AOS must limit the number of concurrent sessions to 10 for all accounts and/or account types.</t>
    </r>
  </si>
  <si>
    <t>CAT II (Medium)</t>
  </si>
  <si>
    <t>Application Server</t>
  </si>
  <si>
    <t>Unassigned</t>
  </si>
  <si>
    <t>Unassessed</t>
  </si>
  <si>
    <t>Pending</t>
  </si>
  <si>
    <t/>
  </si>
  <si>
    <r>
      <rPr>
        <sz val="11"/>
        <color rgb="FF000000"/>
        <rFont val="Calibri"/>
      </rPr>
      <t>Set max concurrent connections to 10 by running the following command:</t>
    </r>
    <r>
      <rPr>
        <sz val="11"/>
        <color rgb="FF000000"/>
        <rFont val="Calibri"/>
      </rPr>
      <t xml:space="preserve">
</t>
    </r>
    <r>
      <rPr>
        <sz val="11"/>
        <color rgb="FF000000"/>
        <rFont val="Calibri"/>
      </rPr>
      <t>$ configure_dod_mode.sh enter_dod_mode</t>
    </r>
  </si>
  <si>
    <r>
      <rPr>
        <sz val="11"/>
        <color rgb="FF000000"/>
        <rFont val="Calibri"/>
      </rPr>
      <t>Application management includes the ability to control the number of sessions that use an application by all accounts and/or account types. Limiting the number of allowed sessions is helpful in limiting risks related to denial-of-service (DOS) attacks.</t>
    </r>
    <r>
      <rPr>
        <sz val="11"/>
        <color rgb="FF000000"/>
        <rFont val="Calibri"/>
      </rPr>
      <t xml:space="preserve">
</t>
    </r>
    <r>
      <rPr>
        <sz val="11"/>
        <color rgb="FF000000"/>
        <rFont val="Calibri"/>
      </rPr>
      <t>Application servers host and expose business logic and application processes.</t>
    </r>
    <r>
      <rPr>
        <sz val="11"/>
        <color rgb="FF000000"/>
        <rFont val="Calibri"/>
      </rPr>
      <t xml:space="preserve">
</t>
    </r>
    <r>
      <rPr>
        <sz val="11"/>
        <color rgb="FF000000"/>
        <rFont val="Calibri"/>
      </rPr>
      <t>The application server must limit the maximum number of concurrent sessions in a manner that affects the entire application server or on an individual application basis.</t>
    </r>
    <r>
      <rPr>
        <sz val="11"/>
        <color rgb="FF000000"/>
        <rFont val="Calibri"/>
      </rPr>
      <t xml:space="preserve">
</t>
    </r>
    <r>
      <rPr>
        <sz val="11"/>
        <color rgb="FF000000"/>
        <rFont val="Calibri"/>
      </rPr>
      <t>Although there is some latitude concerning the settings themselves, the settings should follow DOD-recommended values, but the settings should be configurable to allow for future DOD direction.</t>
    </r>
    <r>
      <rPr>
        <sz val="11"/>
        <color rgb="FF000000"/>
        <rFont val="Calibri"/>
      </rPr>
      <t xml:space="preserve">
</t>
    </r>
    <r>
      <rPr>
        <sz val="11"/>
        <color rgb="FF000000"/>
        <rFont val="Calibri"/>
      </rPr>
      <t>While the DOD will specify recommended values, the values can be adjusted to accommodate the operational requirement of a given system.</t>
    </r>
  </si>
  <si>
    <r>
      <rPr>
        <sz val="11"/>
        <color rgb="FF000000"/>
        <rFont val="Calibri"/>
      </rPr>
      <t>Verify DODIN mode is enabled to ensure maximum concurrent session is limited to 10.</t>
    </r>
    <r>
      <rPr>
        <sz val="11"/>
        <color rgb="FF000000"/>
        <rFont val="Calibri"/>
      </rPr>
      <t xml:space="preserve">
</t>
    </r>
    <r>
      <rPr>
        <sz val="11"/>
        <color rgb="FF000000"/>
        <rFont val="Calibri"/>
      </rPr>
      <t>1. For AOS, run the following command:</t>
    </r>
    <r>
      <rPr>
        <sz val="11"/>
        <color rgb="FF000000"/>
        <rFont val="Calibri"/>
      </rPr>
      <t xml:space="preserve">
</t>
    </r>
    <r>
      <rPr>
        <sz val="11"/>
        <color rgb="FF000000"/>
        <rFont val="Calibri"/>
      </rPr>
      <t>$ ncli cluster get-cvm-security-config</t>
    </r>
    <r>
      <rPr>
        <sz val="11"/>
        <color rgb="FF000000"/>
        <rFont val="Calibri"/>
      </rPr>
      <t xml:space="preserve">
</t>
    </r>
    <r>
      <rPr>
        <sz val="11"/>
        <color rgb="FF000000"/>
        <rFont val="Calibri"/>
      </rPr>
      <t>Enable DoDin Additiona... : true</t>
    </r>
    <r>
      <rPr>
        <sz val="11"/>
        <color rgb="FF000000"/>
        <rFont val="Calibri"/>
      </rPr>
      <t xml:space="preserve">
</t>
    </r>
    <r>
      <rPr>
        <sz val="11"/>
        <color rgb="FF000000"/>
        <rFont val="Calibri"/>
      </rPr>
      <t>2. For Prism Central, run the following command:</t>
    </r>
    <r>
      <rPr>
        <sz val="11"/>
        <color rgb="FF000000"/>
        <rFont val="Calibri"/>
      </rPr>
      <t xml:space="preserve">
</t>
    </r>
    <r>
      <rPr>
        <sz val="11"/>
        <color rgb="FF000000"/>
        <rFont val="Calibri"/>
      </rPr>
      <t>$ ncli cluster get-pcvm-security-config</t>
    </r>
    <r>
      <rPr>
        <sz val="11"/>
        <color rgb="FF000000"/>
        <rFont val="Calibri"/>
      </rPr>
      <t xml:space="preserve">
</t>
    </r>
    <r>
      <rPr>
        <sz val="11"/>
        <color rgb="FF000000"/>
        <rFont val="Calibri"/>
      </rPr>
      <t>Enable DoDin Additiona... : true</t>
    </r>
    <r>
      <rPr>
        <sz val="11"/>
        <color rgb="FF000000"/>
        <rFont val="Calibri"/>
      </rPr>
      <t xml:space="preserve">
</t>
    </r>
    <r>
      <rPr>
        <sz val="11"/>
        <color rgb="FF000000"/>
        <rFont val="Calibri"/>
      </rPr>
      <t>3. For Files, run the following command:</t>
    </r>
    <r>
      <rPr>
        <sz val="11"/>
        <color rgb="FF000000"/>
        <rFont val="Calibri"/>
      </rPr>
      <t xml:space="preserve">
</t>
    </r>
    <r>
      <rPr>
        <sz val="11"/>
        <color rgb="FF000000"/>
        <rFont val="Calibri"/>
      </rPr>
      <t>$ ncli cluster get-afs-security-config</t>
    </r>
    <r>
      <rPr>
        <sz val="11"/>
        <color rgb="FF000000"/>
        <rFont val="Calibri"/>
      </rPr>
      <t xml:space="preserve">
</t>
    </r>
    <r>
      <rPr>
        <sz val="11"/>
        <color rgb="FF000000"/>
        <rFont val="Calibri"/>
      </rPr>
      <t>Enable DoDin Additiona... : true</t>
    </r>
    <r>
      <rPr>
        <sz val="11"/>
        <color rgb="FF000000"/>
        <rFont val="Calibri"/>
      </rPr>
      <t xml:space="preserve">
</t>
    </r>
    <r>
      <rPr>
        <sz val="11"/>
        <color rgb="FF000000"/>
        <rFont val="Calibri"/>
      </rPr>
      <t>If the value for "Enable DoDin Additional" is not set to "True", this is a finding.</t>
    </r>
  </si>
  <si>
    <t>V-279416</t>
  </si>
  <si>
    <r>
      <rPr>
        <sz val="11"/>
        <rFont val="Calibri"/>
      </rPr>
      <t>Nutanix AOS must automatically terminate a user session after a maximum of 15 minutes for nonprivileged users.</t>
    </r>
  </si>
  <si>
    <r>
      <rPr>
        <sz val="11"/>
        <color rgb="FF000000"/>
        <rFont val="Calibri"/>
      </rPr>
      <t>Configure the Nutanix AOS Prism Element WebUI Session Idle timeout and Override settings.</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the gear icon in the upper-right corner.</t>
    </r>
    <r>
      <rPr>
        <sz val="11"/>
        <color rgb="FF000000"/>
        <rFont val="Calibri"/>
      </rPr>
      <t xml:space="preserve">
</t>
    </r>
    <r>
      <rPr>
        <sz val="11"/>
        <color rgb="FF000000"/>
        <rFont val="Calibri"/>
      </rPr>
      <t>3. Navigate to "UI Settings".</t>
    </r>
    <r>
      <rPr>
        <sz val="11"/>
        <color rgb="FF000000"/>
        <rFont val="Calibri"/>
      </rPr>
      <t xml:space="preserve">
</t>
    </r>
    <r>
      <rPr>
        <sz val="11"/>
        <color rgb="FF000000"/>
        <rFont val="Calibri"/>
      </rPr>
      <t>4. Set the "Session Idle Timeout for current User" to 15 Minutes.</t>
    </r>
    <r>
      <rPr>
        <sz val="11"/>
        <color rgb="FF000000"/>
        <rFont val="Calibri"/>
      </rPr>
      <t xml:space="preserve">
</t>
    </r>
    <r>
      <rPr>
        <sz val="11"/>
        <color rgb="FF000000"/>
        <rFont val="Calibri"/>
      </rPr>
      <t>5. Set the "Default Session Idle Timeout for Non-Admin Users" to 15 Minutes.</t>
    </r>
    <r>
      <rPr>
        <sz val="11"/>
        <color rgb="FF000000"/>
        <rFont val="Calibri"/>
      </rPr>
      <t xml:space="preserve">
</t>
    </r>
    <r>
      <rPr>
        <sz val="11"/>
        <color rgb="FF000000"/>
        <rFont val="Calibri"/>
      </rPr>
      <t>6. Set the "Session Idle Override for Non-Admin Users" to "Deny Override".</t>
    </r>
  </si>
  <si>
    <r>
      <rPr>
        <sz val="11"/>
        <color rgb="FF000000"/>
        <rFont val="Calibri"/>
      </rPr>
      <t>An attacker can take advantage of user sessions that are left open, thus bypassing the user authentication process.</t>
    </r>
    <r>
      <rPr>
        <sz val="11"/>
        <color rgb="FF000000"/>
        <rFont val="Calibri"/>
      </rPr>
      <t xml:space="preserve">
</t>
    </r>
    <r>
      <rPr>
        <sz val="11"/>
        <color rgb="FF000000"/>
        <rFont val="Calibri"/>
      </rPr>
      <t>To thwart the vulnerability of open and unused user sessions, the application server must be configured to close the sessions when a configured condition or trigger event is met.</t>
    </r>
    <r>
      <rPr>
        <sz val="11"/>
        <color rgb="FF000000"/>
        <rFont val="Calibri"/>
      </rPr>
      <t xml:space="preserve">
</t>
    </r>
    <r>
      <rPr>
        <sz val="11"/>
        <color rgb="FF000000"/>
        <rFont val="Calibri"/>
      </rPr>
      <t>Session termination terminates all processes associated with a user's logical session except those processes that are specifically created by the user (i.e., session owner) to continue after the session is terminated.</t>
    </r>
    <r>
      <rPr>
        <sz val="11"/>
        <color rgb="FF000000"/>
        <rFont val="Calibri"/>
      </rPr>
      <t xml:space="preserve">
</t>
    </r>
    <r>
      <rPr>
        <sz val="11"/>
        <color rgb="FF000000"/>
        <rFont val="Calibri"/>
      </rPr>
      <t>Conditions or trigger events requiring automatic session termination can include, for example, periods of user inactivity, targeted responses to certain types of incidents, and time-of-day restrictions on information system use.</t>
    </r>
  </si>
  <si>
    <r>
      <rPr>
        <sz val="11"/>
        <color rgb="FF000000"/>
        <rFont val="Calibri"/>
      </rPr>
      <t>Validate the Prism WebUI Session Idle timeout and Timeout Override is set to 15 minutes and Deny Override.</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the gear icon in the upper-right corner.</t>
    </r>
    <r>
      <rPr>
        <sz val="11"/>
        <color rgb="FF000000"/>
        <rFont val="Calibri"/>
      </rPr>
      <t xml:space="preserve">
</t>
    </r>
    <r>
      <rPr>
        <sz val="11"/>
        <color rgb="FF000000"/>
        <rFont val="Calibri"/>
      </rPr>
      <t>3. Navigate to "UI Settings".</t>
    </r>
    <r>
      <rPr>
        <sz val="11"/>
        <color rgb="FF000000"/>
        <rFont val="Calibri"/>
      </rPr>
      <t xml:space="preserve">
</t>
    </r>
    <r>
      <rPr>
        <sz val="11"/>
        <color rgb="FF000000"/>
        <rFont val="Calibri"/>
      </rPr>
      <t>4. Verify the "Session Idle Timeout for current User" to 15 Minutes.</t>
    </r>
    <r>
      <rPr>
        <sz val="11"/>
        <color rgb="FF000000"/>
        <rFont val="Calibri"/>
      </rPr>
      <t xml:space="preserve">
</t>
    </r>
    <r>
      <rPr>
        <sz val="11"/>
        <color rgb="FF000000"/>
        <rFont val="Calibri"/>
      </rPr>
      <t>5. Verify the "Default Session Idle Timeout for Non-Admin Users" to 15 Minutes.</t>
    </r>
    <r>
      <rPr>
        <sz val="11"/>
        <color rgb="FF000000"/>
        <rFont val="Calibri"/>
      </rPr>
      <t xml:space="preserve">
</t>
    </r>
    <r>
      <rPr>
        <sz val="11"/>
        <color rgb="FF000000"/>
        <rFont val="Calibri"/>
      </rPr>
      <t>6. Verify the "Session Idle Override for Non-Admin Users" to "Deny Override".</t>
    </r>
    <r>
      <rPr>
        <sz val="11"/>
        <color rgb="FF000000"/>
        <rFont val="Calibri"/>
      </rPr>
      <t xml:space="preserve">
</t>
    </r>
    <r>
      <rPr>
        <sz val="11"/>
        <color rgb="FF000000"/>
        <rFont val="Calibri"/>
      </rPr>
      <t>If the any of the idle timeout settings or override setting do not match the required settings, this is a finding.</t>
    </r>
  </si>
  <si>
    <t>V-279418</t>
  </si>
  <si>
    <r>
      <rPr>
        <sz val="11"/>
        <rFont val="Calibri"/>
      </rPr>
      <t>Nutanix AOS must have TLS enabled.</t>
    </r>
  </si>
  <si>
    <r>
      <rPr>
        <sz val="11"/>
        <color rgb="FF000000"/>
        <rFont val="Calibri"/>
      </rPr>
      <t>Import a DOD PKI-issued TLS certificate.</t>
    </r>
    <r>
      <rPr>
        <sz val="11"/>
        <color rgb="FF000000"/>
        <rFont val="Calibri"/>
      </rPr>
      <t xml:space="preserve">
</t>
    </r>
    <r>
      <rPr>
        <sz val="11"/>
        <color rgb="FF000000"/>
        <rFont val="Calibri"/>
      </rPr>
      <t>1. Click the gear icon in the upper-right corner.</t>
    </r>
    <r>
      <rPr>
        <sz val="11"/>
        <color rgb="FF000000"/>
        <rFont val="Calibri"/>
      </rPr>
      <t xml:space="preserve">
</t>
    </r>
    <r>
      <rPr>
        <sz val="11"/>
        <color rgb="FF000000"/>
        <rFont val="Calibri"/>
      </rPr>
      <t>2. Navigate to "SSL Certificate".</t>
    </r>
    <r>
      <rPr>
        <sz val="11"/>
        <color rgb="FF000000"/>
        <rFont val="Calibri"/>
      </rPr>
      <t xml:space="preserve">
</t>
    </r>
    <r>
      <rPr>
        <sz val="11"/>
        <color rgb="FF000000"/>
        <rFont val="Calibri"/>
      </rPr>
      <t>3. Select the option to import certificate and follow the prompts.</t>
    </r>
  </si>
  <si>
    <r>
      <rPr>
        <sz val="11"/>
        <color rgb="FF000000"/>
        <rFont val="Calibri"/>
      </rPr>
      <t>Remote management access is accomplished by leveraging common communication protocols and establishing a remote connection to the application server via a network for the purposes of managing the application server. If cryptography is not used, then the session data traversing the remote connection could be intercepted and compromised.</t>
    </r>
    <r>
      <rPr>
        <sz val="11"/>
        <color rgb="FF000000"/>
        <rFont val="Calibri"/>
      </rPr>
      <t xml:space="preserve">
</t>
    </r>
    <r>
      <rPr>
        <sz val="11"/>
        <color rgb="FF000000"/>
        <rFont val="Calibri"/>
      </rPr>
      <t>Types of management interfaces used by an application server include web-based HTTPS interfaces as well as command line-based management interfaces.</t>
    </r>
    <r>
      <rPr>
        <sz val="11"/>
        <color rgb="FF000000"/>
        <rFont val="Calibri"/>
      </rPr>
      <t xml:space="preserve">
</t>
    </r>
    <r>
      <rPr>
        <sz val="11"/>
        <color rgb="FF000000"/>
        <rFont val="Calibri"/>
      </rPr>
      <t>Satisfies: SRG-APP-000014-AS-000009, SRG-APP-000015-AS-000010</t>
    </r>
  </si>
  <si>
    <r>
      <rPr>
        <sz val="11"/>
        <color rgb="FF000000"/>
        <rFont val="Calibri"/>
      </rPr>
      <t>Verify the Signing Algorithm of the current TLS certificate.</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the gear icon in the upper-right corner.</t>
    </r>
    <r>
      <rPr>
        <sz val="11"/>
        <color rgb="FF000000"/>
        <rFont val="Calibri"/>
      </rPr>
      <t xml:space="preserve">
</t>
    </r>
    <r>
      <rPr>
        <sz val="11"/>
        <color rgb="FF000000"/>
        <rFont val="Calibri"/>
      </rPr>
      <t>3. Navigate to "SSL Certificate".</t>
    </r>
    <r>
      <rPr>
        <sz val="11"/>
        <color rgb="FF000000"/>
        <rFont val="Calibri"/>
      </rPr>
      <t xml:space="preserve">
</t>
    </r>
    <r>
      <rPr>
        <sz val="11"/>
        <color rgb="FF000000"/>
        <rFont val="Calibri"/>
      </rPr>
      <t>If there is no DOD TLS certificate loaded, this is a finding.</t>
    </r>
  </si>
  <si>
    <t>V-279421</t>
  </si>
  <si>
    <r>
      <rPr>
        <sz val="11"/>
        <rFont val="Calibri"/>
      </rPr>
      <t>Nutanix AOS must configure role mapping.</t>
    </r>
  </si>
  <si>
    <r>
      <rPr>
        <sz val="11"/>
        <color rgb="FF000000"/>
        <rFont val="Calibri"/>
      </rPr>
      <t>Configure the user and group mappings to be compliant with the documented mapping policies defined by in the SSP.</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the gear icon in the upper-right corner.</t>
    </r>
    <r>
      <rPr>
        <sz val="11"/>
        <color rgb="FF000000"/>
        <rFont val="Calibri"/>
      </rPr>
      <t xml:space="preserve">
</t>
    </r>
    <r>
      <rPr>
        <sz val="11"/>
        <color rgb="FF000000"/>
        <rFont val="Calibri"/>
      </rPr>
      <t>3. Navigate to "Role mapping".</t>
    </r>
    <r>
      <rPr>
        <sz val="11"/>
        <color rgb="FF000000"/>
        <rFont val="Calibri"/>
      </rPr>
      <t xml:space="preserve">
</t>
    </r>
    <r>
      <rPr>
        <sz val="11"/>
        <color rgb="FF000000"/>
        <rFont val="Calibri"/>
      </rPr>
      <t>4. Add users and groups to role mappings per policy.</t>
    </r>
  </si>
  <si>
    <r>
      <rPr>
        <sz val="11"/>
        <color rgb="FF000000"/>
        <rFont val="Calibri"/>
      </rPr>
      <t>Strong access controls are critical to securing the application server. Access control policies (e.g., identity-based policies, role-based policies, attribute-based policies) and access enforcement mechanisms (e.g., access control lists, access control matrices, cryptography) must be implemented to control access between users (or processes acting on behalf of users) and objects (e.g., applications, files, records, processes, application domains) in the application server.</t>
    </r>
    <r>
      <rPr>
        <sz val="11"/>
        <color rgb="FF000000"/>
        <rFont val="Calibri"/>
      </rPr>
      <t xml:space="preserve">
</t>
    </r>
    <r>
      <rPr>
        <sz val="11"/>
        <color rgb="FF000000"/>
        <rFont val="Calibri"/>
      </rPr>
      <t>Without stringent logical access and authorization controls, an adversary may have the ability, with very little effort, to compromise the application server and associated supporting infrastructure.</t>
    </r>
    <r>
      <rPr>
        <sz val="11"/>
        <color rgb="FF000000"/>
        <rFont val="Calibri"/>
      </rPr>
      <t xml:space="preserve">
</t>
    </r>
    <r>
      <rPr>
        <sz val="11"/>
        <color rgb="FF000000"/>
        <rFont val="Calibri"/>
      </rPr>
      <t>Satisfies: SRG-APP-000033-AS-000024, SRG-APP-000340-AS-000185</t>
    </r>
  </si>
  <si>
    <r>
      <rPr>
        <sz val="11"/>
        <color rgb="FF000000"/>
        <rFont val="Calibri"/>
      </rPr>
      <t>Nutanix AOS supports user and group role mapping. Verify all users or groups match that of the documented mapping policies in the system security plan (SSP).</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the gear icon in the upper-right corner.</t>
    </r>
    <r>
      <rPr>
        <sz val="11"/>
        <color rgb="FF000000"/>
        <rFont val="Calibri"/>
      </rPr>
      <t xml:space="preserve">
</t>
    </r>
    <r>
      <rPr>
        <sz val="11"/>
        <color rgb="FF000000"/>
        <rFont val="Calibri"/>
      </rPr>
      <t>3. Navigate to "Role mapping".</t>
    </r>
    <r>
      <rPr>
        <sz val="11"/>
        <color rgb="FF000000"/>
        <rFont val="Calibri"/>
      </rPr>
      <t xml:space="preserve">
</t>
    </r>
    <r>
      <rPr>
        <sz val="11"/>
        <color rgb="FF000000"/>
        <rFont val="Calibri"/>
      </rPr>
      <t>For each user or group listed, verify the role granted is according to access control policies. If not, this is a finding.</t>
    </r>
  </si>
  <si>
    <t>V-279422</t>
  </si>
  <si>
    <r>
      <rPr>
        <sz val="11"/>
        <rFont val="Calibri"/>
      </rPr>
      <t>Nutanix AOS server management interface must display the Standard Mandatory DOD Notice and Consent Banner before granting access to the system.</t>
    </r>
  </si>
  <si>
    <r>
      <rPr>
        <sz val="11"/>
        <color rgb="FF000000"/>
        <rFont val="Calibri"/>
      </rPr>
      <t>Configure the Nutanix AOS Prism Element WebUI to display the Standard Mandatory DOD Notice and Consent Banner.</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the gear icon in the upper-right corner.</t>
    </r>
    <r>
      <rPr>
        <sz val="11"/>
        <color rgb="FF000000"/>
        <rFont val="Calibri"/>
      </rPr>
      <t xml:space="preserve">
</t>
    </r>
    <r>
      <rPr>
        <sz val="11"/>
        <color rgb="FF000000"/>
        <rFont val="Calibri"/>
      </rPr>
      <t>3. Navigate to the "Welcome Banner".</t>
    </r>
    <r>
      <rPr>
        <sz val="11"/>
        <color rgb="FF000000"/>
        <rFont val="Calibri"/>
      </rPr>
      <t xml:space="preserve">
</t>
    </r>
    <r>
      <rPr>
        <sz val="11"/>
        <color rgb="FF000000"/>
        <rFont val="Calibri"/>
      </rPr>
      <t>4. Set the Welcome Banner to use the DOD banner text below.</t>
    </r>
    <r>
      <rPr>
        <sz val="11"/>
        <color rgb="FF000000"/>
        <rFont val="Calibri"/>
      </rPr>
      <t xml:space="preserve">
</t>
    </r>
    <r>
      <rPr>
        <sz val="11"/>
        <color rgb="FF000000"/>
        <rFont val="Calibri"/>
      </rPr>
      <t>5. Check "Enable Banner".</t>
    </r>
    <r>
      <rPr>
        <sz val="11"/>
        <color rgb="FF000000"/>
        <rFont val="Calibri"/>
      </rPr>
      <t xml:space="preserve">
</t>
    </r>
    <r>
      <rPr>
        <sz val="11"/>
        <color rgb="FF000000"/>
        <rFont val="Calibri"/>
      </rPr>
      <t>6. Click "Save".</t>
    </r>
    <r>
      <rPr>
        <sz val="11"/>
        <color rgb="FF000000"/>
        <rFont val="Calibri"/>
      </rPr>
      <t xml:space="preserve">
</t>
    </r>
    <r>
      <rPr>
        <sz val="11"/>
        <color rgb="FF000000"/>
        <rFont val="Calibri"/>
      </rPr>
      <t>Standard Mandatory DOD Notice and Consent Banner:</t>
    </r>
    <r>
      <rPr>
        <sz val="11"/>
        <color rgb="FF000000"/>
        <rFont val="Calibri"/>
      </rPr>
      <t xml:space="preserve">
</t>
    </r>
    <r>
      <rPr>
        <sz val="11"/>
        <color rgb="FF000000"/>
        <rFont val="Calibri"/>
      </rPr>
      <t>You are accessing a U.S. Government (USG) Information System (IS) that is provided for USG-authorized use only. By using this IS (which includes any device attached to this IS), you consent to the following conditions:</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</si>
  <si>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r>
      <rPr>
        <sz val="11"/>
        <color rgb="FF000000"/>
        <rFont val="Calibri"/>
      </rPr>
      <t xml:space="preserve">Application servers are required to display the Standard Mandatory DOD Notice and Consent Banner before granting access to the system management interface, providing privacy and security notices consistent with applicable federal laws, Executive Orders, directives, policies, regulations, standards, and guidance that states that: </t>
    </r>
    <r>
      <rPr>
        <sz val="11"/>
        <color rgb="FF000000"/>
        <rFont val="Calibri"/>
      </rPr>
      <t xml:space="preserve">
</t>
    </r>
    <r>
      <rPr>
        <sz val="11"/>
        <color rgb="FF000000"/>
        <rFont val="Calibri"/>
      </rPr>
      <t xml:space="preserve">(i) users are accessing a U.S. Government information system; </t>
    </r>
    <r>
      <rPr>
        <sz val="11"/>
        <color rgb="FF000000"/>
        <rFont val="Calibri"/>
      </rPr>
      <t xml:space="preserve">
</t>
    </r>
    <r>
      <rPr>
        <sz val="11"/>
        <color rgb="FF000000"/>
        <rFont val="Calibri"/>
      </rPr>
      <t xml:space="preserve">(ii) system usage may be monitored, recorded, and subject to audit; </t>
    </r>
    <r>
      <rPr>
        <sz val="11"/>
        <color rgb="FF000000"/>
        <rFont val="Calibri"/>
      </rPr>
      <t xml:space="preserve">
</t>
    </r>
    <r>
      <rPr>
        <sz val="11"/>
        <color rgb="FF000000"/>
        <rFont val="Calibri"/>
      </rPr>
      <t xml:space="preserve">(iii) unauthorized use of the system is prohibited and subject to criminal and civil penalties; and </t>
    </r>
    <r>
      <rPr>
        <sz val="11"/>
        <color rgb="FF000000"/>
        <rFont val="Calibri"/>
      </rPr>
      <t xml:space="preserve">
</t>
    </r>
    <r>
      <rPr>
        <sz val="11"/>
        <color rgb="FF000000"/>
        <rFont val="Calibri"/>
      </rPr>
      <t>(iv) using the system indicates consent to monitoring and recording.</t>
    </r>
    <r>
      <rPr>
        <sz val="11"/>
        <color rgb="FF000000"/>
        <rFont val="Calibri"/>
      </rPr>
      <t xml:space="preserve">
</t>
    </r>
    <r>
      <rPr>
        <sz val="11"/>
        <color rgb="FF000000"/>
        <rFont val="Calibri"/>
      </rPr>
      <t xml:space="preserve">System use notification messages can be implemented in the form of warning banners displayed when individuals log on to the information system. </t>
    </r>
    <r>
      <rPr>
        <sz val="11"/>
        <color rgb="FF000000"/>
        <rFont val="Calibri"/>
      </rPr>
      <t xml:space="preserve">
</t>
    </r>
    <r>
      <rPr>
        <sz val="11"/>
        <color rgb="FF000000"/>
        <rFont val="Calibri"/>
      </rPr>
      <t xml:space="preserve">System use notification is intended only for information system access including an interactive logon interface with a human user and is not required when an interactive interface does not exist. </t>
    </r>
    <r>
      <rPr>
        <sz val="11"/>
        <color rgb="FF000000"/>
        <rFont val="Calibri"/>
      </rPr>
      <t xml:space="preserve">
</t>
    </r>
    <r>
      <rPr>
        <sz val="11"/>
        <color rgb="FF000000"/>
        <rFont val="Calibri"/>
      </rPr>
      <t>Use this banner for desktops, laptops, and other devices accommodating banners of 1300 characters. The banner must be implemented as a click-through banner at logon (to the extent permitted by the operating system), meaning it prevents further activity on the information system unless and until the user executes a positive action to manifest agreement by clicking on a box indicating "OK".</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Satisfies: SRG-APP-000068-AS-000035, SRG-APP-000069-AS-000036</t>
    </r>
  </si>
  <si>
    <r>
      <rPr>
        <sz val="11"/>
        <color rgb="FF000000"/>
        <rFont val="Calibri"/>
      </rPr>
      <t>Verify the Prism WebUI "Welcome Banner" is enabled.</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the gear icon in the upper-right corner.</t>
    </r>
    <r>
      <rPr>
        <sz val="11"/>
        <color rgb="FF000000"/>
        <rFont val="Calibri"/>
      </rPr>
      <t xml:space="preserve">
</t>
    </r>
    <r>
      <rPr>
        <sz val="11"/>
        <color rgb="FF000000"/>
        <rFont val="Calibri"/>
      </rPr>
      <t>3. Navigate to the "Welcome Banner".</t>
    </r>
    <r>
      <rPr>
        <sz val="11"/>
        <color rgb="FF000000"/>
        <rFont val="Calibri"/>
      </rPr>
      <t xml:space="preserve">
</t>
    </r>
    <r>
      <rPr>
        <sz val="11"/>
        <color rgb="FF000000"/>
        <rFont val="Calibri"/>
      </rPr>
      <t>4. Verify the "Enable Banner" box is selected.</t>
    </r>
    <r>
      <rPr>
        <sz val="11"/>
        <color rgb="FF000000"/>
        <rFont val="Calibri"/>
      </rPr>
      <t xml:space="preserve">
</t>
    </r>
    <r>
      <rPr>
        <sz val="11"/>
        <color rgb="FF000000"/>
        <rFont val="Calibri"/>
      </rPr>
      <t>If the "Enable Banner" box is not checked, this is a finding.</t>
    </r>
    <r>
      <rPr>
        <sz val="11"/>
        <color rgb="FF000000"/>
        <rFont val="Calibri"/>
      </rPr>
      <t xml:space="preserve">
</t>
    </r>
    <r>
      <rPr>
        <sz val="11"/>
        <color rgb="FF000000"/>
        <rFont val="Calibri"/>
      </rPr>
      <t>Confirm the Nutanix AOS Prism WebUI is set to display the Standard Mandatory DOD Notice and Consent Banner.</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the gear icon in the upper-right corner.</t>
    </r>
    <r>
      <rPr>
        <sz val="11"/>
        <color rgb="FF000000"/>
        <rFont val="Calibri"/>
      </rPr>
      <t xml:space="preserve">
</t>
    </r>
    <r>
      <rPr>
        <sz val="11"/>
        <color rgb="FF000000"/>
        <rFont val="Calibri"/>
      </rPr>
      <t>3. Navigate to the "Welcome Banner" and enter the following text exactly as presented below.</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You are accessing a U.S. Government (USG) Information System (IS) that is provided for USG-authorized use only. By using this IS (which includes any device attached to this IS), you consent to the following conditions:</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Welcome Banner is not configured with the Standard Mandatory DOD Notice and Consent Banner, this is a finding.</t>
    </r>
  </si>
  <si>
    <t>V-279423</t>
  </si>
  <si>
    <r>
      <rPr>
        <sz val="11"/>
        <rFont val="Calibri"/>
      </rPr>
      <t>Nutanix AOS must protect against an individual (or process acting on behalf of an individual) falsely denying having performed organization-defined actions to be covered by nonrepudiation.</t>
    </r>
  </si>
  <si>
    <r>
      <rPr>
        <sz val="11"/>
        <color rgb="FF000000"/>
        <rFont val="Calibri"/>
      </rPr>
      <t xml:space="preserve">Configure the Nutanix VM application server Prism Element WebUI to require client authentication. </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the gear in the upper-right corner and navigate to "Authentication".</t>
    </r>
    <r>
      <rPr>
        <sz val="11"/>
        <color rgb="FF000000"/>
        <rFont val="Calibri"/>
      </rPr>
      <t xml:space="preserve">
</t>
    </r>
    <r>
      <rPr>
        <sz val="11"/>
        <color rgb="FF000000"/>
        <rFont val="Calibri"/>
      </rPr>
      <t>3. Click the "Client" tab.</t>
    </r>
    <r>
      <rPr>
        <sz val="11"/>
        <color rgb="FF000000"/>
        <rFont val="Calibri"/>
      </rPr>
      <t xml:space="preserve">
</t>
    </r>
    <r>
      <rPr>
        <sz val="11"/>
        <color rgb="FF000000"/>
        <rFont val="Calibri"/>
      </rPr>
      <t>4. Select the "Configure Client Chain Certificate" check box.</t>
    </r>
    <r>
      <rPr>
        <sz val="11"/>
        <color rgb="FF000000"/>
        <rFont val="Calibri"/>
      </rPr>
      <t xml:space="preserve">
</t>
    </r>
    <r>
      <rPr>
        <sz val="11"/>
        <color rgb="FF000000"/>
        <rFont val="Calibri"/>
      </rPr>
      <t>5. Click the "Choose File" button, browse to and select a client chain certificate to upload, and then click the "Open" button to upload the certificate.</t>
    </r>
    <r>
      <rPr>
        <sz val="11"/>
        <color rgb="FF000000"/>
        <rFont val="Calibri"/>
      </rPr>
      <t xml:space="preserve">
</t>
    </r>
    <r>
      <rPr>
        <sz val="11"/>
        <color rgb="FF000000"/>
        <rFont val="Calibri"/>
      </rPr>
      <t>6. Click "Enable Client Authentication".</t>
    </r>
  </si>
  <si>
    <r>
      <rPr>
        <sz val="11"/>
        <color rgb="FF000000"/>
        <rFont val="Calibri"/>
      </rPr>
      <t xml:space="preserve">Nonrepudiation of actions taken is required to maintain application integrity. Examples of actions include creating information, sending a message, approving information (e.g., indicating concurrence or signing a contract), and receiving a message. </t>
    </r>
    <r>
      <rPr>
        <sz val="11"/>
        <color rgb="FF000000"/>
        <rFont val="Calibri"/>
      </rPr>
      <t xml:space="preserve">
</t>
    </r>
    <r>
      <rPr>
        <sz val="11"/>
        <color rgb="FF000000"/>
        <rFont val="Calibri"/>
      </rPr>
      <t xml:space="preserve">Nonrepudiation protects individuals against later claims by an author of not having authored a particular document, a sender of not having transmitted a message, a receiver of not having received a message, or a signatory of not having signed a document. </t>
    </r>
    <r>
      <rPr>
        <sz val="11"/>
        <color rgb="FF000000"/>
        <rFont val="Calibri"/>
      </rPr>
      <t xml:space="preserve">
</t>
    </r>
    <r>
      <rPr>
        <sz val="11"/>
        <color rgb="FF000000"/>
        <rFont val="Calibri"/>
      </rPr>
      <t>Typical application server actions requiring nonrepudiation will be related to application deployment among developers/users and administrative actions taken by admin personnel.</t>
    </r>
  </si>
  <si>
    <r>
      <rPr>
        <sz val="11"/>
        <color rgb="FF000000"/>
        <rFont val="Calibri"/>
      </rPr>
      <t>Confirm the Nutanix VM application server Prism Element WebUI requires client authentication.</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the gear icon in the upper-right corner.</t>
    </r>
    <r>
      <rPr>
        <sz val="11"/>
        <color rgb="FF000000"/>
        <rFont val="Calibri"/>
      </rPr>
      <t xml:space="preserve">
</t>
    </r>
    <r>
      <rPr>
        <sz val="11"/>
        <color rgb="FF000000"/>
        <rFont val="Calibri"/>
      </rPr>
      <t>3. Navigate to the "Authentication" section.</t>
    </r>
    <r>
      <rPr>
        <sz val="11"/>
        <color rgb="FF000000"/>
        <rFont val="Calibri"/>
      </rPr>
      <t xml:space="preserve">
</t>
    </r>
    <r>
      <rPr>
        <sz val="11"/>
        <color rgb="FF000000"/>
        <rFont val="Calibri"/>
      </rPr>
      <t>4. Click the "Client" tab.</t>
    </r>
    <r>
      <rPr>
        <sz val="11"/>
        <color rgb="FF000000"/>
        <rFont val="Calibri"/>
      </rPr>
      <t xml:space="preserve">
</t>
    </r>
    <r>
      <rPr>
        <sz val="11"/>
        <color rgb="FF000000"/>
        <rFont val="Calibri"/>
      </rPr>
      <t>5. Verify "Client Authentication" is enabled.</t>
    </r>
    <r>
      <rPr>
        <sz val="11"/>
        <color rgb="FF000000"/>
        <rFont val="Calibri"/>
      </rPr>
      <t xml:space="preserve">
</t>
    </r>
    <r>
      <rPr>
        <sz val="11"/>
        <color rgb="FF000000"/>
        <rFont val="Calibri"/>
      </rPr>
      <t>If Client Authentication (CAC Auth) is not enabled, this is a finding.</t>
    </r>
  </si>
  <si>
    <t>V-279424</t>
  </si>
  <si>
    <r>
      <rPr>
        <sz val="11"/>
        <rFont val="Calibri"/>
      </rPr>
      <t>Nutanix AOS must off-load log records onto a different system or media from the system being logged.</t>
    </r>
  </si>
  <si>
    <r>
      <rPr>
        <sz val="11"/>
        <color rgb="FF000000"/>
        <rFont val="Calibri"/>
      </rPr>
      <t>Configure the Nutanix VM application server to off-load log records onto a different system by running the following command:</t>
    </r>
    <r>
      <rPr>
        <sz val="11"/>
        <color rgb="FF000000"/>
        <rFont val="Calibri"/>
      </rPr>
      <t xml:space="preserve">
</t>
    </r>
    <r>
      <rPr>
        <sz val="11"/>
        <color rgb="FF000000"/>
        <rFont val="Calibri"/>
      </rPr>
      <t>$ ncli rsyslog-config add-server name=&lt;remote_server_name&gt; relp-enabled=&lt;true | false&gt; ip-address=&lt;remote_ip_address&gt; port=&lt;port_num&gt; network-protocol=&lt;tcp | udp&gt;</t>
    </r>
  </si>
  <si>
    <r>
      <rPr>
        <sz val="11"/>
        <color rgb="FF000000"/>
        <rFont val="Calibri"/>
      </rPr>
      <t>Information system logging capability is critical for accurate forensic analysis. Log record content that may be necessary to satisfy the requirement of this control includes, but is not limited to, time stamps, source and destination IP addresses, user/process identifiers, event descriptions, application-specific events, success/fail indications, filenames involved, access control or flow control rules invoked.</t>
    </r>
    <r>
      <rPr>
        <sz val="11"/>
        <color rgb="FF000000"/>
        <rFont val="Calibri"/>
      </rPr>
      <t xml:space="preserve">
</t>
    </r>
    <r>
      <rPr>
        <sz val="11"/>
        <color rgb="FF000000"/>
        <rFont val="Calibri"/>
      </rPr>
      <t>Off-loading is a common process in information systems with limited log storage capacity.</t>
    </r>
    <r>
      <rPr>
        <sz val="11"/>
        <color rgb="FF000000"/>
        <rFont val="Calibri"/>
      </rPr>
      <t xml:space="preserve">
</t>
    </r>
    <r>
      <rPr>
        <sz val="11"/>
        <color rgb="FF000000"/>
        <rFont val="Calibri"/>
      </rPr>
      <t>Centralized management of log records provides for efficiency in maintenance and management of records, as well as the backup and archiving of those records. Application servers and their related components are required to off-load log records onto a different system or media than the system being logged.</t>
    </r>
    <r>
      <rPr>
        <sz val="11"/>
        <color rgb="FF000000"/>
        <rFont val="Calibri"/>
      </rPr>
      <t xml:space="preserve">
</t>
    </r>
    <r>
      <rPr>
        <sz val="11"/>
        <color rgb="FF000000"/>
        <rFont val="Calibri"/>
      </rPr>
      <t>Satisfies: SRG-APP-000358-AS-000064, SRG-APP-000515-AS-000203</t>
    </r>
  </si>
  <si>
    <r>
      <rPr>
        <sz val="11"/>
        <color rgb="FF000000"/>
        <rFont val="Calibri"/>
      </rPr>
      <t xml:space="preserve">Confirm the Nutanix VM application server is configured to off-load log records onto a different system. </t>
    </r>
    <r>
      <rPr>
        <sz val="11"/>
        <color rgb="FF000000"/>
        <rFont val="Calibri"/>
      </rPr>
      <t xml:space="preserve">
</t>
    </r>
    <r>
      <rPr>
        <sz val="11"/>
        <color rgb="FF000000"/>
        <rFont val="Calibri"/>
      </rPr>
      <t>$ ncli rsyslog-config ls-servers</t>
    </r>
    <r>
      <rPr>
        <sz val="11"/>
        <color rgb="FF000000"/>
        <rFont val="Calibri"/>
      </rPr>
      <t xml:space="preserve">
</t>
    </r>
    <r>
      <rPr>
        <sz val="11"/>
        <color rgb="FF000000"/>
        <rFont val="Calibri"/>
      </rPr>
      <t>If no remote syslog servers are defined, this is a finding.</t>
    </r>
  </si>
  <si>
    <t>V-279425</t>
  </si>
  <si>
    <r>
      <rPr>
        <sz val="11"/>
        <rFont val="Calibri"/>
      </rPr>
      <t>Nutanix Cluster Check (NCC) must be configured to provide alerts to the system administrator (SA) and information system security officer (ISSO), immediately when audit storage reaches 75 percent capacity.</t>
    </r>
  </si>
  <si>
    <r>
      <rPr>
        <sz val="11"/>
        <color rgb="FF000000"/>
        <rFont val="Calibri"/>
      </rPr>
      <t>Enable the NCC "CVM DISK | System Audit Volume Usage", set the threshold values, and verify an alert is sent when the disk capacity reaches or exceeds 75 percent.</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Select "Health" from the navigation drop-down.</t>
    </r>
    <r>
      <rPr>
        <sz val="11"/>
        <color rgb="FF000000"/>
        <rFont val="Calibri"/>
      </rPr>
      <t xml:space="preserve">
</t>
    </r>
    <r>
      <rPr>
        <sz val="11"/>
        <color rgb="FF000000"/>
        <rFont val="Calibri"/>
      </rPr>
      <t>3. Select Actions &gt;&gt; Manage Checks.</t>
    </r>
    <r>
      <rPr>
        <sz val="11"/>
        <color rgb="FF000000"/>
        <rFont val="Calibri"/>
      </rPr>
      <t xml:space="preserve">
</t>
    </r>
    <r>
      <rPr>
        <sz val="11"/>
        <color rgb="FF000000"/>
        <rFont val="Calibri"/>
      </rPr>
      <t>4. Scroll to :CVM | Disk" section, then select "System Audit Volume Usage".</t>
    </r>
    <r>
      <rPr>
        <sz val="11"/>
        <color rgb="FF000000"/>
        <rFont val="Calibri"/>
      </rPr>
      <t xml:space="preserve">
</t>
    </r>
    <r>
      <rPr>
        <sz val="11"/>
        <color rgb="FF000000"/>
        <rFont val="Calibri"/>
      </rPr>
      <t>5. If check is disabled, click to enable the check.</t>
    </r>
    <r>
      <rPr>
        <sz val="11"/>
        <color rgb="FF000000"/>
        <rFont val="Calibri"/>
      </rPr>
      <t xml:space="preserve">
</t>
    </r>
    <r>
      <rPr>
        <sz val="11"/>
        <color rgb="FF000000"/>
        <rFont val="Calibri"/>
      </rPr>
      <t>6. Select "Alert Policy", then set the values for "Warning" and "Critical" thresholds to 75 percent and click "Save".</t>
    </r>
    <r>
      <rPr>
        <sz val="11"/>
        <color rgb="FF000000"/>
        <rFont val="Calibri"/>
      </rPr>
      <t xml:space="preserve">
</t>
    </r>
    <r>
      <rPr>
        <sz val="11"/>
        <color rgb="FF000000"/>
        <rFont val="Calibri"/>
      </rPr>
      <t>Configure NCC within Prism Element to send an alert and emails for ISSO and SA.</t>
    </r>
    <r>
      <rPr>
        <sz val="11"/>
        <color rgb="FF000000"/>
        <rFont val="Calibri"/>
      </rPr>
      <t xml:space="preserve">
</t>
    </r>
    <r>
      <rPr>
        <sz val="11"/>
        <color rgb="FF000000"/>
        <rFont val="Calibri"/>
      </rPr>
      <t>1. On the Actions tab, select "Set NCC Frequency".</t>
    </r>
    <r>
      <rPr>
        <sz val="11"/>
        <color rgb="FF000000"/>
        <rFont val="Calibri"/>
      </rPr>
      <t xml:space="preserve">
</t>
    </r>
    <r>
      <rPr>
        <sz val="11"/>
        <color rgb="FF000000"/>
        <rFont val="Calibri"/>
      </rPr>
      <t>2. Enter frequency timeframe.</t>
    </r>
    <r>
      <rPr>
        <sz val="11"/>
        <color rgb="FF000000"/>
        <rFont val="Calibri"/>
      </rPr>
      <t xml:space="preserve">
</t>
    </r>
    <r>
      <rPr>
        <sz val="11"/>
        <color rgb="FF000000"/>
        <rFont val="Calibri"/>
      </rPr>
      <t>3. Enter recipient email address(es).</t>
    </r>
  </si>
  <si>
    <r>
      <rPr>
        <sz val="11"/>
        <color rgb="FF000000"/>
        <rFont val="Calibri"/>
      </rPr>
      <t>It is critical for the appropriate personnel to be aware if a system is at risk of failing to process logs. Log processing failures include software/hardware errors, failures in the log capturing mechanisms, and log storage capacity being reached or exceeded. Notification of the storage condition will allow administrators to take actions so that logs are not lost. This requirement can be met by configuring the application server to use a dedicated logging tool that meets this requirement.</t>
    </r>
    <r>
      <rPr>
        <sz val="11"/>
        <color rgb="FF000000"/>
        <rFont val="Calibri"/>
      </rPr>
      <t xml:space="preserve">
</t>
    </r>
    <r>
      <rPr>
        <sz val="11"/>
        <color rgb="FF000000"/>
        <rFont val="Calibri"/>
      </rPr>
      <t>Satisfies: SRG-APP-000359-AS-000065, SRG-APP-000360-AS-000066, SRG-APP-000108-AS-000067</t>
    </r>
  </si>
  <si>
    <r>
      <rPr>
        <sz val="11"/>
        <color rgb="FF000000"/>
        <rFont val="Calibri"/>
      </rPr>
      <t>Confirm the NCC "CVM DISK | System Audit Volume Usage" is enabled and an alert is sent when the disk capacity reaches or exceeds 75 percent.</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Select "Health dashboard" from the navigation drop-down.</t>
    </r>
    <r>
      <rPr>
        <sz val="11"/>
        <color rgb="FF000000"/>
        <rFont val="Calibri"/>
      </rPr>
      <t xml:space="preserve">
</t>
    </r>
    <r>
      <rPr>
        <sz val="11"/>
        <color rgb="FF000000"/>
        <rFont val="Calibri"/>
      </rPr>
      <t>3. Select Actions &gt;&gt; Manage Checks.</t>
    </r>
    <r>
      <rPr>
        <sz val="11"/>
        <color rgb="FF000000"/>
        <rFont val="Calibri"/>
      </rPr>
      <t xml:space="preserve">
</t>
    </r>
    <r>
      <rPr>
        <sz val="11"/>
        <color rgb="FF000000"/>
        <rFont val="Calibri"/>
      </rPr>
      <t>4. Scroll to CVM | Disk section, and then select "System Audit Volume Usage".</t>
    </r>
    <r>
      <rPr>
        <sz val="11"/>
        <color rgb="FF000000"/>
        <rFont val="Calibri"/>
      </rPr>
      <t xml:space="preserve">
</t>
    </r>
    <r>
      <rPr>
        <sz val="11"/>
        <color rgb="FF000000"/>
        <rFont val="Calibri"/>
      </rPr>
      <t>5. Validate the Alert Policy settings for "Warning and Critical" are set to 75 percent.</t>
    </r>
    <r>
      <rPr>
        <sz val="11"/>
        <color rgb="FF000000"/>
        <rFont val="Calibri"/>
      </rPr>
      <t xml:space="preserve">
</t>
    </r>
    <r>
      <rPr>
        <sz val="11"/>
        <color rgb="FF000000"/>
        <rFont val="Calibri"/>
      </rPr>
      <t>Confirm Nutanix AOS is set to send SMTP alerts to the email address(es) for the ISSO and SA, at a minimum.</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Select the "Health" dashboard.</t>
    </r>
    <r>
      <rPr>
        <sz val="11"/>
        <color rgb="FF000000"/>
        <rFont val="Calibri"/>
      </rPr>
      <t xml:space="preserve">
</t>
    </r>
    <r>
      <rPr>
        <sz val="11"/>
        <color rgb="FF000000"/>
        <rFont val="Calibri"/>
      </rPr>
      <t>3. On the "Actions" tab, review the setting for "Set NCC Frequency".</t>
    </r>
    <r>
      <rPr>
        <sz val="11"/>
        <color rgb="FF000000"/>
        <rFont val="Calibri"/>
      </rPr>
      <t xml:space="preserve">
</t>
    </r>
    <r>
      <rPr>
        <sz val="11"/>
        <color rgb="FF000000"/>
        <rFont val="Calibri"/>
      </rPr>
      <t>If NCC alert settings are not configured as required, this is a finding.</t>
    </r>
  </si>
  <si>
    <t>V-279426</t>
  </si>
  <si>
    <r>
      <rPr>
        <sz val="11"/>
        <rFont val="Calibri"/>
      </rPr>
      <t>Nutanix AOS must use internal system clocks to generate time stamps for log records.</t>
    </r>
  </si>
  <si>
    <r>
      <rPr>
        <sz val="11"/>
        <color rgb="FF000000"/>
        <rFont val="Calibri"/>
      </rPr>
      <t>Configure Prism Element to use organization-identified authoritative time sources.</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Select the gear icon in upper-right corner.</t>
    </r>
    <r>
      <rPr>
        <sz val="11"/>
        <color rgb="FF000000"/>
        <rFont val="Calibri"/>
      </rPr>
      <t xml:space="preserve">
</t>
    </r>
    <r>
      <rPr>
        <sz val="11"/>
        <color rgb="FF000000"/>
        <rFont val="Calibri"/>
      </rPr>
      <t>3. Select "NTP Servers" from the left navigation pane.</t>
    </r>
    <r>
      <rPr>
        <sz val="11"/>
        <color rgb="FF000000"/>
        <rFont val="Calibri"/>
      </rPr>
      <t xml:space="preserve">
</t>
    </r>
    <r>
      <rPr>
        <sz val="11"/>
        <color rgb="FF000000"/>
        <rFont val="Calibri"/>
      </rPr>
      <t>4. Enter authoritative time sources, then click "Add". Multiple time sources can be added.</t>
    </r>
  </si>
  <si>
    <r>
      <rPr>
        <sz val="11"/>
        <color rgb="FF000000"/>
        <rFont val="Calibri"/>
      </rPr>
      <t>Without using an approved and synchronized time source on the systems, events cannot be accurately correlated and analyzed to determine what is transpiring within the application server.</t>
    </r>
    <r>
      <rPr>
        <sz val="11"/>
        <color rgb="FF000000"/>
        <rFont val="Calibri"/>
      </rPr>
      <t xml:space="preserve">
</t>
    </r>
    <r>
      <rPr>
        <sz val="11"/>
        <color rgb="FF000000"/>
        <rFont val="Calibri"/>
      </rPr>
      <t xml:space="preserve">If an event has been triggered on the network and the application server is not configured with the correct time, the event may be seen as insignificant, when in reality the events are related and may have a larger impact across the network. Synchronization of system clocks is needed to correctly correlate the timing of events that occur across multiple systems. Determining the correct time a particular event occurred on a system, via time stamps, is critical when conducting forensic analysis and investigating system events. </t>
    </r>
    <r>
      <rPr>
        <sz val="11"/>
        <color rgb="FF000000"/>
        <rFont val="Calibri"/>
      </rPr>
      <t xml:space="preserve">
</t>
    </r>
    <r>
      <rPr>
        <sz val="11"/>
        <color rgb="FF000000"/>
        <rFont val="Calibri"/>
      </rPr>
      <t>Application servers must use the internal system clock when generating time stamps and log records.</t>
    </r>
  </si>
  <si>
    <r>
      <rPr>
        <sz val="11"/>
        <color rgb="FF000000"/>
        <rFont val="Calibri"/>
      </rPr>
      <t>Confirm Prism Element is set to use an authoritative time source to generate time stamps for log records.</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Select the gear icon in upper-right corner.</t>
    </r>
    <r>
      <rPr>
        <sz val="11"/>
        <color rgb="FF000000"/>
        <rFont val="Calibri"/>
      </rPr>
      <t xml:space="preserve">
</t>
    </r>
    <r>
      <rPr>
        <sz val="11"/>
        <color rgb="FF000000"/>
        <rFont val="Calibri"/>
      </rPr>
      <t>3. Select "NTP Servers" from the left navigation pane.</t>
    </r>
    <r>
      <rPr>
        <sz val="11"/>
        <color rgb="FF000000"/>
        <rFont val="Calibri"/>
      </rPr>
      <t xml:space="preserve">
</t>
    </r>
    <r>
      <rPr>
        <sz val="11"/>
        <color rgb="FF000000"/>
        <rFont val="Calibri"/>
      </rPr>
      <t>If no authoritative time sources are listed, this is a finding.</t>
    </r>
  </si>
  <si>
    <t>V-279427</t>
  </si>
  <si>
    <r>
      <rPr>
        <sz val="11"/>
        <rFont val="Calibri"/>
      </rPr>
      <t>Nutanix AOS must be configured to protect the application server log files from unauthorized access.</t>
    </r>
  </si>
  <si>
    <r>
      <rPr>
        <sz val="11"/>
        <color rgb="FF000000"/>
        <rFont val="Calibri"/>
      </rPr>
      <t>Configure the Nutanix VM application server Prism Element log file permissions.</t>
    </r>
    <r>
      <rPr>
        <sz val="11"/>
        <color rgb="FF000000"/>
        <rFont val="Calibri"/>
      </rPr>
      <t xml:space="preserve">
</t>
    </r>
    <r>
      <rPr>
        <sz val="11"/>
        <color rgb="FF000000"/>
        <rFont val="Calibri"/>
      </rPr>
      <t>1. Run the following command:</t>
    </r>
    <r>
      <rPr>
        <sz val="11"/>
        <color rgb="FF000000"/>
        <rFont val="Calibri"/>
      </rPr>
      <t xml:space="preserve">
</t>
    </r>
    <r>
      <rPr>
        <sz val="11"/>
        <color rgb="FF000000"/>
        <rFont val="Calibri"/>
      </rPr>
      <t>$ sudo salt-call state.sls security/CVM/interactivenutanixCVM</t>
    </r>
    <r>
      <rPr>
        <sz val="11"/>
        <color rgb="FF000000"/>
        <rFont val="Calibri"/>
      </rPr>
      <t xml:space="preserve">
</t>
    </r>
    <r>
      <rPr>
        <sz val="11"/>
        <color rgb="FF000000"/>
        <rFont val="Calibri"/>
      </rPr>
      <t>2. For Prism Central, run the following command:</t>
    </r>
    <r>
      <rPr>
        <sz val="11"/>
        <color rgb="FF000000"/>
        <rFont val="Calibri"/>
      </rPr>
      <t xml:space="preserve">
</t>
    </r>
    <r>
      <rPr>
        <sz val="11"/>
        <color rgb="FF000000"/>
        <rFont val="Calibri"/>
      </rPr>
      <t>$ sudo salt-call state.sls security/PCVM/interactivenutanixPCVM</t>
    </r>
    <r>
      <rPr>
        <sz val="11"/>
        <color rgb="FF000000"/>
        <rFont val="Calibri"/>
      </rPr>
      <t xml:space="preserve">
</t>
    </r>
    <r>
      <rPr>
        <sz val="11"/>
        <color rgb="FF000000"/>
        <rFont val="Calibri"/>
      </rPr>
      <t>3. For Files, run the following command:</t>
    </r>
    <r>
      <rPr>
        <sz val="11"/>
        <color rgb="FF000000"/>
        <rFont val="Calibri"/>
      </rPr>
      <t xml:space="preserve">
</t>
    </r>
    <r>
      <rPr>
        <sz val="11"/>
        <color rgb="FF000000"/>
        <rFont val="Calibri"/>
      </rPr>
      <t>$ sudo salt-call state.sls security/AFS/interactivenutanixAFS</t>
    </r>
  </si>
  <si>
    <r>
      <rPr>
        <sz val="11"/>
        <color rgb="FF000000"/>
        <rFont val="Calibri"/>
      </rPr>
      <t>If log data is compromised, then competent forensic analysis and discovery of the true source of potentially malicious system activity is difficult, if not impossible, to achieve. In addition, access to log records provides information an attacker could potentially use to their advantage.</t>
    </r>
    <r>
      <rPr>
        <sz val="11"/>
        <color rgb="FF000000"/>
        <rFont val="Calibri"/>
      </rPr>
      <t xml:space="preserve">
</t>
    </r>
    <r>
      <rPr>
        <sz val="11"/>
        <color rgb="FF000000"/>
        <rFont val="Calibri"/>
      </rPr>
      <t>Application servers contain admin interfaces that allow reading and manipulation of log records. Therefore, these interfaces should not allow unfettered access to those records. Application servers also write log data to log files which are stored on the OS, so appropriate file permissions must also be used to restrict access.</t>
    </r>
    <r>
      <rPr>
        <sz val="11"/>
        <color rgb="FF000000"/>
        <rFont val="Calibri"/>
      </rPr>
      <t xml:space="preserve">
</t>
    </r>
    <r>
      <rPr>
        <sz val="11"/>
        <color rgb="FF000000"/>
        <rFont val="Calibri"/>
      </rPr>
      <t>Log information includes all information (e.g., log records, log settings, transaction logs, and log reports) needed to successfully log information system activity. Application servers must protect log information from unauthorized read access.</t>
    </r>
    <r>
      <rPr>
        <sz val="11"/>
        <color rgb="FF000000"/>
        <rFont val="Calibri"/>
      </rPr>
      <t xml:space="preserve">
</t>
    </r>
    <r>
      <rPr>
        <sz val="11"/>
        <color rgb="FF000000"/>
        <rFont val="Calibri"/>
      </rPr>
      <t>Satisfies: SRG-APP-000118-AS-000078, SRG-APP-000119-AS-000079, SRG-APP-000120-AS-000080</t>
    </r>
  </si>
  <si>
    <r>
      <rPr>
        <sz val="11"/>
        <color rgb="FF000000"/>
        <rFont val="Calibri"/>
      </rPr>
      <t>Confirm the Nutanix VM application server log files are protected from unauthorized read access.</t>
    </r>
    <r>
      <rPr>
        <sz val="11"/>
        <color rgb="FF000000"/>
        <rFont val="Calibri"/>
      </rPr>
      <t xml:space="preserve">
</t>
    </r>
    <r>
      <rPr>
        <sz val="11"/>
        <color rgb="FF000000"/>
        <rFont val="Calibri"/>
      </rPr>
      <t>The Nutanix AOS log files are owned by the Nutanix user and have a file permission of "640".</t>
    </r>
    <r>
      <rPr>
        <sz val="11"/>
        <color rgb="FF000000"/>
        <rFont val="Calibri"/>
      </rPr>
      <t xml:space="preserve">
</t>
    </r>
    <r>
      <rPr>
        <sz val="11"/>
        <color rgb="FF000000"/>
        <rFont val="Calibri"/>
      </rPr>
      <t>1. Identify the actual file name by looking at alert_manager.INFO, which is a symlink for the actual rotating file name.</t>
    </r>
    <r>
      <rPr>
        <sz val="11"/>
        <color rgb="FF000000"/>
        <rFont val="Calibri"/>
      </rPr>
      <t xml:space="preserve">
</t>
    </r>
    <r>
      <rPr>
        <sz val="11"/>
        <color rgb="FF000000"/>
        <rFont val="Calibri"/>
      </rPr>
      <t xml:space="preserve">$ sudo ls -al /home/nutanix/data/logs/alert_manager.INFO </t>
    </r>
    <r>
      <rPr>
        <sz val="11"/>
        <color rgb="FF000000"/>
        <rFont val="Calibri"/>
      </rPr>
      <t xml:space="preserve">
</t>
    </r>
    <r>
      <rPr>
        <sz val="11"/>
        <color rgb="FF000000"/>
        <rFont val="Calibri"/>
      </rPr>
      <t>lrwxrwxrwx. 1 nutanix nutanix 75 Nov  1 17:50 /home/nutanix/data/logs/alert_manager.INFO -&gt; alert_manager.ntnx-&lt;CVM_NAME&gt;.nutanix.log.INFO.&lt;LOG_NUMBER&gt;</t>
    </r>
    <r>
      <rPr>
        <sz val="11"/>
        <color rgb="FF000000"/>
        <rFont val="Calibri"/>
      </rPr>
      <t xml:space="preserve">
</t>
    </r>
    <r>
      <rPr>
        <sz val="11"/>
        <color rgb="FF000000"/>
        <rFont val="Calibri"/>
      </rPr>
      <t>2. Execute a stat command on the actual application server log file name.</t>
    </r>
    <r>
      <rPr>
        <sz val="11"/>
        <color rgb="FF000000"/>
        <rFont val="Calibri"/>
      </rPr>
      <t xml:space="preserve">
</t>
    </r>
    <r>
      <rPr>
        <sz val="11"/>
        <color rgb="FF000000"/>
        <rFont val="Calibri"/>
      </rPr>
      <t>$ sudo stat -c "%a %n" /home/nutanix/data/logs/alert_manager.ntnx-&lt;CVM_NAME&gt;.nutanix.log.INFO.&lt;LOG_NUMBER&gt;</t>
    </r>
    <r>
      <rPr>
        <sz val="11"/>
        <color rgb="FF000000"/>
        <rFont val="Calibri"/>
      </rPr>
      <t xml:space="preserve">
</t>
    </r>
    <r>
      <rPr>
        <sz val="11"/>
        <color rgb="FF000000"/>
        <rFont val="Calibri"/>
      </rPr>
      <t>640  /home/nutanix/data/logs/alert_manager.ntnx&lt;CVM_NAME&gt;.nutanix.log.INFO.&lt;LOG_NUMBER&gt;</t>
    </r>
    <r>
      <rPr>
        <sz val="11"/>
        <color rgb="FF000000"/>
        <rFont val="Calibri"/>
      </rPr>
      <t xml:space="preserve">
</t>
    </r>
    <r>
      <rPr>
        <sz val="11"/>
        <color rgb="FF000000"/>
        <rFont val="Calibri"/>
      </rPr>
      <t>If the output of the actual log file name is not 640, this is a finding.</t>
    </r>
  </si>
  <si>
    <t>V-279430</t>
  </si>
  <si>
    <r>
      <rPr>
        <sz val="11"/>
        <rFont val="Calibri"/>
      </rPr>
      <t>Nutanix AOS must configure the Nutanix Cluster Check (NCC) to alert the information system security officer (ISSO)/information system security manager (ISSM) or designated personnel, at a minimum.</t>
    </r>
  </si>
  <si>
    <r>
      <rPr>
        <sz val="11"/>
        <color rgb="FF000000"/>
        <rFont val="Calibri"/>
      </rPr>
      <t>Configure the NCC to alert the ISSO/ISSM or designated personnel, at a minimum. The site can define a frequency that meets their needs.</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Select "Health dashboard".</t>
    </r>
    <r>
      <rPr>
        <sz val="11"/>
        <color rgb="FF000000"/>
        <rFont val="Calibri"/>
      </rPr>
      <t xml:space="preserve">
</t>
    </r>
    <r>
      <rPr>
        <sz val="11"/>
        <color rgb="FF000000"/>
        <rFont val="Calibri"/>
      </rPr>
      <t>3. In the "Actions" tab, select "Set NCC Frequency".</t>
    </r>
    <r>
      <rPr>
        <sz val="11"/>
        <color rgb="FF000000"/>
        <rFont val="Calibri"/>
      </rPr>
      <t xml:space="preserve">
</t>
    </r>
    <r>
      <rPr>
        <sz val="11"/>
        <color rgb="FF000000"/>
        <rFont val="Calibri"/>
      </rPr>
      <t>4. Enter frequency timeframe.</t>
    </r>
    <r>
      <rPr>
        <sz val="11"/>
        <color rgb="FF000000"/>
        <rFont val="Calibri"/>
      </rPr>
      <t xml:space="preserve">
</t>
    </r>
    <r>
      <rPr>
        <sz val="11"/>
        <color rgb="FF000000"/>
        <rFont val="Calibri"/>
      </rPr>
      <t>5. Enter recipient email address(es).</t>
    </r>
  </si>
  <si>
    <r>
      <rPr>
        <sz val="11"/>
        <color rgb="FF000000"/>
        <rFont val="Calibri"/>
      </rPr>
      <t>NCC is a diagnostic framework designed to ensure the health and stability of Nutanix clusters. It consists of a collection of scripts and tools that perform automated checks to identify potential issues in the cluster's configuration, performance, and overall health. Users can run all checks or select specific ones based on their needs. NCC is an essential tool for maintaining the health and reliability of Nutanix environments, providing both automated diagnostics and actionable insights for administrators.</t>
    </r>
    <r>
      <rPr>
        <sz val="11"/>
        <color rgb="FF000000"/>
        <rFont val="Calibri"/>
      </rPr>
      <t xml:space="preserve">
</t>
    </r>
    <r>
      <rPr>
        <sz val="11"/>
        <color rgb="FF000000"/>
        <rFont val="Calibri"/>
      </rPr>
      <t>NCC is an essential tool for maintaining the health and reliability of Nutanix environments, providing both automated diagnostics and actionable insights for administrators.</t>
    </r>
    <r>
      <rPr>
        <sz val="11"/>
        <color rgb="FF000000"/>
        <rFont val="Calibri"/>
      </rPr>
      <t xml:space="preserve">
</t>
    </r>
    <r>
      <rPr>
        <sz val="11"/>
        <color rgb="FF000000"/>
        <rFont val="Calibri"/>
      </rPr>
      <t>However, the information contained in the report is sensitive and the report should be appropriately identified personnel.</t>
    </r>
  </si>
  <si>
    <r>
      <rPr>
        <sz val="11"/>
        <color rgb="FF000000"/>
        <rFont val="Calibri"/>
      </rPr>
      <t>Verify the Nutanix NCC is set to send SMTP send alerts to the ISSO/ISSM (or designated personnel), at a minimum. The site can define a frequency that meets their needs.</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Select "Health dashboard".</t>
    </r>
    <r>
      <rPr>
        <sz val="11"/>
        <color rgb="FF000000"/>
        <rFont val="Calibri"/>
      </rPr>
      <t xml:space="preserve">
</t>
    </r>
    <r>
      <rPr>
        <sz val="11"/>
        <color rgb="FF000000"/>
        <rFont val="Calibri"/>
      </rPr>
      <t>3. In the "Actions" tab, select "Set NCC Frequency".</t>
    </r>
    <r>
      <rPr>
        <sz val="11"/>
        <color rgb="FF000000"/>
        <rFont val="Calibri"/>
      </rPr>
      <t xml:space="preserve">
</t>
    </r>
    <r>
      <rPr>
        <sz val="11"/>
        <color rgb="FF000000"/>
        <rFont val="Calibri"/>
      </rPr>
      <t>If the organization-defined recipient(s) are not configured for the NCC, this is a finding.</t>
    </r>
  </si>
  <si>
    <t>V-279431</t>
  </si>
  <si>
    <r>
      <rPr>
        <sz val="11"/>
        <rFont val="Calibri"/>
      </rPr>
      <t>Nutanix AOS must enforce access restrictions associated with changes to configuration and software libraries.</t>
    </r>
  </si>
  <si>
    <r>
      <rPr>
        <sz val="11"/>
        <color rgb="FF000000"/>
        <rFont val="Calibri"/>
      </rPr>
      <t>Configure the Nutanix VM application server Prism Element to use RBAC with an organization-approved directory (AD, LDAP).</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Select the gear icon in the top-right corner.</t>
    </r>
    <r>
      <rPr>
        <sz val="11"/>
        <color rgb="FF000000"/>
        <rFont val="Calibri"/>
      </rPr>
      <t xml:space="preserve">
</t>
    </r>
    <r>
      <rPr>
        <sz val="11"/>
        <color rgb="FF000000"/>
        <rFont val="Calibri"/>
      </rPr>
      <t>3. Select "Authentication" from the left navigation pane.</t>
    </r>
    <r>
      <rPr>
        <sz val="11"/>
        <color rgb="FF000000"/>
        <rFont val="Calibri"/>
      </rPr>
      <t xml:space="preserve">
</t>
    </r>
    <r>
      <rPr>
        <sz val="11"/>
        <color rgb="FF000000"/>
        <rFont val="Calibri"/>
      </rPr>
      <t xml:space="preserve">4. Add an authenticated organization-approved directory. </t>
    </r>
    <r>
      <rPr>
        <sz val="11"/>
        <color rgb="FF000000"/>
        <rFont val="Calibri"/>
      </rPr>
      <t xml:space="preserve">
</t>
    </r>
    <r>
      <rPr>
        <sz val="11"/>
        <color rgb="FF000000"/>
        <rFont val="Calibri"/>
      </rPr>
      <t>5. Set up role mappings for users and/or groups.</t>
    </r>
  </si>
  <si>
    <r>
      <rPr>
        <sz val="11"/>
        <color rgb="FF000000"/>
        <rFont val="Calibri"/>
      </rPr>
      <t>When dealing with access restrictions pertaining to change control, it should be noted that any changes to the software, and/or application server configuration can potentially have significant effects on the overall security of the system.</t>
    </r>
    <r>
      <rPr>
        <sz val="11"/>
        <color rgb="FF000000"/>
        <rFont val="Calibri"/>
      </rPr>
      <t xml:space="preserve">
</t>
    </r>
    <r>
      <rPr>
        <sz val="11"/>
        <color rgb="FF000000"/>
        <rFont val="Calibri"/>
      </rPr>
      <t>Access restrictions for changes also include application software libraries.</t>
    </r>
    <r>
      <rPr>
        <sz val="11"/>
        <color rgb="FF000000"/>
        <rFont val="Calibri"/>
      </rPr>
      <t xml:space="preserve">
</t>
    </r>
    <r>
      <rPr>
        <sz val="11"/>
        <color rgb="FF000000"/>
        <rFont val="Calibri"/>
      </rPr>
      <t>If the application server provides automatic code deployment capability, (where updates to applications hosted on the application server are automatically performed, usually by the developers' IDE tool), it must also provide a capability to restrict using automatic application deployment. Automatic code deployments are allowable in a development environment, but not in production.</t>
    </r>
    <r>
      <rPr>
        <sz val="11"/>
        <color rgb="FF000000"/>
        <rFont val="Calibri"/>
      </rPr>
      <t xml:space="preserve">
</t>
    </r>
    <r>
      <rPr>
        <sz val="11"/>
        <color rgb="FF000000"/>
        <rFont val="Calibri"/>
      </rPr>
      <t>Satisfies: SRG-APP-000380-AS-000088, SRG-APP-000133-AS-000092</t>
    </r>
  </si>
  <si>
    <r>
      <rPr>
        <sz val="11"/>
        <color rgb="FF000000"/>
        <rFont val="Calibri"/>
      </rPr>
      <t>Confirm Prism Element is set up with Role-Based Access Control (RBAC).</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Select the gear icon in the top-right corner.</t>
    </r>
    <r>
      <rPr>
        <sz val="11"/>
        <color rgb="FF000000"/>
        <rFont val="Calibri"/>
      </rPr>
      <t xml:space="preserve">
</t>
    </r>
    <r>
      <rPr>
        <sz val="11"/>
        <color rgb="FF000000"/>
        <rFont val="Calibri"/>
      </rPr>
      <t>3. Select "Authentication" from the left navigation pane.</t>
    </r>
    <r>
      <rPr>
        <sz val="11"/>
        <color rgb="FF000000"/>
        <rFont val="Calibri"/>
      </rPr>
      <t xml:space="preserve">
</t>
    </r>
    <r>
      <rPr>
        <sz val="11"/>
        <color rgb="FF000000"/>
        <rFont val="Calibri"/>
      </rPr>
      <t>If no organization-approved directory (AD /LDAP) is listed, this is a finding.</t>
    </r>
    <r>
      <rPr>
        <sz val="11"/>
        <color rgb="FF000000"/>
        <rFont val="Calibri"/>
      </rPr>
      <t xml:space="preserve">
</t>
    </r>
    <r>
      <rPr>
        <sz val="11"/>
        <color rgb="FF000000"/>
        <rFont val="Calibri"/>
      </rPr>
      <t>4. Next, select "Role Mapping".</t>
    </r>
    <r>
      <rPr>
        <sz val="11"/>
        <color rgb="FF000000"/>
        <rFont val="Calibri"/>
      </rPr>
      <t xml:space="preserve">
</t>
    </r>
    <r>
      <rPr>
        <sz val="11"/>
        <color rgb="FF000000"/>
        <rFont val="Calibri"/>
      </rPr>
      <t>If no role mappings are listed, this is a finding.</t>
    </r>
  </si>
  <si>
    <t>V-279433</t>
  </si>
  <si>
    <r>
      <rPr>
        <sz val="11"/>
        <rFont val="Calibri"/>
      </rPr>
      <t>Nutanix AOS must use an enterprise user management system to uniquely identify and authenticate users (or processes acting on behalf of organizational users).</t>
    </r>
  </si>
  <si>
    <r>
      <rPr>
        <sz val="11"/>
        <color rgb="FF000000"/>
        <rFont val="Calibri"/>
      </rPr>
      <t>Configure the Nutanix VM application server to use an enterprise user management system to authenticate individual users.</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the gear icon in the upper-right corner.</t>
    </r>
    <r>
      <rPr>
        <sz val="11"/>
        <color rgb="FF000000"/>
        <rFont val="Calibri"/>
      </rPr>
      <t xml:space="preserve">
</t>
    </r>
    <r>
      <rPr>
        <sz val="11"/>
        <color rgb="FF000000"/>
        <rFont val="Calibri"/>
      </rPr>
      <t>3. Navigate to the Authentication settings.</t>
    </r>
    <r>
      <rPr>
        <sz val="11"/>
        <color rgb="FF000000"/>
        <rFont val="Calibri"/>
      </rPr>
      <t xml:space="preserve">
</t>
    </r>
    <r>
      <rPr>
        <sz val="11"/>
        <color rgb="FF000000"/>
        <rFont val="Calibri"/>
      </rPr>
      <t>4. Add an Active Directory or OpenLDAP server to the directory list.</t>
    </r>
    <r>
      <rPr>
        <sz val="11"/>
        <color rgb="FF000000"/>
        <rFont val="Calibri"/>
      </rPr>
      <t xml:space="preserve">
</t>
    </r>
    <r>
      <rPr>
        <sz val="11"/>
        <color rgb="FF000000"/>
        <rFont val="Calibri"/>
      </rPr>
      <t>Alternatively, create individual local users within Prism.</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the gear icon in the upper-right corner.</t>
    </r>
    <r>
      <rPr>
        <sz val="11"/>
        <color rgb="FF000000"/>
        <rFont val="Calibri"/>
      </rPr>
      <t xml:space="preserve">
</t>
    </r>
    <r>
      <rPr>
        <sz val="11"/>
        <color rgb="FF000000"/>
        <rFont val="Calibri"/>
      </rPr>
      <t>3. Navigate to "Local User Management".</t>
    </r>
    <r>
      <rPr>
        <sz val="11"/>
        <color rgb="FF000000"/>
        <rFont val="Calibri"/>
      </rPr>
      <t xml:space="preserve">
</t>
    </r>
    <r>
      <rPr>
        <sz val="11"/>
        <color rgb="FF000000"/>
        <rFont val="Calibri"/>
      </rPr>
      <t>4. Select "+ New Users".</t>
    </r>
  </si>
  <si>
    <r>
      <rPr>
        <sz val="11"/>
        <color rgb="FF000000"/>
        <rFont val="Calibri"/>
      </rPr>
      <t>To ensure accountability and prevent unauthorized access, application server users must be uniquely identified and authenticated. This is typically accomplished using a user store which is either local (OS-based) or centralized (LDAP) in nature.</t>
    </r>
    <r>
      <rPr>
        <sz val="11"/>
        <color rgb="FF000000"/>
        <rFont val="Calibri"/>
      </rPr>
      <t xml:space="preserve">
</t>
    </r>
    <r>
      <rPr>
        <sz val="11"/>
        <color rgb="FF000000"/>
        <rFont val="Calibri"/>
      </rPr>
      <t>To ensure support to the enterprise, the authentication must use an enterprise solution.</t>
    </r>
  </si>
  <si>
    <r>
      <rPr>
        <sz val="11"/>
        <color rgb="FF000000"/>
        <rFont val="Calibri"/>
      </rPr>
      <t>Confirm the Nutanix VM application server is set to use enterprise user management systems.</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the gear icon in the upper-right corner.</t>
    </r>
    <r>
      <rPr>
        <sz val="11"/>
        <color rgb="FF000000"/>
        <rFont val="Calibri"/>
      </rPr>
      <t xml:space="preserve">
</t>
    </r>
    <r>
      <rPr>
        <sz val="11"/>
        <color rgb="FF000000"/>
        <rFont val="Calibri"/>
      </rPr>
      <t>3. Navigate to the Authentication settings.</t>
    </r>
    <r>
      <rPr>
        <sz val="11"/>
        <color rgb="FF000000"/>
        <rFont val="Calibri"/>
      </rPr>
      <t xml:space="preserve">
</t>
    </r>
    <r>
      <rPr>
        <sz val="11"/>
        <color rgb="FF000000"/>
        <rFont val="Calibri"/>
      </rPr>
      <t>If an Active Directory or OpenLDAP servers are not configured, this is a finding.</t>
    </r>
  </si>
  <si>
    <t>V-279434</t>
  </si>
  <si>
    <r>
      <rPr>
        <sz val="11"/>
        <rFont val="Calibri"/>
      </rPr>
      <t>Nutanix AOS must use multifactor authentication for access to privileged and nonprivileged accounts by enabling common access card (CAC) authentication.</t>
    </r>
  </si>
  <si>
    <t>CAT I (High)</t>
  </si>
  <si>
    <r>
      <rPr>
        <sz val="11"/>
        <color rgb="FF000000"/>
        <rFont val="Calibri"/>
      </rPr>
      <t>Configure the Nutanix AOS to use a centralized AAA server that uses DOD PKI to authenticate individual users.</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the gear icon in the upper-right corner.</t>
    </r>
    <r>
      <rPr>
        <sz val="11"/>
        <color rgb="FF000000"/>
        <rFont val="Calibri"/>
      </rPr>
      <t xml:space="preserve">
</t>
    </r>
    <r>
      <rPr>
        <sz val="11"/>
        <color rgb="FF000000"/>
        <rFont val="Calibri"/>
      </rPr>
      <t xml:space="preserve">3. Navigate to the Authentication settings. </t>
    </r>
    <r>
      <rPr>
        <sz val="11"/>
        <color rgb="FF000000"/>
        <rFont val="Calibri"/>
      </rPr>
      <t xml:space="preserve">
</t>
    </r>
    <r>
      <rPr>
        <sz val="11"/>
        <color rgb="FF000000"/>
        <rFont val="Calibri"/>
      </rPr>
      <t>4. Select the "Configure Service Account" check box and then complete the following in the indicated fields:</t>
    </r>
    <r>
      <rPr>
        <sz val="11"/>
        <color rgb="FF000000"/>
        <rFont val="Calibri"/>
      </rPr>
      <t xml:space="preserve">
</t>
    </r>
    <r>
      <rPr>
        <sz val="11"/>
        <color rgb="FF000000"/>
        <rFont val="Calibri"/>
      </rPr>
      <t>a. Select the authentication directory that contains the CAC users to be authenticated. This list includes the directories configured on the Directory List tab.</t>
    </r>
    <r>
      <rPr>
        <sz val="11"/>
        <color rgb="FF000000"/>
        <rFont val="Calibri"/>
      </rPr>
      <t xml:space="preserve">
</t>
    </r>
    <r>
      <rPr>
        <sz val="11"/>
        <color rgb="FF000000"/>
        <rFont val="Calibri"/>
      </rPr>
      <t>b. Service Username: Enter the username in the username@domain.com format the web console will use to log in to the Active Directory.</t>
    </r>
    <r>
      <rPr>
        <sz val="11"/>
        <color rgb="FF000000"/>
        <rFont val="Calibri"/>
      </rPr>
      <t xml:space="preserve">
</t>
    </r>
    <r>
      <rPr>
        <sz val="11"/>
        <color rgb="FF000000"/>
        <rFont val="Calibri"/>
      </rPr>
      <t>c. Service Password: Enter the password for the service username.</t>
    </r>
    <r>
      <rPr>
        <sz val="11"/>
        <color rgb="FF000000"/>
        <rFont val="Calibri"/>
      </rPr>
      <t xml:space="preserve">
</t>
    </r>
    <r>
      <rPr>
        <sz val="11"/>
        <color rgb="FF000000"/>
        <rFont val="Calibri"/>
      </rPr>
      <t>d. Click "Enable CAC".</t>
    </r>
  </si>
  <si>
    <r>
      <rPr>
        <sz val="11"/>
        <color rgb="FF000000"/>
        <rFont val="Calibri"/>
      </rPr>
      <t>Multifactor authentication (MFA) is defined as using two or more factors to achieve authentication. MFA creates a layered defense and makes it more difficult for an unauthorized person to access the application server. If one factor is compromised or broken, the attacker still has at least one more barrier to breach before successfully breaking into the target. Unlike a simple username/password scenario where the attacker could gain access by knowing both the username and password without the user knowing his account was compromised, multifactor authentication adds the requirement the attacker must have something from the user, such as a token, or to biometrically be the user.</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 xml:space="preserve">(i) Something a user knows (e.g., password/PIN); </t>
    </r>
    <r>
      <rPr>
        <sz val="11"/>
        <color rgb="FF000000"/>
        <rFont val="Calibri"/>
      </rPr>
      <t xml:space="preserve">
</t>
    </r>
    <r>
      <rPr>
        <sz val="11"/>
        <color rgb="FF000000"/>
        <rFont val="Calibri"/>
      </rPr>
      <t xml:space="preserve">(ii) Something a user has (e.g., cryptographic identification device, token); or </t>
    </r>
    <r>
      <rPr>
        <sz val="11"/>
        <color rgb="FF000000"/>
        <rFont val="Calibri"/>
      </rPr>
      <t xml:space="preserve">
</t>
    </r>
    <r>
      <rPr>
        <sz val="11"/>
        <color rgb="FF000000"/>
        <rFont val="Calibri"/>
      </rPr>
      <t>(iii) Something a user is (e.g., biometric). A CAC or PKI Hardware Token meets this definition.</t>
    </r>
    <r>
      <rPr>
        <sz val="11"/>
        <color rgb="FF000000"/>
        <rFont val="Calibri"/>
      </rPr>
      <t xml:space="preserve">
</t>
    </r>
    <r>
      <rPr>
        <sz val="11"/>
        <color rgb="FF000000"/>
        <rFont val="Calibri"/>
      </rPr>
      <t>A privileged account is defined as an information system account with authorizations of a privileged user. These accounts would be capable of accessing the web management interface.</t>
    </r>
    <r>
      <rPr>
        <sz val="11"/>
        <color rgb="FF000000"/>
        <rFont val="Calibri"/>
      </rPr>
      <t xml:space="preserve">
</t>
    </r>
    <r>
      <rPr>
        <sz val="11"/>
        <color rgb="FF000000"/>
        <rFont val="Calibri"/>
      </rPr>
      <t>When accessing the application server via a network connection, administrative access to the application server must be PKI Hardware Token enabled.</t>
    </r>
    <r>
      <rPr>
        <sz val="11"/>
        <color rgb="FF000000"/>
        <rFont val="Calibri"/>
      </rPr>
      <t xml:space="preserve">
</t>
    </r>
    <r>
      <rPr>
        <sz val="11"/>
        <color rgb="FF000000"/>
        <rFont val="Calibri"/>
      </rPr>
      <t>Satisfies: SRG-APP-000149-AS-000102, SRG-APP-000401-AS-000243, SRG-APP-000402-AS-000247, SRG-APP-000177-AS-000126, SRG-APP-000403-AS-000248</t>
    </r>
  </si>
  <si>
    <r>
      <rPr>
        <sz val="11"/>
        <color rgb="FF000000"/>
        <rFont val="Calibri"/>
      </rPr>
      <t>Verify the Nutanix AOS uses a centralized AAA server that uses DOD PKI to authenticate individual users.</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the gear icon in the upper-right corner.</t>
    </r>
    <r>
      <rPr>
        <sz val="11"/>
        <color rgb="FF000000"/>
        <rFont val="Calibri"/>
      </rPr>
      <t xml:space="preserve">
</t>
    </r>
    <r>
      <rPr>
        <sz val="11"/>
        <color rgb="FF000000"/>
        <rFont val="Calibri"/>
      </rPr>
      <t>3. Navigate to the Authentication settings.</t>
    </r>
    <r>
      <rPr>
        <sz val="11"/>
        <color rgb="FF000000"/>
        <rFont val="Calibri"/>
      </rPr>
      <t xml:space="preserve">
</t>
    </r>
    <r>
      <rPr>
        <sz val="11"/>
        <color rgb="FF000000"/>
        <rFont val="Calibri"/>
      </rPr>
      <t>If CAC authentication is not enabled, this is a finding.</t>
    </r>
  </si>
  <si>
    <t>V-279435</t>
  </si>
  <si>
    <r>
      <rPr>
        <sz val="11"/>
        <rFont val="Calibri"/>
      </rPr>
      <t>Nutanix AOS must use multifactor authentication for local access to privileged accounts.</t>
    </r>
  </si>
  <si>
    <r>
      <rPr>
        <sz val="11"/>
        <color rgb="FF000000"/>
        <rFont val="Calibri"/>
      </rPr>
      <t>Configure the Nutanix VM application server to use an enterprise user management system to authenticate individual users.</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the gear icon in the upper-right corner.</t>
    </r>
    <r>
      <rPr>
        <sz val="11"/>
        <color rgb="FF000000"/>
        <rFont val="Calibri"/>
      </rPr>
      <t xml:space="preserve">
</t>
    </r>
    <r>
      <rPr>
        <sz val="11"/>
        <color rgb="FF000000"/>
        <rFont val="Calibri"/>
      </rPr>
      <t>3. Navigate to Authentication settings.</t>
    </r>
    <r>
      <rPr>
        <sz val="11"/>
        <color rgb="FF000000"/>
        <rFont val="Calibri"/>
      </rPr>
      <t xml:space="preserve">
</t>
    </r>
    <r>
      <rPr>
        <sz val="11"/>
        <color rgb="FF000000"/>
        <rFont val="Calibri"/>
      </rPr>
      <t>4. Add an Active Directory or OpenLDAP server to the directory list.</t>
    </r>
    <r>
      <rPr>
        <sz val="11"/>
        <color rgb="FF000000"/>
        <rFont val="Calibri"/>
      </rPr>
      <t xml:space="preserve">
</t>
    </r>
    <r>
      <rPr>
        <sz val="11"/>
        <color rgb="FF000000"/>
        <rFont val="Calibri"/>
      </rPr>
      <t>Alternatively, individual local users can be created within Prism.</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the gear icon in the upper-right corner.</t>
    </r>
    <r>
      <rPr>
        <sz val="11"/>
        <color rgb="FF000000"/>
        <rFont val="Calibri"/>
      </rPr>
      <t xml:space="preserve">
</t>
    </r>
    <r>
      <rPr>
        <sz val="11"/>
        <color rgb="FF000000"/>
        <rFont val="Calibri"/>
      </rPr>
      <t>3. Navigate to Local User Management.</t>
    </r>
    <r>
      <rPr>
        <sz val="11"/>
        <color rgb="FF000000"/>
        <rFont val="Calibri"/>
      </rPr>
      <t xml:space="preserve">
</t>
    </r>
    <r>
      <rPr>
        <sz val="11"/>
        <color rgb="FF000000"/>
        <rFont val="Calibri"/>
      </rPr>
      <t>4. Select "+ New Users".</t>
    </r>
  </si>
  <si>
    <r>
      <rPr>
        <sz val="11"/>
        <color rgb="FF000000"/>
        <rFont val="Calibri"/>
      </rPr>
      <t>Multifactor authentication creates a layered defense and makes it more difficult for an unauthorized person to access the application server. If one factor is compromised or broken, the attacker still has at least one more barrier to breach before successfully breaking into the target. Unlike a simple username/password scenario where the attacker could gain access by knowing both the username and password without the user knowing his account was compromised, multifactor authentication adds the requirement the attacker must have something from the user, such as a token, or to biometrically be the user.</t>
    </r>
    <r>
      <rPr>
        <sz val="11"/>
        <color rgb="FF000000"/>
        <rFont val="Calibri"/>
      </rPr>
      <t xml:space="preserve">
</t>
    </r>
    <r>
      <rPr>
        <sz val="11"/>
        <color rgb="FF000000"/>
        <rFont val="Calibri"/>
      </rPr>
      <t xml:space="preserve">Multifactor authentication is defined as using two or more factors to achieve authentication. </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 xml:space="preserve">(i) Something a user knows (e.g., password/PIN); </t>
    </r>
    <r>
      <rPr>
        <sz val="11"/>
        <color rgb="FF000000"/>
        <rFont val="Calibri"/>
      </rPr>
      <t xml:space="preserve">
</t>
    </r>
    <r>
      <rPr>
        <sz val="11"/>
        <color rgb="FF000000"/>
        <rFont val="Calibri"/>
      </rPr>
      <t xml:space="preserve">(ii) Something a user has (e.g., cryptographic identification device, token); or </t>
    </r>
    <r>
      <rPr>
        <sz val="11"/>
        <color rgb="FF000000"/>
        <rFont val="Calibri"/>
      </rPr>
      <t xml:space="preserve">
</t>
    </r>
    <r>
      <rPr>
        <sz val="11"/>
        <color rgb="FF000000"/>
        <rFont val="Calibri"/>
      </rPr>
      <t>(iii) Something a user is (e.g., biometric). A CAC or PKI Hardware Token meets this definition.</t>
    </r>
    <r>
      <rPr>
        <sz val="11"/>
        <color rgb="FF000000"/>
        <rFont val="Calibri"/>
      </rPr>
      <t xml:space="preserve">
</t>
    </r>
    <r>
      <rPr>
        <sz val="11"/>
        <color rgb="FF000000"/>
        <rFont val="Calibri"/>
      </rPr>
      <t>A privileged account is defined as an information system account with authorizations of a privileged user. These accounts would be capable of accessing the command line management interface.</t>
    </r>
    <r>
      <rPr>
        <sz val="11"/>
        <color rgb="FF000000"/>
        <rFont val="Calibri"/>
      </rPr>
      <t xml:space="preserve">
</t>
    </r>
    <r>
      <rPr>
        <sz val="11"/>
        <color rgb="FF000000"/>
        <rFont val="Calibri"/>
      </rPr>
      <t>When accessing the application server via a local connection, administrative access to the application server must be PKI hardware token enabled.</t>
    </r>
  </si>
  <si>
    <r>
      <rPr>
        <sz val="11"/>
        <color rgb="FF000000"/>
        <rFont val="Calibri"/>
      </rPr>
      <t>Confirm the Nutanix VM application server Envoy Reverse Proxy server only has one local account, and that it is the account of last resort. The Envoy Reverse Proxy server relies on AD for user management.</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the gear icon in the upper-right corner.</t>
    </r>
    <r>
      <rPr>
        <sz val="11"/>
        <color rgb="FF000000"/>
        <rFont val="Calibri"/>
      </rPr>
      <t xml:space="preserve">
</t>
    </r>
    <r>
      <rPr>
        <sz val="11"/>
        <color rgb="FF000000"/>
        <rFont val="Calibri"/>
      </rPr>
      <t>3. Navigate to Authentication settings.</t>
    </r>
    <r>
      <rPr>
        <sz val="11"/>
        <color rgb="FF000000"/>
        <rFont val="Calibri"/>
      </rPr>
      <t xml:space="preserve">
</t>
    </r>
    <r>
      <rPr>
        <sz val="11"/>
        <color rgb="FF000000"/>
        <rFont val="Calibri"/>
      </rPr>
      <t>If an Active Directory or OpenLDAP servers are not configured, this is a finding.</t>
    </r>
  </si>
  <si>
    <t>V-279438</t>
  </si>
  <si>
    <r>
      <rPr>
        <sz val="11"/>
        <rFont val="Calibri"/>
      </rPr>
      <t>Nutanix AOS must authenticate users individually prior to using a group authenticator.</t>
    </r>
  </si>
  <si>
    <r>
      <rPr>
        <sz val="11"/>
        <color rgb="FF000000"/>
        <rFont val="Calibri"/>
      </rPr>
      <t xml:space="preserve">To ensure individual accountability and prevent unauthorized access, application server users (and any processes acting on behalf of application server users) must be individually identified and authenticated. </t>
    </r>
    <r>
      <rPr>
        <sz val="11"/>
        <color rgb="FF000000"/>
        <rFont val="Calibri"/>
      </rPr>
      <t xml:space="preserve">
</t>
    </r>
    <r>
      <rPr>
        <sz val="11"/>
        <color rgb="FF000000"/>
        <rFont val="Calibri"/>
      </rPr>
      <t xml:space="preserve">A group authenticator is a generic account used by multiple individuals. Use of a group authenticator alone does not uniquely identify individual users. </t>
    </r>
    <r>
      <rPr>
        <sz val="11"/>
        <color rgb="FF000000"/>
        <rFont val="Calibri"/>
      </rPr>
      <t xml:space="preserve">
</t>
    </r>
    <r>
      <rPr>
        <sz val="11"/>
        <color rgb="FF000000"/>
        <rFont val="Calibri"/>
      </rPr>
      <t>Application servers must ensure individual users are authenticated prior to authenticating via role or group authentication. This is to ensure there is nonrepudiation for actions taken.</t>
    </r>
  </si>
  <si>
    <r>
      <rPr>
        <sz val="11"/>
        <color rgb="FF000000"/>
        <rFont val="Calibri"/>
      </rPr>
      <t>Confirm the Nutanix VM application server is set to use enterprise user management systems. Envoy Reverse Proxy does not support group authenticators.</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the gear icon in the upper-right corner.</t>
    </r>
    <r>
      <rPr>
        <sz val="11"/>
        <color rgb="FF000000"/>
        <rFont val="Calibri"/>
      </rPr>
      <t xml:space="preserve">
</t>
    </r>
    <r>
      <rPr>
        <sz val="11"/>
        <color rgb="FF000000"/>
        <rFont val="Calibri"/>
      </rPr>
      <t>3. Navigate to Authentication settings.</t>
    </r>
    <r>
      <rPr>
        <sz val="11"/>
        <color rgb="FF000000"/>
        <rFont val="Calibri"/>
      </rPr>
      <t xml:space="preserve">
</t>
    </r>
    <r>
      <rPr>
        <sz val="11"/>
        <color rgb="FF000000"/>
        <rFont val="Calibri"/>
      </rPr>
      <t>If an Active Directory or OpenLDAP servers are not configured, this is a finding.</t>
    </r>
  </si>
  <si>
    <t>V-279439</t>
  </si>
  <si>
    <r>
      <rPr>
        <sz val="11"/>
        <rFont val="Calibri"/>
      </rPr>
      <t>Nutanix AOS must use multifactor authentication (MFA) for access to privileged and nonprivileged accounts by enabling client authentication.</t>
    </r>
  </si>
  <si>
    <r>
      <rPr>
        <sz val="11"/>
        <color rgb="FF000000"/>
        <rFont val="Calibri"/>
      </rPr>
      <t xml:space="preserve">Configure the Prism Element WebUI to require client authentication. </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the gear in the upper-right corner and navigate to Authentication.</t>
    </r>
    <r>
      <rPr>
        <sz val="11"/>
        <color rgb="FF000000"/>
        <rFont val="Calibri"/>
      </rPr>
      <t xml:space="preserve">
</t>
    </r>
    <r>
      <rPr>
        <sz val="11"/>
        <color rgb="FF000000"/>
        <rFont val="Calibri"/>
      </rPr>
      <t>3. Click the "Client" tab.</t>
    </r>
    <r>
      <rPr>
        <sz val="11"/>
        <color rgb="FF000000"/>
        <rFont val="Calibri"/>
      </rPr>
      <t xml:space="preserve">
</t>
    </r>
    <r>
      <rPr>
        <sz val="11"/>
        <color rgb="FF000000"/>
        <rFont val="Calibri"/>
      </rPr>
      <t>4. Select the "Configure Client Chain Certificate" check box.</t>
    </r>
    <r>
      <rPr>
        <sz val="11"/>
        <color rgb="FF000000"/>
        <rFont val="Calibri"/>
      </rPr>
      <t xml:space="preserve">
</t>
    </r>
    <r>
      <rPr>
        <sz val="11"/>
        <color rgb="FF000000"/>
        <rFont val="Calibri"/>
      </rPr>
      <t>5. Click "Choose File", browse to and select a client chain certificate to upload, and then click "Open" to upload the certificate.</t>
    </r>
    <r>
      <rPr>
        <sz val="11"/>
        <color rgb="FF000000"/>
        <rFont val="Calibri"/>
      </rPr>
      <t xml:space="preserve">
</t>
    </r>
    <r>
      <rPr>
        <sz val="11"/>
        <color rgb="FF000000"/>
        <rFont val="Calibri"/>
      </rPr>
      <t>6. Click "Enable Client Authentication".</t>
    </r>
  </si>
  <si>
    <r>
      <rPr>
        <sz val="11"/>
        <color rgb="FF000000"/>
        <rFont val="Calibri"/>
      </rPr>
      <t>Requiring a device separate from the system to which the user is attempting to gain access for one of the factors during MFA is to reduce the likelihood of compromising authenticators or credentials stored on the system. Adversaries may be able to compromise authenticators or credentials and subsequently impersonate authorized users. Implementing one of the factors on a separate device (e.g., a hardware token), provides a greater strength mechanism and an increased level of assurance in the authentication process.</t>
    </r>
    <r>
      <rPr>
        <sz val="11"/>
        <color rgb="FF000000"/>
        <rFont val="Calibri"/>
      </rPr>
      <t xml:space="preserve">
</t>
    </r>
    <r>
      <rPr>
        <sz val="11"/>
        <color rgb="FF000000"/>
        <rFont val="Calibri"/>
      </rPr>
      <t>Satisfies: SRG-APP-000825-AS-000180, SRG-APP-000820-AS-000170</t>
    </r>
  </si>
  <si>
    <r>
      <rPr>
        <sz val="11"/>
        <color rgb="FF000000"/>
        <rFont val="Calibri"/>
      </rPr>
      <t>Confirm the Prism Element WebUI requires client authentication.</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the gear icon in the upper-right corner.</t>
    </r>
    <r>
      <rPr>
        <sz val="11"/>
        <color rgb="FF000000"/>
        <rFont val="Calibri"/>
      </rPr>
      <t xml:space="preserve">
</t>
    </r>
    <r>
      <rPr>
        <sz val="11"/>
        <color rgb="FF000000"/>
        <rFont val="Calibri"/>
      </rPr>
      <t>3. Navigate to Authentication.</t>
    </r>
    <r>
      <rPr>
        <sz val="11"/>
        <color rgb="FF000000"/>
        <rFont val="Calibri"/>
      </rPr>
      <t xml:space="preserve">
</t>
    </r>
    <r>
      <rPr>
        <sz val="11"/>
        <color rgb="FF000000"/>
        <rFont val="Calibri"/>
      </rPr>
      <t>4. Click the "Client" tab.</t>
    </r>
    <r>
      <rPr>
        <sz val="11"/>
        <color rgb="FF000000"/>
        <rFont val="Calibri"/>
      </rPr>
      <t xml:space="preserve">
</t>
    </r>
    <r>
      <rPr>
        <sz val="11"/>
        <color rgb="FF000000"/>
        <rFont val="Calibri"/>
      </rPr>
      <t>5. Verify client authentication is enabled.</t>
    </r>
    <r>
      <rPr>
        <sz val="11"/>
        <color rgb="FF000000"/>
        <rFont val="Calibri"/>
      </rPr>
      <t xml:space="preserve">
</t>
    </r>
    <r>
      <rPr>
        <sz val="11"/>
        <color rgb="FF000000"/>
        <rFont val="Calibri"/>
      </rPr>
      <t>If client authentication is not enabled, this is a finding.</t>
    </r>
  </si>
  <si>
    <t>V-279440</t>
  </si>
  <si>
    <r>
      <rPr>
        <sz val="11"/>
        <rFont val="Calibri"/>
      </rPr>
      <t>Nutanix AOS must use encryption when using LDAP for authentication.</t>
    </r>
  </si>
  <si>
    <r>
      <rPr>
        <sz val="11"/>
        <color rgb="FF000000"/>
        <rFont val="Calibri"/>
      </rPr>
      <t>Configure the Nutanix VM application server to use an Active Directory server to authenticate individual users.</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the gear icon in the upper-right corner.</t>
    </r>
    <r>
      <rPr>
        <sz val="11"/>
        <color rgb="FF000000"/>
        <rFont val="Calibri"/>
      </rPr>
      <t xml:space="preserve">
</t>
    </r>
    <r>
      <rPr>
        <sz val="11"/>
        <color rgb="FF000000"/>
        <rFont val="Calibri"/>
      </rPr>
      <t>3. Navigate to Authentication settings.</t>
    </r>
    <r>
      <rPr>
        <sz val="11"/>
        <color rgb="FF000000"/>
        <rFont val="Calibri"/>
      </rPr>
      <t xml:space="preserve">
</t>
    </r>
    <r>
      <rPr>
        <sz val="11"/>
        <color rgb="FF000000"/>
        <rFont val="Calibri"/>
      </rPr>
      <t>4. Add an Active Directory or OpenLDAP server to the directory list using SSL encrypted ports 636 or 3269.</t>
    </r>
  </si>
  <si>
    <r>
      <rPr>
        <sz val="11"/>
        <color rgb="FF000000"/>
        <rFont val="Calibri"/>
      </rPr>
      <t xml:space="preserve">Passwords need to be protected at all times, and encryption is the standard method for protecting passwords during transmission. </t>
    </r>
    <r>
      <rPr>
        <sz val="11"/>
        <color rgb="FF000000"/>
        <rFont val="Calibri"/>
      </rPr>
      <t xml:space="preserve">
</t>
    </r>
    <r>
      <rPr>
        <sz val="11"/>
        <color rgb="FF000000"/>
        <rFont val="Calibri"/>
      </rPr>
      <t>Application servers have the capability to use LDAP directories for authentication. If LDAP connections are not protected during transmission, sensitive authentication credentials can be stolen. When the application server uses LDAP, the LDAP traffic must be encrypted.</t>
    </r>
  </si>
  <si>
    <r>
      <rPr>
        <sz val="11"/>
        <color rgb="FF000000"/>
        <rFont val="Calibri"/>
      </rPr>
      <t>Confirm the Nutanix Envoy Reverse Proxy is set to use encryption when using LDAP.</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the gear icon in the upper-right corner.</t>
    </r>
    <r>
      <rPr>
        <sz val="11"/>
        <color rgb="FF000000"/>
        <rFont val="Calibri"/>
      </rPr>
      <t xml:space="preserve">
</t>
    </r>
    <r>
      <rPr>
        <sz val="11"/>
        <color rgb="FF000000"/>
        <rFont val="Calibri"/>
      </rPr>
      <t>3. Navigate to Authentication settings.</t>
    </r>
    <r>
      <rPr>
        <sz val="11"/>
        <color rgb="FF000000"/>
        <rFont val="Calibri"/>
      </rPr>
      <t xml:space="preserve">
</t>
    </r>
    <r>
      <rPr>
        <sz val="11"/>
        <color rgb="FF000000"/>
        <rFont val="Calibri"/>
      </rPr>
      <t>4. Verify an Active Directory or OpenLDAP server is on the directory list.</t>
    </r>
    <r>
      <rPr>
        <sz val="11"/>
        <color rgb="FF000000"/>
        <rFont val="Calibri"/>
      </rPr>
      <t xml:space="preserve">
</t>
    </r>
    <r>
      <rPr>
        <sz val="11"/>
        <color rgb="FF000000"/>
        <rFont val="Calibri"/>
      </rPr>
      <t>If an Active Directory or OpenLDAP servers are not using ports 636 or 3269, which are SSL encrypted, this is a finding.</t>
    </r>
  </si>
  <si>
    <t>V-279441</t>
  </si>
  <si>
    <r>
      <rPr>
        <sz val="11"/>
        <rFont val="Calibri"/>
      </rPr>
      <t>Nutanix VMM must terminate UI network connections associated with a communications session at the end of the session for in-band management sessions (privileged sessions), the session must be terminated after 10 minutes of inactivity.</t>
    </r>
  </si>
  <si>
    <r>
      <rPr>
        <sz val="11"/>
        <color rgb="FF000000"/>
        <rFont val="Calibri"/>
      </rPr>
      <t>Configure the Nutanix AOS session timeout settings to 10 minutes.</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the gear icon in the upper-right corner.</t>
    </r>
    <r>
      <rPr>
        <sz val="11"/>
        <color rgb="FF000000"/>
        <rFont val="Calibri"/>
      </rPr>
      <t xml:space="preserve">
</t>
    </r>
    <r>
      <rPr>
        <sz val="11"/>
        <color rgb="FF000000"/>
        <rFont val="Calibri"/>
      </rPr>
      <t xml:space="preserve">3. Navigate to "UI Settings" in the left navigation pane. </t>
    </r>
    <r>
      <rPr>
        <sz val="11"/>
        <color rgb="FF000000"/>
        <rFont val="Calibri"/>
      </rPr>
      <t xml:space="preserve">
</t>
    </r>
    <r>
      <rPr>
        <sz val="11"/>
        <color rgb="FF000000"/>
        <rFont val="Calibri"/>
      </rPr>
      <t>4. Set the session timeout settings to 10 minutes per user type.</t>
    </r>
  </si>
  <si>
    <r>
      <rPr>
        <sz val="11"/>
        <color rgb="FF000000"/>
        <rFont val="Calibri"/>
      </rPr>
      <t>When the application server is using PKI authentication, a local revocation cache must be stored for instances when the revocation cannot be authenticated through the network. If cached authentication information is out of date, the validity of the authentication information may be questionable.</t>
    </r>
  </si>
  <si>
    <r>
      <rPr>
        <sz val="11"/>
        <color rgb="FF000000"/>
        <rFont val="Calibri"/>
      </rPr>
      <t>Confirm the Nutanix AOS session timeout settings are set to 10 minutes.</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the gear icon in the upper-right corner.</t>
    </r>
    <r>
      <rPr>
        <sz val="11"/>
        <color rgb="FF000000"/>
        <rFont val="Calibri"/>
      </rPr>
      <t xml:space="preserve">
</t>
    </r>
    <r>
      <rPr>
        <sz val="11"/>
        <color rgb="FF000000"/>
        <rFont val="Calibri"/>
      </rPr>
      <t>3. Navigate to "UI Settings" in the left navigation pane.</t>
    </r>
    <r>
      <rPr>
        <sz val="11"/>
        <color rgb="FF000000"/>
        <rFont val="Calibri"/>
      </rPr>
      <t xml:space="preserve">
</t>
    </r>
    <r>
      <rPr>
        <sz val="11"/>
        <color rgb="FF000000"/>
        <rFont val="Calibri"/>
      </rPr>
      <t>For each user type, verify the session timeout is set correctly. If not, this is a finding.</t>
    </r>
  </si>
  <si>
    <t>V-279442</t>
  </si>
  <si>
    <r>
      <rPr>
        <sz val="11"/>
        <rFont val="Calibri"/>
      </rPr>
      <t>Nutanix AOS must perform RFC 5280-compliant certification path validation.</t>
    </r>
  </si>
  <si>
    <r>
      <rPr>
        <sz val="11"/>
        <color rgb="FF000000"/>
        <rFont val="Calibri"/>
      </rPr>
      <t>Configure the Nutanix VM application server to use OSCP for certificate revocation.</t>
    </r>
    <r>
      <rPr>
        <sz val="11"/>
        <color rgb="FF000000"/>
        <rFont val="Calibri"/>
      </rPr>
      <t xml:space="preserve">
</t>
    </r>
    <r>
      <rPr>
        <sz val="11"/>
        <color rgb="FF000000"/>
        <rFont val="Calibri"/>
      </rPr>
      <t>Set the OCSP responder URL:</t>
    </r>
    <r>
      <rPr>
        <sz val="11"/>
        <color rgb="FF000000"/>
        <rFont val="Calibri"/>
      </rPr>
      <t xml:space="preserve">
</t>
    </r>
    <r>
      <rPr>
        <sz val="11"/>
        <color rgb="FF000000"/>
        <rFont val="Calibri"/>
      </rPr>
      <t>$ ncli authconfig set-certificate-revocation set-ocsp-responder=&lt;ocsp url&gt;&lt;ocsp url&gt;</t>
    </r>
  </si>
  <si>
    <r>
      <rPr>
        <sz val="11"/>
        <color rgb="FF000000"/>
        <rFont val="Calibri"/>
      </rPr>
      <t>A certificate's certification path is the path from the end entity certificate to a trusted root certification authority (CA). Certification path validation is necessary for a relying party to make an informed decision regarding acceptance of an end entity certificate. Certification path validation includes checks such as certificate issuer trust, time validity, and revocation status for each certificate in the certification path. Revocation status information for CA and subject certificates in a certification path is commonly provided via certificate revocation lists (CRLs) or online certificate status protocol (OCSP) responses.</t>
    </r>
  </si>
  <si>
    <r>
      <rPr>
        <sz val="11"/>
        <color rgb="FF000000"/>
        <rFont val="Calibri"/>
      </rPr>
      <t>Confirm the Nutanix VM application server has OCSP checking enabled.</t>
    </r>
    <r>
      <rPr>
        <sz val="11"/>
        <color rgb="FF000000"/>
        <rFont val="Calibri"/>
      </rPr>
      <t xml:space="preserve">
</t>
    </r>
    <r>
      <rPr>
        <sz val="11"/>
        <color rgb="FF000000"/>
        <rFont val="Calibri"/>
      </rPr>
      <t>Run the following command:</t>
    </r>
    <r>
      <rPr>
        <sz val="11"/>
        <color rgb="FF000000"/>
        <rFont val="Calibri"/>
      </rPr>
      <t xml:space="preserve">
</t>
    </r>
    <r>
      <rPr>
        <sz val="11"/>
        <color rgb="FF000000"/>
        <rFont val="Calibri"/>
      </rPr>
      <t>$ ncli authconfig get-client-authentication-config</t>
    </r>
    <r>
      <rPr>
        <sz val="11"/>
        <color rgb="FF000000"/>
        <rFont val="Calibri"/>
      </rPr>
      <t xml:space="preserve">
</t>
    </r>
    <r>
      <rPr>
        <sz val="11"/>
        <color rgb="FF000000"/>
        <rFont val="Calibri"/>
      </rPr>
      <t xml:space="preserve"> 'Auth Config Status        : true'</t>
    </r>
    <r>
      <rPr>
        <sz val="11"/>
        <color rgb="FF000000"/>
        <rFont val="Calibri"/>
      </rPr>
      <t xml:space="preserve">
</t>
    </r>
    <r>
      <rPr>
        <sz val="11"/>
        <color rgb="FF000000"/>
        <rFont val="Calibri"/>
      </rPr>
      <t>If "Auth config status" is not set to "true", this is a finding.</t>
    </r>
  </si>
  <si>
    <t>V-279443</t>
  </si>
  <si>
    <r>
      <rPr>
        <sz val="11"/>
        <rFont val="Calibri"/>
      </rPr>
      <t>Nutanix AOS must accept Federal Identity, Credential, and Access Management (FICAM)-approved third-party credentials.</t>
    </r>
  </si>
  <si>
    <r>
      <rPr>
        <sz val="11"/>
        <color rgb="FF000000"/>
        <rFont val="Calibri"/>
      </rPr>
      <t>Configure the Nutanix VM application server Prism Element to use FICAM authentication.</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 xml:space="preserve">2. Click the gear icon in the upper-right corner. </t>
    </r>
    <r>
      <rPr>
        <sz val="11"/>
        <color rgb="FF000000"/>
        <rFont val="Calibri"/>
      </rPr>
      <t xml:space="preserve">
</t>
    </r>
    <r>
      <rPr>
        <sz val="11"/>
        <color rgb="FF000000"/>
        <rFont val="Calibri"/>
      </rPr>
      <t>3. Navigate to Authentication settings.</t>
    </r>
    <r>
      <rPr>
        <sz val="11"/>
        <color rgb="FF000000"/>
        <rFont val="Calibri"/>
      </rPr>
      <t xml:space="preserve">
</t>
    </r>
    <r>
      <rPr>
        <sz val="11"/>
        <color rgb="FF000000"/>
        <rFont val="Calibri"/>
      </rPr>
      <t>4. Select "Configure SAML Authentication Account" check box, and then do the following in the indicated fields:</t>
    </r>
    <r>
      <rPr>
        <sz val="11"/>
        <color rgb="FF000000"/>
        <rFont val="Calibri"/>
      </rPr>
      <t xml:space="preserve">
</t>
    </r>
    <r>
      <rPr>
        <sz val="11"/>
        <color rgb="FF000000"/>
        <rFont val="Calibri"/>
      </rPr>
      <t>a. Select the authentication directory that contains the CAC users to authenticate. This list includes the directories that are configured on the directory list tab.</t>
    </r>
    <r>
      <rPr>
        <sz val="11"/>
        <color rgb="FF000000"/>
        <rFont val="Calibri"/>
      </rPr>
      <t xml:space="preserve">
</t>
    </r>
    <r>
      <rPr>
        <sz val="11"/>
        <color rgb="FF000000"/>
        <rFont val="Calibri"/>
      </rPr>
      <t>b. Service Username: Enter the username in the username@domain.com for the web console to use to log in to the Active Directory.</t>
    </r>
    <r>
      <rPr>
        <sz val="11"/>
        <color rgb="FF000000"/>
        <rFont val="Calibri"/>
      </rPr>
      <t xml:space="preserve">
</t>
    </r>
    <r>
      <rPr>
        <sz val="11"/>
        <color rgb="FF000000"/>
        <rFont val="Calibri"/>
      </rPr>
      <t>c. Service Password: Enter the password for the service username.</t>
    </r>
    <r>
      <rPr>
        <sz val="11"/>
        <color rgb="FF000000"/>
        <rFont val="Calibri"/>
      </rPr>
      <t xml:space="preserve">
</t>
    </r>
    <r>
      <rPr>
        <sz val="11"/>
        <color rgb="FF000000"/>
        <rFont val="Calibri"/>
      </rPr>
      <t>d. Click "Enable CAC".</t>
    </r>
  </si>
  <si>
    <r>
      <rPr>
        <sz val="11"/>
        <color rgb="FF000000"/>
        <rFont val="Calibri"/>
      </rPr>
      <t>Access may be denied to legitimate users if FICAM-approved third-party credentials are not accepted.</t>
    </r>
    <r>
      <rPr>
        <sz val="11"/>
        <color rgb="FF000000"/>
        <rFont val="Calibri"/>
      </rPr>
      <t xml:space="preserve">
</t>
    </r>
    <r>
      <rPr>
        <sz val="11"/>
        <color rgb="FF000000"/>
        <rFont val="Calibri"/>
      </rPr>
      <t>This requirement typically applies to organizational information systems that are accessible to nonfederal government agencies and other partners. This allows federal government-relying parties to trust such credentials at their approved assurance levels.</t>
    </r>
    <r>
      <rPr>
        <sz val="11"/>
        <color rgb="FF000000"/>
        <rFont val="Calibri"/>
      </rPr>
      <t xml:space="preserve">
</t>
    </r>
    <r>
      <rPr>
        <sz val="11"/>
        <color rgb="FF000000"/>
        <rFont val="Calibri"/>
      </rPr>
      <t>Third-party credentials are those credentials issued by nonfederal government entities approved by the FICAM Trust Framework Solutions initiative.</t>
    </r>
  </si>
  <si>
    <r>
      <rPr>
        <sz val="11"/>
        <color rgb="FF000000"/>
        <rFont val="Calibri"/>
      </rPr>
      <t>If configured, Confirm the Nutanix VM application server Prism Element is configured to accept FICAM-approved third party credentials.</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the gear icon in the upper-right corner.</t>
    </r>
    <r>
      <rPr>
        <sz val="11"/>
        <color rgb="FF000000"/>
        <rFont val="Calibri"/>
      </rPr>
      <t xml:space="preserve">
</t>
    </r>
    <r>
      <rPr>
        <sz val="11"/>
        <color rgb="FF000000"/>
        <rFont val="Calibri"/>
      </rPr>
      <t>3. Navigate to Authentication settings.</t>
    </r>
    <r>
      <rPr>
        <sz val="11"/>
        <color rgb="FF000000"/>
        <rFont val="Calibri"/>
      </rPr>
      <t xml:space="preserve">
</t>
    </r>
    <r>
      <rPr>
        <sz val="11"/>
        <color rgb="FF000000"/>
        <rFont val="Calibri"/>
      </rPr>
      <t>4. Verify a SAML-based identity provider is configured.</t>
    </r>
    <r>
      <rPr>
        <sz val="11"/>
        <color rgb="FF000000"/>
        <rFont val="Calibri"/>
      </rPr>
      <t xml:space="preserve">
</t>
    </r>
    <r>
      <rPr>
        <sz val="11"/>
        <color rgb="FF000000"/>
        <rFont val="Calibri"/>
      </rPr>
      <t>If a SAML-based identity provider is not configured, this is a finding.</t>
    </r>
  </si>
  <si>
    <t>V-279444</t>
  </si>
  <si>
    <r>
      <rPr>
        <sz val="11"/>
        <rFont val="Calibri"/>
      </rPr>
      <t>Nutanix AOS must conform to Federal Identity, Credential, and Access Management (FICAM)-issued profiles.</t>
    </r>
  </si>
  <si>
    <r>
      <rPr>
        <sz val="11"/>
        <color rgb="FF000000"/>
        <rFont val="Calibri"/>
      </rPr>
      <t>Configure the Nutanix VM application server Prism Element to use FICAM authentication.</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the gear icon in the upper-right corner.</t>
    </r>
    <r>
      <rPr>
        <sz val="11"/>
        <color rgb="FF000000"/>
        <rFont val="Calibri"/>
      </rPr>
      <t xml:space="preserve">
</t>
    </r>
    <r>
      <rPr>
        <sz val="11"/>
        <color rgb="FF000000"/>
        <rFont val="Calibri"/>
      </rPr>
      <t>3. Navigate to Authentication settings.</t>
    </r>
    <r>
      <rPr>
        <sz val="11"/>
        <color rgb="FF000000"/>
        <rFont val="Calibri"/>
      </rPr>
      <t xml:space="preserve">
</t>
    </r>
    <r>
      <rPr>
        <sz val="11"/>
        <color rgb="FF000000"/>
        <rFont val="Calibri"/>
      </rPr>
      <t>4. Select the "Configure SAML Authentication Account" check box, and then do the following in the indicated fields:</t>
    </r>
    <r>
      <rPr>
        <sz val="11"/>
        <color rgb="FF000000"/>
        <rFont val="Calibri"/>
      </rPr>
      <t xml:space="preserve">
</t>
    </r>
    <r>
      <rPr>
        <sz val="11"/>
        <color rgb="FF000000"/>
        <rFont val="Calibri"/>
      </rPr>
      <t>a. Select the authentication directory that contains the CAC users to authenticate. This list includes the directories that are configured on the Directory List tab.</t>
    </r>
    <r>
      <rPr>
        <sz val="11"/>
        <color rgb="FF000000"/>
        <rFont val="Calibri"/>
      </rPr>
      <t xml:space="preserve">
</t>
    </r>
    <r>
      <rPr>
        <sz val="11"/>
        <color rgb="FF000000"/>
        <rFont val="Calibri"/>
      </rPr>
      <t>b. Service Username: Enter the username in the username@domain.com format that you want the web console to use to log in to the Active Directory.</t>
    </r>
    <r>
      <rPr>
        <sz val="11"/>
        <color rgb="FF000000"/>
        <rFont val="Calibri"/>
      </rPr>
      <t xml:space="preserve">
</t>
    </r>
    <r>
      <rPr>
        <sz val="11"/>
        <color rgb="FF000000"/>
        <rFont val="Calibri"/>
      </rPr>
      <t>c. Service Password: Enter the password for the service username.</t>
    </r>
    <r>
      <rPr>
        <sz val="11"/>
        <color rgb="FF000000"/>
        <rFont val="Calibri"/>
      </rPr>
      <t xml:space="preserve">
</t>
    </r>
    <r>
      <rPr>
        <sz val="11"/>
        <color rgb="FF000000"/>
        <rFont val="Calibri"/>
      </rPr>
      <t>d. Click "Enable CAC".</t>
    </r>
  </si>
  <si>
    <r>
      <rPr>
        <sz val="11"/>
        <color rgb="FF000000"/>
        <rFont val="Calibri"/>
      </rPr>
      <t>Without conforming to FICAM-issued profiles, the information system may not be interoperable with FICAM-authentication protocols, such as SAML 2.0 and OpenID 2.0.</t>
    </r>
    <r>
      <rPr>
        <sz val="11"/>
        <color rgb="FF000000"/>
        <rFont val="Calibri"/>
      </rPr>
      <t xml:space="preserve">
</t>
    </r>
    <r>
      <rPr>
        <sz val="11"/>
        <color rgb="FF000000"/>
        <rFont val="Calibri"/>
      </rPr>
      <t>This requirement addresses open identity management standards.</t>
    </r>
  </si>
  <si>
    <r>
      <rPr>
        <sz val="11"/>
        <color rgb="FF000000"/>
        <rFont val="Calibri"/>
      </rPr>
      <t>Confirm the Nutanix VM application server Prism Element is configured to accept FICAM-approved third party credentials.</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the gear icon in the upper-right corner.</t>
    </r>
    <r>
      <rPr>
        <sz val="11"/>
        <color rgb="FF000000"/>
        <rFont val="Calibri"/>
      </rPr>
      <t xml:space="preserve">
</t>
    </r>
    <r>
      <rPr>
        <sz val="11"/>
        <color rgb="FF000000"/>
        <rFont val="Calibri"/>
      </rPr>
      <t>3. Navigate to Authentication settings.</t>
    </r>
    <r>
      <rPr>
        <sz val="11"/>
        <color rgb="FF000000"/>
        <rFont val="Calibri"/>
      </rPr>
      <t xml:space="preserve">
</t>
    </r>
    <r>
      <rPr>
        <sz val="11"/>
        <color rgb="FF000000"/>
        <rFont val="Calibri"/>
      </rPr>
      <t>4. Verify a SAML-based identity provider is configured.</t>
    </r>
    <r>
      <rPr>
        <sz val="11"/>
        <color rgb="FF000000"/>
        <rFont val="Calibri"/>
      </rPr>
      <t xml:space="preserve">
</t>
    </r>
    <r>
      <rPr>
        <sz val="11"/>
        <color rgb="FF000000"/>
        <rFont val="Calibri"/>
      </rPr>
      <t>If a SAML-based identity provider is not configured this is a finding.</t>
    </r>
  </si>
  <si>
    <t>V-279445</t>
  </si>
  <si>
    <r>
      <rPr>
        <sz val="11"/>
        <rFont val="Calibri"/>
      </rPr>
      <t>Nutanix AOS must be configured to use DOD PKI-issued certificates.</t>
    </r>
  </si>
  <si>
    <r>
      <rPr>
        <sz val="11"/>
        <color rgb="FF000000"/>
        <rFont val="Calibri"/>
      </rPr>
      <t>Configure the Nutanix VM application server to use a trusted DOD root CA-signed certificate.</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the gear icon in the upper-right corner.</t>
    </r>
    <r>
      <rPr>
        <sz val="11"/>
        <color rgb="FF000000"/>
        <rFont val="Calibri"/>
      </rPr>
      <t xml:space="preserve">
</t>
    </r>
    <r>
      <rPr>
        <sz val="11"/>
        <color rgb="FF000000"/>
        <rFont val="Calibri"/>
      </rPr>
      <t>3. Navigate to the SSL Certificate section.</t>
    </r>
    <r>
      <rPr>
        <sz val="11"/>
        <color rgb="FF000000"/>
        <rFont val="Calibri"/>
      </rPr>
      <t xml:space="preserve">
</t>
    </r>
    <r>
      <rPr>
        <sz val="11"/>
        <color rgb="FF000000"/>
        <rFont val="Calibri"/>
      </rPr>
      <t>4. Click "Relace Certificate".</t>
    </r>
    <r>
      <rPr>
        <sz val="11"/>
        <color rgb="FF000000"/>
        <rFont val="Calibri"/>
      </rPr>
      <t xml:space="preserve">
</t>
    </r>
    <r>
      <rPr>
        <sz val="11"/>
        <color rgb="FF000000"/>
        <rFont val="Calibri"/>
      </rPr>
      <t>5. Select "Import Key and Certificate".</t>
    </r>
    <r>
      <rPr>
        <sz val="11"/>
        <color rgb="FF000000"/>
        <rFont val="Calibri"/>
      </rPr>
      <t xml:space="preserve">
</t>
    </r>
    <r>
      <rPr>
        <sz val="11"/>
        <color rgb="FF000000"/>
        <rFont val="Calibri"/>
      </rPr>
      <t>6. Select the Private Key Type and upload the private key, public certificate, and the CA certificate or chain.</t>
    </r>
    <r>
      <rPr>
        <sz val="11"/>
        <color rgb="FF000000"/>
        <rFont val="Calibri"/>
      </rPr>
      <t xml:space="preserve">
</t>
    </r>
    <r>
      <rPr>
        <sz val="11"/>
        <color rgb="FF000000"/>
        <rFont val="Calibri"/>
      </rPr>
      <t>7. Select "Import Files".</t>
    </r>
  </si>
  <si>
    <r>
      <rPr>
        <sz val="11"/>
        <color rgb="FF000000"/>
        <rFont val="Calibri"/>
      </rPr>
      <t>Untrusted Certificate Authorities (CA) can issue certificates, but they may be issued by organizations or individuals that seek to compromise DOD systems or by organizations with insufficient security controls. If the CA used for verifying the certificate is not a DOD-approved CA, trust of this CA has not been established.</t>
    </r>
    <r>
      <rPr>
        <sz val="11"/>
        <color rgb="FF000000"/>
        <rFont val="Calibri"/>
      </rPr>
      <t xml:space="preserve">
</t>
    </r>
    <r>
      <rPr>
        <sz val="11"/>
        <color rgb="FF000000"/>
        <rFont val="Calibri"/>
      </rPr>
      <t>The DOD will only accept PKI certificates obtained from a DOD-approved internal or external certificate authority. Reliance on CAs for the establishment of secure sessions includes using SSL/TLS certificates. The application server must only allow using DOD PKI-established certificate authorities for verification.</t>
    </r>
    <r>
      <rPr>
        <sz val="11"/>
        <color rgb="FF000000"/>
        <rFont val="Calibri"/>
      </rPr>
      <t xml:space="preserve">
</t>
    </r>
    <r>
      <rPr>
        <sz val="11"/>
        <color rgb="FF000000"/>
        <rFont val="Calibri"/>
      </rPr>
      <t>Satisfies: SRG-APP-000427-AS-000264, SRG-APP-000514-AS-000137</t>
    </r>
  </si>
  <si>
    <r>
      <rPr>
        <sz val="11"/>
        <color rgb="FF000000"/>
        <rFont val="Calibri"/>
      </rPr>
      <t>Confirm the Nutanix VM application server is configured with a trusted DOD root CA-signed certificate.</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the gear icon in the upper-right corner.</t>
    </r>
    <r>
      <rPr>
        <sz val="11"/>
        <color rgb="FF000000"/>
        <rFont val="Calibri"/>
      </rPr>
      <t xml:space="preserve">
</t>
    </r>
    <r>
      <rPr>
        <sz val="11"/>
        <color rgb="FF000000"/>
        <rFont val="Calibri"/>
      </rPr>
      <t>3. Navigate to the SSL Certificate section.</t>
    </r>
    <r>
      <rPr>
        <sz val="11"/>
        <color rgb="FF000000"/>
        <rFont val="Calibri"/>
      </rPr>
      <t xml:space="preserve">
</t>
    </r>
    <r>
      <rPr>
        <sz val="11"/>
        <color rgb="FF000000"/>
        <rFont val="Calibri"/>
      </rPr>
      <t>4. Ensure the approved CA signed certificate is installed.</t>
    </r>
    <r>
      <rPr>
        <sz val="11"/>
        <color rgb="FF000000"/>
        <rFont val="Calibri"/>
      </rPr>
      <t xml:space="preserve">
</t>
    </r>
    <r>
      <rPr>
        <sz val="11"/>
        <color rgb="FF000000"/>
        <rFont val="Calibri"/>
      </rPr>
      <t>If the certificate used is not from an approved DOD-approved CA, this is a finding.</t>
    </r>
  </si>
  <si>
    <t>V-279446</t>
  </si>
  <si>
    <r>
      <rPr>
        <sz val="11"/>
        <rFont val="Calibri"/>
      </rPr>
      <t>Nutanix AOS must protect the confidentiality and integrity of all information at rest.</t>
    </r>
  </si>
  <si>
    <r>
      <rPr>
        <sz val="11"/>
        <color rgb="FF000000"/>
        <rFont val="Calibri"/>
      </rPr>
      <t>Configure the Nutanix VM application server to use data-at-rest encryption.</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the gear icon in the upper-right corner.</t>
    </r>
    <r>
      <rPr>
        <sz val="11"/>
        <color rgb="FF000000"/>
        <rFont val="Calibri"/>
      </rPr>
      <t xml:space="preserve">
</t>
    </r>
    <r>
      <rPr>
        <sz val="11"/>
        <color rgb="FF000000"/>
        <rFont val="Calibri"/>
      </rPr>
      <t>3. Navigate to "Data-at-Rest Encryption".</t>
    </r>
    <r>
      <rPr>
        <sz val="11"/>
        <color rgb="FF000000"/>
        <rFont val="Calibri"/>
      </rPr>
      <t xml:space="preserve">
</t>
    </r>
    <r>
      <rPr>
        <sz val="11"/>
        <color rgb="FF000000"/>
        <rFont val="Calibri"/>
      </rPr>
      <t>4. Select "Edit configuration".</t>
    </r>
    <r>
      <rPr>
        <sz val="11"/>
        <color rgb="FF000000"/>
        <rFont val="Calibri"/>
      </rPr>
      <t xml:space="preserve">
</t>
    </r>
    <r>
      <rPr>
        <sz val="11"/>
        <color rgb="FF000000"/>
        <rFont val="Calibri"/>
      </rPr>
      <t>5. Select either the cluster local KMS or an external KMS.</t>
    </r>
    <r>
      <rPr>
        <sz val="11"/>
        <color rgb="FF000000"/>
        <rFont val="Calibri"/>
      </rPr>
      <t xml:space="preserve">
</t>
    </r>
    <r>
      <rPr>
        <sz val="11"/>
        <color rgb="FF000000"/>
        <rFont val="Calibri"/>
      </rPr>
      <t>6. Click "Protect" and confirm by typing "ENCRYPT".</t>
    </r>
  </si>
  <si>
    <r>
      <rPr>
        <sz val="11"/>
        <color rgb="FF000000"/>
        <rFont val="Calibri"/>
      </rPr>
      <t>When data is written to digital media such as hard drives, mobile computers, external/removable hard drives, personal digital assistants, flash/thumb drives, etc., there is risk of data loss and data compromise.</t>
    </r>
    <r>
      <rPr>
        <sz val="11"/>
        <color rgb="FF000000"/>
        <rFont val="Calibri"/>
      </rPr>
      <t xml:space="preserve">
</t>
    </r>
    <r>
      <rPr>
        <sz val="11"/>
        <color rgb="FF000000"/>
        <rFont val="Calibri"/>
      </rPr>
      <t>Fewer protection measures are needed for media containing information determined by the organization to be in the public domain, to be publicly releasable, or to have limited or no adverse impact if accessed by unauthorized personnel. In these situations, it is assumed the physical access controls where the media resides provide adequate protection.</t>
    </r>
    <r>
      <rPr>
        <sz val="11"/>
        <color rgb="FF000000"/>
        <rFont val="Calibri"/>
      </rPr>
      <t xml:space="preserve">
</t>
    </r>
    <r>
      <rPr>
        <sz val="11"/>
        <color rgb="FF000000"/>
        <rFont val="Calibri"/>
      </rPr>
      <t>As part of a defense-in-depth strategy, data owners and DOD consider routinely encrypting information at rest on selected secondary storage devices. The employment of cryptography is at the discretion of the information owner/steward. The selection of the cryptographic mechanisms used is based upon maintaining the confidentiality and integrity of the information.</t>
    </r>
    <r>
      <rPr>
        <sz val="11"/>
        <color rgb="FF000000"/>
        <rFont val="Calibri"/>
      </rPr>
      <t xml:space="preserve">
</t>
    </r>
    <r>
      <rPr>
        <sz val="11"/>
        <color rgb="FF000000"/>
        <rFont val="Calibri"/>
      </rPr>
      <t>The strength of mechanisms is commensurate with the classification and sensitivity of the information.</t>
    </r>
    <r>
      <rPr>
        <sz val="11"/>
        <color rgb="FF000000"/>
        <rFont val="Calibri"/>
      </rPr>
      <t xml:space="preserve">
</t>
    </r>
    <r>
      <rPr>
        <sz val="11"/>
        <color rgb="FF000000"/>
        <rFont val="Calibri"/>
      </rPr>
      <t>The application server must directly provide, or provide access to, cryptographic libraries and functionality that allow applications to encrypt data when it is stored.</t>
    </r>
  </si>
  <si>
    <r>
      <rPr>
        <sz val="11"/>
        <color rgb="FF000000"/>
        <rFont val="Calibri"/>
      </rPr>
      <t>Confirm the Nutanix VM application server is set to use data-at-rest encryption.</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the gear icon in the upper-right corner.</t>
    </r>
    <r>
      <rPr>
        <sz val="11"/>
        <color rgb="FF000000"/>
        <rFont val="Calibri"/>
      </rPr>
      <t xml:space="preserve">
</t>
    </r>
    <r>
      <rPr>
        <sz val="11"/>
        <color rgb="FF000000"/>
        <rFont val="Calibri"/>
      </rPr>
      <t>3. Navigate to "Data-at-Rest Encryption".</t>
    </r>
    <r>
      <rPr>
        <sz val="11"/>
        <color rgb="FF000000"/>
        <rFont val="Calibri"/>
      </rPr>
      <t xml:space="preserve">
</t>
    </r>
    <r>
      <rPr>
        <sz val="11"/>
        <color rgb="FF000000"/>
        <rFont val="Calibri"/>
      </rPr>
      <t>4. Verify software encryption is enabled.</t>
    </r>
    <r>
      <rPr>
        <sz val="11"/>
        <color rgb="FF000000"/>
        <rFont val="Calibri"/>
      </rPr>
      <t xml:space="preserve">
</t>
    </r>
    <r>
      <rPr>
        <sz val="11"/>
        <color rgb="FF000000"/>
        <rFont val="Calibri"/>
      </rPr>
      <t>If software encryption is not enabled, this is a finding.</t>
    </r>
  </si>
  <si>
    <t>V-279447</t>
  </si>
  <si>
    <r>
      <rPr>
        <sz val="11"/>
        <rFont val="Calibri"/>
      </rPr>
      <t>Nutanix AOS must employ cryptographic mechanisms to ensure confidentiality and integrity of all information at rest when stored offline.</t>
    </r>
  </si>
  <si>
    <r>
      <rPr>
        <sz val="11"/>
        <color rgb="FF000000"/>
        <rFont val="Calibri"/>
      </rPr>
      <t>Configure the Nutanix VM application server to use data-at-rest encryption when stored offline.</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the gear icon in the upper-right corner.</t>
    </r>
    <r>
      <rPr>
        <sz val="11"/>
        <color rgb="FF000000"/>
        <rFont val="Calibri"/>
      </rPr>
      <t xml:space="preserve">
</t>
    </r>
    <r>
      <rPr>
        <sz val="11"/>
        <color rgb="FF000000"/>
        <rFont val="Calibri"/>
      </rPr>
      <t>3. Navigate to "Data-at-Rest Encryption".</t>
    </r>
    <r>
      <rPr>
        <sz val="11"/>
        <color rgb="FF000000"/>
        <rFont val="Calibri"/>
      </rPr>
      <t xml:space="preserve">
</t>
    </r>
    <r>
      <rPr>
        <sz val="11"/>
        <color rgb="FF000000"/>
        <rFont val="Calibri"/>
      </rPr>
      <t>4. Select "Edit configuration".</t>
    </r>
    <r>
      <rPr>
        <sz val="11"/>
        <color rgb="FF000000"/>
        <rFont val="Calibri"/>
      </rPr>
      <t xml:space="preserve">
</t>
    </r>
    <r>
      <rPr>
        <sz val="11"/>
        <color rgb="FF000000"/>
        <rFont val="Calibri"/>
      </rPr>
      <t>5. Select either the cluster local KMS or an external KMS.</t>
    </r>
    <r>
      <rPr>
        <sz val="11"/>
        <color rgb="FF000000"/>
        <rFont val="Calibri"/>
      </rPr>
      <t xml:space="preserve">
</t>
    </r>
    <r>
      <rPr>
        <sz val="11"/>
        <color rgb="FF000000"/>
        <rFont val="Calibri"/>
      </rPr>
      <t>6. Click "Protect" and confirm by typing "ENCRYPT".</t>
    </r>
  </si>
  <si>
    <r>
      <rPr>
        <sz val="11"/>
        <color rgb="FF000000"/>
        <rFont val="Calibri"/>
      </rPr>
      <t>This control is intended to address the confidentiality and integrity of information at rest in nonmobile devices and covers user information and system information. Information at rest refers to the state of information when it is located on a secondary storage device (e.g., disk drive, tape drive) within an organizational information system.</t>
    </r>
    <r>
      <rPr>
        <sz val="11"/>
        <color rgb="FF000000"/>
        <rFont val="Calibri"/>
      </rPr>
      <t xml:space="preserve">
</t>
    </r>
    <r>
      <rPr>
        <sz val="11"/>
        <color rgb="FF000000"/>
        <rFont val="Calibri"/>
      </rPr>
      <t>Application servers generate information throughout the course of their use, most notably, log data. If the data is not encrypted while at rest, the data used later for forensic investigation cannot be guaranteed to be unchanged and cannot be used for prosecution of an attacker. To accomplish a credible investigation and prosecution, the data integrity and information confidentiality must be guaranteed.</t>
    </r>
    <r>
      <rPr>
        <sz val="11"/>
        <color rgb="FF000000"/>
        <rFont val="Calibri"/>
      </rPr>
      <t xml:space="preserve">
</t>
    </r>
    <r>
      <rPr>
        <sz val="11"/>
        <color rgb="FF000000"/>
        <rFont val="Calibri"/>
      </rPr>
      <t>Application servers must provide the capability to protect all data, especially log data, to ensure confidentiality and integrity.</t>
    </r>
  </si>
  <si>
    <r>
      <rPr>
        <sz val="11"/>
        <color rgb="FF000000"/>
        <rFont val="Calibri"/>
      </rPr>
      <t>Confirm the Nutanix VM application server is set to use data-at-rest encryption when stored offline.</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the gear icon in the upper-right corner.</t>
    </r>
    <r>
      <rPr>
        <sz val="11"/>
        <color rgb="FF000000"/>
        <rFont val="Calibri"/>
      </rPr>
      <t xml:space="preserve">
</t>
    </r>
    <r>
      <rPr>
        <sz val="11"/>
        <color rgb="FF000000"/>
        <rFont val="Calibri"/>
      </rPr>
      <t>3. Navigate to "Data-at-Rest Encryption".</t>
    </r>
    <r>
      <rPr>
        <sz val="11"/>
        <color rgb="FF000000"/>
        <rFont val="Calibri"/>
      </rPr>
      <t xml:space="preserve">
</t>
    </r>
    <r>
      <rPr>
        <sz val="11"/>
        <color rgb="FF000000"/>
        <rFont val="Calibri"/>
      </rPr>
      <t>4. Verify software encryption is enabled.</t>
    </r>
    <r>
      <rPr>
        <sz val="11"/>
        <color rgb="FF000000"/>
        <rFont val="Calibri"/>
      </rPr>
      <t xml:space="preserve">
</t>
    </r>
    <r>
      <rPr>
        <sz val="11"/>
        <color rgb="FF000000"/>
        <rFont val="Calibri"/>
      </rPr>
      <t>If software encryption is not enabled, this is a finding.</t>
    </r>
  </si>
  <si>
    <t>V-279448</t>
  </si>
  <si>
    <r>
      <rPr>
        <sz val="11"/>
        <rFont val="Calibri"/>
      </rPr>
      <t>Nutanix AOS must implement cryptographic mechanisms to prevent unauthorized access to data at rest.</t>
    </r>
  </si>
  <si>
    <r>
      <rPr>
        <sz val="11"/>
        <color rgb="FF000000"/>
        <rFont val="Calibri"/>
      </rPr>
      <t>Configure the Nutanix VM application server to enable data-at-rest encryption.</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the gear icon in the upper-right corner.</t>
    </r>
    <r>
      <rPr>
        <sz val="11"/>
        <color rgb="FF000000"/>
        <rFont val="Calibri"/>
      </rPr>
      <t xml:space="preserve">
</t>
    </r>
    <r>
      <rPr>
        <sz val="11"/>
        <color rgb="FF000000"/>
        <rFont val="Calibri"/>
      </rPr>
      <t>3. Navigate to "Data-at-Rest Encryption".</t>
    </r>
    <r>
      <rPr>
        <sz val="11"/>
        <color rgb="FF000000"/>
        <rFont val="Calibri"/>
      </rPr>
      <t xml:space="preserve">
</t>
    </r>
    <r>
      <rPr>
        <sz val="11"/>
        <color rgb="FF000000"/>
        <rFont val="Calibri"/>
      </rPr>
      <t>4. Select "Edit configuration".</t>
    </r>
    <r>
      <rPr>
        <sz val="11"/>
        <color rgb="FF000000"/>
        <rFont val="Calibri"/>
      </rPr>
      <t xml:space="preserve">
</t>
    </r>
    <r>
      <rPr>
        <sz val="11"/>
        <color rgb="FF000000"/>
        <rFont val="Calibri"/>
      </rPr>
      <t>5. Select either the cluster local KMS or an external KMS.</t>
    </r>
    <r>
      <rPr>
        <sz val="11"/>
        <color rgb="FF000000"/>
        <rFont val="Calibri"/>
      </rPr>
      <t xml:space="preserve">
</t>
    </r>
    <r>
      <rPr>
        <sz val="11"/>
        <color rgb="FF000000"/>
        <rFont val="Calibri"/>
      </rPr>
      <t>6. Click "Protect" and confirm by typing "ENCRYPT".</t>
    </r>
  </si>
  <si>
    <r>
      <rPr>
        <sz val="11"/>
        <color rgb="FF000000"/>
        <rFont val="Calibri"/>
      </rPr>
      <t>Information at rest refers to the state of information when it is located on a secondary storage device (e.g., disk drive, tape drive) within an application server. Alternative physical protection measures include protected distribution systems.</t>
    </r>
    <r>
      <rPr>
        <sz val="11"/>
        <color rgb="FF000000"/>
        <rFont val="Calibri"/>
      </rPr>
      <t xml:space="preserve">
</t>
    </r>
    <r>
      <rPr>
        <sz val="11"/>
        <color rgb="FF000000"/>
        <rFont val="Calibri"/>
      </rPr>
      <t>In order to prevent unauthorized disclosure or modification of the information, application servers must protect data at rest by using cryptographic mechanisms.</t>
    </r>
    <r>
      <rPr>
        <sz val="11"/>
        <color rgb="FF000000"/>
        <rFont val="Calibri"/>
      </rPr>
      <t xml:space="preserve">
</t>
    </r>
    <r>
      <rPr>
        <sz val="11"/>
        <color rgb="FF000000"/>
        <rFont val="Calibri"/>
      </rPr>
      <t>Selection of a cryptographic mechanism is based on the need to protect the integrity of organizational information. The strength of the mechanism is commensurate with the security category and/or classification of the information. Organizations have the flexibility to either encrypt all information on storage devices (i.e., full disk encryption) or encrypt specific data structures (e.g., files, records, or fields).</t>
    </r>
    <r>
      <rPr>
        <sz val="11"/>
        <color rgb="FF000000"/>
        <rFont val="Calibri"/>
      </rPr>
      <t xml:space="preserve">
</t>
    </r>
    <r>
      <rPr>
        <sz val="11"/>
        <color rgb="FF000000"/>
        <rFont val="Calibri"/>
      </rPr>
      <t>Satisfies: SRG-APP-000428-AS-000265, SRG-APP-000429-AS-000157</t>
    </r>
  </si>
  <si>
    <r>
      <rPr>
        <sz val="11"/>
        <color rgb="FF000000"/>
        <rFont val="Calibri"/>
      </rPr>
      <t>Confirm the Nutanix VM application server is configured to enable data-at-rest encryption.</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the gear icon in the upper-right corner.</t>
    </r>
    <r>
      <rPr>
        <sz val="11"/>
        <color rgb="FF000000"/>
        <rFont val="Calibri"/>
      </rPr>
      <t xml:space="preserve">
</t>
    </r>
    <r>
      <rPr>
        <sz val="11"/>
        <color rgb="FF000000"/>
        <rFont val="Calibri"/>
      </rPr>
      <t>3. Navigate to "Data-at-Rest Encryption".</t>
    </r>
    <r>
      <rPr>
        <sz val="11"/>
        <color rgb="FF000000"/>
        <rFont val="Calibri"/>
      </rPr>
      <t xml:space="preserve">
</t>
    </r>
    <r>
      <rPr>
        <sz val="11"/>
        <color rgb="FF000000"/>
        <rFont val="Calibri"/>
      </rPr>
      <t>4. Verify software encryption is enabled.</t>
    </r>
    <r>
      <rPr>
        <sz val="11"/>
        <color rgb="FF000000"/>
        <rFont val="Calibri"/>
      </rPr>
      <t xml:space="preserve">
</t>
    </r>
    <r>
      <rPr>
        <sz val="11"/>
        <color rgb="FF000000"/>
        <rFont val="Calibri"/>
      </rPr>
      <t>If encryption is not enabled, this is a finding.</t>
    </r>
  </si>
  <si>
    <t>V-279450</t>
  </si>
  <si>
    <r>
      <rPr>
        <sz val="11"/>
        <rFont val="Calibri"/>
      </rPr>
      <t>Nutanix AOS must configure Network Time Protocol (NTP).</t>
    </r>
  </si>
  <si>
    <r>
      <rPr>
        <sz val="11"/>
        <color rgb="FF000000"/>
        <rFont val="Calibri"/>
      </rPr>
      <t>Configure the Prism Element to use an authoritative NTP time source.</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the gear icon in the upper-right corner.</t>
    </r>
    <r>
      <rPr>
        <sz val="11"/>
        <color rgb="FF000000"/>
        <rFont val="Calibri"/>
      </rPr>
      <t xml:space="preserve">
</t>
    </r>
    <r>
      <rPr>
        <sz val="11"/>
        <color rgb="FF000000"/>
        <rFont val="Calibri"/>
      </rPr>
      <t>3. Navigate to "NTP Servers".</t>
    </r>
    <r>
      <rPr>
        <sz val="11"/>
        <color rgb="FF000000"/>
        <rFont val="Calibri"/>
      </rPr>
      <t xml:space="preserve">
</t>
    </r>
    <r>
      <rPr>
        <sz val="11"/>
        <color rgb="FF000000"/>
        <rFont val="Calibri"/>
      </rPr>
      <t>4. Configure an authoritative NTP server.</t>
    </r>
  </si>
  <si>
    <r>
      <rPr>
        <sz val="11"/>
        <color rgb="FF000000"/>
        <rFont val="Calibri"/>
      </rPr>
      <t>Time synchronization of system clocks is essential for the correct execution of many system services, including identification and authentication processes that involve certificates and time-of-day restrictions as part of access control. Denial of service or failure to deny expired credentials may result without properly synchronized clocks within and between systems and system components. Time is commonly expressed in Coordinated Universal Time (UTC), a modern continuation of Greenwich Mean Time (GMT), or local time with an offset from UTC. The granularity of time measurements refers to the degree of synchronization between system clocks and reference clocks, such as clocks synchronizing within hundreds of milliseconds or tens of milliseconds. Organizations may define different time granularities for system components. Time service can be critical to other security capabilities such as access control and identification and authentication, depending on the nature of the mechanisms used to support the capabilities.</t>
    </r>
    <r>
      <rPr>
        <sz val="11"/>
        <color rgb="FF000000"/>
        <rFont val="Calibri"/>
      </rPr>
      <t xml:space="preserve">
</t>
    </r>
    <r>
      <rPr>
        <sz val="11"/>
        <color rgb="FF000000"/>
        <rFont val="Calibri"/>
      </rPr>
      <t>Satisfies: SRG-APP-000920-AS-000320, SRG-APP-000371-AS-000077</t>
    </r>
  </si>
  <si>
    <r>
      <rPr>
        <sz val="11"/>
        <color rgb="FF000000"/>
        <rFont val="Calibri"/>
      </rPr>
      <t>Confirm the Prism Element is configured to use an authoritative NTP source.</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the gear icon in the upper-right corner.</t>
    </r>
    <r>
      <rPr>
        <sz val="11"/>
        <color rgb="FF000000"/>
        <rFont val="Calibri"/>
      </rPr>
      <t xml:space="preserve">
</t>
    </r>
    <r>
      <rPr>
        <sz val="11"/>
        <color rgb="FF000000"/>
        <rFont val="Calibri"/>
      </rPr>
      <t>3. Navigate to "NTP Servers".</t>
    </r>
    <r>
      <rPr>
        <sz val="11"/>
        <color rgb="FF000000"/>
        <rFont val="Calibri"/>
      </rPr>
      <t xml:space="preserve">
</t>
    </r>
    <r>
      <rPr>
        <sz val="11"/>
        <color rgb="FF000000"/>
        <rFont val="Calibri"/>
      </rPr>
      <t>4. Verify external NTP servers have been configured.</t>
    </r>
    <r>
      <rPr>
        <sz val="11"/>
        <color rgb="FF000000"/>
        <rFont val="Calibri"/>
      </rPr>
      <t xml:space="preserve">
</t>
    </r>
    <r>
      <rPr>
        <sz val="11"/>
        <color rgb="FF000000"/>
        <rFont val="Calibri"/>
      </rPr>
      <t>If external NTP sources are not configured, this is a finding.</t>
    </r>
  </si>
  <si>
    <t>V-279451</t>
  </si>
  <si>
    <r>
      <rPr>
        <sz val="11"/>
        <rFont val="Calibri"/>
      </rPr>
      <t>Nutanix AOS must restrict error messages only to authorized users.</t>
    </r>
  </si>
  <si>
    <r>
      <rPr>
        <sz val="11"/>
        <color rgb="FF000000"/>
        <rFont val="Calibri"/>
      </rPr>
      <t>Configure the user and group mappings to be compliant with the documented mapping policies defined by the ISSO.</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the gear icon in the upper-right corner.</t>
    </r>
    <r>
      <rPr>
        <sz val="11"/>
        <color rgb="FF000000"/>
        <rFont val="Calibri"/>
      </rPr>
      <t xml:space="preserve">
</t>
    </r>
    <r>
      <rPr>
        <sz val="11"/>
        <color rgb="FF000000"/>
        <rFont val="Calibri"/>
      </rPr>
      <t>3. Navigate to "Role mapping".</t>
    </r>
    <r>
      <rPr>
        <sz val="11"/>
        <color rgb="FF000000"/>
        <rFont val="Calibri"/>
      </rPr>
      <t xml:space="preserve">
</t>
    </r>
    <r>
      <rPr>
        <sz val="11"/>
        <color rgb="FF000000"/>
        <rFont val="Calibri"/>
      </rPr>
      <t>4. Add users and groups to role mappings per policy.</t>
    </r>
  </si>
  <si>
    <r>
      <rPr>
        <sz val="11"/>
        <color rgb="FF000000"/>
        <rFont val="Calibri"/>
      </rPr>
      <t>If the application provides too much information in error logs and administrative messages to the screen, this could lead to compromise. The structure and content of error messages need to be carefully considered by the organization and development team. The extent to which the information system is able to identify and handle error conditions is guided by organizational policy and operational requirements.</t>
    </r>
    <r>
      <rPr>
        <sz val="11"/>
        <color rgb="FF000000"/>
        <rFont val="Calibri"/>
      </rPr>
      <t xml:space="preserve">
</t>
    </r>
    <r>
      <rPr>
        <sz val="11"/>
        <color rgb="FF000000"/>
        <rFont val="Calibri"/>
      </rPr>
      <t>Application servers must protect the error messages that are created by the application server. All application server users' accounts are used for the management of the server and the applications residing on the application server. All accounts are assigned to a certain role with corresponding access rights. The application server must restrict access to error messages so only authorized users may view them. Error messages are usually written to logs contained on the file system. The application server will usually create new log files as needed and must take steps to ensure the proper file permissions are used when the log files are created.</t>
    </r>
  </si>
  <si>
    <r>
      <rPr>
        <sz val="11"/>
        <color rgb="FF000000"/>
        <rFont val="Calibri"/>
      </rPr>
      <t>Nutanix VM application server supports user and group role mapping. Verify that all users or groups match that of the documented mapping policies defined by the information system security officer (ISSO).</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the gear icon in the upper-right corner.</t>
    </r>
    <r>
      <rPr>
        <sz val="11"/>
        <color rgb="FF000000"/>
        <rFont val="Calibri"/>
      </rPr>
      <t xml:space="preserve">
</t>
    </r>
    <r>
      <rPr>
        <sz val="11"/>
        <color rgb="FF000000"/>
        <rFont val="Calibri"/>
      </rPr>
      <t>3. Navigate to "Role mapping".</t>
    </r>
    <r>
      <rPr>
        <sz val="11"/>
        <color rgb="FF000000"/>
        <rFont val="Calibri"/>
      </rPr>
      <t xml:space="preserve">
</t>
    </r>
    <r>
      <rPr>
        <sz val="11"/>
        <color rgb="FF000000"/>
        <rFont val="Calibri"/>
      </rPr>
      <t>For each user or group listed, verify the role granted is in accordance with access control policies. If not, this is a finding.</t>
    </r>
  </si>
  <si>
    <t>V-279464</t>
  </si>
  <si>
    <r>
      <rPr>
        <sz val="11"/>
        <rFont val="Calibri"/>
      </rPr>
      <t>Nutanix UI must initiate session logging upon startup.</t>
    </r>
  </si>
  <si>
    <r>
      <rPr>
        <sz val="11"/>
        <color rgb="FF000000"/>
        <rFont val="Calibri"/>
      </rPr>
      <t>Prism Element is configured by default for the Envoy proxy services with logging level of "info". If this control is a finding, then some corruption has occurred and the VM must be rebuilt.</t>
    </r>
  </si>
  <si>
    <r>
      <rPr>
        <sz val="11"/>
        <color rgb="FF000000"/>
        <rFont val="Calibri"/>
      </rPr>
      <t>An attacker can compromise a web server during the startup process. If logging is not initiated until all the web server processes are started, key information may be missing and not available during a forensic investigation. To ensure all loggable events are captured, the web server must begin logging once the first web server process is initiated.</t>
    </r>
  </si>
  <si>
    <r>
      <rPr>
        <sz val="11"/>
        <color rgb="FF000000"/>
        <rFont val="Calibri"/>
      </rPr>
      <t>Verify Prism Element enables logging upon startup of Envoy proxy services by running the following command:</t>
    </r>
    <r>
      <rPr>
        <sz val="11"/>
        <color rgb="FF000000"/>
        <rFont val="Calibri"/>
      </rPr>
      <t xml:space="preserve">
</t>
    </r>
    <r>
      <rPr>
        <sz val="11"/>
        <color rgb="FF000000"/>
        <rFont val="Calibri"/>
      </rPr>
      <t>$ ps -ef | grep ikat_proxy.out</t>
    </r>
    <r>
      <rPr>
        <sz val="11"/>
        <color rgb="FF000000"/>
        <rFont val="Calibri"/>
      </rPr>
      <t xml:space="preserve">
</t>
    </r>
    <r>
      <rPr>
        <sz val="11"/>
        <color rgb="FF000000"/>
        <rFont val="Calibri"/>
      </rPr>
      <t>nutanix    68158       1  0 Oct10 ?        00:00:00 /bin/bash -lc  /home/nutanix/bin/service_monitor  --run_as_user=apache /home/nutanix/data/logs/ikat_proxy.FATAL -- /usr/local/nutanix/ikat_proxy/bin/envoy -c /home/nutanix/config/ikat_proxy/envoy.yaml --disable-hot-restart  --concurrency 4 |&amp; /home/nutanix/bin/logpipe -o /home/nutanix/data/logs/ikat_proxy.out</t>
    </r>
    <r>
      <rPr>
        <sz val="11"/>
        <color rgb="FF000000"/>
        <rFont val="Calibri"/>
      </rPr>
      <t xml:space="preserve">
</t>
    </r>
    <r>
      <rPr>
        <sz val="11"/>
        <color rgb="FF000000"/>
        <rFont val="Calibri"/>
      </rPr>
      <t>nutanix    68376   68158  0 Oct10 ?        00:00:01 /home/nutanix/bin/logpipe -o /home/nutanix/data/logs/ikat_proxy.out</t>
    </r>
    <r>
      <rPr>
        <sz val="11"/>
        <color rgb="FF000000"/>
        <rFont val="Calibri"/>
      </rPr>
      <t xml:space="preserve">
</t>
    </r>
    <r>
      <rPr>
        <sz val="11"/>
        <color rgb="FF000000"/>
        <rFont val="Calibri"/>
      </rPr>
      <t>If the output of "ikat_proxy.out" does not list the path as "/home/nutanix/data/logs/ikat_proxy.out", or if there is no output, this is a finding.</t>
    </r>
  </si>
  <si>
    <t>V-279486</t>
  </si>
  <si>
    <r>
      <rPr>
        <sz val="11"/>
        <rFont val="Calibri"/>
      </rPr>
      <t>Nutanix VMM must separate user functionality (including user interface services) from VMM management functionality.</t>
    </r>
  </si>
  <si>
    <r>
      <rPr>
        <sz val="11"/>
        <color rgb="FF000000"/>
        <rFont val="Calibri"/>
      </rPr>
      <t>Configure management information flow to isolate to a separate VLAN from the guest VMs.</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the gear icon in the upper-right corner.</t>
    </r>
    <r>
      <rPr>
        <sz val="11"/>
        <color rgb="FF000000"/>
        <rFont val="Calibri"/>
      </rPr>
      <t xml:space="preserve">
</t>
    </r>
    <r>
      <rPr>
        <sz val="11"/>
        <color rgb="FF000000"/>
        <rFont val="Calibri"/>
      </rPr>
      <t>3. Under the "Settings" menu, click "Network Configuration", then select the "Internal Interfaces" tab.</t>
    </r>
    <r>
      <rPr>
        <sz val="11"/>
        <color rgb="FF000000"/>
        <rFont val="Calibri"/>
      </rPr>
      <t xml:space="preserve">
</t>
    </r>
    <r>
      <rPr>
        <sz val="11"/>
        <color rgb="FF000000"/>
        <rFont val="Calibri"/>
      </rPr>
      <t>4. Click "Management LAN".</t>
    </r>
    <r>
      <rPr>
        <sz val="11"/>
        <color rgb="FF000000"/>
        <rFont val="Calibri"/>
      </rPr>
      <t xml:space="preserve">
</t>
    </r>
    <r>
      <rPr>
        <sz val="11"/>
        <color rgb="FF000000"/>
        <rFont val="Calibri"/>
      </rPr>
      <t>5. Set the VLAN to the VLAN used for management functions.</t>
    </r>
    <r>
      <rPr>
        <sz val="11"/>
        <color rgb="FF000000"/>
        <rFont val="Calibri"/>
      </rPr>
      <t xml:space="preserve">
</t>
    </r>
    <r>
      <rPr>
        <sz val="11"/>
        <color rgb="FF000000"/>
        <rFont val="Calibri"/>
      </rPr>
      <t xml:space="preserve">a. SSH into each CVM host as user "Nutanix" and issue the following command: </t>
    </r>
    <r>
      <rPr>
        <sz val="11"/>
        <color rgb="FF000000"/>
        <rFont val="Calibri"/>
      </rPr>
      <t xml:space="preserve">
</t>
    </r>
    <r>
      <rPr>
        <sz val="11"/>
        <color rgb="FF000000"/>
        <rFont val="Calibri"/>
      </rPr>
      <t>change_cvm_vlan vlan_id.</t>
    </r>
    <r>
      <rPr>
        <sz val="11"/>
        <color rgb="FF000000"/>
        <rFont val="Calibri"/>
      </rPr>
      <t xml:space="preserve">
</t>
    </r>
    <r>
      <rPr>
        <sz val="11"/>
        <color rgb="FF000000"/>
        <rFont val="Calibri"/>
      </rPr>
      <t xml:space="preserve">b. SSH into each AHV host as root and issue the following command: </t>
    </r>
    <r>
      <rPr>
        <sz val="11"/>
        <color rgb="FF000000"/>
        <rFont val="Calibri"/>
      </rPr>
      <t xml:space="preserve">
</t>
    </r>
    <r>
      <rPr>
        <sz val="11"/>
        <color rgb="FF000000"/>
        <rFont val="Calibri"/>
      </rPr>
      <t>ovs-vsctl set port br0 tag=vlan_id</t>
    </r>
    <r>
      <rPr>
        <sz val="11"/>
        <color rgb="FF000000"/>
        <rFont val="Calibri"/>
      </rPr>
      <t xml:space="preserve">
</t>
    </r>
    <r>
      <rPr>
        <sz val="11"/>
        <color rgb="FF000000"/>
        <rFont val="Calibri"/>
      </rPr>
      <t>Note: All network switches connected to Nutanix nodes must be appropriately configured with the same VLAN ID.</t>
    </r>
  </si>
  <si>
    <r>
      <rPr>
        <sz val="11"/>
        <color rgb="FF000000"/>
        <rFont val="Calibri"/>
      </rPr>
      <t xml:space="preserve">VMM management functionality includes functions necessary for administration and requires privileged user access. Allowing nonprivileged users to access VMM management functionality capabilities increases the risk that nonprivileged users may obtain elevated privileges. </t>
    </r>
    <r>
      <rPr>
        <sz val="11"/>
        <color rgb="FF000000"/>
        <rFont val="Calibri"/>
      </rPr>
      <t xml:space="preserve">
</t>
    </r>
    <r>
      <rPr>
        <sz val="11"/>
        <color rgb="FF000000"/>
        <rFont val="Calibri"/>
      </rPr>
      <t xml:space="preserve">VMM management functionality includes functions necessary to administer console, network components, workstations, or servers, and typically requires privileged user access. </t>
    </r>
    <r>
      <rPr>
        <sz val="11"/>
        <color rgb="FF000000"/>
        <rFont val="Calibri"/>
      </rPr>
      <t xml:space="preserve">
</t>
    </r>
    <r>
      <rPr>
        <sz val="11"/>
        <color rgb="FF000000"/>
        <rFont val="Calibri"/>
      </rPr>
      <t>The separation of user functionality from VMM management functionality is either physical or logical and is accomplished by using different guest VMs, different computers, different central processing units, different instances of the VMM, different network addresses, different TCP/UDP ports, other virtualization techniques, combinations of these methods, or other methods, as appropriate.</t>
    </r>
  </si>
  <si>
    <r>
      <rPr>
        <sz val="11"/>
        <color rgb="FF000000"/>
        <rFont val="Calibri"/>
      </rPr>
      <t>Management information flow can be isolated to a separate VLAN from the guest VMs. Verify a management LAN is configured.</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the gear icon in the upper right-corner.</t>
    </r>
    <r>
      <rPr>
        <sz val="11"/>
        <color rgb="FF000000"/>
        <rFont val="Calibri"/>
      </rPr>
      <t xml:space="preserve">
</t>
    </r>
    <r>
      <rPr>
        <sz val="11"/>
        <color rgb="FF000000"/>
        <rFont val="Calibri"/>
      </rPr>
      <t>3. Under the "Settings" menu, click "Network Configuration", then select the "Internal Interfaces" tab.</t>
    </r>
    <r>
      <rPr>
        <sz val="11"/>
        <color rgb="FF000000"/>
        <rFont val="Calibri"/>
      </rPr>
      <t xml:space="preserve">
</t>
    </r>
    <r>
      <rPr>
        <sz val="11"/>
        <color rgb="FF000000"/>
        <rFont val="Calibri"/>
      </rPr>
      <t>4. Click "Management LAN".</t>
    </r>
    <r>
      <rPr>
        <sz val="11"/>
        <color rgb="FF000000"/>
        <rFont val="Calibri"/>
      </rPr>
      <t xml:space="preserve">
</t>
    </r>
    <r>
      <rPr>
        <sz val="11"/>
        <color rgb="FF000000"/>
        <rFont val="Calibri"/>
      </rPr>
      <t>If "VLAN ID" is "0" or blank, this is a finding.</t>
    </r>
  </si>
  <si>
    <t>V-279526</t>
  </si>
  <si>
    <r>
      <rPr>
        <sz val="11"/>
        <rFont val="Calibri"/>
      </rPr>
      <t>All guest VM network communications must be implemented using virtual network devices provisioned and serviced by the VMM.</t>
    </r>
  </si>
  <si>
    <r>
      <rPr>
        <sz val="11"/>
        <color rgb="FF000000"/>
        <rFont val="Calibri"/>
      </rPr>
      <t>Add the guest VM networks. All interactions between guest VMs and external systems via other interface devices are mediated by the VMM or its service VMs.</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the gear icon in the upper-right corner.</t>
    </r>
    <r>
      <rPr>
        <sz val="11"/>
        <color rgb="FF000000"/>
        <rFont val="Calibri"/>
      </rPr>
      <t xml:space="preserve">
</t>
    </r>
    <r>
      <rPr>
        <sz val="11"/>
        <color rgb="FF000000"/>
        <rFont val="Calibri"/>
      </rPr>
      <t>3. Navigate to "Network Configuration".</t>
    </r>
    <r>
      <rPr>
        <sz val="11"/>
        <color rgb="FF000000"/>
        <rFont val="Calibri"/>
      </rPr>
      <t xml:space="preserve">
</t>
    </r>
    <r>
      <rPr>
        <sz val="11"/>
        <color rgb="FF000000"/>
        <rFont val="Calibri"/>
      </rPr>
      <t>4. Add the guest VM networks as defined by the organization.</t>
    </r>
  </si>
  <si>
    <r>
      <rPr>
        <sz val="11"/>
        <color rgb="FF000000"/>
        <rFont val="Calibri"/>
      </rPr>
      <t>Mechanisms to detect and prevent unauthorized communication flow must be configured or provided as part of the VMM design. If information flow control is not enforced based on proper functioning of the VMM and its service, helper, and guest VMs, the VMM may become compromised. Information flow control regulates where information is allowed to travel between a VMM (and its guest VMs) and external systems. In some cases, the VMM may delegate interface device management to a service VM, but the VMM still maintains control of all information flows. The flow of all system information must be monitored and controlled so it does not introduce any unacceptable risk to the VMM, its guest VMs, or data.</t>
    </r>
  </si>
  <si>
    <r>
      <rPr>
        <sz val="11"/>
        <color rgb="FF000000"/>
        <rFont val="Calibri"/>
      </rPr>
      <t>Validate Nutanix CVM VM networking has been implemented and all of the virtual networks are defined and documented by the information system security officer (ISSO).</t>
    </r>
    <r>
      <rPr>
        <sz val="11"/>
        <color rgb="FF000000"/>
        <rFont val="Calibri"/>
      </rPr>
      <t xml:space="preserve">
</t>
    </r>
    <r>
      <rPr>
        <sz val="11"/>
        <color rgb="FF000000"/>
        <rFont val="Calibri"/>
      </rPr>
      <t>1. Log in to Prism Element.</t>
    </r>
    <r>
      <rPr>
        <sz val="11"/>
        <color rgb="FF000000"/>
        <rFont val="Calibri"/>
      </rPr>
      <t xml:space="preserve">
</t>
    </r>
    <r>
      <rPr>
        <sz val="11"/>
        <color rgb="FF000000"/>
        <rFont val="Calibri"/>
      </rPr>
      <t>2. Click the gear icon in the upper-right corner.</t>
    </r>
    <r>
      <rPr>
        <sz val="11"/>
        <color rgb="FF000000"/>
        <rFont val="Calibri"/>
      </rPr>
      <t xml:space="preserve">
</t>
    </r>
    <r>
      <rPr>
        <sz val="11"/>
        <color rgb="FF000000"/>
        <rFont val="Calibri"/>
      </rPr>
      <t>3. Navigate to "Network Configuration".</t>
    </r>
    <r>
      <rPr>
        <sz val="11"/>
        <color rgb="FF000000"/>
        <rFont val="Calibri"/>
      </rPr>
      <t xml:space="preserve">
</t>
    </r>
    <r>
      <rPr>
        <sz val="11"/>
        <color rgb="FF000000"/>
        <rFont val="Calibri"/>
      </rPr>
      <t>Validate that all of the organizational-defined guest VM networks are defined. If not, this is a finding.</t>
    </r>
  </si>
  <si>
    <t>V-279527</t>
  </si>
  <si>
    <r>
      <rPr>
        <sz val="11"/>
        <rFont val="Calibri"/>
      </rPr>
      <t>Nutanix VMM must be configured to remove ypserv.</t>
    </r>
  </si>
  <si>
    <t>GPOS</t>
  </si>
  <si>
    <r>
      <rPr>
        <sz val="11"/>
        <color rgb="FF000000"/>
        <rFont val="Calibri"/>
      </rPr>
      <t>Remove any finding using the following command.</t>
    </r>
    <r>
      <rPr>
        <sz val="11"/>
        <color rgb="FF000000"/>
        <rFont val="Calibri"/>
      </rPr>
      <t xml:space="preserve">
</t>
    </r>
    <r>
      <rPr>
        <sz val="11"/>
        <color rgb="FF000000"/>
        <rFont val="Calibri"/>
      </rPr>
      <t>$ sudo yum remove ypserv</t>
    </r>
  </si>
  <si>
    <r>
      <rPr>
        <sz val="11"/>
        <color rgb="FF000000"/>
        <rFont val="Calibri"/>
      </rPr>
      <t>It is detrimental for VMMs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VMMs can provide a wide variety of functions and services. Some of the functions and services, provided by default, may not be necessary to support essential organizational operations (e.g., key missions, functions).</t>
    </r>
  </si>
  <si>
    <r>
      <rPr>
        <sz val="11"/>
        <color rgb="FF000000"/>
        <rFont val="Calibri"/>
      </rPr>
      <t>1. Confirm Nutanix AOS is configured to disable nonessential capabilities using the following command.</t>
    </r>
    <r>
      <rPr>
        <sz val="11"/>
        <color rgb="FF000000"/>
        <rFont val="Calibri"/>
      </rPr>
      <t xml:space="preserve">
</t>
    </r>
    <r>
      <rPr>
        <sz val="11"/>
        <color rgb="FF000000"/>
        <rFont val="Calibri"/>
      </rPr>
      <t>$ sudo yum list installed ypserv</t>
    </r>
    <r>
      <rPr>
        <sz val="11"/>
        <color rgb="FF000000"/>
        <rFont val="Calibri"/>
      </rPr>
      <t xml:space="preserve">
</t>
    </r>
    <r>
      <rPr>
        <sz val="11"/>
        <color rgb="FF000000"/>
        <rFont val="Calibri"/>
      </rPr>
      <t>If the "ypserv" package is installed, this is a finding.</t>
    </r>
  </si>
  <si>
    <t>V-279528</t>
  </si>
  <si>
    <r>
      <rPr>
        <sz val="11"/>
        <rFont val="Calibri"/>
      </rPr>
      <t>Nutanix OS must limit the number of concurrent sessions to 10 for all accounts and/or account types.</t>
    </r>
  </si>
  <si>
    <t>CAT III (Low)</t>
  </si>
  <si>
    <r>
      <rPr>
        <sz val="11"/>
        <color rgb="FF000000"/>
        <rFont val="Calibri"/>
      </rPr>
      <t>Configure Nutanix OS instances to limit concurrent logins to 10.</t>
    </r>
    <r>
      <rPr>
        <sz val="11"/>
        <color rgb="FF000000"/>
        <rFont val="Calibri"/>
      </rPr>
      <t xml:space="preserve">
</t>
    </r>
    <r>
      <rPr>
        <sz val="11"/>
        <color rgb="FF000000"/>
        <rFont val="Calibri"/>
      </rPr>
      <t>1. For AHV, the value of "* hard maxlogins" is set to 10 by the vendor and must not be altered by customers. If the value is not set to the 10, this is an unauthorized modification which may indicate the security settings for the build has been modified. Rebuild the system from source to correct this issue.</t>
    </r>
    <r>
      <rPr>
        <sz val="11"/>
        <color rgb="FF000000"/>
        <rFont val="Calibri"/>
      </rPr>
      <t xml:space="preserve">
</t>
    </r>
    <r>
      <rPr>
        <sz val="11"/>
        <color rgb="FF000000"/>
        <rFont val="Calibri"/>
      </rPr>
      <t>2. For AOS, Prism Central, and Files, run the following command.</t>
    </r>
    <r>
      <rPr>
        <sz val="11"/>
        <color rgb="FF000000"/>
        <rFont val="Calibri"/>
      </rPr>
      <t xml:space="preserve">
</t>
    </r>
    <r>
      <rPr>
        <sz val="11"/>
        <color rgb="FF000000"/>
        <rFont val="Calibri"/>
      </rPr>
      <t>$ configure_dod_mode.sh enter_dod_mode</t>
    </r>
  </si>
  <si>
    <r>
      <rPr>
        <sz val="11"/>
        <color rgb="FF000000"/>
        <rFont val="Calibri"/>
      </rPr>
      <t>Operating system management includes the ability to control the number of users and user sessions that utilize an operating system. Limiting the number of allowed users and sessions per user is helpful in reducing the risks related to denial-of-service (DoS) attacks.</t>
    </r>
    <r>
      <rPr>
        <sz val="11"/>
        <color rgb="FF000000"/>
        <rFont val="Calibri"/>
      </rPr>
      <t xml:space="preserve">
</t>
    </r>
    <r>
      <rPr>
        <sz val="11"/>
        <color rgb="FF000000"/>
        <rFont val="Calibri"/>
      </rPr>
      <t>This requirement addresses concurrent sessions for information system accounts and does not address concurrent sessions by single users via multiple system accounts. The maximum number of concurrent sessions should be defined based upon mission needs and the operational environment for each system.</t>
    </r>
  </si>
  <si>
    <r>
      <rPr>
        <sz val="11"/>
        <color rgb="FF000000"/>
        <rFont val="Calibri"/>
      </rPr>
      <t>For AHV, this requirement is Inherently Met.</t>
    </r>
    <r>
      <rPr>
        <sz val="11"/>
        <color rgb="FF000000"/>
        <rFont val="Calibri"/>
      </rPr>
      <t xml:space="preserve">
</t>
    </r>
    <r>
      <rPr>
        <sz val="11"/>
        <color rgb="FF000000"/>
        <rFont val="Calibri"/>
      </rPr>
      <t>For AOS, Prism Central, and Files, run the following command to verify Nutanix OS instances limit concurrent logins to 10 or fewer:</t>
    </r>
    <r>
      <rPr>
        <sz val="11"/>
        <color rgb="FF000000"/>
        <rFont val="Calibri"/>
      </rPr>
      <t xml:space="preserve">
</t>
    </r>
    <r>
      <rPr>
        <sz val="11"/>
        <color rgb="FF000000"/>
        <rFont val="Calibri"/>
      </rPr>
      <t xml:space="preserve">$ sudo grep "maxlogins" /etc/security/limits.conf </t>
    </r>
    <r>
      <rPr>
        <sz val="11"/>
        <color rgb="FF000000"/>
        <rFont val="Calibri"/>
      </rPr>
      <t xml:space="preserve">
</t>
    </r>
    <r>
      <rPr>
        <sz val="11"/>
        <color rgb="FF000000"/>
        <rFont val="Calibri"/>
      </rPr>
      <t>If the line "* hard maxlogins 10" is missing, commented out, or set to a number more than 10, this is a finding.</t>
    </r>
  </si>
  <si>
    <t>V-279529</t>
  </si>
  <si>
    <r>
      <rPr>
        <sz val="11"/>
        <rFont val="Calibri"/>
      </rPr>
      <t xml:space="preserve">Nutanix OS must set the value of </t>
    </r>
    <r>
      <rPr>
        <sz val="11"/>
        <color rgb="FF000000"/>
        <rFont val="Calibri"/>
      </rPr>
      <t>"</t>
    </r>
    <r>
      <rPr>
        <b/>
        <sz val="11"/>
        <color rgb="FF000000"/>
        <rFont val="Calibri"/>
      </rPr>
      <t>lock-after-time</t>
    </r>
    <r>
      <rPr>
        <sz val="11"/>
        <color rgb="FF000000"/>
        <rFont val="Calibri"/>
      </rPr>
      <t>"</t>
    </r>
    <r>
      <rPr>
        <sz val="11"/>
        <color rgb="FF000000"/>
        <rFont val="Calibri"/>
      </rPr>
      <t xml:space="preserve"> to 890 seconds for remote access sessions.</t>
    </r>
  </si>
  <si>
    <r>
      <rPr>
        <sz val="11"/>
        <color rgb="FF000000"/>
        <rFont val="Calibri"/>
      </rPr>
      <t>1. For AOS, Prism Central, and Files, log in as Admin and run the following command to set the Nutanix TMUX and configure options for the Admin account of last resort.</t>
    </r>
    <r>
      <rPr>
        <sz val="11"/>
        <color rgb="FF000000"/>
        <rFont val="Calibri"/>
      </rPr>
      <t xml:space="preserve">
</t>
    </r>
    <r>
      <rPr>
        <sz val="11"/>
        <color rgb="FF000000"/>
        <rFont val="Calibri"/>
      </rPr>
      <t>$ configure_dod_mode.sh enter_dod_mode</t>
    </r>
    <r>
      <rPr>
        <sz val="11"/>
        <color rgb="FF000000"/>
        <rFont val="Calibri"/>
      </rPr>
      <t xml:space="preserve">
</t>
    </r>
    <r>
      <rPr>
        <sz val="11"/>
        <color rgb="FF000000"/>
        <rFont val="Calibri"/>
      </rPr>
      <t>2. For AHV, this is set by default in the OS. The value of "lock-after-time" is set to "890" by the vendor and must not be altered by customers. If the value is not set to the default, this is an unauthorized modification which may indicate the security settings for the build has been modified. Rebuild the system from source to correct this issue.</t>
    </r>
  </si>
  <si>
    <r>
      <rPr>
        <sz val="11"/>
        <color rgb="FF000000"/>
        <rFont val="Calibri"/>
      </rPr>
      <t>A session time-out lock is a temporary action taken when a user stops work and moves away from the immediate physical vicinity of the information system but does not log out because of the temporary nature of the absence. Rather than relying on the user to manually lock their operating system session prior to vacating the vicinity, operating systems must be able to identify when a user's session is idle and take action to initiate the session lock.</t>
    </r>
    <r>
      <rPr>
        <sz val="11"/>
        <color rgb="FF000000"/>
        <rFont val="Calibri"/>
      </rPr>
      <t xml:space="preserve">
</t>
    </r>
    <r>
      <rPr>
        <sz val="11"/>
        <color rgb="FF000000"/>
        <rFont val="Calibri"/>
      </rPr>
      <t>The session lock is implemented at the point where session activity can be determined and/or controlled.</t>
    </r>
    <r>
      <rPr>
        <sz val="11"/>
        <color rgb="FF000000"/>
        <rFont val="Calibri"/>
      </rPr>
      <t xml:space="preserve">
</t>
    </r>
    <r>
      <rPr>
        <sz val="11"/>
        <color rgb="FF000000"/>
        <rFont val="Calibri"/>
      </rPr>
      <t>Satisfies: SRG-OS-000029-GPOS-00010, SRG-OS-000031-GPOS-00012, SRG-OS-000030-GPOS-00011, SRG-OS-000028-GPOS-00009</t>
    </r>
  </si>
  <si>
    <r>
      <rPr>
        <sz val="11"/>
        <color rgb="FF000000"/>
        <rFont val="Calibri"/>
      </rPr>
      <t xml:space="preserve">Verify Nutanix TMUX shell is enabled, which sets the user session lock for the Admin account of last resort. </t>
    </r>
    <r>
      <rPr>
        <sz val="11"/>
        <color rgb="FF000000"/>
        <rFont val="Calibri"/>
      </rPr>
      <t xml:space="preserve">
</t>
    </r>
    <r>
      <rPr>
        <sz val="11"/>
        <color rgb="FF000000"/>
        <rFont val="Calibri"/>
      </rPr>
      <t xml:space="preserve">1. For AOS, Prism Central, and Files, log in to the CVM as the Admin user.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For AHV, verify the value of "locl-after-time" is set to "890" using the following command.</t>
    </r>
    <r>
      <rPr>
        <sz val="11"/>
        <color rgb="FF000000"/>
        <rFont val="Calibri"/>
      </rPr>
      <t xml:space="preserve">
</t>
    </r>
    <r>
      <rPr>
        <sz val="11"/>
        <color rgb="FF000000"/>
        <rFont val="Calibri"/>
      </rPr>
      <t>$ sudo grep -i "lock-after-time" /etc/tmux.conf</t>
    </r>
    <r>
      <rPr>
        <sz val="11"/>
        <color rgb="FF000000"/>
        <rFont val="Calibri"/>
      </rPr>
      <t xml:space="preserve">
</t>
    </r>
    <r>
      <rPr>
        <sz val="11"/>
        <color rgb="FF000000"/>
        <rFont val="Calibri"/>
      </rPr>
      <t>set -g lock-after-time 890</t>
    </r>
    <r>
      <rPr>
        <sz val="11"/>
        <color rgb="FF000000"/>
        <rFont val="Calibri"/>
      </rPr>
      <t xml:space="preserve">
</t>
    </r>
    <r>
      <rPr>
        <sz val="11"/>
        <color rgb="FF000000"/>
        <rFont val="Calibri"/>
      </rPr>
      <t>If the Nutanix TMUX shell is not enabled or if "lock-after-time" is not configured, this is a finding.</t>
    </r>
  </si>
  <si>
    <t>V-279530</t>
  </si>
  <si>
    <r>
      <rPr>
        <sz val="11"/>
        <rFont val="Calibri"/>
      </rPr>
      <t xml:space="preserve">Nutanix OS must configure the ClientAliveInterval to </t>
    </r>
    <r>
      <rPr>
        <sz val="11"/>
        <color rgb="FF000000"/>
        <rFont val="Calibri"/>
      </rPr>
      <t>"</t>
    </r>
    <r>
      <rPr>
        <b/>
        <sz val="11"/>
        <color rgb="FF000000"/>
        <rFont val="Calibri"/>
      </rPr>
      <t>600</t>
    </r>
    <r>
      <rPr>
        <sz val="11"/>
        <color rgb="FF000000"/>
        <rFont val="Calibri"/>
      </rPr>
      <t>"</t>
    </r>
    <r>
      <rPr>
        <sz val="11"/>
        <color rgb="FF000000"/>
        <rFont val="Calibri"/>
      </rPr>
      <t xml:space="preserve"> and ClientAliveCountMax to </t>
    </r>
    <r>
      <rPr>
        <sz val="11"/>
        <color rgb="FF000000"/>
        <rFont val="Calibri"/>
      </rPr>
      <t>"</t>
    </r>
    <r>
      <rPr>
        <b/>
        <sz val="11"/>
        <color rgb="FF000000"/>
        <rFont val="Calibri"/>
      </rPr>
      <t>1</t>
    </r>
    <r>
      <rPr>
        <sz val="11"/>
        <color rgb="FF000000"/>
        <rFont val="Calibri"/>
      </rPr>
      <t>"</t>
    </r>
    <r>
      <rPr>
        <sz val="11"/>
        <color rgb="FF000000"/>
        <rFont val="Calibri"/>
      </rPr>
      <t>.</t>
    </r>
  </si>
  <si>
    <r>
      <rPr>
        <sz val="11"/>
        <color rgb="FF000000"/>
        <rFont val="Calibri"/>
      </rPr>
      <t>Configure SSH.</t>
    </r>
    <r>
      <rPr>
        <sz val="11"/>
        <color rgb="FF000000"/>
        <rFont val="Calibri"/>
      </rPr>
      <t xml:space="preserve">
</t>
    </r>
    <r>
      <rPr>
        <sz val="11"/>
        <color rgb="FF000000"/>
        <rFont val="Calibri"/>
      </rPr>
      <t>1. For AOS, configure SSH then restart the SSH for the changes to take effect.</t>
    </r>
    <r>
      <rPr>
        <sz val="11"/>
        <color rgb="FF000000"/>
        <rFont val="Calibri"/>
      </rPr>
      <t xml:space="preserve">
</t>
    </r>
    <r>
      <rPr>
        <sz val="11"/>
        <color rgb="FF000000"/>
        <rFont val="Calibri"/>
      </rPr>
      <t>$ sudo salt-call state.sls security/CVM/sshdCVM</t>
    </r>
    <r>
      <rPr>
        <sz val="11"/>
        <color rgb="FF000000"/>
        <rFont val="Calibri"/>
      </rPr>
      <t xml:space="preserve">
</t>
    </r>
    <r>
      <rPr>
        <sz val="11"/>
        <color rgb="FF000000"/>
        <rFont val="Calibri"/>
      </rPr>
      <t>$ sudo systemctl restart sshd</t>
    </r>
    <r>
      <rPr>
        <sz val="11"/>
        <color rgb="FF000000"/>
        <rFont val="Calibri"/>
      </rPr>
      <t xml:space="preserve">
</t>
    </r>
    <r>
      <rPr>
        <sz val="11"/>
        <color rgb="FF000000"/>
        <rFont val="Calibri"/>
      </rPr>
      <t>2. For Prism Central, configure SSH, then restart the SSH for the changes to take effect.</t>
    </r>
    <r>
      <rPr>
        <sz val="11"/>
        <color rgb="FF000000"/>
        <rFont val="Calibri"/>
      </rPr>
      <t xml:space="preserve">
</t>
    </r>
    <r>
      <rPr>
        <sz val="11"/>
        <color rgb="FF000000"/>
        <rFont val="Calibri"/>
      </rPr>
      <t>$ sudo salt-call state.sls security/PCVM/sshdPCVM</t>
    </r>
    <r>
      <rPr>
        <sz val="11"/>
        <color rgb="FF000000"/>
        <rFont val="Calibri"/>
      </rPr>
      <t xml:space="preserve">
</t>
    </r>
    <r>
      <rPr>
        <sz val="11"/>
        <color rgb="FF000000"/>
        <rFont val="Calibri"/>
      </rPr>
      <t>$ sudo systemctl restart sshd</t>
    </r>
    <r>
      <rPr>
        <sz val="11"/>
        <color rgb="FF000000"/>
        <rFont val="Calibri"/>
      </rPr>
      <t xml:space="preserve">
</t>
    </r>
    <r>
      <rPr>
        <sz val="11"/>
        <color rgb="FF000000"/>
        <rFont val="Calibri"/>
      </rPr>
      <t>3. For Files, configure SSH, then restart the SSH for the changes to take effect.</t>
    </r>
    <r>
      <rPr>
        <sz val="11"/>
        <color rgb="FF000000"/>
        <rFont val="Calibri"/>
      </rPr>
      <t xml:space="preserve">
</t>
    </r>
    <r>
      <rPr>
        <sz val="11"/>
        <color rgb="FF000000"/>
        <rFont val="Calibri"/>
      </rPr>
      <t>$ sudo salt-call state.sls security/AFS/sshdAFS</t>
    </r>
    <r>
      <rPr>
        <sz val="11"/>
        <color rgb="FF000000"/>
        <rFont val="Calibri"/>
      </rPr>
      <t xml:space="preserve">
</t>
    </r>
    <r>
      <rPr>
        <sz val="11"/>
        <color rgb="FF000000"/>
        <rFont val="Calibri"/>
      </rPr>
      <t>$ sudo systemctl restart sshd</t>
    </r>
    <r>
      <rPr>
        <sz val="11"/>
        <color rgb="FF000000"/>
        <rFont val="Calibri"/>
      </rPr>
      <t xml:space="preserve">
</t>
    </r>
    <r>
      <rPr>
        <sz val="11"/>
        <color rgb="FF000000"/>
        <rFont val="Calibri"/>
      </rPr>
      <t>4. For AHV, configure SSH, then restart the SSH for the changes to take effect.</t>
    </r>
    <r>
      <rPr>
        <sz val="11"/>
        <color rgb="FF000000"/>
        <rFont val="Calibri"/>
      </rPr>
      <t xml:space="preserve">
</t>
    </r>
    <r>
      <rPr>
        <sz val="11"/>
        <color rgb="FF000000"/>
        <rFont val="Calibri"/>
      </rPr>
      <t>$ sudo salt-call state.sls security/KVM/sshdKVM</t>
    </r>
    <r>
      <rPr>
        <sz val="11"/>
        <color rgb="FF000000"/>
        <rFont val="Calibri"/>
      </rPr>
      <t xml:space="preserve">
</t>
    </r>
    <r>
      <rPr>
        <sz val="11"/>
        <color rgb="FF000000"/>
        <rFont val="Calibri"/>
      </rPr>
      <t>$ sudo systemctl restart sshd</t>
    </r>
  </si>
  <si>
    <r>
      <rPr>
        <sz val="11"/>
        <color rgb="FF000000"/>
        <rFont val="Calibri"/>
      </rPr>
      <t>Automatic session termination addresses the termination of user-initiated logical sessions in contrast to the termination of network connections that are associated with communications sessions (i.e., network disconnect). A logical session (for local, network, and remote access) is initiated whenever a user (or process acting on behalf of a user) accesses an organizational information system. Such user sessions can be terminated (and thus terminate user access) without terminating network sessions.</t>
    </r>
    <r>
      <rPr>
        <sz val="11"/>
        <color rgb="FF000000"/>
        <rFont val="Calibri"/>
      </rPr>
      <t xml:space="preserve">
</t>
    </r>
    <r>
      <rPr>
        <sz val="11"/>
        <color rgb="FF000000"/>
        <rFont val="Calibri"/>
      </rPr>
      <t>Session termination terminates all processes associated with a user's logical session except those processes that are specifically created by the user (i.e., session owner) to continue after the session is terminated.</t>
    </r>
    <r>
      <rPr>
        <sz val="11"/>
        <color rgb="FF000000"/>
        <rFont val="Calibri"/>
      </rPr>
      <t xml:space="preserve">
</t>
    </r>
    <r>
      <rPr>
        <sz val="11"/>
        <color rgb="FF000000"/>
        <rFont val="Calibri"/>
      </rPr>
      <t>Conditions or trigger events requiring automatic session termination can include, for example, organization-defined periods of user inactivity, targeted responses to certain types of incidents, and time-of-day restrictions on information system use.</t>
    </r>
    <r>
      <rPr>
        <sz val="11"/>
        <color rgb="FF000000"/>
        <rFont val="Calibri"/>
      </rPr>
      <t xml:space="preserve">
</t>
    </r>
    <r>
      <rPr>
        <sz val="11"/>
        <color rgb="FF000000"/>
        <rFont val="Calibri"/>
      </rPr>
      <t>This capability is typically reserved for specific operating system functionality where the system owner, data owner, or organization requires additional assurance.</t>
    </r>
    <r>
      <rPr>
        <sz val="11"/>
        <color rgb="FF000000"/>
        <rFont val="Calibri"/>
      </rPr>
      <t xml:space="preserve">
</t>
    </r>
    <r>
      <rPr>
        <sz val="11"/>
        <color rgb="FF000000"/>
        <rFont val="Calibri"/>
      </rPr>
      <t>Satisfies: SRG-OS-000279-GPOS-00109, SRG-OS-000163-GPOS-00072</t>
    </r>
  </si>
  <si>
    <r>
      <rPr>
        <sz val="11"/>
        <color rgb="FF000000"/>
        <rFont val="Calibri"/>
      </rPr>
      <t>Verify Nutanix OS is configured to terminate all network sessions to meet the more stringent session requirement of privileged sessions using the following command.</t>
    </r>
    <r>
      <rPr>
        <sz val="11"/>
        <color rgb="FF000000"/>
        <rFont val="Calibri"/>
      </rPr>
      <t xml:space="preserve">
</t>
    </r>
    <r>
      <rPr>
        <sz val="11"/>
        <color rgb="FF000000"/>
        <rFont val="Calibri"/>
      </rPr>
      <t>$ sudo grep -i clientalive /etc/ssh/sshd_config</t>
    </r>
    <r>
      <rPr>
        <sz val="11"/>
        <color rgb="FF000000"/>
        <rFont val="Calibri"/>
      </rPr>
      <t xml:space="preserve">
</t>
    </r>
    <r>
      <rPr>
        <sz val="11"/>
        <color rgb="FF000000"/>
        <rFont val="Calibri"/>
      </rPr>
      <t>ClientAliveInterval 600</t>
    </r>
    <r>
      <rPr>
        <sz val="11"/>
        <color rgb="FF000000"/>
        <rFont val="Calibri"/>
      </rPr>
      <t xml:space="preserve">
</t>
    </r>
    <r>
      <rPr>
        <sz val="11"/>
        <color rgb="FF000000"/>
        <rFont val="Calibri"/>
      </rPr>
      <t>ClientAliveCountMax 1</t>
    </r>
    <r>
      <rPr>
        <sz val="11"/>
        <color rgb="FF000000"/>
        <rFont val="Calibri"/>
      </rPr>
      <t xml:space="preserve">
</t>
    </r>
    <r>
      <rPr>
        <sz val="11"/>
        <color rgb="FF000000"/>
        <rFont val="Calibri"/>
      </rPr>
      <t>If ClientAliveInterval is not "600" and ClientAliveCountMax is not "1" (or "0" for AHV), this is a finding.</t>
    </r>
  </si>
  <si>
    <t>V-279531</t>
  </si>
  <si>
    <r>
      <rPr>
        <sz val="11"/>
        <rFont val="Calibri"/>
      </rPr>
      <t>Nutanix OS must monitor SSH access.</t>
    </r>
  </si>
  <si>
    <r>
      <rPr>
        <sz val="11"/>
        <color rgb="FF000000"/>
        <rFont val="Calibri"/>
      </rPr>
      <t>Configure SSH.</t>
    </r>
    <r>
      <rPr>
        <sz val="11"/>
        <color rgb="FF000000"/>
        <rFont val="Calibri"/>
      </rPr>
      <t xml:space="preserve">
</t>
    </r>
    <r>
      <rPr>
        <sz val="11"/>
        <color rgb="FF000000"/>
        <rFont val="Calibri"/>
      </rPr>
      <t>1. For AOS, configure SSH, then restart the SSH for the changes to take effect.</t>
    </r>
    <r>
      <rPr>
        <sz val="11"/>
        <color rgb="FF000000"/>
        <rFont val="Calibri"/>
      </rPr>
      <t xml:space="preserve">
</t>
    </r>
    <r>
      <rPr>
        <sz val="11"/>
        <color rgb="FF000000"/>
        <rFont val="Calibri"/>
      </rPr>
      <t>$ sudo salt-call state.sls security/CVM/sshdCVM</t>
    </r>
    <r>
      <rPr>
        <sz val="11"/>
        <color rgb="FF000000"/>
        <rFont val="Calibri"/>
      </rPr>
      <t xml:space="preserve">
</t>
    </r>
    <r>
      <rPr>
        <sz val="11"/>
        <color rgb="FF000000"/>
        <rFont val="Calibri"/>
      </rPr>
      <t>$ sudo systemctl restart sshd</t>
    </r>
    <r>
      <rPr>
        <sz val="11"/>
        <color rgb="FF000000"/>
        <rFont val="Calibri"/>
      </rPr>
      <t xml:space="preserve">
</t>
    </r>
    <r>
      <rPr>
        <sz val="11"/>
        <color rgb="FF000000"/>
        <rFont val="Calibri"/>
      </rPr>
      <t>2. For Prism Central, configure SSH, then restart the SSH for the changes to take effect.</t>
    </r>
    <r>
      <rPr>
        <sz val="11"/>
        <color rgb="FF000000"/>
        <rFont val="Calibri"/>
      </rPr>
      <t xml:space="preserve">
</t>
    </r>
    <r>
      <rPr>
        <sz val="11"/>
        <color rgb="FF000000"/>
        <rFont val="Calibri"/>
      </rPr>
      <t>$ sudo salt-call state.sls security/PCVM/sshdPCVM</t>
    </r>
    <r>
      <rPr>
        <sz val="11"/>
        <color rgb="FF000000"/>
        <rFont val="Calibri"/>
      </rPr>
      <t xml:space="preserve">
</t>
    </r>
    <r>
      <rPr>
        <sz val="11"/>
        <color rgb="FF000000"/>
        <rFont val="Calibri"/>
      </rPr>
      <t>$ sudo systemctl restart sshd</t>
    </r>
    <r>
      <rPr>
        <sz val="11"/>
        <color rgb="FF000000"/>
        <rFont val="Calibri"/>
      </rPr>
      <t xml:space="preserve">
</t>
    </r>
    <r>
      <rPr>
        <sz val="11"/>
        <color rgb="FF000000"/>
        <rFont val="Calibri"/>
      </rPr>
      <t>3. For Files, configure SSH, then restart the SSH for the changes to take effect.</t>
    </r>
    <r>
      <rPr>
        <sz val="11"/>
        <color rgb="FF000000"/>
        <rFont val="Calibri"/>
      </rPr>
      <t xml:space="preserve">
</t>
    </r>
    <r>
      <rPr>
        <sz val="11"/>
        <color rgb="FF000000"/>
        <rFont val="Calibri"/>
      </rPr>
      <t>$ sudo salt-call state.sls security/AFS/sshdAFS</t>
    </r>
    <r>
      <rPr>
        <sz val="11"/>
        <color rgb="FF000000"/>
        <rFont val="Calibri"/>
      </rPr>
      <t xml:space="preserve">
</t>
    </r>
    <r>
      <rPr>
        <sz val="11"/>
        <color rgb="FF000000"/>
        <rFont val="Calibri"/>
      </rPr>
      <t>$ sudo systemctl restart sshd</t>
    </r>
    <r>
      <rPr>
        <sz val="11"/>
        <color rgb="FF000000"/>
        <rFont val="Calibri"/>
      </rPr>
      <t xml:space="preserve">
</t>
    </r>
    <r>
      <rPr>
        <sz val="11"/>
        <color rgb="FF000000"/>
        <rFont val="Calibri"/>
      </rPr>
      <t>4. For AHV, configure SSH, then restart the SSH for the changes to take effect.</t>
    </r>
    <r>
      <rPr>
        <sz val="11"/>
        <color rgb="FF000000"/>
        <rFont val="Calibri"/>
      </rPr>
      <t xml:space="preserve">
</t>
    </r>
    <r>
      <rPr>
        <sz val="11"/>
        <color rgb="FF000000"/>
        <rFont val="Calibri"/>
      </rPr>
      <t>$ sudo salt-call state.sls security/KVM/sshdKVM</t>
    </r>
    <r>
      <rPr>
        <sz val="11"/>
        <color rgb="FF000000"/>
        <rFont val="Calibri"/>
      </rPr>
      <t xml:space="preserve">
</t>
    </r>
    <r>
      <rPr>
        <sz val="11"/>
        <color rgb="FF000000"/>
        <rFont val="Calibri"/>
      </rPr>
      <t>$ sudo systemctl restart sshd</t>
    </r>
  </si>
  <si>
    <r>
      <rPr>
        <sz val="11"/>
        <color rgb="FF000000"/>
        <rFont val="Calibri"/>
      </rPr>
      <t>Remote access services, such as those providing remote access to network devices and information systems, which lack automated monitoring capabilities, increase risk and make remote user access management difficult at best.</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Automated monitoring of remote access sessions allows organizations to detect cyberattacks and also ensure ongoing compliance with remote access policies by auditing connection activities of remote access capabilities, such as Remote Desktop Protocol (RDP), on a variety of information system components (e.g., servers, workstations, notebook computers, smartphones, and tablets).</t>
    </r>
  </si>
  <si>
    <r>
      <rPr>
        <sz val="11"/>
        <color rgb="FF000000"/>
        <rFont val="Calibri"/>
      </rPr>
      <t>Verify SSH access is monitored using the following command.</t>
    </r>
    <r>
      <rPr>
        <sz val="11"/>
        <color rgb="FF000000"/>
        <rFont val="Calibri"/>
      </rPr>
      <t xml:space="preserve">
</t>
    </r>
    <r>
      <rPr>
        <sz val="11"/>
        <color rgb="FF000000"/>
        <rFont val="Calibri"/>
      </rPr>
      <t>$ sudo grep -i loglevel /etc/ssh/sshd_config</t>
    </r>
    <r>
      <rPr>
        <sz val="11"/>
        <color rgb="FF000000"/>
        <rFont val="Calibri"/>
      </rPr>
      <t xml:space="preserve">
</t>
    </r>
    <r>
      <rPr>
        <sz val="11"/>
        <color rgb="FF000000"/>
        <rFont val="Calibri"/>
      </rPr>
      <t>If the LogLevel is not set to "VERBOSE", this is a finding.</t>
    </r>
  </si>
  <si>
    <t>V-279532</t>
  </si>
  <si>
    <r>
      <rPr>
        <sz val="11"/>
        <rFont val="Calibri"/>
      </rPr>
      <t>Nutanix OS must configure the firewall to control remote access methods.</t>
    </r>
  </si>
  <si>
    <r>
      <rPr>
        <sz val="11"/>
        <color rgb="FF000000"/>
        <rFont val="Calibri"/>
      </rPr>
      <t>Restrict using functions, ports, protocols, and/or services as defined in the Ports, Protocols, and Services Management (PPSM) Category Assurance List (CAL) and vulnerability assessments.</t>
    </r>
    <r>
      <rPr>
        <sz val="11"/>
        <color rgb="FF000000"/>
        <rFont val="Calibri"/>
      </rPr>
      <t xml:space="preserve">
</t>
    </r>
    <r>
      <rPr>
        <sz val="11"/>
        <color rgb="FF000000"/>
        <rFont val="Calibri"/>
      </rPr>
      <t>1. For AOS, run the following command.</t>
    </r>
    <r>
      <rPr>
        <sz val="11"/>
        <color rgb="FF000000"/>
        <rFont val="Calibri"/>
      </rPr>
      <t xml:space="preserve">
</t>
    </r>
    <r>
      <rPr>
        <sz val="11"/>
        <color rgb="FF000000"/>
        <rFont val="Calibri"/>
      </rPr>
      <t>$ sudo salt-call state.sls security/CVM/iptables/init</t>
    </r>
    <r>
      <rPr>
        <sz val="11"/>
        <color rgb="FF000000"/>
        <rFont val="Calibri"/>
      </rPr>
      <t xml:space="preserve">
</t>
    </r>
    <r>
      <rPr>
        <sz val="11"/>
        <color rgb="FF000000"/>
        <rFont val="Calibri"/>
      </rPr>
      <t>2. For Prism Central, run the following command.</t>
    </r>
    <r>
      <rPr>
        <sz val="11"/>
        <color rgb="FF000000"/>
        <rFont val="Calibri"/>
      </rPr>
      <t xml:space="preserve">
</t>
    </r>
    <r>
      <rPr>
        <sz val="11"/>
        <color rgb="FF000000"/>
        <rFont val="Calibri"/>
      </rPr>
      <t>$ sudo salt-call state.sls security/PVCM/iptables/init</t>
    </r>
    <r>
      <rPr>
        <sz val="11"/>
        <color rgb="FF000000"/>
        <rFont val="Calibri"/>
      </rPr>
      <t xml:space="preserve">
</t>
    </r>
    <r>
      <rPr>
        <sz val="11"/>
        <color rgb="FF000000"/>
        <rFont val="Calibri"/>
      </rPr>
      <t>3. For Files, run the following command.</t>
    </r>
    <r>
      <rPr>
        <sz val="11"/>
        <color rgb="FF000000"/>
        <rFont val="Calibri"/>
      </rPr>
      <t xml:space="preserve">
</t>
    </r>
    <r>
      <rPr>
        <sz val="11"/>
        <color rgb="FF000000"/>
        <rFont val="Calibri"/>
      </rPr>
      <t>$ sudo salt-call state.sls security/AFS/iptables/init</t>
    </r>
    <r>
      <rPr>
        <sz val="11"/>
        <color rgb="FF000000"/>
        <rFont val="Calibri"/>
      </rPr>
      <t xml:space="preserve">
</t>
    </r>
    <r>
      <rPr>
        <sz val="11"/>
        <color rgb="FF000000"/>
        <rFont val="Calibri"/>
      </rPr>
      <t>4. For AHV, run the following command.</t>
    </r>
    <r>
      <rPr>
        <sz val="11"/>
        <color rgb="FF000000"/>
        <rFont val="Calibri"/>
      </rPr>
      <t xml:space="preserve">
</t>
    </r>
    <r>
      <rPr>
        <sz val="11"/>
        <color rgb="FF000000"/>
        <rFont val="Calibri"/>
      </rPr>
      <t>$ sudo salt-call state.sls security/KVM/iptablesKVM</t>
    </r>
  </si>
  <si>
    <r>
      <rPr>
        <sz val="11"/>
        <color rgb="FF000000"/>
        <rFont val="Calibri"/>
      </rPr>
      <t>Remote access services, such as those providing remote access to network devices and information systems, which lack automated control capabilities, increase risk and make remote user access management difficult at best.</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Operating system functionality (e.g., RDP) must be capable of taking enforcement action if the audit reveals unauthorized activity. Automated control of remote access sessions allows organizations to ensure ongoing compliance with remote access policies by enforcing connection rules of remote access applications on a variety of information system components (e.g., servers, workstations, notebook computers, smartphones, and tablets).</t>
    </r>
  </si>
  <si>
    <r>
      <rPr>
        <sz val="11"/>
        <color rgb="FF000000"/>
        <rFont val="Calibri"/>
      </rPr>
      <t>Verify using remote access methods are prohibited or restricted.</t>
    </r>
    <r>
      <rPr>
        <sz val="11"/>
        <color rgb="FF000000"/>
        <rFont val="Calibri"/>
      </rPr>
      <t xml:space="preserve">
</t>
    </r>
    <r>
      <rPr>
        <sz val="11"/>
        <color rgb="FF000000"/>
        <rFont val="Calibri"/>
      </rPr>
      <t>1. Verify IPv4 configuration using the following command.</t>
    </r>
    <r>
      <rPr>
        <sz val="11"/>
        <color rgb="FF000000"/>
        <rFont val="Calibri"/>
      </rPr>
      <t xml:space="preserve">
</t>
    </r>
    <r>
      <rPr>
        <sz val="11"/>
        <color rgb="FF000000"/>
        <rFont val="Calibri"/>
      </rPr>
      <t>$ sudo systemctl status iptables.service</t>
    </r>
    <r>
      <rPr>
        <sz val="11"/>
        <color rgb="FF000000"/>
        <rFont val="Calibri"/>
      </rPr>
      <t xml:space="preserve">
</t>
    </r>
    <r>
      <rPr>
        <sz val="11"/>
        <color rgb="FF000000"/>
        <rFont val="Calibri"/>
      </rPr>
      <t>iptables.service - IPv4 firewall with iptables</t>
    </r>
    <r>
      <rPr>
        <sz val="11"/>
        <color rgb="FF000000"/>
        <rFont val="Calibri"/>
      </rPr>
      <t xml:space="preserve">
</t>
    </r>
    <r>
      <rPr>
        <sz val="11"/>
        <color rgb="FF000000"/>
        <rFont val="Calibri"/>
      </rPr>
      <t>Loaded: loaded (/usr/lib/systemd/system/iptables.service; enabled; vendor preset: disabled)</t>
    </r>
    <r>
      <rPr>
        <sz val="11"/>
        <color rgb="FF000000"/>
        <rFont val="Calibri"/>
      </rPr>
      <t xml:space="preserve">
</t>
    </r>
    <r>
      <rPr>
        <sz val="11"/>
        <color rgb="FF000000"/>
        <rFont val="Calibri"/>
      </rPr>
      <t>Active: active (exited) since Thu 2024-10-10 20:05:33 UTC; 1 day 7h ago</t>
    </r>
    <r>
      <rPr>
        <sz val="11"/>
        <color rgb="FF000000"/>
        <rFont val="Calibri"/>
      </rPr>
      <t xml:space="preserve">
</t>
    </r>
    <r>
      <rPr>
        <sz val="11"/>
        <color rgb="FF000000"/>
        <rFont val="Calibri"/>
      </rPr>
      <t>2. If IPv6 is in use, use the following command to verify IPv6 configuration.</t>
    </r>
    <r>
      <rPr>
        <sz val="11"/>
        <color rgb="FF000000"/>
        <rFont val="Calibri"/>
      </rPr>
      <t xml:space="preserve">
</t>
    </r>
    <r>
      <rPr>
        <sz val="11"/>
        <color rgb="FF000000"/>
        <rFont val="Calibri"/>
      </rPr>
      <t>$ sudo systemctl status ip6tables.service</t>
    </r>
    <r>
      <rPr>
        <sz val="11"/>
        <color rgb="FF000000"/>
        <rFont val="Calibri"/>
      </rPr>
      <t xml:space="preserve">
</t>
    </r>
    <r>
      <rPr>
        <sz val="11"/>
        <color rgb="FF000000"/>
        <rFont val="Calibri"/>
      </rPr>
      <t>ip6tables.service - IPv6 firewall with ip6tables</t>
    </r>
    <r>
      <rPr>
        <sz val="11"/>
        <color rgb="FF000000"/>
        <rFont val="Calibri"/>
      </rPr>
      <t xml:space="preserve">
</t>
    </r>
    <r>
      <rPr>
        <sz val="11"/>
        <color rgb="FF000000"/>
        <rFont val="Calibri"/>
      </rPr>
      <t>Loaded: loaded (/usr/lib/systemd/system/ip6tables.service; enabled; vendor preset: disabled)</t>
    </r>
    <r>
      <rPr>
        <sz val="11"/>
        <color rgb="FF000000"/>
        <rFont val="Calibri"/>
      </rPr>
      <t xml:space="preserve">
</t>
    </r>
    <r>
      <rPr>
        <sz val="11"/>
        <color rgb="FF000000"/>
        <rFont val="Calibri"/>
      </rPr>
      <t>Active: active (exited) since Thu 2024-10-10 20:05:36 UTC; 1 day 7h ago</t>
    </r>
    <r>
      <rPr>
        <sz val="11"/>
        <color rgb="FF000000"/>
        <rFont val="Calibri"/>
      </rPr>
      <t xml:space="preserve">
</t>
    </r>
    <r>
      <rPr>
        <sz val="11"/>
        <color rgb="FF000000"/>
        <rFont val="Calibri"/>
      </rPr>
      <t xml:space="preserve"> Main PID: 6641 (code=exited, status=0/SUCCESS)</t>
    </r>
    <r>
      <rPr>
        <sz val="11"/>
        <color rgb="FF000000"/>
        <rFont val="Calibri"/>
      </rPr>
      <t xml:space="preserve">
</t>
    </r>
    <r>
      <rPr>
        <sz val="11"/>
        <color rgb="FF000000"/>
        <rFont val="Calibri"/>
      </rPr>
      <t>If there are no iptables services "Loaded" and "Active", this is a finding.</t>
    </r>
  </si>
  <si>
    <t>V-279533</t>
  </si>
  <si>
    <r>
      <rPr>
        <sz val="11"/>
        <rFont val="Calibri"/>
      </rPr>
      <t>Nutanix OS must implement DOD-approved encryption to protect the confidentiality of SSH sessions.</t>
    </r>
  </si>
  <si>
    <r>
      <rPr>
        <sz val="11"/>
        <color rgb="FF000000"/>
        <rFont val="Calibri"/>
      </rPr>
      <t>Configure the system to run in FIPS mode.</t>
    </r>
    <r>
      <rPr>
        <sz val="11"/>
        <color rgb="FF000000"/>
        <rFont val="Calibri"/>
      </rPr>
      <t xml:space="preserve">
</t>
    </r>
    <r>
      <rPr>
        <sz val="11"/>
        <color rgb="FF000000"/>
        <rFont val="Calibri"/>
      </rPr>
      <t>1. For AOS, configure FIPS mode.</t>
    </r>
    <r>
      <rPr>
        <sz val="11"/>
        <color rgb="FF000000"/>
        <rFont val="Calibri"/>
      </rPr>
      <t xml:space="preserve">
</t>
    </r>
    <r>
      <rPr>
        <sz val="11"/>
        <color rgb="FF000000"/>
        <rFont val="Calibri"/>
      </rPr>
      <t>$ sudo salt-call state.sls security/CVM/fipsCVM</t>
    </r>
    <r>
      <rPr>
        <sz val="11"/>
        <color rgb="FF000000"/>
        <rFont val="Calibri"/>
      </rPr>
      <t xml:space="preserve">
</t>
    </r>
    <r>
      <rPr>
        <sz val="11"/>
        <color rgb="FF000000"/>
        <rFont val="Calibri"/>
      </rPr>
      <t>2. For Prism Central, configure FIPS mode.</t>
    </r>
    <r>
      <rPr>
        <sz val="11"/>
        <color rgb="FF000000"/>
        <rFont val="Calibri"/>
      </rPr>
      <t xml:space="preserve">
</t>
    </r>
    <r>
      <rPr>
        <sz val="11"/>
        <color rgb="FF000000"/>
        <rFont val="Calibri"/>
      </rPr>
      <t>$ sudo salt-call state.sls security/PCVM/fipsPCVM</t>
    </r>
    <r>
      <rPr>
        <sz val="11"/>
        <color rgb="FF000000"/>
        <rFont val="Calibri"/>
      </rPr>
      <t xml:space="preserve">
</t>
    </r>
    <r>
      <rPr>
        <sz val="11"/>
        <color rgb="FF000000"/>
        <rFont val="Calibri"/>
      </rPr>
      <t>3. For Files, configure FIPS mode.</t>
    </r>
    <r>
      <rPr>
        <sz val="11"/>
        <color rgb="FF000000"/>
        <rFont val="Calibri"/>
      </rPr>
      <t xml:space="preserve">
</t>
    </r>
    <r>
      <rPr>
        <sz val="11"/>
        <color rgb="FF000000"/>
        <rFont val="Calibri"/>
      </rPr>
      <t>$ sudo salt-call state.sls security/AFS/fipsAFS</t>
    </r>
    <r>
      <rPr>
        <sz val="11"/>
        <color rgb="FF000000"/>
        <rFont val="Calibri"/>
      </rPr>
      <t xml:space="preserve">
</t>
    </r>
    <r>
      <rPr>
        <sz val="11"/>
        <color rgb="FF000000"/>
        <rFont val="Calibri"/>
      </rPr>
      <t>4. For AHV, configure FIPS mode.</t>
    </r>
    <r>
      <rPr>
        <sz val="11"/>
        <color rgb="FF000000"/>
        <rFont val="Calibri"/>
      </rPr>
      <t xml:space="preserve">
</t>
    </r>
    <r>
      <rPr>
        <sz val="11"/>
        <color rgb="FF000000"/>
        <rFont val="Calibri"/>
      </rPr>
      <t>$ sudo salt-call state.sls security/KVM/fipsKVM</t>
    </r>
  </si>
  <si>
    <r>
      <rPr>
        <sz val="11"/>
        <color rgb="FF000000"/>
        <rFont val="Calibri"/>
      </rPr>
      <t>Without confidentiality protection mechanisms, unauthorized individuals may gain access to sensitive information via a remote access session.</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Encryption provides a means to secure the remote connection to prevent unauthorized access to the data traversing the remote access connection (e.g., RDP), thereby providing a degree of confidentiality. The encryption strength of a mechanism is selected based on the security categorization of the information.</t>
    </r>
  </si>
  <si>
    <r>
      <rPr>
        <sz val="11"/>
        <color rgb="FF000000"/>
        <rFont val="Calibri"/>
      </rPr>
      <t>Verify Nutanix implements DOD-approved encryption to protect the confidentiality of remote access sessions.</t>
    </r>
    <r>
      <rPr>
        <sz val="11"/>
        <color rgb="FF000000"/>
        <rFont val="Calibri"/>
      </rPr>
      <t xml:space="preserve">
</t>
    </r>
    <r>
      <rPr>
        <sz val="11"/>
        <color rgb="FF000000"/>
        <rFont val="Calibri"/>
      </rPr>
      <t>1. Verify FIPS mode is enabled using the following command.</t>
    </r>
    <r>
      <rPr>
        <sz val="11"/>
        <color rgb="FF000000"/>
        <rFont val="Calibri"/>
      </rPr>
      <t xml:space="preserve">
</t>
    </r>
    <r>
      <rPr>
        <sz val="11"/>
        <color rgb="FF000000"/>
        <rFont val="Calibri"/>
      </rPr>
      <t>$ fips-mode-setup --check</t>
    </r>
    <r>
      <rPr>
        <sz val="11"/>
        <color rgb="FF000000"/>
        <rFont val="Calibri"/>
      </rPr>
      <t xml:space="preserve">
</t>
    </r>
    <r>
      <rPr>
        <sz val="11"/>
        <color rgb="FF000000"/>
        <rFont val="Calibri"/>
      </rPr>
      <t>FIPS mode is enabled.</t>
    </r>
    <r>
      <rPr>
        <sz val="11"/>
        <color rgb="FF000000"/>
        <rFont val="Calibri"/>
      </rPr>
      <t xml:space="preserve">
</t>
    </r>
    <r>
      <rPr>
        <sz val="11"/>
        <color rgb="FF000000"/>
        <rFont val="Calibri"/>
      </rPr>
      <t>2. If FIPS mode is "enabled", check if the kernel boot parameter is configured for FIPS mode using the following command.</t>
    </r>
    <r>
      <rPr>
        <sz val="11"/>
        <color rgb="FF000000"/>
        <rFont val="Calibri"/>
      </rPr>
      <t xml:space="preserve">
</t>
    </r>
    <r>
      <rPr>
        <sz val="11"/>
        <color rgb="FF000000"/>
        <rFont val="Calibri"/>
      </rPr>
      <t>$ grub2-editenv list | grep fips</t>
    </r>
    <r>
      <rPr>
        <sz val="11"/>
        <color rgb="FF000000"/>
        <rFont val="Calibri"/>
      </rPr>
      <t xml:space="preserve">
</t>
    </r>
    <r>
      <rPr>
        <sz val="11"/>
        <color rgb="FF000000"/>
        <rFont val="Calibri"/>
      </rPr>
      <t>kernelopts=crashkernel=1G-4G:192M,4G-64G:256M,64G-4096G:512M,4096G-:1G nomodeset biosdevname=0 rhgb quiet intel_iommu=on iommu=pt fips=1 audit=1 split_lock_detect=off audit_backlog_limit=8192 net.ifnames=0 systemd.unified_cgroup_hierarchy=1 boot=/dev/disk/by-label/boot ahv.platform=onprem l1tf=flush,nowarn retbleed=off page_poison=0 slub_debug=- spec_rstack_overflow=microcode</t>
    </r>
    <r>
      <rPr>
        <sz val="11"/>
        <color rgb="FF000000"/>
        <rFont val="Calibri"/>
      </rPr>
      <t xml:space="preserve">
</t>
    </r>
    <r>
      <rPr>
        <sz val="11"/>
        <color rgb="FF000000"/>
        <rFont val="Calibri"/>
      </rPr>
      <t>3. If the kernel command line is configured to use FIPS mode, check if the system is in FIPS mode using the following command.</t>
    </r>
    <r>
      <rPr>
        <sz val="11"/>
        <color rgb="FF000000"/>
        <rFont val="Calibri"/>
      </rPr>
      <t xml:space="preserve">
</t>
    </r>
    <r>
      <rPr>
        <sz val="11"/>
        <color rgb="FF000000"/>
        <rFont val="Calibri"/>
      </rPr>
      <t xml:space="preserve">$ sudo cat /proc/sys/crypto/fips_enabled </t>
    </r>
    <r>
      <rPr>
        <sz val="11"/>
        <color rgb="FF000000"/>
        <rFont val="Calibri"/>
      </rPr>
      <t xml:space="preserve">
</t>
    </r>
    <r>
      <rPr>
        <sz val="11"/>
        <color rgb="FF000000"/>
        <rFont val="Calibri"/>
      </rPr>
      <t>1</t>
    </r>
    <r>
      <rPr>
        <sz val="11"/>
        <color rgb="FF000000"/>
        <rFont val="Calibri"/>
      </rPr>
      <t xml:space="preserve">
</t>
    </r>
    <r>
      <rPr>
        <sz val="11"/>
        <color rgb="FF000000"/>
        <rFont val="Calibri"/>
      </rPr>
      <t>If FIPS mode is not "enabled", the kernel boot parameter is not configured for FIPS mode, or the system does not have a value of "1" for "fips_enabled" in "/proc/sys/crypto", this is a finding.</t>
    </r>
  </si>
  <si>
    <t>V-279534</t>
  </si>
  <si>
    <r>
      <rPr>
        <sz val="11"/>
        <rFont val="Calibri"/>
      </rPr>
      <t>Nutanix OS must implement cryptography to protect the integrity of remote access sessions by using only HMACs employing FIPS 140-3-approved algorithms.</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</si>
  <si>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Remote access (e.g., RDP)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t>
    </r>
    <r>
      <rPr>
        <sz val="11"/>
        <color rgb="FF000000"/>
        <rFont val="Calibri"/>
      </rPr>
      <t xml:space="preserve">
</t>
    </r>
    <r>
      <rPr>
        <sz val="11"/>
        <color rgb="FF000000"/>
        <rFont val="Calibri"/>
      </rPr>
      <t>Satisfies: SRG-OS-000250-GPOS-00093, SRG-OS-000393-GPOS-00173, SRG-OS-000394-GPOS-00174, SRG-OS-000125-GPOS-00065</t>
    </r>
  </si>
  <si>
    <r>
      <rPr>
        <sz val="11"/>
        <color rgb="FF000000"/>
        <rFont val="Calibri"/>
      </rPr>
      <t xml:space="preserve">Verify Nutanix OS is configured to use approved ciphers. </t>
    </r>
    <r>
      <rPr>
        <sz val="11"/>
        <color rgb="FF000000"/>
        <rFont val="Calibri"/>
      </rPr>
      <t xml:space="preserve">
</t>
    </r>
    <r>
      <rPr>
        <sz val="11"/>
        <color rgb="FF000000"/>
        <rFont val="Calibri"/>
      </rPr>
      <t>1. Configure AOS, Prism Central, and Files OS VMs to use only HMACs employing FIPS 140-3-approved algorithms for remote access using the following command.</t>
    </r>
    <r>
      <rPr>
        <sz val="11"/>
        <color rgb="FF000000"/>
        <rFont val="Calibri"/>
      </rPr>
      <t xml:space="preserve">
</t>
    </r>
    <r>
      <rPr>
        <sz val="11"/>
        <color rgb="FF000000"/>
        <rFont val="Calibri"/>
      </rPr>
      <t>$ sudo grep -i macs /etc/crypto-policies/back-ends/opensshserver.config</t>
    </r>
    <r>
      <rPr>
        <sz val="11"/>
        <color rgb="FF000000"/>
        <rFont val="Calibri"/>
      </rPr>
      <t xml:space="preserve">
</t>
    </r>
    <r>
      <rPr>
        <sz val="11"/>
        <color rgb="FF000000"/>
        <rFont val="Calibri"/>
      </rPr>
      <t>MACS=hmac-sha2-512,hmac-sha2-256,hmac-sha2-512-etm@openssh.com,hmac-sha2-256-etm@openssh.com</t>
    </r>
    <r>
      <rPr>
        <sz val="11"/>
        <color rgb="FF000000"/>
        <rFont val="Calibri"/>
      </rPr>
      <t xml:space="preserve">
</t>
    </r>
    <r>
      <rPr>
        <sz val="11"/>
        <color rgb="FF000000"/>
        <rFont val="Calibri"/>
      </rPr>
      <t>2. Verify AHV "Ciphers" configuration using the following command.</t>
    </r>
    <r>
      <rPr>
        <sz val="11"/>
        <color rgb="FF000000"/>
        <rFont val="Calibri"/>
      </rPr>
      <t xml:space="preserve">
</t>
    </r>
    <r>
      <rPr>
        <sz val="11"/>
        <color rgb="FF000000"/>
        <rFont val="Calibri"/>
      </rPr>
      <t>$ sudo grep -i ciphers /etc/ssh/sshd_config</t>
    </r>
    <r>
      <rPr>
        <sz val="11"/>
        <color rgb="FF000000"/>
        <rFont val="Calibri"/>
      </rPr>
      <t xml:space="preserve">
</t>
    </r>
    <r>
      <rPr>
        <sz val="11"/>
        <color rgb="FF000000"/>
        <rFont val="Calibri"/>
      </rPr>
      <t>Ciphers aes256-ctr</t>
    </r>
    <r>
      <rPr>
        <sz val="11"/>
        <color rgb="FF000000"/>
        <rFont val="Calibri"/>
      </rPr>
      <t xml:space="preserve">
</t>
    </r>
    <r>
      <rPr>
        <sz val="11"/>
        <color rgb="FF000000"/>
        <rFont val="Calibri"/>
      </rPr>
      <t>If unapproved ciphers are listed, the "Ciphers" keyword is missing, or the returned line is commented out, this is a finding.</t>
    </r>
  </si>
  <si>
    <t>V-279535</t>
  </si>
  <si>
    <r>
      <rPr>
        <sz val="11"/>
        <rFont val="Calibri"/>
      </rPr>
      <t>Nutanix OS must implement cryptography to protect the integrity of remote access session by setting the systemwide policy to use FIPS mode.</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</si>
  <si>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Remote access (e.g., RDP)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t>
    </r>
    <r>
      <rPr>
        <sz val="11"/>
        <color rgb="FF000000"/>
        <rFont val="Calibri"/>
      </rPr>
      <t xml:space="preserve">
</t>
    </r>
    <r>
      <rPr>
        <sz val="11"/>
        <color rgb="FF000000"/>
        <rFont val="Calibri"/>
      </rPr>
      <t>Satisfies: SRG-OS-000250-GPOS-00093, SRG-OS-000393-GPOS-00173, SRG-OS-000394-GPOS-00174, SRG-OS-000396-GPOS-00176, SRG-OS-000478-GPOS-00223, SRG-OS-000423-GPOS-00187, SRG-OS-000424-GPOS-00188</t>
    </r>
  </si>
  <si>
    <r>
      <rPr>
        <sz val="11"/>
        <color rgb="FF000000"/>
        <rFont val="Calibri"/>
      </rPr>
      <t xml:space="preserve">Note: For AHV, this requirement is Not Applicable. </t>
    </r>
    <r>
      <rPr>
        <sz val="11"/>
        <color rgb="FF000000"/>
        <rFont val="Calibri"/>
      </rPr>
      <t xml:space="preserve">
</t>
    </r>
    <r>
      <rPr>
        <sz val="11"/>
        <color rgb="FF000000"/>
        <rFont val="Calibri"/>
      </rPr>
      <t>Verify AOS, Prism Central, and Files OS VMs are configured to only use ciphers employing FIPS 140-3-approved algorithms.</t>
    </r>
    <r>
      <rPr>
        <sz val="11"/>
        <color rgb="FF000000"/>
        <rFont val="Calibri"/>
      </rPr>
      <t xml:space="preserve">
</t>
    </r>
    <r>
      <rPr>
        <sz val="11"/>
        <color rgb="FF000000"/>
        <rFont val="Calibri"/>
      </rPr>
      <t>1. Verify the "opensslcnf.config" is defined in the "/etc/pki/tls/openssl.cnf" file.</t>
    </r>
    <r>
      <rPr>
        <sz val="11"/>
        <color rgb="FF000000"/>
        <rFont val="Calibri"/>
      </rPr>
      <t xml:space="preserve">
</t>
    </r>
    <r>
      <rPr>
        <sz val="11"/>
        <color rgb="FF000000"/>
        <rFont val="Calibri"/>
      </rPr>
      <t>sudo grep -i opensslcnf.config /etc/pki/tls/openssl.cnf</t>
    </r>
    <r>
      <rPr>
        <sz val="11"/>
        <color rgb="FF000000"/>
        <rFont val="Calibri"/>
      </rPr>
      <t xml:space="preserve">
</t>
    </r>
    <r>
      <rPr>
        <sz val="11"/>
        <color rgb="FF000000"/>
        <rFont val="Calibri"/>
      </rPr>
      <t>.include /etc/crypto-policies/back-ends/opensslcnf.config</t>
    </r>
    <r>
      <rPr>
        <sz val="11"/>
        <color rgb="FF000000"/>
        <rFont val="Calibri"/>
      </rPr>
      <t xml:space="preserve">
</t>
    </r>
    <r>
      <rPr>
        <sz val="11"/>
        <color rgb="FF000000"/>
        <rFont val="Calibri"/>
      </rPr>
      <t>2. Verify the systemwide crypto policy is set to "FIPS".</t>
    </r>
    <r>
      <rPr>
        <sz val="11"/>
        <color rgb="FF000000"/>
        <rFont val="Calibri"/>
      </rPr>
      <t xml:space="preserve">
</t>
    </r>
    <r>
      <rPr>
        <sz val="11"/>
        <color rgb="FF000000"/>
        <rFont val="Calibri"/>
      </rPr>
      <t>$ sudo update-crypto-policies --show</t>
    </r>
    <r>
      <rPr>
        <sz val="11"/>
        <color rgb="FF000000"/>
        <rFont val="Calibri"/>
      </rPr>
      <t xml:space="preserve">
</t>
    </r>
    <r>
      <rPr>
        <sz val="11"/>
        <color rgb="FF000000"/>
        <rFont val="Calibri"/>
      </rPr>
      <t>FIPS</t>
    </r>
    <r>
      <rPr>
        <sz val="11"/>
        <color rgb="FF000000"/>
        <rFont val="Calibri"/>
      </rPr>
      <t xml:space="preserve">
</t>
    </r>
    <r>
      <rPr>
        <sz val="11"/>
        <color rgb="FF000000"/>
        <rFont val="Calibri"/>
      </rPr>
      <t>If the systemwide crypto policy is not set to "FIPS" or the "opensslcnf.config" is not defined in the "/etc/pki/tls/openssl.cnf", this is a finding.</t>
    </r>
  </si>
  <si>
    <t>V-279536</t>
  </si>
  <si>
    <r>
      <rPr>
        <sz val="11"/>
        <rFont val="Calibri"/>
      </rPr>
      <t>Nutanix OS must implement TLS to protect the integrity and confidentiality of remote access and nonlocal maintenance and diagnostic sessions.</t>
    </r>
  </si>
  <si>
    <r>
      <rPr>
        <sz val="11"/>
        <color rgb="FF000000"/>
        <rFont val="Calibri"/>
      </rPr>
      <t>Configure SSH.</t>
    </r>
    <r>
      <rPr>
        <sz val="11"/>
        <color rgb="FF000000"/>
        <rFont val="Calibri"/>
      </rPr>
      <t xml:space="preserve">
</t>
    </r>
    <r>
      <rPr>
        <sz val="11"/>
        <color rgb="FF000000"/>
        <rFont val="Calibri"/>
      </rPr>
      <t>1. For AOS, configure SSH, then restart the SSH for the changes to take effect.</t>
    </r>
    <r>
      <rPr>
        <sz val="11"/>
        <color rgb="FF000000"/>
        <rFont val="Calibri"/>
      </rPr>
      <t xml:space="preserve">
</t>
    </r>
    <r>
      <rPr>
        <sz val="11"/>
        <color rgb="FF000000"/>
        <rFont val="Calibri"/>
      </rPr>
      <t>$ sudo salt-call state.sls security/CVM/sshdCVM</t>
    </r>
    <r>
      <rPr>
        <sz val="11"/>
        <color rgb="FF000000"/>
        <rFont val="Calibri"/>
      </rPr>
      <t xml:space="preserve">
</t>
    </r>
    <r>
      <rPr>
        <sz val="11"/>
        <color rgb="FF000000"/>
        <rFont val="Calibri"/>
      </rPr>
      <t>$ sudo systemctl restart sshd</t>
    </r>
    <r>
      <rPr>
        <sz val="11"/>
        <color rgb="FF000000"/>
        <rFont val="Calibri"/>
      </rPr>
      <t xml:space="preserve">
</t>
    </r>
    <r>
      <rPr>
        <sz val="11"/>
        <color rgb="FF000000"/>
        <rFont val="Calibri"/>
      </rPr>
      <t>2. For Prism Central, configure SSH, then restart the SSH for the changes to take effect.</t>
    </r>
    <r>
      <rPr>
        <sz val="11"/>
        <color rgb="FF000000"/>
        <rFont val="Calibri"/>
      </rPr>
      <t xml:space="preserve">
</t>
    </r>
    <r>
      <rPr>
        <sz val="11"/>
        <color rgb="FF000000"/>
        <rFont val="Calibri"/>
      </rPr>
      <t>$ sudo salt-call state.sls security/PCVM/sshdPCVM</t>
    </r>
    <r>
      <rPr>
        <sz val="11"/>
        <color rgb="FF000000"/>
        <rFont val="Calibri"/>
      </rPr>
      <t xml:space="preserve">
</t>
    </r>
    <r>
      <rPr>
        <sz val="11"/>
        <color rgb="FF000000"/>
        <rFont val="Calibri"/>
      </rPr>
      <t>$ sudo systemctl restart sshd</t>
    </r>
    <r>
      <rPr>
        <sz val="11"/>
        <color rgb="FF000000"/>
        <rFont val="Calibri"/>
      </rPr>
      <t xml:space="preserve">
</t>
    </r>
    <r>
      <rPr>
        <sz val="11"/>
        <color rgb="FF000000"/>
        <rFont val="Calibri"/>
      </rPr>
      <t>3. For Files, configure SSH, then restart the SSH for the changes to take effect.</t>
    </r>
    <r>
      <rPr>
        <sz val="11"/>
        <color rgb="FF000000"/>
        <rFont val="Calibri"/>
      </rPr>
      <t xml:space="preserve">
</t>
    </r>
    <r>
      <rPr>
        <sz val="11"/>
        <color rgb="FF000000"/>
        <rFont val="Calibri"/>
      </rPr>
      <t>$ sudo salt-call state.sls security/AFS/sshdAFS</t>
    </r>
    <r>
      <rPr>
        <sz val="11"/>
        <color rgb="FF000000"/>
        <rFont val="Calibri"/>
      </rPr>
      <t xml:space="preserve">
</t>
    </r>
    <r>
      <rPr>
        <sz val="11"/>
        <color rgb="FF000000"/>
        <rFont val="Calibri"/>
      </rPr>
      <t>$ sudo systemctl restart sshd</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</si>
  <si>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Remote access (e.g., RDP)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t>
    </r>
  </si>
  <si>
    <r>
      <rPr>
        <sz val="11"/>
        <color rgb="FF000000"/>
        <rFont val="Calibri"/>
      </rPr>
      <t xml:space="preserve">Note: For AHV, this requirement is Not Applicable. </t>
    </r>
    <r>
      <rPr>
        <sz val="11"/>
        <color rgb="FF000000"/>
        <rFont val="Calibri"/>
      </rPr>
      <t xml:space="preserve">
</t>
    </r>
    <r>
      <rPr>
        <sz val="11"/>
        <color rgb="FF000000"/>
        <rFont val="Calibri"/>
      </rPr>
      <t>Verify AOS, Prism Central, and Files OS VMs are configured to only use DOD-approved TLS encryption using the following command.</t>
    </r>
    <r>
      <rPr>
        <sz val="11"/>
        <color rgb="FF000000"/>
        <rFont val="Calibri"/>
      </rPr>
      <t xml:space="preserve">
</t>
    </r>
    <r>
      <rPr>
        <sz val="11"/>
        <color rgb="FF000000"/>
        <rFont val="Calibri"/>
      </rPr>
      <t>$ sudo grep -i MinProtocol /etc/crypto-policies/back-ends/opensslcnf.config</t>
    </r>
    <r>
      <rPr>
        <sz val="11"/>
        <color rgb="FF000000"/>
        <rFont val="Calibri"/>
      </rPr>
      <t xml:space="preserve">
</t>
    </r>
    <r>
      <rPr>
        <sz val="11"/>
        <color rgb="FF000000"/>
        <rFont val="Calibri"/>
      </rPr>
      <t>TLS.MinProtocol = TLSv1.2</t>
    </r>
    <r>
      <rPr>
        <sz val="11"/>
        <color rgb="FF000000"/>
        <rFont val="Calibri"/>
      </rPr>
      <t xml:space="preserve">
</t>
    </r>
    <r>
      <rPr>
        <sz val="11"/>
        <color rgb="FF000000"/>
        <rFont val="Calibri"/>
      </rPr>
      <t>DTLS.MinProtocol = DTLSv1.2</t>
    </r>
    <r>
      <rPr>
        <sz val="11"/>
        <color rgb="FF000000"/>
        <rFont val="Calibri"/>
      </rPr>
      <t xml:space="preserve">
</t>
    </r>
    <r>
      <rPr>
        <sz val="11"/>
        <color rgb="FF000000"/>
        <rFont val="Calibri"/>
      </rPr>
      <t>If the "TLS.MinProtocol" is not set to "TLVSv1.2" (or later) or the "DTLS.Min.Protocol" is not set to "DTLSv1.2", this is a finding.</t>
    </r>
  </si>
  <si>
    <t>V-279537</t>
  </si>
  <si>
    <r>
      <rPr>
        <sz val="11"/>
        <rFont val="Calibri"/>
      </rPr>
      <t>Nutanix OS must implement cryptography to protect the integrity of remote access sessions.</t>
    </r>
  </si>
  <si>
    <r>
      <rPr>
        <sz val="11"/>
        <color rgb="FF000000"/>
        <rFont val="Calibri"/>
      </rPr>
      <t xml:space="preserve">Note: For AHV, this requirement is Not Applicable. </t>
    </r>
    <r>
      <rPr>
        <sz val="11"/>
        <color rgb="FF000000"/>
        <rFont val="Calibri"/>
      </rPr>
      <t xml:space="preserve">
</t>
    </r>
    <r>
      <rPr>
        <sz val="11"/>
        <color rgb="FF000000"/>
        <rFont val="Calibri"/>
      </rPr>
      <t>Verify AOS, Prism Central, and Files OS VMs are configured to use only FIPS-validated key exchange algorithms using the following command.</t>
    </r>
    <r>
      <rPr>
        <sz val="11"/>
        <color rgb="FF000000"/>
        <rFont val="Calibri"/>
      </rPr>
      <t xml:space="preserve">
</t>
    </r>
    <r>
      <rPr>
        <sz val="11"/>
        <color rgb="FF000000"/>
        <rFont val="Calibri"/>
      </rPr>
      <t>$ sudo grep -i kexalgorithms /etc/crypto-policies/back-ends/opensshserver.config</t>
    </r>
    <r>
      <rPr>
        <sz val="11"/>
        <color rgb="FF000000"/>
        <rFont val="Calibri"/>
      </rPr>
      <t xml:space="preserve">
</t>
    </r>
    <r>
      <rPr>
        <sz val="11"/>
        <color rgb="FF000000"/>
        <rFont val="Calibri"/>
      </rPr>
      <t>CRYPTO_POLICY='-oKexAlgorithms=ecdh-sha2-nistp256,ecdh-sha2-nistp384,ecdh-sha2-nistp521,diffie-hellman-group-exchange-sha256,diffie-hellman-group14-sha256,diffie-hellman-group16-sha512,diffie-hellman-group18-sha512'</t>
    </r>
    <r>
      <rPr>
        <sz val="11"/>
        <color rgb="FF000000"/>
        <rFont val="Calibri"/>
      </rPr>
      <t xml:space="preserve">
</t>
    </r>
    <r>
      <rPr>
        <sz val="11"/>
        <color rgb="FF000000"/>
        <rFont val="Calibri"/>
      </rPr>
      <t>If the entries following "KexAlgorithms" are not "ecdh-sha2-nistp256,ecdh-sha2-nistp384,ecdh-sha2-nistp521,diffie-hellman-group-exchange-sha256,diffie-hellman-group14-sha256,diffie-hellman-group16-sha512,diffie-hellman-group18-sha512", appear in a different order than shown, or are missing or commented out, this is a finding.</t>
    </r>
  </si>
  <si>
    <t>V-279538</t>
  </si>
  <si>
    <r>
      <rPr>
        <sz val="11"/>
        <rFont val="Calibri"/>
      </rPr>
      <t>Nutanix OS must implement cryptography to protect the integrity and confidentiality of remote access and nonlocal maintenance and diagnostic sessions.</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</si>
  <si>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Remote access (e.g., RDP)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t>
    </r>
    <r>
      <rPr>
        <sz val="11"/>
        <color rgb="FF000000"/>
        <rFont val="Calibri"/>
      </rPr>
      <t xml:space="preserve">
</t>
    </r>
    <r>
      <rPr>
        <sz val="11"/>
        <color rgb="FF000000"/>
        <rFont val="Calibri"/>
      </rPr>
      <t>Satisfies: SRG-OS-000250-GPOS-00093, SRG-OS-000393-GPOS-00173, SRG-OS-000394-GPOS-00174</t>
    </r>
  </si>
  <si>
    <r>
      <rPr>
        <sz val="11"/>
        <color rgb="FF000000"/>
        <rFont val="Calibri"/>
      </rPr>
      <t xml:space="preserve">Note: For AHV, this requirement is Not Applicable. </t>
    </r>
    <r>
      <rPr>
        <sz val="11"/>
        <color rgb="FF000000"/>
        <rFont val="Calibri"/>
      </rPr>
      <t xml:space="preserve">
</t>
    </r>
    <r>
      <rPr>
        <sz val="11"/>
        <color rgb="FF000000"/>
        <rFont val="Calibri"/>
      </rPr>
      <t>Verify AOS, Prism Central, and Files OS VMs are configured to have systemwide crypto policies using the following command.</t>
    </r>
    <r>
      <rPr>
        <sz val="11"/>
        <color rgb="FF000000"/>
        <rFont val="Calibri"/>
      </rPr>
      <t xml:space="preserve">
</t>
    </r>
    <r>
      <rPr>
        <sz val="11"/>
        <color rgb="FF000000"/>
        <rFont val="Calibri"/>
      </rPr>
      <t>$ sudo grep -i crypto_policy /etc/sysconfig/sshd</t>
    </r>
    <r>
      <rPr>
        <sz val="11"/>
        <color rgb="FF000000"/>
        <rFont val="Calibri"/>
      </rPr>
      <t xml:space="preserve">
</t>
    </r>
    <r>
      <rPr>
        <sz val="11"/>
        <color rgb="FF000000"/>
        <rFont val="Calibri"/>
      </rPr>
      <t># CRYPTO_POLICY=</t>
    </r>
    <r>
      <rPr>
        <sz val="11"/>
        <color rgb="FF000000"/>
        <rFont val="Calibri"/>
      </rPr>
      <t xml:space="preserve">
</t>
    </r>
    <r>
      <rPr>
        <sz val="11"/>
        <color rgb="FF000000"/>
        <rFont val="Calibri"/>
      </rPr>
      <t>If "CRYPTO_POLICY" is uncommented, this is a finding.</t>
    </r>
  </si>
  <si>
    <t>V-279539</t>
  </si>
  <si>
    <r>
      <rPr>
        <sz val="11"/>
        <rFont val="Calibri"/>
      </rPr>
      <t>Nutanix OS must automatically remove or disable temporary user accounts after 72 hours.</t>
    </r>
  </si>
  <si>
    <r>
      <rPr>
        <sz val="11"/>
        <color rgb="FF000000"/>
        <rFont val="Calibri"/>
      </rPr>
      <t>If a temporary account must be created, configure the system to terminate the account after a 72-hour time period using the following command.</t>
    </r>
    <r>
      <rPr>
        <sz val="11"/>
        <color rgb="FF000000"/>
        <rFont val="Calibri"/>
      </rPr>
      <t xml:space="preserve">
</t>
    </r>
    <r>
      <rPr>
        <sz val="11"/>
        <color rgb="FF000000"/>
        <rFont val="Calibri"/>
      </rPr>
      <t>sudo chage -E `date -d "+3 days" +%Y-%m-%d` system_account_name</t>
    </r>
  </si>
  <si>
    <r>
      <rPr>
        <sz val="11"/>
        <color rgb="FF000000"/>
        <rFont val="Calibri"/>
      </rPr>
      <t>If temporary user accounts remain active when no longer needed or for an excessive period, these accounts may be used to gain unauthorized access. To mitigate this risk, automated termination of all temporary accounts must be set upon account creation.</t>
    </r>
    <r>
      <rPr>
        <sz val="11"/>
        <color rgb="FF000000"/>
        <rFont val="Calibri"/>
      </rPr>
      <t xml:space="preserve">
</t>
    </r>
    <r>
      <rPr>
        <sz val="11"/>
        <color rgb="FF000000"/>
        <rFont val="Calibri"/>
      </rPr>
      <t>Temporary accounts are established as part of normal account activation procedures when there is a need for short-term accounts without the demand for immediacy in account activation.</t>
    </r>
    <r>
      <rPr>
        <sz val="11"/>
        <color rgb="FF000000"/>
        <rFont val="Calibri"/>
      </rPr>
      <t xml:space="preserve">
</t>
    </r>
    <r>
      <rPr>
        <sz val="11"/>
        <color rgb="FF000000"/>
        <rFont val="Calibri"/>
      </rPr>
      <t>If temporary accounts are used, the operating system must be configured to automatically terminate these types of accounts after a DOD-defined time period of 72 hours.</t>
    </r>
    <r>
      <rPr>
        <sz val="11"/>
        <color rgb="FF000000"/>
        <rFont val="Calibri"/>
      </rPr>
      <t xml:space="preserve">
</t>
    </r>
    <r>
      <rPr>
        <sz val="11"/>
        <color rgb="FF000000"/>
        <rFont val="Calibri"/>
      </rPr>
      <t>To address access requirements, many operating systems may be integrated with enterprise-level authentication/access mechanisms that meet or exceed access control policy requirements.</t>
    </r>
  </si>
  <si>
    <r>
      <rPr>
        <sz val="11"/>
        <color rgb="FF000000"/>
        <rFont val="Calibri"/>
      </rPr>
      <t>Verify temporary accounts have been provisioned with an expiration date of 72 hours.</t>
    </r>
    <r>
      <rPr>
        <sz val="11"/>
        <color rgb="FF000000"/>
        <rFont val="Calibri"/>
      </rPr>
      <t xml:space="preserve">
</t>
    </r>
    <r>
      <rPr>
        <sz val="11"/>
        <color rgb="FF000000"/>
        <rFont val="Calibri"/>
      </rPr>
      <t>1. For every existing temporary account, run the following command to obtain its account expiration information:</t>
    </r>
    <r>
      <rPr>
        <sz val="11"/>
        <color rgb="FF000000"/>
        <rFont val="Calibri"/>
      </rPr>
      <t xml:space="preserve">
</t>
    </r>
    <r>
      <rPr>
        <sz val="11"/>
        <color rgb="FF000000"/>
        <rFont val="Calibri"/>
      </rPr>
      <t>$ sudo chage -l system_account_name</t>
    </r>
    <r>
      <rPr>
        <sz val="11"/>
        <color rgb="FF000000"/>
        <rFont val="Calibri"/>
      </rPr>
      <t xml:space="preserve">
</t>
    </r>
    <r>
      <rPr>
        <sz val="11"/>
        <color rgb="FF000000"/>
        <rFont val="Calibri"/>
      </rPr>
      <t>2. Verify each account has an expiration date set within 72 hours.</t>
    </r>
    <r>
      <rPr>
        <sz val="11"/>
        <color rgb="FF000000"/>
        <rFont val="Calibri"/>
      </rPr>
      <t xml:space="preserve">
</t>
    </r>
    <r>
      <rPr>
        <sz val="11"/>
        <color rgb="FF000000"/>
        <rFont val="Calibri"/>
      </rPr>
      <t>If any temporary accounts have no expiration date set or do not expire within 72 hours, this is a finding.</t>
    </r>
  </si>
  <si>
    <t>V-279540</t>
  </si>
  <si>
    <r>
      <rPr>
        <sz val="11"/>
        <rFont val="Calibri"/>
      </rPr>
      <t>Nutanix OS must disable account identifiers (individuals, groups, roles, and devices) after 35 days of inactivity.</t>
    </r>
  </si>
  <si>
    <r>
      <rPr>
        <sz val="11"/>
        <color rgb="FF000000"/>
        <rFont val="Calibri"/>
      </rPr>
      <t>Configure Nutanix OS to use complex password.</t>
    </r>
    <r>
      <rPr>
        <sz val="11"/>
        <color rgb="FF000000"/>
        <rFont val="Calibri"/>
      </rPr>
      <t xml:space="preserve">
</t>
    </r>
    <r>
      <rPr>
        <sz val="11"/>
        <color rgb="FF000000"/>
        <rFont val="Calibri"/>
      </rPr>
      <t>1. For AOS, enter the following command.</t>
    </r>
    <r>
      <rPr>
        <sz val="11"/>
        <color rgb="FF000000"/>
        <rFont val="Calibri"/>
      </rPr>
      <t xml:space="preserve">
</t>
    </r>
    <r>
      <rPr>
        <sz val="11"/>
        <color rgb="FF000000"/>
        <rFont val="Calibri"/>
      </rPr>
      <t>$ sudo salt-call state.sls security/CVM/pamCVM.sls</t>
    </r>
    <r>
      <rPr>
        <sz val="11"/>
        <color rgb="FF000000"/>
        <rFont val="Calibri"/>
      </rPr>
      <t xml:space="preserve">
</t>
    </r>
    <r>
      <rPr>
        <sz val="11"/>
        <color rgb="FF000000"/>
        <rFont val="Calibri"/>
      </rPr>
      <t>2. For Prism Central, enter the following command.</t>
    </r>
    <r>
      <rPr>
        <sz val="11"/>
        <color rgb="FF000000"/>
        <rFont val="Calibri"/>
      </rPr>
      <t xml:space="preserve">
</t>
    </r>
    <r>
      <rPr>
        <sz val="11"/>
        <color rgb="FF000000"/>
        <rFont val="Calibri"/>
      </rPr>
      <t>$ sudo salt-call state.sls security/PCVM/pamPCVM.sls</t>
    </r>
    <r>
      <rPr>
        <sz val="11"/>
        <color rgb="FF000000"/>
        <rFont val="Calibri"/>
      </rPr>
      <t xml:space="preserve">
</t>
    </r>
    <r>
      <rPr>
        <sz val="11"/>
        <color rgb="FF000000"/>
        <rFont val="Calibri"/>
      </rPr>
      <t>3. For Files, enter the following command.</t>
    </r>
    <r>
      <rPr>
        <sz val="11"/>
        <color rgb="FF000000"/>
        <rFont val="Calibri"/>
      </rPr>
      <t xml:space="preserve">
</t>
    </r>
    <r>
      <rPr>
        <sz val="11"/>
        <color rgb="FF000000"/>
        <rFont val="Calibri"/>
      </rPr>
      <t>$ sudo salt-call state.sls security/AFS/pamAFS.sls</t>
    </r>
    <r>
      <rPr>
        <sz val="11"/>
        <color rgb="FF000000"/>
        <rFont val="Calibri"/>
      </rPr>
      <t xml:space="preserve">
</t>
    </r>
    <r>
      <rPr>
        <sz val="11"/>
        <color rgb="FF000000"/>
        <rFont val="Calibri"/>
      </rPr>
      <t>4. For AHV AOS CVM, enter the following command.</t>
    </r>
    <r>
      <rPr>
        <sz val="11"/>
        <color rgb="FF000000"/>
        <rFont val="Calibri"/>
      </rPr>
      <t xml:space="preserve">
</t>
    </r>
    <r>
      <rPr>
        <sz val="11"/>
        <color rgb="FF000000"/>
        <rFont val="Calibri"/>
      </rPr>
      <t>$ ncli cluster edit-hypervisor-security-params enable-high-strength-password=true</t>
    </r>
  </si>
  <si>
    <r>
      <rPr>
        <sz val="11"/>
        <color rgb="FF000000"/>
        <rFont val="Calibri"/>
      </rPr>
      <t>Inactive identifiers pose a risk to systems and applications because attackers may exploit an inactive identifier and potentially obtain undetected access to the system. Owners of inactive accounts will not notice if unauthorized access to their user account has been obtained.</t>
    </r>
    <r>
      <rPr>
        <sz val="11"/>
        <color rgb="FF000000"/>
        <rFont val="Calibri"/>
      </rPr>
      <t xml:space="preserve">
</t>
    </r>
    <r>
      <rPr>
        <sz val="11"/>
        <color rgb="FF000000"/>
        <rFont val="Calibri"/>
      </rPr>
      <t>Operating systems must track periods of inactivity and disable application identifiers after 35 days of inactivity.</t>
    </r>
  </si>
  <si>
    <r>
      <rPr>
        <sz val="11"/>
        <color rgb="FF000000"/>
        <rFont val="Calibri"/>
      </rPr>
      <t>Verify Nutanix OS is configured to disable user accounts after the password expires using the following command.</t>
    </r>
    <r>
      <rPr>
        <sz val="11"/>
        <color rgb="FF000000"/>
        <rFont val="Calibri"/>
      </rPr>
      <t xml:space="preserve">
</t>
    </r>
    <r>
      <rPr>
        <sz val="11"/>
        <color rgb="FF000000"/>
        <rFont val="Calibri"/>
      </rPr>
      <t>$ sudo grep -i inactive /etc/default/useradd</t>
    </r>
    <r>
      <rPr>
        <sz val="11"/>
        <color rgb="FF000000"/>
        <rFont val="Calibri"/>
      </rPr>
      <t xml:space="preserve">
</t>
    </r>
    <r>
      <rPr>
        <sz val="11"/>
        <color rgb="FF000000"/>
        <rFont val="Calibri"/>
      </rPr>
      <t>INACTIVE=0</t>
    </r>
    <r>
      <rPr>
        <sz val="11"/>
        <color rgb="FF000000"/>
        <rFont val="Calibri"/>
      </rPr>
      <t xml:space="preserve">
</t>
    </r>
    <r>
      <rPr>
        <sz val="11"/>
        <color rgb="FF000000"/>
        <rFont val="Calibri"/>
      </rPr>
      <t>If the "INACTIVE" value is set to "-1", a value greater than "35", or is commented out, this is a finding.</t>
    </r>
  </si>
  <si>
    <t>V-279541</t>
  </si>
  <si>
    <r>
      <rPr>
        <sz val="11"/>
        <rFont val="Calibri"/>
      </rPr>
      <t>Nutanix OS must audit all account change actions.</t>
    </r>
  </si>
  <si>
    <r>
      <rPr>
        <sz val="11"/>
        <color rgb="FF000000"/>
        <rFont val="Calibri"/>
      </rPr>
      <t>Configure Nutanix OS to audit all account change actions.</t>
    </r>
    <r>
      <rPr>
        <sz val="11"/>
        <color rgb="FF000000"/>
        <rFont val="Calibri"/>
      </rPr>
      <t xml:space="preserve">
</t>
    </r>
    <r>
      <rPr>
        <sz val="11"/>
        <color rgb="FF000000"/>
        <rFont val="Calibri"/>
      </rPr>
      <t>1. For AOS, configure the audit rules.</t>
    </r>
    <r>
      <rPr>
        <sz val="11"/>
        <color rgb="FF000000"/>
        <rFont val="Calibri"/>
      </rPr>
      <t xml:space="preserve">
</t>
    </r>
    <r>
      <rPr>
        <sz val="11"/>
        <color rgb="FF000000"/>
        <rFont val="Calibri"/>
      </rPr>
      <t>$ sudo salt-call state.sls security/CVM/auditCVM</t>
    </r>
    <r>
      <rPr>
        <sz val="11"/>
        <color rgb="FF000000"/>
        <rFont val="Calibri"/>
      </rPr>
      <t xml:space="preserve">
</t>
    </r>
    <r>
      <rPr>
        <sz val="11"/>
        <color rgb="FF000000"/>
        <rFont val="Calibri"/>
      </rPr>
      <t>2. For Prism Central, configure the audit rules.</t>
    </r>
    <r>
      <rPr>
        <sz val="11"/>
        <color rgb="FF000000"/>
        <rFont val="Calibri"/>
      </rPr>
      <t xml:space="preserve">
</t>
    </r>
    <r>
      <rPr>
        <sz val="11"/>
        <color rgb="FF000000"/>
        <rFont val="Calibri"/>
      </rPr>
      <t>$ sudo salt-call state.sls security/PCVM/auditPCVM</t>
    </r>
    <r>
      <rPr>
        <sz val="11"/>
        <color rgb="FF000000"/>
        <rFont val="Calibri"/>
      </rPr>
      <t xml:space="preserve">
</t>
    </r>
    <r>
      <rPr>
        <sz val="11"/>
        <color rgb="FF000000"/>
        <rFont val="Calibri"/>
      </rPr>
      <t>3. For Files, configure the audit rules.</t>
    </r>
    <r>
      <rPr>
        <sz val="11"/>
        <color rgb="FF000000"/>
        <rFont val="Calibri"/>
      </rPr>
      <t xml:space="preserve">
</t>
    </r>
    <r>
      <rPr>
        <sz val="11"/>
        <color rgb="FF000000"/>
        <rFont val="Calibri"/>
      </rPr>
      <t>$ sudo salt-call state.sls security/AFS/auditAFS</t>
    </r>
    <r>
      <rPr>
        <sz val="11"/>
        <color rgb="FF000000"/>
        <rFont val="Calibri"/>
      </rPr>
      <t xml:space="preserve">
</t>
    </r>
    <r>
      <rPr>
        <sz val="11"/>
        <color rgb="FF000000"/>
        <rFont val="Calibri"/>
      </rPr>
      <t>4. For AHV, configure the audit rules.</t>
    </r>
    <r>
      <rPr>
        <sz val="11"/>
        <color rgb="FF000000"/>
        <rFont val="Calibri"/>
      </rPr>
      <t xml:space="preserve">
</t>
    </r>
    <r>
      <rPr>
        <sz val="11"/>
        <color rgb="FF000000"/>
        <rFont val="Calibri"/>
      </rPr>
      <t>$ sudo salt-call state.sls security/KVM/auditKVM</t>
    </r>
  </si>
  <si>
    <r>
      <rPr>
        <sz val="11"/>
        <color rgb="FF000000"/>
        <rFont val="Calibri"/>
      </rPr>
      <t>Once an attacker establishes access to a system, the attacker often attempts to create a persistent method of reestablishing access. One way to accomplish this is for the attacker to create an account. Auditing account creation actions provides logging that can be used for forensic purposes.</t>
    </r>
    <r>
      <rPr>
        <sz val="11"/>
        <color rgb="FF000000"/>
        <rFont val="Calibri"/>
      </rPr>
      <t xml:space="preserve">
</t>
    </r>
    <r>
      <rPr>
        <sz val="11"/>
        <color rgb="FF000000"/>
        <rFont val="Calibri"/>
      </rPr>
      <t xml:space="preserve">To address access requirements, many operating systems may be integrated with enterprise-level authentication/access/auditing mechanisms that meet or exceed access control policy requirements. </t>
    </r>
    <r>
      <rPr>
        <sz val="11"/>
        <color rgb="FF000000"/>
        <rFont val="Calibri"/>
      </rPr>
      <t xml:space="preserve">
</t>
    </r>
    <r>
      <rPr>
        <sz val="11"/>
        <color rgb="FF000000"/>
        <rFont val="Calibri"/>
      </rPr>
      <t>Satisfies: SRG-OS-000004-GPOS-00004, SRG-OS-000239-GPOS-00089, SRG-OS-000240-GPOS-00090, SRG-OS-000241-GPOS-00091, SRG-OS-000303-GPOS-00120, SRG-OS-000001-GPOS-00001</t>
    </r>
  </si>
  <si>
    <r>
      <rPr>
        <sz val="11"/>
        <color rgb="FF000000"/>
        <rFont val="Calibri"/>
      </rPr>
      <t>Verify the OS is configured to audit all account change actions.</t>
    </r>
    <r>
      <rPr>
        <sz val="11"/>
        <color rgb="FF000000"/>
        <rFont val="Calibri"/>
      </rPr>
      <t xml:space="preserve">
</t>
    </r>
    <r>
      <rPr>
        <sz val="11"/>
        <color rgb="FF000000"/>
        <rFont val="Calibri"/>
      </rPr>
      <t>Run the following command to verify account creation and modification is audited:</t>
    </r>
    <r>
      <rPr>
        <sz val="11"/>
        <color rgb="FF000000"/>
        <rFont val="Calibri"/>
      </rPr>
      <t xml:space="preserve">
</t>
    </r>
    <r>
      <rPr>
        <sz val="11"/>
        <color rgb="FF000000"/>
        <rFont val="Calibri"/>
      </rPr>
      <t>$ sudo auditctl -l | grep "audit_account_changes"</t>
    </r>
    <r>
      <rPr>
        <sz val="11"/>
        <color rgb="FF000000"/>
        <rFont val="Calibri"/>
      </rPr>
      <t xml:space="preserve">
</t>
    </r>
    <r>
      <rPr>
        <sz val="11"/>
        <color rgb="FF000000"/>
        <rFont val="Calibri"/>
      </rPr>
      <t>If the command does not return the following output, this is a finding.</t>
    </r>
    <r>
      <rPr>
        <sz val="11"/>
        <color rgb="FF000000"/>
        <rFont val="Calibri"/>
      </rPr>
      <t xml:space="preserve">
</t>
    </r>
    <r>
      <rPr>
        <sz val="11"/>
        <color rgb="FF000000"/>
        <rFont val="Calibri"/>
      </rPr>
      <t>-w /etc/group -p wa -k audit_account_changes</t>
    </r>
    <r>
      <rPr>
        <sz val="11"/>
        <color rgb="FF000000"/>
        <rFont val="Calibri"/>
      </rPr>
      <t xml:space="preserve">
</t>
    </r>
    <r>
      <rPr>
        <sz val="11"/>
        <color rgb="FF000000"/>
        <rFont val="Calibri"/>
      </rPr>
      <t>-w /etc/passwd -p wa -k audit_account_changes</t>
    </r>
    <r>
      <rPr>
        <sz val="11"/>
        <color rgb="FF000000"/>
        <rFont val="Calibri"/>
      </rPr>
      <t xml:space="preserve">
</t>
    </r>
    <r>
      <rPr>
        <sz val="11"/>
        <color rgb="FF000000"/>
        <rFont val="Calibri"/>
      </rPr>
      <t>-w /etc/gshadow -p wa -k audit_account_changes</t>
    </r>
    <r>
      <rPr>
        <sz val="11"/>
        <color rgb="FF000000"/>
        <rFont val="Calibri"/>
      </rPr>
      <t xml:space="preserve">
</t>
    </r>
    <r>
      <rPr>
        <sz val="11"/>
        <color rgb="FF000000"/>
        <rFont val="Calibri"/>
      </rPr>
      <t>-w /etc/shadow -p wa -k audit_account_changes</t>
    </r>
    <r>
      <rPr>
        <sz val="11"/>
        <color rgb="FF000000"/>
        <rFont val="Calibri"/>
      </rPr>
      <t xml:space="preserve">
</t>
    </r>
    <r>
      <rPr>
        <sz val="11"/>
        <color rgb="FF000000"/>
        <rFont val="Calibri"/>
      </rPr>
      <t>-w /etc/security/opasswd -p wa -k audit_account_changes</t>
    </r>
  </si>
  <si>
    <t>V-279542</t>
  </si>
  <si>
    <r>
      <rPr>
        <sz val="11"/>
        <rFont val="Calibri"/>
      </rPr>
      <t>Nutanix VMM must encrypt the boot password for root.</t>
    </r>
  </si>
  <si>
    <r>
      <rPr>
        <sz val="11"/>
        <color rgb="FF000000"/>
        <rFont val="Calibri"/>
      </rPr>
      <t xml:space="preserve">1. Configure the Nutanix OS VMs to encrypt the boot password for root using the following command. </t>
    </r>
    <r>
      <rPr>
        <sz val="11"/>
        <color rgb="FF000000"/>
        <rFont val="Calibri"/>
      </rPr>
      <t xml:space="preserve">
</t>
    </r>
    <r>
      <rPr>
        <sz val="11"/>
        <color rgb="FF000000"/>
        <rFont val="Calibri"/>
      </rPr>
      <t>$ fix_bootloader_pw</t>
    </r>
    <r>
      <rPr>
        <sz val="11"/>
        <color rgb="FF000000"/>
        <rFont val="Calibri"/>
      </rPr>
      <t xml:space="preserve">
</t>
    </r>
    <r>
      <rPr>
        <sz val="11"/>
        <color rgb="FF000000"/>
        <rFont val="Calibri"/>
      </rPr>
      <t>2. Follow the prompts to set the password.</t>
    </r>
  </si>
  <si>
    <r>
      <rPr>
        <sz val="11"/>
        <color rgb="FF000000"/>
        <rFont val="Calibri"/>
      </rPr>
      <t>To mitigate the risk of unauthorized access to sensitive information by entities that have been issued certificates by DOD-approved PKIs, all DOD systems (e.g., web servers and web portals) must be properly configured to incorporate access control methods that do not rely solely on the possession of a certificate for access. 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t>
    </r>
    <r>
      <rPr>
        <sz val="11"/>
        <color rgb="FF000000"/>
        <rFont val="Calibri"/>
      </rPr>
      <t xml:space="preserve">
</t>
    </r>
    <r>
      <rPr>
        <sz val="11"/>
        <color rgb="FF000000"/>
        <rFont val="Calibri"/>
      </rPr>
      <t>Access control policies include identity-based policies, role-based policies, and attribute-based policies. Access enforcement mechanisms include access control lists, access control matrices, and cryptography. These policies and mechanisms must be employed by the application to control access between users (or processes acting on behalf of users) and objects (e.g., devices, files, records, processes, programs, and domains) in the information system.</t>
    </r>
  </si>
  <si>
    <r>
      <rPr>
        <sz val="11"/>
        <color rgb="FF000000"/>
        <rFont val="Calibri"/>
      </rPr>
      <t>Verify the Nutanix OS VMs encrypt the boot password for root using the following command.</t>
    </r>
    <r>
      <rPr>
        <sz val="11"/>
        <color rgb="FF000000"/>
        <rFont val="Calibri"/>
      </rPr>
      <t xml:space="preserve">
</t>
    </r>
    <r>
      <rPr>
        <sz val="11"/>
        <color rgb="FF000000"/>
        <rFont val="Calibri"/>
      </rPr>
      <t>$ sudo grep -iw grub2_password /boot/grub2/user.cfg</t>
    </r>
    <r>
      <rPr>
        <sz val="11"/>
        <color rgb="FF000000"/>
        <rFont val="Calibri"/>
      </rPr>
      <t xml:space="preserve">
</t>
    </r>
    <r>
      <rPr>
        <sz val="11"/>
        <color rgb="FF000000"/>
        <rFont val="Calibri"/>
      </rPr>
      <t>GRUB2_PASSWORD=grub.pbkdf2.sha512.10000.D5A1D797EFCF694E49691FED9FC586FB5</t>
    </r>
    <r>
      <rPr>
        <sz val="11"/>
        <color rgb="FF000000"/>
        <rFont val="Calibri"/>
      </rPr>
      <t xml:space="preserve">
</t>
    </r>
    <r>
      <rPr>
        <sz val="11"/>
        <color rgb="FF000000"/>
        <rFont val="Calibri"/>
      </rPr>
      <t>$ sudo grep -i execstart /usr/lib/systemd/system/rescue.service | grep -i sulogin</t>
    </r>
    <r>
      <rPr>
        <sz val="11"/>
        <color rgb="FF000000"/>
        <rFont val="Calibri"/>
      </rPr>
      <t xml:space="preserve">
</t>
    </r>
    <r>
      <rPr>
        <sz val="11"/>
        <color rgb="FF000000"/>
        <rFont val="Calibri"/>
      </rPr>
      <t>ExecStart=-/usr/lib/systemd/systemd-sulogin-shell rescue</t>
    </r>
    <r>
      <rPr>
        <sz val="11"/>
        <color rgb="FF000000"/>
        <rFont val="Calibri"/>
      </rPr>
      <t xml:space="preserve">
</t>
    </r>
    <r>
      <rPr>
        <sz val="11"/>
        <color rgb="FF000000"/>
        <rFont val="Calibri"/>
      </rPr>
      <t>If the root password entry does not begin with "grub2_password" or "ExecStart" line is configured for anything other than "/usr/lib/systemd/systemd-sulogin-shell rescue", this is a finding.</t>
    </r>
  </si>
  <si>
    <t>V-279543</t>
  </si>
  <si>
    <r>
      <rPr>
        <sz val="11"/>
        <rFont val="Calibri"/>
      </rPr>
      <t>Nutanix OS must enable kernel parameters to enforce Discretionary Access Control (DAC) on hardlinks.</t>
    </r>
  </si>
  <si>
    <r>
      <rPr>
        <sz val="11"/>
        <color rgb="FF000000"/>
        <rFont val="Calibri"/>
      </rPr>
      <t>Nutanix AOS, Prism Central, and Files OS VMs are designed and engineered to have DAC-enabled hardlinks by default. If the DAC hardlinks setting is missing or not active and running, then some corruption has occurred and the OS must be rebuilt.</t>
    </r>
    <r>
      <rPr>
        <sz val="11"/>
        <color rgb="FF000000"/>
        <rFont val="Calibri"/>
      </rPr>
      <t xml:space="preserve">
</t>
    </r>
    <r>
      <rPr>
        <sz val="11"/>
        <color rgb="FF000000"/>
        <rFont val="Calibri"/>
      </rPr>
      <t>1. Configure Nutanix AHV to allow operating system admins to pass information to other operating system admins or users by adding or modifying the following line in the system configuration file /etc/syscrl.d/:</t>
    </r>
    <r>
      <rPr>
        <sz val="11"/>
        <color rgb="FF000000"/>
        <rFont val="Calibri"/>
      </rPr>
      <t xml:space="preserve">
</t>
    </r>
    <r>
      <rPr>
        <sz val="11"/>
        <color rgb="FF000000"/>
        <rFont val="Calibri"/>
      </rPr>
      <t>fs.protected_hardlinks = 1</t>
    </r>
    <r>
      <rPr>
        <sz val="11"/>
        <color rgb="FF000000"/>
        <rFont val="Calibri"/>
      </rPr>
      <t xml:space="preserve">
</t>
    </r>
    <r>
      <rPr>
        <sz val="11"/>
        <color rgb="FF000000"/>
        <rFont val="Calibri"/>
      </rPr>
      <t>2. After adding the changes, load settings from all system configuration files using the following command.</t>
    </r>
    <r>
      <rPr>
        <sz val="11"/>
        <color rgb="FF000000"/>
        <rFont val="Calibri"/>
      </rPr>
      <t xml:space="preserve">
</t>
    </r>
    <r>
      <rPr>
        <sz val="11"/>
        <color rgb="FF000000"/>
        <rFont val="Calibri"/>
      </rPr>
      <t>$ sudo sysctl --system</t>
    </r>
  </si>
  <si>
    <r>
      <rPr>
        <sz val="11"/>
        <color rgb="FF000000"/>
        <rFont val="Calibri"/>
      </rPr>
      <t>DAC is based on the notion that individual users are "owners" of objects and therefore have discretion over who should be authorized to access the object and in which mode (e.g., read or write). Ownership is usually acquired as a consequence of creating the object or via specified ownership assignment. DAC allows the owner to determine who will have access to objects they control. An example of DAC includes user-controlled file permissions.</t>
    </r>
    <r>
      <rPr>
        <sz val="11"/>
        <color rgb="FF000000"/>
        <rFont val="Calibri"/>
      </rPr>
      <t xml:space="preserve">
</t>
    </r>
    <r>
      <rPr>
        <sz val="11"/>
        <color rgb="FF000000"/>
        <rFont val="Calibri"/>
      </rPr>
      <t>When discretionary access control policies are implemented, subjects are not constrained regarding what actions they can take with information for which they have already been granted access. Thus, subjects that have been granted access to information are not prevented from passing (i.e., the subjects have the discretion to pass) the information to other subjects or objects. A subject that is constrained in its operation by Mandatory Access Control (MAC) policies is still able to operate under the less rigorous constraints of this requirement. Thus, while MAC imposes constraints preventing a subject from passing information to another subject operating at a different sensitivity level, this requirement permits the subject to pass the information to any subject at the same sensitivity level. The policy is bound by the information system boundary. Once the information is passed outside the control of the information system, additional means may be required to ensure the constraints remain in effect. While the older, more traditional definitions of DAC require identity-based access control, that limitation is not required for this use of DAC.</t>
    </r>
    <r>
      <rPr>
        <sz val="11"/>
        <color rgb="FF000000"/>
        <rFont val="Calibri"/>
      </rPr>
      <t xml:space="preserve">
</t>
    </r>
    <r>
      <rPr>
        <sz val="11"/>
        <color rgb="FF000000"/>
        <rFont val="Calibri"/>
      </rPr>
      <t>Satisfies: SRG-OS-000312-GPOS-00122, SRG-OS-000324-GPOS-00125</t>
    </r>
  </si>
  <si>
    <r>
      <rPr>
        <sz val="11"/>
        <color rgb="FF000000"/>
        <rFont val="Calibri"/>
      </rPr>
      <t>1. Verify "fs.protected_hardlinks" is set to "1" using the following command.</t>
    </r>
    <r>
      <rPr>
        <sz val="11"/>
        <color rgb="FF000000"/>
        <rFont val="Calibri"/>
      </rPr>
      <t xml:space="preserve">
</t>
    </r>
    <r>
      <rPr>
        <sz val="11"/>
        <color rgb="FF000000"/>
        <rFont val="Calibri"/>
      </rPr>
      <t>$ sudo sysctl fs.protected_hardlinks</t>
    </r>
    <r>
      <rPr>
        <sz val="11"/>
        <color rgb="FF000000"/>
        <rFont val="Calibri"/>
      </rPr>
      <t xml:space="preserve">
</t>
    </r>
    <r>
      <rPr>
        <sz val="11"/>
        <color rgb="FF000000"/>
        <rFont val="Calibri"/>
      </rPr>
      <t xml:space="preserve">fs.protected_hardlinks = 1 </t>
    </r>
    <r>
      <rPr>
        <sz val="11"/>
        <color rgb="FF000000"/>
        <rFont val="Calibri"/>
      </rPr>
      <t xml:space="preserve">
</t>
    </r>
    <r>
      <rPr>
        <sz val="11"/>
        <color rgb="FF000000"/>
        <rFont val="Calibri"/>
      </rPr>
      <t>2. Verify the configuration files are present to enable this kernel parameter using the following command.</t>
    </r>
    <r>
      <rPr>
        <sz val="11"/>
        <color rgb="FF000000"/>
        <rFont val="Calibri"/>
      </rPr>
      <t xml:space="preserve">
</t>
    </r>
    <r>
      <rPr>
        <sz val="11"/>
        <color rgb="FF000000"/>
        <rFont val="Calibri"/>
      </rPr>
      <t>$ sudo grep -r fs.protected_hardlinks /run/sysctl.d/*.conf /usr/local/lib/sysctl.d/*.conf /usr/lib/sysctl.d/*.conf /lib/sysctl.d/*.conf /etc.sysctl.conf</t>
    </r>
    <r>
      <rPr>
        <sz val="11"/>
        <color rgb="FF000000"/>
        <rFont val="Calibri"/>
      </rPr>
      <t xml:space="preserve">
</t>
    </r>
    <r>
      <rPr>
        <sz val="11"/>
        <color rgb="FF000000"/>
        <rFont val="Calibri"/>
      </rPr>
      <t>/usr/lib/sysctl.d/50-default.conf:fs.protected_hardlinks = 1</t>
    </r>
    <r>
      <rPr>
        <sz val="11"/>
        <color rgb="FF000000"/>
        <rFont val="Calibri"/>
      </rPr>
      <t xml:space="preserve">
</t>
    </r>
    <r>
      <rPr>
        <sz val="11"/>
        <color rgb="FF000000"/>
        <rFont val="Calibri"/>
      </rPr>
      <t>/lib/sysctl.d/50-default.conf:fs.protected_hardlinks = 1</t>
    </r>
    <r>
      <rPr>
        <sz val="11"/>
        <color rgb="FF000000"/>
        <rFont val="Calibri"/>
      </rPr>
      <t xml:space="preserve">
</t>
    </r>
    <r>
      <rPr>
        <sz val="11"/>
        <color rgb="FF000000"/>
        <rFont val="Calibri"/>
      </rPr>
      <t>If "fs.protected_hardlinks" is not set to "1" or is commented out or missing, this is a finding.</t>
    </r>
  </si>
  <si>
    <t>V-279544</t>
  </si>
  <si>
    <r>
      <rPr>
        <sz val="11"/>
        <rFont val="Calibri"/>
      </rPr>
      <t>Nutanix OS must enable kernel parameters to enforce discretionary access control on symlinks.</t>
    </r>
  </si>
  <si>
    <r>
      <rPr>
        <sz val="11"/>
        <color rgb="FF000000"/>
        <rFont val="Calibri"/>
      </rPr>
      <t>1. Nutanix AOS, Prism Central, and Files OS VMs are designed and engineered to have DAC-enabled symlinks by default. If the DAC symlinks setting is missing or not active and running, then some corruption has occurred and the OS must be rebuilt.</t>
    </r>
    <r>
      <rPr>
        <sz val="11"/>
        <color rgb="FF000000"/>
        <rFont val="Calibri"/>
      </rPr>
      <t xml:space="preserve">
</t>
    </r>
    <r>
      <rPr>
        <sz val="11"/>
        <color rgb="FF000000"/>
        <rFont val="Calibri"/>
      </rPr>
      <t>2. Configure Nutanix AHV to allow operating system admins to pass information to other operating system admins or users adding or modifying the following line in the system configuration file /etc/syscrl.d/:</t>
    </r>
    <r>
      <rPr>
        <sz val="11"/>
        <color rgb="FF000000"/>
        <rFont val="Calibri"/>
      </rPr>
      <t xml:space="preserve">
</t>
    </r>
    <r>
      <rPr>
        <sz val="11"/>
        <color rgb="FF000000"/>
        <rFont val="Calibri"/>
      </rPr>
      <t>fs.protected_symlinks = 1</t>
    </r>
    <r>
      <rPr>
        <sz val="11"/>
        <color rgb="FF000000"/>
        <rFont val="Calibri"/>
      </rPr>
      <t xml:space="preserve">
</t>
    </r>
    <r>
      <rPr>
        <sz val="11"/>
        <color rgb="FF000000"/>
        <rFont val="Calibri"/>
      </rPr>
      <t>3. After adding the changes, load settings from all system configuration files using the following command.</t>
    </r>
    <r>
      <rPr>
        <sz val="11"/>
        <color rgb="FF000000"/>
        <rFont val="Calibri"/>
      </rPr>
      <t xml:space="preserve">
</t>
    </r>
    <r>
      <rPr>
        <sz val="11"/>
        <color rgb="FF000000"/>
        <rFont val="Calibri"/>
      </rPr>
      <t>$ sudo sysctl --system</t>
    </r>
  </si>
  <si>
    <r>
      <rPr>
        <sz val="11"/>
        <color rgb="FF000000"/>
        <rFont val="Calibri"/>
      </rPr>
      <t>Discretionary Access Control (DAC) is based on the notion that individual users are "owners" of objects and therefore have discretion over who should be authorized to access the object and in which mode (e.g., read or write). Ownership is usually acquired as a consequence of creating the object or via specified ownership assignment. DAC allows the owner to determine who will have access to objects they control. An example of DAC includes user-controlled file permissions.</t>
    </r>
    <r>
      <rPr>
        <sz val="11"/>
        <color rgb="FF000000"/>
        <rFont val="Calibri"/>
      </rPr>
      <t xml:space="preserve">
</t>
    </r>
    <r>
      <rPr>
        <sz val="11"/>
        <color rgb="FF000000"/>
        <rFont val="Calibri"/>
      </rPr>
      <t>When DAC policies are implemented, subjects are not constrained regarding what actions they can take with information for which they have already been granted access. Thus, subjects that have been granted access to information are not prevented from passing (i.e., the subjects have the discretion to pass) the information to other subjects or objects. A subject that is constrained in its operation by Mandatory Access Control (MAC) policies is still able to operate under the less rigorous constraints of this requirement. Thus, while MAC imposes constraints preventing a subject from passing information to another subject operating at a different sensitivity level, this requirement permits the subject to pass the information to any subject at the same sensitivity level. The policy is bound by the information system boundary. Once the information is passed outside the control of the information system, additional means may be required to ensure the constraints remain in effect. While the older, more traditional definitions of DAC require identity-based access control, that limitation is not required for this use of DAC.</t>
    </r>
    <r>
      <rPr>
        <sz val="11"/>
        <color rgb="FF000000"/>
        <rFont val="Calibri"/>
      </rPr>
      <t xml:space="preserve">
</t>
    </r>
    <r>
      <rPr>
        <sz val="11"/>
        <color rgb="FF000000"/>
        <rFont val="Calibri"/>
      </rPr>
      <t>Satisfies: SRG-OS-000312-GPOS-00123, SRG-OS-000312-GPOS-00124, SRG-OS-000324-GPOS-00125</t>
    </r>
  </si>
  <si>
    <r>
      <rPr>
        <sz val="11"/>
        <color rgb="FF000000"/>
        <rFont val="Calibri"/>
      </rPr>
      <t>1. Verify Nutanix AOS enables DAC on symlinks using the following command.</t>
    </r>
    <r>
      <rPr>
        <sz val="11"/>
        <color rgb="FF000000"/>
        <rFont val="Calibri"/>
      </rPr>
      <t xml:space="preserve">
</t>
    </r>
    <r>
      <rPr>
        <sz val="11"/>
        <color rgb="FF000000"/>
        <rFont val="Calibri"/>
      </rPr>
      <t>$ sudo sysctl fs.protected_symlinks</t>
    </r>
    <r>
      <rPr>
        <sz val="11"/>
        <color rgb="FF000000"/>
        <rFont val="Calibri"/>
      </rPr>
      <t xml:space="preserve">
</t>
    </r>
    <r>
      <rPr>
        <sz val="11"/>
        <color rgb="FF000000"/>
        <rFont val="Calibri"/>
      </rPr>
      <t xml:space="preserve">fs.protected_symlinks = 1 </t>
    </r>
    <r>
      <rPr>
        <sz val="11"/>
        <color rgb="FF000000"/>
        <rFont val="Calibri"/>
      </rPr>
      <t xml:space="preserve">
</t>
    </r>
    <r>
      <rPr>
        <sz val="11"/>
        <color rgb="FF000000"/>
        <rFont val="Calibri"/>
      </rPr>
      <t>2. Verify that the configuration files are present to enable this kernel parameter using the following command.</t>
    </r>
    <r>
      <rPr>
        <sz val="11"/>
        <color rgb="FF000000"/>
        <rFont val="Calibri"/>
      </rPr>
      <t xml:space="preserve">
</t>
    </r>
    <r>
      <rPr>
        <sz val="11"/>
        <color rgb="FF000000"/>
        <rFont val="Calibri"/>
      </rPr>
      <t>$ sudo grep -r fs.protected_symlinks /run/sysctl.d/*.conf /usr/local/lib/sysctl.d/*.conf /usr/lib/sysctl.d/*.conf /lib/sysctl.d/*.conf /etc.sysctl.conf</t>
    </r>
    <r>
      <rPr>
        <sz val="11"/>
        <color rgb="FF000000"/>
        <rFont val="Calibri"/>
      </rPr>
      <t xml:space="preserve">
</t>
    </r>
    <r>
      <rPr>
        <sz val="11"/>
        <color rgb="FF000000"/>
        <rFont val="Calibri"/>
      </rPr>
      <t>/usr/lib/sysctl.d/50-default.conf:fs.protected_symlinks = 1</t>
    </r>
    <r>
      <rPr>
        <sz val="11"/>
        <color rgb="FF000000"/>
        <rFont val="Calibri"/>
      </rPr>
      <t xml:space="preserve">
</t>
    </r>
    <r>
      <rPr>
        <sz val="11"/>
        <color rgb="FF000000"/>
        <rFont val="Calibri"/>
      </rPr>
      <t>/lib/sysctl.d/50-default.conf:fs.protected_symlinks = 1</t>
    </r>
    <r>
      <rPr>
        <sz val="11"/>
        <color rgb="FF000000"/>
        <rFont val="Calibri"/>
      </rPr>
      <t xml:space="preserve">
</t>
    </r>
    <r>
      <rPr>
        <sz val="11"/>
        <color rgb="FF000000"/>
        <rFont val="Calibri"/>
      </rPr>
      <t>If "fs.protected_symlinks" is not set to "1", is missing or commented out, this is a finding.</t>
    </r>
  </si>
  <si>
    <t>V-279545</t>
  </si>
  <si>
    <r>
      <rPr>
        <sz val="11"/>
        <rFont val="Calibri"/>
      </rPr>
      <t>Nutanix OS must audit the execution of privileged functions.</t>
    </r>
  </si>
  <si>
    <r>
      <rPr>
        <sz val="11"/>
        <color rgb="FF000000"/>
        <rFont val="Calibri"/>
      </rPr>
      <t>1. For AOS, configure the audit rules.</t>
    </r>
    <r>
      <rPr>
        <sz val="11"/>
        <color rgb="FF000000"/>
        <rFont val="Calibri"/>
      </rPr>
      <t xml:space="preserve">
</t>
    </r>
    <r>
      <rPr>
        <sz val="11"/>
        <color rgb="FF000000"/>
        <rFont val="Calibri"/>
      </rPr>
      <t>$ sudo salt-call state.sls security/CVM/auditCVM</t>
    </r>
    <r>
      <rPr>
        <sz val="11"/>
        <color rgb="FF000000"/>
        <rFont val="Calibri"/>
      </rPr>
      <t xml:space="preserve">
</t>
    </r>
    <r>
      <rPr>
        <sz val="11"/>
        <color rgb="FF000000"/>
        <rFont val="Calibri"/>
      </rPr>
      <t>2. For Prism Central, configure the audit rules.</t>
    </r>
    <r>
      <rPr>
        <sz val="11"/>
        <color rgb="FF000000"/>
        <rFont val="Calibri"/>
      </rPr>
      <t xml:space="preserve">
</t>
    </r>
    <r>
      <rPr>
        <sz val="11"/>
        <color rgb="FF000000"/>
        <rFont val="Calibri"/>
      </rPr>
      <t>$ sudo salt-call state.sls security/PCVM/auditPCVM</t>
    </r>
    <r>
      <rPr>
        <sz val="11"/>
        <color rgb="FF000000"/>
        <rFont val="Calibri"/>
      </rPr>
      <t xml:space="preserve">
</t>
    </r>
    <r>
      <rPr>
        <sz val="11"/>
        <color rgb="FF000000"/>
        <rFont val="Calibri"/>
      </rPr>
      <t>3. For Files, configure the audit rules.</t>
    </r>
    <r>
      <rPr>
        <sz val="11"/>
        <color rgb="FF000000"/>
        <rFont val="Calibri"/>
      </rPr>
      <t xml:space="preserve">
</t>
    </r>
    <r>
      <rPr>
        <sz val="11"/>
        <color rgb="FF000000"/>
        <rFont val="Calibri"/>
      </rPr>
      <t>$ sudo salt-call state.sls security/AFS/auditAFS</t>
    </r>
    <r>
      <rPr>
        <sz val="11"/>
        <color rgb="FF000000"/>
        <rFont val="Calibri"/>
      </rPr>
      <t xml:space="preserve">
</t>
    </r>
    <r>
      <rPr>
        <sz val="11"/>
        <color rgb="FF000000"/>
        <rFont val="Calibri"/>
      </rPr>
      <t>4. For AHV, configure the audit rules.</t>
    </r>
    <r>
      <rPr>
        <sz val="11"/>
        <color rgb="FF000000"/>
        <rFont val="Calibri"/>
      </rPr>
      <t xml:space="preserve">
</t>
    </r>
    <r>
      <rPr>
        <sz val="11"/>
        <color rgb="FF000000"/>
        <rFont val="Calibri"/>
      </rPr>
      <t>$ sudo salt-call state.sls security/KVM/auditKVM</t>
    </r>
  </si>
  <si>
    <r>
      <rPr>
        <sz val="11"/>
        <color rgb="FF000000"/>
        <rFont val="Calibri"/>
      </rPr>
      <t>Misusing privileged functions, either intentionally or unintentionally by authorized users, or by unauthorized external entities that have compromised information system accounts, is a serious and ongoing concern and can have significant adverse impacts on organizations. Auditing the use of privileged functions is one way to detect such misuse and identify the risk from insider threats and the advanced persistent threat.</t>
    </r>
    <r>
      <rPr>
        <sz val="11"/>
        <color rgb="FF000000"/>
        <rFont val="Calibri"/>
      </rPr>
      <t xml:space="preserve">
</t>
    </r>
    <r>
      <rPr>
        <sz val="11"/>
        <color rgb="FF000000"/>
        <rFont val="Calibri"/>
      </rPr>
      <t>Satisfies: SRG-OS-000327-GPOS-00127, SRG-OS-000326-GPOS-00126</t>
    </r>
  </si>
  <si>
    <r>
      <rPr>
        <sz val="11"/>
        <color rgb="FF000000"/>
        <rFont val="Calibri"/>
      </rPr>
      <t>Verify Nutanix OS is configured to audit the misuse of privileged commands using the following command.</t>
    </r>
    <r>
      <rPr>
        <sz val="11"/>
        <color rgb="FF000000"/>
        <rFont val="Calibri"/>
      </rPr>
      <t xml:space="preserve">
</t>
    </r>
    <r>
      <rPr>
        <sz val="11"/>
        <color rgb="FF000000"/>
        <rFont val="Calibri"/>
      </rPr>
      <t>$ sudo grep -iw execve /etc/audit/audit.rules</t>
    </r>
    <r>
      <rPr>
        <sz val="11"/>
        <color rgb="FF000000"/>
        <rFont val="Calibri"/>
      </rPr>
      <t xml:space="preserve">
</t>
    </r>
    <r>
      <rPr>
        <sz val="11"/>
        <color rgb="FF000000"/>
        <rFont val="Calibri"/>
      </rPr>
      <t>-a always,exit -F arch=b32 -S execve -C uid!=euid -F euid=0 -k setuid</t>
    </r>
    <r>
      <rPr>
        <sz val="11"/>
        <color rgb="FF000000"/>
        <rFont val="Calibri"/>
      </rPr>
      <t xml:space="preserve">
</t>
    </r>
    <r>
      <rPr>
        <sz val="11"/>
        <color rgb="FF000000"/>
        <rFont val="Calibri"/>
      </rPr>
      <t>-a always,exit -F arch=b64 -S execve -C uid!=euid -F euid=0 -k setuid</t>
    </r>
    <r>
      <rPr>
        <sz val="11"/>
        <color rgb="FF000000"/>
        <rFont val="Calibri"/>
      </rPr>
      <t xml:space="preserve">
</t>
    </r>
    <r>
      <rPr>
        <sz val="11"/>
        <color rgb="FF000000"/>
        <rFont val="Calibri"/>
      </rPr>
      <t>-a always,exit -F arch=b32 -S execve -C gid!=egid -F egid=0 -k setgid</t>
    </r>
    <r>
      <rPr>
        <sz val="11"/>
        <color rgb="FF000000"/>
        <rFont val="Calibri"/>
      </rPr>
      <t xml:space="preserve">
</t>
    </r>
    <r>
      <rPr>
        <sz val="11"/>
        <color rgb="FF000000"/>
        <rFont val="Calibri"/>
      </rPr>
      <t>-a always,exit -F arch=b64 -S execve -C gid!=egid -F egid=0 -k setgid</t>
    </r>
    <r>
      <rPr>
        <sz val="11"/>
        <color rgb="FF000000"/>
        <rFont val="Calibri"/>
      </rPr>
      <t xml:space="preserve">
</t>
    </r>
    <r>
      <rPr>
        <sz val="11"/>
        <color rgb="FF000000"/>
        <rFont val="Calibri"/>
      </rPr>
      <t>-a always,exit -F arch=b64 -S execve -F auid&gt;2000 -F auid!=4294967295 -k audit_execve</t>
    </r>
    <r>
      <rPr>
        <sz val="11"/>
        <color rgb="FF000000"/>
        <rFont val="Calibri"/>
      </rPr>
      <t xml:space="preserve">
</t>
    </r>
    <r>
      <rPr>
        <sz val="11"/>
        <color rgb="FF000000"/>
        <rFont val="Calibri"/>
      </rPr>
      <t>-a always,exit -F arch=b32 -S execve -F auid&gt;2000 -F auid!=4294967295 -k audit_execve</t>
    </r>
    <r>
      <rPr>
        <sz val="11"/>
        <color rgb="FF000000"/>
        <rFont val="Calibri"/>
      </rPr>
      <t xml:space="preserve">
</t>
    </r>
    <r>
      <rPr>
        <sz val="11"/>
        <color rgb="FF000000"/>
        <rFont val="Calibri"/>
      </rPr>
      <t>If both the "b32" and "b64" audit rules for "UID" and "GID" files are not defined, this is a finding.</t>
    </r>
  </si>
  <si>
    <t>V-279546</t>
  </si>
  <si>
    <r>
      <rPr>
        <sz val="11"/>
        <rFont val="Calibri"/>
      </rPr>
      <t>Nutanix OS must enforce the limit of three consecutive invalid logon attempts by a user during a 15-minute time period.</t>
    </r>
  </si>
  <si>
    <r>
      <rPr>
        <sz val="11"/>
        <color rgb="FF000000"/>
        <rFont val="Calibri"/>
      </rPr>
      <t>Configure Nutanix OS to use complex password.</t>
    </r>
    <r>
      <rPr>
        <sz val="11"/>
        <color rgb="FF000000"/>
        <rFont val="Calibri"/>
      </rPr>
      <t xml:space="preserve">
</t>
    </r>
    <r>
      <rPr>
        <sz val="11"/>
        <color rgb="FF000000"/>
        <rFont val="Calibri"/>
      </rPr>
      <t>1. For AOS, enter the following command.</t>
    </r>
    <r>
      <rPr>
        <sz val="11"/>
        <color rgb="FF000000"/>
        <rFont val="Calibri"/>
      </rPr>
      <t xml:space="preserve">
</t>
    </r>
    <r>
      <rPr>
        <sz val="11"/>
        <color rgb="FF000000"/>
        <rFont val="Calibri"/>
      </rPr>
      <t>$ sudo salt-call state.sls security/CVM/pamCVM.sls</t>
    </r>
    <r>
      <rPr>
        <sz val="11"/>
        <color rgb="FF000000"/>
        <rFont val="Calibri"/>
      </rPr>
      <t xml:space="preserve">
</t>
    </r>
    <r>
      <rPr>
        <sz val="11"/>
        <color rgb="FF000000"/>
        <rFont val="Calibri"/>
      </rPr>
      <t>2. For Prism Central, enter the following command.</t>
    </r>
    <r>
      <rPr>
        <sz val="11"/>
        <color rgb="FF000000"/>
        <rFont val="Calibri"/>
      </rPr>
      <t xml:space="preserve">
</t>
    </r>
    <r>
      <rPr>
        <sz val="11"/>
        <color rgb="FF000000"/>
        <rFont val="Calibri"/>
      </rPr>
      <t>$ sudo salt-call state.sls security/PCVM/pamPCVM.sls</t>
    </r>
    <r>
      <rPr>
        <sz val="11"/>
        <color rgb="FF000000"/>
        <rFont val="Calibri"/>
      </rPr>
      <t xml:space="preserve">
</t>
    </r>
    <r>
      <rPr>
        <sz val="11"/>
        <color rgb="FF000000"/>
        <rFont val="Calibri"/>
      </rPr>
      <t>3. For Files, enter the following command.</t>
    </r>
    <r>
      <rPr>
        <sz val="11"/>
        <color rgb="FF000000"/>
        <rFont val="Calibri"/>
      </rPr>
      <t xml:space="preserve">
</t>
    </r>
    <r>
      <rPr>
        <sz val="11"/>
        <color rgb="FF000000"/>
        <rFont val="Calibri"/>
      </rPr>
      <t>$ sudo salt-call state.sls security/AFS/pamAFS.sls</t>
    </r>
    <r>
      <rPr>
        <sz val="11"/>
        <color rgb="FF000000"/>
        <rFont val="Calibri"/>
      </rPr>
      <t xml:space="preserve">
</t>
    </r>
    <r>
      <rPr>
        <sz val="11"/>
        <color rgb="FF000000"/>
        <rFont val="Calibri"/>
      </rPr>
      <t>4. For AHV OS CVM, enter the following command.</t>
    </r>
    <r>
      <rPr>
        <sz val="11"/>
        <color rgb="FF000000"/>
        <rFont val="Calibri"/>
      </rPr>
      <t xml:space="preserve">
</t>
    </r>
    <r>
      <rPr>
        <sz val="11"/>
        <color rgb="FF000000"/>
        <rFont val="Calibri"/>
      </rPr>
      <t>$ ncli cluster edit-hypervisor-security-params enable-high-strength-password=true</t>
    </r>
  </si>
  <si>
    <r>
      <rPr>
        <sz val="11"/>
        <color rgb="FF000000"/>
        <rFont val="Calibri"/>
      </rPr>
      <t>By limiting the number of failed logon attempts, the risk of unauthorized system access via user password guessing, otherwise known as brute-force attacks, is reduced. Limits are imposed by locking the account.</t>
    </r>
    <r>
      <rPr>
        <sz val="11"/>
        <color rgb="FF000000"/>
        <rFont val="Calibri"/>
      </rPr>
      <t xml:space="preserve">
</t>
    </r>
    <r>
      <rPr>
        <sz val="11"/>
        <color rgb="FF000000"/>
        <rFont val="Calibri"/>
      </rPr>
      <t>Satisfies: SRG-OS-000021-GPOS-00005, SRG-OS-000329-GPOS-00128</t>
    </r>
  </si>
  <si>
    <r>
      <rPr>
        <sz val="11"/>
        <color rgb="FF000000"/>
        <rFont val="Calibri"/>
      </rPr>
      <t>Verify accounts are locked for a minimum of 15 minutes after three unsuccessful logon attempts within a period of 15 minutes.</t>
    </r>
    <r>
      <rPr>
        <sz val="11"/>
        <color rgb="FF000000"/>
        <rFont val="Calibri"/>
      </rPr>
      <t xml:space="preserve">
</t>
    </r>
    <r>
      <rPr>
        <sz val="11"/>
        <color rgb="FF000000"/>
        <rFont val="Calibri"/>
      </rPr>
      <t>1. For AOS OS, Prism Central OS and Files OS, enter the following commands. Verify the deny option is set to "3" or less (but not "0") and the "fail_interval" option is not set to "900" or more.</t>
    </r>
    <r>
      <rPr>
        <sz val="11"/>
        <color rgb="FF000000"/>
        <rFont val="Calibri"/>
      </rPr>
      <t xml:space="preserve">
</t>
    </r>
    <r>
      <rPr>
        <sz val="11"/>
        <color rgb="FF000000"/>
        <rFont val="Calibri"/>
      </rPr>
      <t xml:space="preserve">$ sudo grep -i deny /etc/security/faillock.conf </t>
    </r>
    <r>
      <rPr>
        <sz val="11"/>
        <color rgb="FF000000"/>
        <rFont val="Calibri"/>
      </rPr>
      <t xml:space="preserve">
</t>
    </r>
    <r>
      <rPr>
        <sz val="11"/>
        <color rgb="FF000000"/>
        <rFont val="Calibri"/>
      </rPr>
      <t>deny = 3</t>
    </r>
    <r>
      <rPr>
        <sz val="11"/>
        <color rgb="FF000000"/>
        <rFont val="Calibri"/>
      </rPr>
      <t xml:space="preserve">
</t>
    </r>
    <r>
      <rPr>
        <sz val="11"/>
        <color rgb="FF000000"/>
        <rFont val="Calibri"/>
      </rPr>
      <t>even_deny_root</t>
    </r>
    <r>
      <rPr>
        <sz val="11"/>
        <color rgb="FF000000"/>
        <rFont val="Calibri"/>
      </rPr>
      <t xml:space="preserve">
</t>
    </r>
    <r>
      <rPr>
        <sz val="11"/>
        <color rgb="FF000000"/>
        <rFont val="Calibri"/>
      </rPr>
      <t xml:space="preserve">$ sudo grep -i fail_interval /etc/security/faillock.conf </t>
    </r>
    <r>
      <rPr>
        <sz val="11"/>
        <color rgb="FF000000"/>
        <rFont val="Calibri"/>
      </rPr>
      <t xml:space="preserve">
</t>
    </r>
    <r>
      <rPr>
        <sz val="11"/>
        <color rgb="FF000000"/>
        <rFont val="Calibri"/>
      </rPr>
      <t>fail_interval = 900</t>
    </r>
    <r>
      <rPr>
        <sz val="11"/>
        <color rgb="FF000000"/>
        <rFont val="Calibri"/>
      </rPr>
      <t xml:space="preserve">
</t>
    </r>
    <r>
      <rPr>
        <sz val="11"/>
        <color rgb="FF000000"/>
        <rFont val="Calibri"/>
      </rPr>
      <t>2. For AHV OS, verify by entering the following commands for pam.d.</t>
    </r>
    <r>
      <rPr>
        <sz val="11"/>
        <color rgb="FF000000"/>
        <rFont val="Calibri"/>
      </rPr>
      <t xml:space="preserve">
</t>
    </r>
    <r>
      <rPr>
        <sz val="11"/>
        <color rgb="FF000000"/>
        <rFont val="Calibri"/>
      </rPr>
      <t>$ sudo grep pam_faillock.so /etc/pam.d/password-auth</t>
    </r>
    <r>
      <rPr>
        <sz val="11"/>
        <color rgb="FF000000"/>
        <rFont val="Calibri"/>
      </rPr>
      <t xml:space="preserve">
</t>
    </r>
    <r>
      <rPr>
        <sz val="11"/>
        <color rgb="FF000000"/>
        <rFont val="Calibri"/>
      </rPr>
      <t>auth        required      pam_faillock.so preauth silent audit deny=3 even_deny_root unlock_time=900 root_unlock_time=900 fail_interval=900</t>
    </r>
    <r>
      <rPr>
        <sz val="11"/>
        <color rgb="FF000000"/>
        <rFont val="Calibri"/>
      </rPr>
      <t xml:space="preserve">
</t>
    </r>
    <r>
      <rPr>
        <sz val="11"/>
        <color rgb="FF000000"/>
        <rFont val="Calibri"/>
      </rPr>
      <t>auth        [default=die] pam_faillock.so authfail audit deny=3 even_deny_root unlock_time=900 root_unlock_time=900 fail_interval=900</t>
    </r>
    <r>
      <rPr>
        <sz val="11"/>
        <color rgb="FF000000"/>
        <rFont val="Calibri"/>
      </rPr>
      <t xml:space="preserve">
</t>
    </r>
    <r>
      <rPr>
        <sz val="11"/>
        <color rgb="FF000000"/>
        <rFont val="Calibri"/>
      </rPr>
      <t>3. Verify the following settings are explicitly configured.</t>
    </r>
    <r>
      <rPr>
        <sz val="11"/>
        <color rgb="FF000000"/>
        <rFont val="Calibri"/>
      </rPr>
      <t xml:space="preserve">
</t>
    </r>
    <r>
      <rPr>
        <sz val="11"/>
        <color rgb="FF000000"/>
        <rFont val="Calibri"/>
      </rPr>
      <t>- The "deny" parameter is set to "0" or a value greater than "3" on both "auth" lines with the "pam_faillock.so" module.</t>
    </r>
    <r>
      <rPr>
        <sz val="11"/>
        <color rgb="FF000000"/>
        <rFont val="Calibri"/>
      </rPr>
      <t xml:space="preserve">
</t>
    </r>
    <r>
      <rPr>
        <sz val="11"/>
        <color rgb="FF000000"/>
        <rFont val="Calibri"/>
      </rPr>
      <t>- The "even_deny_root" parameter is not set on both "auth" lines with the "pam_faillock.so" module.</t>
    </r>
    <r>
      <rPr>
        <sz val="11"/>
        <color rgb="FF000000"/>
        <rFont val="Calibri"/>
      </rPr>
      <t xml:space="preserve">
</t>
    </r>
    <r>
      <rPr>
        <sz val="11"/>
        <color rgb="FF000000"/>
        <rFont val="Calibri"/>
      </rPr>
      <t>- The "fail_interval" parameter is set to "0" or is set to a value less than "900" on both "auth" lines with the "pam_faillock.so" module.</t>
    </r>
    <r>
      <rPr>
        <sz val="11"/>
        <color rgb="FF000000"/>
        <rFont val="Calibri"/>
      </rPr>
      <t xml:space="preserve">
</t>
    </r>
    <r>
      <rPr>
        <sz val="11"/>
        <color rgb="FF000000"/>
        <rFont val="Calibri"/>
      </rPr>
      <t>- The "unlock_time" parameter is not set to "0", "never", or is set to a value less than "900" on both "auth" lines with the "pam_faillock.so" module.</t>
    </r>
    <r>
      <rPr>
        <sz val="11"/>
        <color rgb="FF000000"/>
        <rFont val="Calibri"/>
      </rPr>
      <t xml:space="preserve">
</t>
    </r>
    <r>
      <rPr>
        <sz val="11"/>
        <color rgb="FF000000"/>
        <rFont val="Calibri"/>
      </rPr>
      <t>- Any line referencing the "pam_faillock.so" module is commented out.</t>
    </r>
    <r>
      <rPr>
        <sz val="11"/>
        <color rgb="FF000000"/>
        <rFont val="Calibri"/>
      </rPr>
      <t xml:space="preserve">
</t>
    </r>
    <r>
      <rPr>
        <sz val="11"/>
        <color rgb="FF000000"/>
        <rFont val="Calibri"/>
      </rPr>
      <t>$ sudo grep pam_faillock.so /etc/pam.d/system-auth</t>
    </r>
    <r>
      <rPr>
        <sz val="11"/>
        <color rgb="FF000000"/>
        <rFont val="Calibri"/>
      </rPr>
      <t xml:space="preserve">
</t>
    </r>
    <r>
      <rPr>
        <sz val="11"/>
        <color rgb="FF000000"/>
        <rFont val="Calibri"/>
      </rPr>
      <t>auth required pam_faillock.so preauth silent audit deny=3 even_deny_root fail_interval=900 unlock_time=900</t>
    </r>
    <r>
      <rPr>
        <sz val="11"/>
        <color rgb="FF000000"/>
        <rFont val="Calibri"/>
      </rPr>
      <t xml:space="preserve">
</t>
    </r>
    <r>
      <rPr>
        <sz val="11"/>
        <color rgb="FF000000"/>
        <rFont val="Calibri"/>
      </rPr>
      <t>auth [default=die] pam_faillock.so authfail audit deny=3 even_deny_root fail_interval=900 unlock_time=900</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 xml:space="preserve">4. Verify the following settings are explicitly set. </t>
    </r>
    <r>
      <rPr>
        <sz val="11"/>
        <color rgb="FF000000"/>
        <rFont val="Calibri"/>
      </rPr>
      <t xml:space="preserve">
</t>
    </r>
    <r>
      <rPr>
        <sz val="11"/>
        <color rgb="FF000000"/>
        <rFont val="Calibri"/>
      </rPr>
      <t>- The "deny" parameter is set to "0" or a value greater than "3" on both "auth" lines with the "pam_faillock.so" module.</t>
    </r>
    <r>
      <rPr>
        <sz val="11"/>
        <color rgb="FF000000"/>
        <rFont val="Calibri"/>
      </rPr>
      <t xml:space="preserve">
</t>
    </r>
    <r>
      <rPr>
        <sz val="11"/>
        <color rgb="FF000000"/>
        <rFont val="Calibri"/>
      </rPr>
      <t>- The "even_deny_root" parameter is not set on both "auth" lines with the "pam_faillock.so" module.</t>
    </r>
    <r>
      <rPr>
        <sz val="11"/>
        <color rgb="FF000000"/>
        <rFont val="Calibri"/>
      </rPr>
      <t xml:space="preserve">
</t>
    </r>
    <r>
      <rPr>
        <sz val="11"/>
        <color rgb="FF000000"/>
        <rFont val="Calibri"/>
      </rPr>
      <t>- The "fail_interval" parameter is set to "0" or is set to a value less than "900" on both "auth" lines with the "pam_faillock.so" module.</t>
    </r>
    <r>
      <rPr>
        <sz val="11"/>
        <color rgb="FF000000"/>
        <rFont val="Calibri"/>
      </rPr>
      <t xml:space="preserve">
</t>
    </r>
    <r>
      <rPr>
        <sz val="11"/>
        <color rgb="FF000000"/>
        <rFont val="Calibri"/>
      </rPr>
      <t>- The "unlock_time" parameter is not set to "0", "never", or is set to a value less than "900" on both "auth" lines with the "pam_faillock.so" module.</t>
    </r>
    <r>
      <rPr>
        <sz val="11"/>
        <color rgb="FF000000"/>
        <rFont val="Calibri"/>
      </rPr>
      <t xml:space="preserve">
</t>
    </r>
    <r>
      <rPr>
        <sz val="11"/>
        <color rgb="FF000000"/>
        <rFont val="Calibri"/>
      </rPr>
      <t>- Any line referencing the "pam_faillock.so" module is commented out.</t>
    </r>
    <r>
      <rPr>
        <sz val="11"/>
        <color rgb="FF000000"/>
        <rFont val="Calibri"/>
      </rPr>
      <t xml:space="preserve">
</t>
    </r>
    <r>
      <rPr>
        <sz val="11"/>
        <color rgb="FF000000"/>
        <rFont val="Calibri"/>
      </rPr>
      <t>If all required configuration settings are not met or if any settings are missing, this is a finding.</t>
    </r>
  </si>
  <si>
    <t>V-279547</t>
  </si>
  <si>
    <r>
      <rPr>
        <sz val="11"/>
        <rFont val="Calibri"/>
      </rPr>
      <t>Nutanix OS must display the Standard Mandatory DOD Notice and Consent Banner for SSH access.</t>
    </r>
  </si>
  <si>
    <r>
      <rPr>
        <sz val="11"/>
        <color rgb="FF000000"/>
        <rFont val="Calibri"/>
      </rPr>
      <t>Configure the Standard Mandatory DOD Notice and Consent Banner.</t>
    </r>
    <r>
      <rPr>
        <sz val="11"/>
        <color rgb="FF000000"/>
        <rFont val="Calibri"/>
      </rPr>
      <t xml:space="preserve">
</t>
    </r>
    <r>
      <rPr>
        <sz val="11"/>
        <color rgb="FF000000"/>
        <rFont val="Calibri"/>
      </rPr>
      <t>1. For AOS, Prism Central, and AHV, enter the following commands, then add the banner below.</t>
    </r>
    <r>
      <rPr>
        <sz val="11"/>
        <color rgb="FF000000"/>
        <rFont val="Calibri"/>
      </rPr>
      <t xml:space="preserve">
</t>
    </r>
    <r>
      <rPr>
        <sz val="11"/>
        <color rgb="FF000000"/>
        <rFont val="Calibri"/>
      </rPr>
      <t>$ ncli cluster edit-cvm-security-params enable-banner=true'</t>
    </r>
    <r>
      <rPr>
        <sz val="11"/>
        <color rgb="FF000000"/>
        <rFont val="Calibri"/>
      </rPr>
      <t xml:space="preserve">
</t>
    </r>
    <r>
      <rPr>
        <sz val="11"/>
        <color rgb="FF000000"/>
        <rFont val="Calibri"/>
      </rPr>
      <t>2. For Nutanix Files, enter the following commands, then add the banner below.</t>
    </r>
    <r>
      <rPr>
        <sz val="11"/>
        <color rgb="FF000000"/>
        <rFont val="Calibri"/>
      </rPr>
      <t xml:space="preserve">
</t>
    </r>
    <r>
      <rPr>
        <sz val="11"/>
        <color rgb="FF000000"/>
        <rFont val="Calibri"/>
      </rPr>
      <t>$ afs security.edit_security_config enable_banner=enable</t>
    </r>
    <r>
      <rPr>
        <sz val="11"/>
        <color rgb="FF000000"/>
        <rFont val="Calibri"/>
      </rPr>
      <t xml:space="preserve">
</t>
    </r>
    <r>
      <rPr>
        <sz val="11"/>
        <color rgb="FF000000"/>
        <rFont val="Calibri"/>
      </rPr>
      <t>For all operating systems, enter the banner exactly, including the syntax.</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</si>
  <si>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The banner must be formatted in accordance with applicable DOD policy. Use the following verbiage for operating systems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</si>
  <si>
    <r>
      <rPr>
        <sz val="11"/>
        <color rgb="FF000000"/>
        <rFont val="Calibri"/>
      </rPr>
      <t>Verify SSH is configured to display the Standard Mandatory DOD Notice Consent Banner using the following command.</t>
    </r>
    <r>
      <rPr>
        <sz val="11"/>
        <color rgb="FF000000"/>
        <rFont val="Calibri"/>
      </rPr>
      <t xml:space="preserve">
</t>
    </r>
    <r>
      <rPr>
        <sz val="11"/>
        <color rgb="FF000000"/>
        <rFont val="Calibri"/>
      </rPr>
      <t>$ sudo grep -i banner /etc/ssh/sshd_config</t>
    </r>
    <r>
      <rPr>
        <sz val="11"/>
        <color rgb="FF000000"/>
        <rFont val="Calibri"/>
      </rPr>
      <t xml:space="preserve">
</t>
    </r>
    <r>
      <rPr>
        <sz val="11"/>
        <color rgb="FF000000"/>
        <rFont val="Calibri"/>
      </rPr>
      <t>banner /etc/issue</t>
    </r>
    <r>
      <rPr>
        <sz val="11"/>
        <color rgb="FF000000"/>
        <rFont val="Calibri"/>
      </rPr>
      <t xml:space="preserve">
</t>
    </r>
    <r>
      <rPr>
        <sz val="11"/>
        <color rgb="FF000000"/>
        <rFont val="Calibri"/>
      </rPr>
      <t>If the SSH banner is not enabled and set to display the DOD Consent Banner, this is a finding.</t>
    </r>
  </si>
  <si>
    <t>V-279548</t>
  </si>
  <si>
    <r>
      <rPr>
        <sz val="11"/>
        <rFont val="Calibri"/>
      </rPr>
      <t>Nutanix OS must display the Standard Mandatory DOD Notice and Consent Banner until users acknowledge the usage conditions and take explicit actions to log on for further access.</t>
    </r>
  </si>
  <si>
    <r>
      <rPr>
        <sz val="11"/>
        <color rgb="FF000000"/>
        <rFont val="Calibri"/>
      </rPr>
      <t>1. For Nutanix Files only, enable the banner using the following command.</t>
    </r>
    <r>
      <rPr>
        <sz val="11"/>
        <color rgb="FF000000"/>
        <rFont val="Calibri"/>
      </rPr>
      <t xml:space="preserve">
</t>
    </r>
    <r>
      <rPr>
        <sz val="11"/>
        <color rgb="FF000000"/>
        <rFont val="Calibri"/>
      </rPr>
      <t>$ afs security.edit_security_config enable_banner=enable</t>
    </r>
    <r>
      <rPr>
        <sz val="11"/>
        <color rgb="FF000000"/>
        <rFont val="Calibri"/>
      </rPr>
      <t xml:space="preserve">
</t>
    </r>
    <r>
      <rPr>
        <sz val="11"/>
        <color rgb="FF000000"/>
        <rFont val="Calibri"/>
      </rPr>
      <t>2. For AOS, AHV, and Prism Central, configure the Standard Mandatory DOD Notice and Consent Banner using the following command.</t>
    </r>
    <r>
      <rPr>
        <sz val="11"/>
        <color rgb="FF000000"/>
        <rFont val="Calibri"/>
      </rPr>
      <t xml:space="preserve">
</t>
    </r>
    <r>
      <rPr>
        <sz val="11"/>
        <color rgb="FF000000"/>
        <rFont val="Calibri"/>
      </rPr>
      <t>$ ncli cluster edit-cvm-security-params enable-banner=true'</t>
    </r>
    <r>
      <rPr>
        <sz val="11"/>
        <color rgb="FF000000"/>
        <rFont val="Calibri"/>
      </rPr>
      <t xml:space="preserve">
</t>
    </r>
    <r>
      <rPr>
        <sz val="11"/>
        <color rgb="FF000000"/>
        <rFont val="Calibri"/>
      </rPr>
      <t>3. Enter the following banner for all OS components: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</si>
  <si>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r>
      <rPr>
        <sz val="11"/>
        <color rgb="FF000000"/>
        <rFont val="Calibri"/>
      </rPr>
      <t>The banner must be acknowledged by the user prior to allowing the user access to the operating system. This provides assurance that the user has seen the message and accepted the conditions for access. If the consent banner is not acknowledged by the user, DOD will not be in compliance with system use notifications required by law.</t>
    </r>
    <r>
      <rPr>
        <sz val="11"/>
        <color rgb="FF000000"/>
        <rFont val="Calibri"/>
      </rPr>
      <t xml:space="preserve">
</t>
    </r>
    <r>
      <rPr>
        <sz val="11"/>
        <color rgb="FF000000"/>
        <rFont val="Calibri"/>
      </rPr>
      <t>To establish acceptance of the application usage policy, a click-through banner at system logon is required. The system must prevent further activity until the user executes a positive action to manifest agreement by clicking on a box indicating "OK".</t>
    </r>
    <r>
      <rPr>
        <sz val="11"/>
        <color rgb="FF000000"/>
        <rFont val="Calibri"/>
      </rPr>
      <t xml:space="preserve">
</t>
    </r>
    <r>
      <rPr>
        <sz val="11"/>
        <color rgb="FF000000"/>
        <rFont val="Calibri"/>
      </rPr>
      <t>Satisfies: SRG-OS-000024-GPOS-00007, SRG-OS-000023-GPOS-00006, SRG-OS-000024-GPOS-00007</t>
    </r>
  </si>
  <si>
    <r>
      <rPr>
        <sz val="11"/>
        <color rgb="FF000000"/>
        <rFont val="Calibri"/>
      </rPr>
      <t>Verify the banner is enabled and configured to display the Standard Mandatory DOD Notice Consent Banner upon local login.</t>
    </r>
    <r>
      <rPr>
        <sz val="11"/>
        <color rgb="FF000000"/>
        <rFont val="Calibri"/>
      </rPr>
      <t xml:space="preserve">
</t>
    </r>
    <r>
      <rPr>
        <sz val="11"/>
        <color rgb="FF000000"/>
        <rFont val="Calibri"/>
      </rPr>
      <t>1. For Files only, verify the value of the Enable Banner is not "true".</t>
    </r>
    <r>
      <rPr>
        <sz val="11"/>
        <color rgb="FF000000"/>
        <rFont val="Calibri"/>
      </rPr>
      <t xml:space="preserve">
</t>
    </r>
    <r>
      <rPr>
        <sz val="11"/>
        <color rgb="FF000000"/>
        <rFont val="Calibri"/>
      </rPr>
      <t>$ afs security.get_security_config</t>
    </r>
    <r>
      <rPr>
        <sz val="11"/>
        <color rgb="FF000000"/>
        <rFont val="Calibri"/>
      </rPr>
      <t xml:space="preserve">
</t>
    </r>
    <r>
      <rPr>
        <sz val="11"/>
        <color rgb="FF000000"/>
        <rFont val="Calibri"/>
      </rPr>
      <t xml:space="preserve">    Enable Aide               : true</t>
    </r>
    <r>
      <rPr>
        <sz val="11"/>
        <color rgb="FF000000"/>
        <rFont val="Calibri"/>
      </rPr>
      <t xml:space="preserve">
</t>
    </r>
    <r>
      <rPr>
        <sz val="11"/>
        <color rgb="FF000000"/>
        <rFont val="Calibri"/>
      </rPr>
      <t xml:space="preserve">    Enable Core               : false</t>
    </r>
    <r>
      <rPr>
        <sz val="11"/>
        <color rgb="FF000000"/>
        <rFont val="Calibri"/>
      </rPr>
      <t xml:space="preserve">
</t>
    </r>
    <r>
      <rPr>
        <sz val="11"/>
        <color rgb="FF000000"/>
        <rFont val="Calibri"/>
      </rPr>
      <t xml:space="preserve">    Enable High Strength P... : true</t>
    </r>
    <r>
      <rPr>
        <sz val="11"/>
        <color rgb="FF000000"/>
        <rFont val="Calibri"/>
      </rPr>
      <t xml:space="preserve">
</t>
    </r>
    <r>
      <rPr>
        <sz val="11"/>
        <color rgb="FF000000"/>
        <rFont val="Calibri"/>
      </rPr>
      <t xml:space="preserve">    Enable Banner             : true</t>
    </r>
    <r>
      <rPr>
        <sz val="11"/>
        <color rgb="FF000000"/>
        <rFont val="Calibri"/>
      </rPr>
      <t xml:space="preserve">
</t>
    </r>
    <r>
      <rPr>
        <sz val="11"/>
        <color rgb="FF000000"/>
        <rFont val="Calibri"/>
      </rPr>
      <t>2. For all OS configurations, verify the banner displays the Standard Mandatory DOD Notice Consent Banner.</t>
    </r>
    <r>
      <rPr>
        <sz val="11"/>
        <color rgb="FF000000"/>
        <rFont val="Calibri"/>
      </rPr>
      <t xml:space="preserve">
</t>
    </r>
    <r>
      <rPr>
        <sz val="11"/>
        <color rgb="FF000000"/>
        <rFont val="Calibri"/>
      </rPr>
      <t>$ sudo more /etc/issue</t>
    </r>
    <r>
      <rPr>
        <sz val="11"/>
        <color rgb="FF000000"/>
        <rFont val="Calibri"/>
      </rPr>
      <t xml:space="preserve">
</t>
    </r>
    <r>
      <rPr>
        <sz val="11"/>
        <color rgb="FF000000"/>
        <rFont val="Calibri"/>
      </rPr>
      <t>If the banner is not set to display the DOD Consent Banner, this is a finding.</t>
    </r>
  </si>
  <si>
    <t>V-279549</t>
  </si>
  <si>
    <r>
      <rPr>
        <sz val="11"/>
        <rFont val="Calibri"/>
      </rPr>
      <t>Nutanix OS must provide audit record generation capability for DOD-defined auditable events for account changes.</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</si>
  <si>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The list of audited events is the set of events for which audits are to be generated. This set of events is typically a subset of the list of all events for which the system can generate audit records.</t>
    </r>
    <r>
      <rPr>
        <sz val="11"/>
        <color rgb="FF000000"/>
        <rFont val="Calibri"/>
      </rPr>
      <t xml:space="preserve">
</t>
    </r>
    <r>
      <rPr>
        <sz val="11"/>
        <color rgb="FF000000"/>
        <rFont val="Calibri"/>
      </rPr>
      <t xml:space="preserve">DOD has defined the list of events for which the operating system will provide an audit record generation capability as the following: </t>
    </r>
    <r>
      <rPr>
        <sz val="11"/>
        <color rgb="FF000000"/>
        <rFont val="Calibri"/>
      </rPr>
      <t xml:space="preserve">
</t>
    </r>
    <r>
      <rPr>
        <sz val="11"/>
        <color rgb="FF000000"/>
        <rFont val="Calibri"/>
      </rPr>
      <t>1)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2)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t>
    </r>
    <r>
      <rPr>
        <sz val="11"/>
        <color rgb="FF000000"/>
        <rFont val="Calibri"/>
      </rPr>
      <t xml:space="preserve">
</t>
    </r>
    <r>
      <rPr>
        <sz val="11"/>
        <color rgb="FF000000"/>
        <rFont val="Calibri"/>
      </rPr>
      <t xml:space="preserve">3) All account creations, modifications, disabling, and terminations; and </t>
    </r>
    <r>
      <rPr>
        <sz val="11"/>
        <color rgb="FF000000"/>
        <rFont val="Calibri"/>
      </rPr>
      <t xml:space="preserve">
</t>
    </r>
    <r>
      <rPr>
        <sz val="11"/>
        <color rgb="FF000000"/>
        <rFont val="Calibri"/>
      </rPr>
      <t>4) All kernel module load, unload, and restart actions.</t>
    </r>
    <r>
      <rPr>
        <sz val="11"/>
        <color rgb="FF000000"/>
        <rFont val="Calibri"/>
      </rPr>
      <t xml:space="preserve">
</t>
    </r>
    <r>
      <rPr>
        <sz val="11"/>
        <color rgb="FF000000"/>
        <rFont val="Calibri"/>
      </rPr>
      <t>Satisfies: SRG-OS-000062-GPOS-00031, SRG-OS-000042-GPOS-00020, SRG-OS-000042-GPOS-00021</t>
    </r>
  </si>
  <si>
    <r>
      <rPr>
        <sz val="11"/>
        <color rgb="FF000000"/>
        <rFont val="Calibri"/>
      </rPr>
      <t>Verify Nutanix OS generates full-text recording of privileged commands by running the following commands.</t>
    </r>
    <r>
      <rPr>
        <sz val="11"/>
        <color rgb="FF000000"/>
        <rFont val="Calibri"/>
      </rPr>
      <t xml:space="preserve">
</t>
    </r>
    <r>
      <rPr>
        <sz val="11"/>
        <color rgb="FF000000"/>
        <rFont val="Calibri"/>
      </rPr>
      <t xml:space="preserve">$ sudo grep -iw "postdrop" /etc/audit/audit.rules </t>
    </r>
    <r>
      <rPr>
        <sz val="11"/>
        <color rgb="FF000000"/>
        <rFont val="Calibri"/>
      </rPr>
      <t xml:space="preserve">
</t>
    </r>
    <r>
      <rPr>
        <sz val="11"/>
        <color rgb="FF000000"/>
        <rFont val="Calibri"/>
      </rPr>
      <t>-a always,exit -F path=/usr/sbin/postdrop -F perm=x -F auid=nutanix -F auid!=4294967295 -k privileged</t>
    </r>
    <r>
      <rPr>
        <sz val="11"/>
        <color rgb="FF000000"/>
        <rFont val="Calibri"/>
      </rPr>
      <t xml:space="preserve">
</t>
    </r>
    <r>
      <rPr>
        <sz val="11"/>
        <color rgb="FF000000"/>
        <rFont val="Calibri"/>
      </rPr>
      <t>-a always,exit -F path=/usr/sbin/postdrop -F perm=x -F auid&gt;=1000 -F auid!=4294967295 -k privileged</t>
    </r>
    <r>
      <rPr>
        <sz val="11"/>
        <color rgb="FF000000"/>
        <rFont val="Calibri"/>
      </rPr>
      <t xml:space="preserve">
</t>
    </r>
    <r>
      <rPr>
        <sz val="11"/>
        <color rgb="FF000000"/>
        <rFont val="Calibri"/>
      </rPr>
      <t xml:space="preserve"> $ sudo grep -iw "unix_update" /etc/audit/audit.rules </t>
    </r>
    <r>
      <rPr>
        <sz val="11"/>
        <color rgb="FF000000"/>
        <rFont val="Calibri"/>
      </rPr>
      <t xml:space="preserve">
</t>
    </r>
    <r>
      <rPr>
        <sz val="11"/>
        <color rgb="FF000000"/>
        <rFont val="Calibri"/>
      </rPr>
      <t>-a always,exit -F path=/usr/sbin/unix_update -F perm=x -F auid=nutanix -F auid!=unset -k privileged-unix-update</t>
    </r>
    <r>
      <rPr>
        <sz val="11"/>
        <color rgb="FF000000"/>
        <rFont val="Calibri"/>
      </rPr>
      <t xml:space="preserve">
</t>
    </r>
    <r>
      <rPr>
        <sz val="11"/>
        <color rgb="FF000000"/>
        <rFont val="Calibri"/>
      </rPr>
      <t>-a always,exit -F path=/usr/sbin/unix_update -F perm=x -F auid&gt;=1000 -F auid!=unset -k privileged-unix-update</t>
    </r>
    <r>
      <rPr>
        <sz val="11"/>
        <color rgb="FF000000"/>
        <rFont val="Calibri"/>
      </rPr>
      <t xml:space="preserve">
</t>
    </r>
    <r>
      <rPr>
        <sz val="11"/>
        <color rgb="FF000000"/>
        <rFont val="Calibri"/>
      </rPr>
      <t>$ sudo grep -w "postqueue" /etc/audit/audit.rules</t>
    </r>
    <r>
      <rPr>
        <sz val="11"/>
        <color rgb="FF000000"/>
        <rFont val="Calibri"/>
      </rPr>
      <t xml:space="preserve">
</t>
    </r>
    <r>
      <rPr>
        <sz val="11"/>
        <color rgb="FF000000"/>
        <rFont val="Calibri"/>
      </rPr>
      <t>-a always,exit -F path=/usr/sbin/postqueue -F perm=x -F auid=nutanix -F auid!=4294967295 -k privileged</t>
    </r>
    <r>
      <rPr>
        <sz val="11"/>
        <color rgb="FF000000"/>
        <rFont val="Calibri"/>
      </rPr>
      <t xml:space="preserve">
</t>
    </r>
    <r>
      <rPr>
        <sz val="11"/>
        <color rgb="FF000000"/>
        <rFont val="Calibri"/>
      </rPr>
      <t>-a always,exit -F path=/usr/sbin/postqueue -F perm=x -F auid&gt;=1000 -F auid!=4294967295 -k privileged</t>
    </r>
    <r>
      <rPr>
        <sz val="11"/>
        <color rgb="FF000000"/>
        <rFont val="Calibri"/>
      </rPr>
      <t xml:space="preserve">
</t>
    </r>
    <r>
      <rPr>
        <sz val="11"/>
        <color rgb="FF000000"/>
        <rFont val="Calibri"/>
      </rPr>
      <t>$ sudo grep -w "semanage" /etc/audit/audit.rules</t>
    </r>
    <r>
      <rPr>
        <sz val="11"/>
        <color rgb="FF000000"/>
        <rFont val="Calibri"/>
      </rPr>
      <t xml:space="preserve">
</t>
    </r>
    <r>
      <rPr>
        <sz val="11"/>
        <color rgb="FF000000"/>
        <rFont val="Calibri"/>
      </rPr>
      <t>-a always,exit -F path=/usr/sbin/semanage -F perm=x -F auid=nutanix -F auid!=4294967295 -k secobjects</t>
    </r>
    <r>
      <rPr>
        <sz val="11"/>
        <color rgb="FF000000"/>
        <rFont val="Calibri"/>
      </rPr>
      <t xml:space="preserve">
</t>
    </r>
    <r>
      <rPr>
        <sz val="11"/>
        <color rgb="FF000000"/>
        <rFont val="Calibri"/>
      </rPr>
      <t>-a always,exit -F path=/usr/sbin/semanage -F perm=x -F auid&gt;=1000 -F auid!=4294967295 -k secobjects</t>
    </r>
    <r>
      <rPr>
        <sz val="11"/>
        <color rgb="FF000000"/>
        <rFont val="Calibri"/>
      </rPr>
      <t xml:space="preserve">
</t>
    </r>
    <r>
      <rPr>
        <sz val="11"/>
        <color rgb="FF000000"/>
        <rFont val="Calibri"/>
      </rPr>
      <t>$ sudo grep -w "setfiles" /etc/audit/audit.rules</t>
    </r>
    <r>
      <rPr>
        <sz val="11"/>
        <color rgb="FF000000"/>
        <rFont val="Calibri"/>
      </rPr>
      <t xml:space="preserve">
</t>
    </r>
    <r>
      <rPr>
        <sz val="11"/>
        <color rgb="FF000000"/>
        <rFont val="Calibri"/>
      </rPr>
      <t>-a always,exit -F path=/usr/sbin/setfiles -F perm=x -F auid=nutanix -F auid!=4294967295 -k privileged-priv_change</t>
    </r>
    <r>
      <rPr>
        <sz val="11"/>
        <color rgb="FF000000"/>
        <rFont val="Calibri"/>
      </rPr>
      <t xml:space="preserve">
</t>
    </r>
    <r>
      <rPr>
        <sz val="11"/>
        <color rgb="FF000000"/>
        <rFont val="Calibri"/>
      </rPr>
      <t>-a always,exit -F path=/usr/sbin/setfiles -F perm=x -F auid&gt;=1000 -F auid!=4294967295 -k privileged-priv_change</t>
    </r>
    <r>
      <rPr>
        <sz val="11"/>
        <color rgb="FF000000"/>
        <rFont val="Calibri"/>
      </rPr>
      <t xml:space="preserve">
</t>
    </r>
    <r>
      <rPr>
        <sz val="11"/>
        <color rgb="FF000000"/>
        <rFont val="Calibri"/>
      </rPr>
      <t>$ sudo grep -w "userhelper" /etc/audit/audit.rules</t>
    </r>
    <r>
      <rPr>
        <sz val="11"/>
        <color rgb="FF000000"/>
        <rFont val="Calibri"/>
      </rPr>
      <t xml:space="preserve">
</t>
    </r>
    <r>
      <rPr>
        <sz val="11"/>
        <color rgb="FF000000"/>
        <rFont val="Calibri"/>
      </rPr>
      <t>-a always,exit -F path=/usr/sbin/userhelper -F perm=x -F auid=nutanix -F auid!=4294967295 -k privileged-passwd</t>
    </r>
    <r>
      <rPr>
        <sz val="11"/>
        <color rgb="FF000000"/>
        <rFont val="Calibri"/>
      </rPr>
      <t xml:space="preserve">
</t>
    </r>
    <r>
      <rPr>
        <sz val="11"/>
        <color rgb="FF000000"/>
        <rFont val="Calibri"/>
      </rPr>
      <t>-a always,exit -F path=/usr/sbin/userhelper -F perm=x -F auid&gt;=1000 -F auid!=4294967295 -k privileged-passwd</t>
    </r>
    <r>
      <rPr>
        <sz val="11"/>
        <color rgb="FF000000"/>
        <rFont val="Calibri"/>
      </rPr>
      <t xml:space="preserve">
</t>
    </r>
    <r>
      <rPr>
        <sz val="11"/>
        <color rgb="FF000000"/>
        <rFont val="Calibri"/>
      </rPr>
      <t>$ sudo grep -w "setsebool" /etc/audit/audit.rules</t>
    </r>
    <r>
      <rPr>
        <sz val="11"/>
        <color rgb="FF000000"/>
        <rFont val="Calibri"/>
      </rPr>
      <t xml:space="preserve">
</t>
    </r>
    <r>
      <rPr>
        <sz val="11"/>
        <color rgb="FF000000"/>
        <rFont val="Calibri"/>
      </rPr>
      <t>-a always,exit -F path=/usr/sbin/setsebool -F perm=x -F auid=nutanix -F auid!=4294967295 -k secobjects</t>
    </r>
    <r>
      <rPr>
        <sz val="11"/>
        <color rgb="FF000000"/>
        <rFont val="Calibri"/>
      </rPr>
      <t xml:space="preserve">
</t>
    </r>
    <r>
      <rPr>
        <sz val="11"/>
        <color rgb="FF000000"/>
        <rFont val="Calibri"/>
      </rPr>
      <t>-a always,exit -F path=/usr/sbin/setsebool -F perm=x -F auid&gt;=1000 -F auid!=4294967295 -k secobjects</t>
    </r>
    <r>
      <rPr>
        <sz val="11"/>
        <color rgb="FF000000"/>
        <rFont val="Calibri"/>
      </rPr>
      <t xml:space="preserve">
</t>
    </r>
    <r>
      <rPr>
        <sz val="11"/>
        <color rgb="FF000000"/>
        <rFont val="Calibri"/>
      </rPr>
      <t>$ sudo grep -w "unix_chkpwd" /etc/audit/audit.rules</t>
    </r>
    <r>
      <rPr>
        <sz val="11"/>
        <color rgb="FF000000"/>
        <rFont val="Calibri"/>
      </rPr>
      <t xml:space="preserve">
</t>
    </r>
    <r>
      <rPr>
        <sz val="11"/>
        <color rgb="FF000000"/>
        <rFont val="Calibri"/>
      </rPr>
      <t>-a always,exit -F path=/usr/sbin/unix_chkpwd -F perm=x -F auid=nutanix -F auid!=4294967295 -k privileged</t>
    </r>
    <r>
      <rPr>
        <sz val="11"/>
        <color rgb="FF000000"/>
        <rFont val="Calibri"/>
      </rPr>
      <t xml:space="preserve">
</t>
    </r>
    <r>
      <rPr>
        <sz val="11"/>
        <color rgb="FF000000"/>
        <rFont val="Calibri"/>
      </rPr>
      <t>-a always,exit -F path=/usr/sbin/unix_chkpwd -F perm=x -F auid&gt;=1000 -F auid!=4294967295 -k privileged</t>
    </r>
    <r>
      <rPr>
        <sz val="11"/>
        <color rgb="FF000000"/>
        <rFont val="Calibri"/>
      </rPr>
      <t xml:space="preserve">
</t>
    </r>
    <r>
      <rPr>
        <sz val="11"/>
        <color rgb="FF000000"/>
        <rFont val="Calibri"/>
      </rPr>
      <t>If any of the audit rule commands does not return a line or the line is commented out, this is a finding.</t>
    </r>
  </si>
  <si>
    <t>V-279550</t>
  </si>
  <si>
    <r>
      <rPr>
        <sz val="11"/>
        <rFont val="Calibri"/>
      </rPr>
      <t>Nutanix OS must configure /etc/audit/audit.rules to generate audit records for account access actions.</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</si>
  <si>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The list of audited events is the set of events for which audits are to be generated. This set of events is typically a subset of the list of all events for which the system can generate audit records.</t>
    </r>
    <r>
      <rPr>
        <sz val="11"/>
        <color rgb="FF000000"/>
        <rFont val="Calibri"/>
      </rPr>
      <t xml:space="preserve">
</t>
    </r>
    <r>
      <rPr>
        <sz val="11"/>
        <color rgb="FF000000"/>
        <rFont val="Calibri"/>
      </rPr>
      <t xml:space="preserve">DOD has defined the list of events for which the operating system will provide an audit record generation capability as the following: </t>
    </r>
    <r>
      <rPr>
        <sz val="11"/>
        <color rgb="FF000000"/>
        <rFont val="Calibri"/>
      </rPr>
      <t xml:space="preserve">
</t>
    </r>
    <r>
      <rPr>
        <sz val="11"/>
        <color rgb="FF000000"/>
        <rFont val="Calibri"/>
      </rPr>
      <t>1)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2)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t>
    </r>
    <r>
      <rPr>
        <sz val="11"/>
        <color rgb="FF000000"/>
        <rFont val="Calibri"/>
      </rPr>
      <t xml:space="preserve">
</t>
    </r>
    <r>
      <rPr>
        <sz val="11"/>
        <color rgb="FF000000"/>
        <rFont val="Calibri"/>
      </rPr>
      <t xml:space="preserve">3) All account creations, modifications, disabling, and terminations; and </t>
    </r>
    <r>
      <rPr>
        <sz val="11"/>
        <color rgb="FF000000"/>
        <rFont val="Calibri"/>
      </rPr>
      <t xml:space="preserve">
</t>
    </r>
    <r>
      <rPr>
        <sz val="11"/>
        <color rgb="FF000000"/>
        <rFont val="Calibri"/>
      </rPr>
      <t>4) All kernel module load, unload, and restart actions.</t>
    </r>
  </si>
  <si>
    <r>
      <rPr>
        <sz val="11"/>
        <color rgb="FF000000"/>
        <rFont val="Calibri"/>
      </rPr>
      <t>Verify Nutanix OS auditing is configured to generate audit records for all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t>
    </r>
    <r>
      <rPr>
        <sz val="11"/>
        <color rgb="FF000000"/>
        <rFont val="Calibri"/>
      </rPr>
      <t xml:space="preserve">
</t>
    </r>
    <r>
      <rPr>
        <sz val="11"/>
        <color rgb="FF000000"/>
        <rFont val="Calibri"/>
      </rPr>
      <t>$ sudo grep -w chcon /etc/audit/audit.rules</t>
    </r>
    <r>
      <rPr>
        <sz val="11"/>
        <color rgb="FF000000"/>
        <rFont val="Calibri"/>
      </rPr>
      <t xml:space="preserve">
</t>
    </r>
    <r>
      <rPr>
        <sz val="11"/>
        <color rgb="FF000000"/>
        <rFont val="Calibri"/>
      </rPr>
      <t>-a always,exit -F path=/usr/bin/chcon -F perm=x -F auid&gt;=1000 -F auid!=4294967295 -k secobjects</t>
    </r>
    <r>
      <rPr>
        <sz val="11"/>
        <color rgb="FF000000"/>
        <rFont val="Calibri"/>
      </rPr>
      <t xml:space="preserve">
</t>
    </r>
    <r>
      <rPr>
        <sz val="11"/>
        <color rgb="FF000000"/>
        <rFont val="Calibri"/>
      </rPr>
      <t>$ sudo grep ssh-agent /etc/audit/audit.rules</t>
    </r>
    <r>
      <rPr>
        <sz val="11"/>
        <color rgb="FF000000"/>
        <rFont val="Calibri"/>
      </rPr>
      <t xml:space="preserve">
</t>
    </r>
    <r>
      <rPr>
        <sz val="11"/>
        <color rgb="FF000000"/>
        <rFont val="Calibri"/>
      </rPr>
      <t>-a always,exit -F path=/usr/bin/ssh-agent -F perm=x -F auid&gt;=1000 -F auid!=4294967295 -k privileged</t>
    </r>
    <r>
      <rPr>
        <sz val="11"/>
        <color rgb="FF000000"/>
        <rFont val="Calibri"/>
      </rPr>
      <t xml:space="preserve">
</t>
    </r>
    <r>
      <rPr>
        <sz val="11"/>
        <color rgb="FF000000"/>
        <rFont val="Calibri"/>
      </rPr>
      <t>$ sudo grep -w /usr/bin/mount /etc/audit/audit.rules</t>
    </r>
    <r>
      <rPr>
        <sz val="11"/>
        <color rgb="FF000000"/>
        <rFont val="Calibri"/>
      </rPr>
      <t xml:space="preserve">
</t>
    </r>
    <r>
      <rPr>
        <sz val="11"/>
        <color rgb="FF000000"/>
        <rFont val="Calibri"/>
      </rPr>
      <t>-a always,exit -F path=/usr/bin/mount -F perm=x -F auid&gt;=1000 -F auid!=4294967295 -k privileged</t>
    </r>
    <r>
      <rPr>
        <sz val="11"/>
        <color rgb="FF000000"/>
        <rFont val="Calibri"/>
      </rPr>
      <t xml:space="preserve">
</t>
    </r>
    <r>
      <rPr>
        <sz val="11"/>
        <color rgb="FF000000"/>
        <rFont val="Calibri"/>
      </rPr>
      <t>$ sudo grep -w /usr/bin/umount /etc/audit/audit.rules</t>
    </r>
    <r>
      <rPr>
        <sz val="11"/>
        <color rgb="FF000000"/>
        <rFont val="Calibri"/>
      </rPr>
      <t xml:space="preserve">
</t>
    </r>
    <r>
      <rPr>
        <sz val="11"/>
        <color rgb="FF000000"/>
        <rFont val="Calibri"/>
      </rPr>
      <t>-a always,exit -F path=/usr/bin/umount -F perm=x -F auid&gt;=1000 -F auid!=4294967295 -k privileged</t>
    </r>
    <r>
      <rPr>
        <sz val="11"/>
        <color rgb="FF000000"/>
        <rFont val="Calibri"/>
      </rPr>
      <t xml:space="preserve">
</t>
    </r>
    <r>
      <rPr>
        <sz val="11"/>
        <color rgb="FF000000"/>
        <rFont val="Calibri"/>
      </rPr>
      <t>$ sudo grep ssh-keysign /etc/audit/audit.rules</t>
    </r>
    <r>
      <rPr>
        <sz val="11"/>
        <color rgb="FF000000"/>
        <rFont val="Calibri"/>
      </rPr>
      <t xml:space="preserve">
</t>
    </r>
    <r>
      <rPr>
        <sz val="11"/>
        <color rgb="FF000000"/>
        <rFont val="Calibri"/>
      </rPr>
      <t>-a always,exit -F path=/usr/libexec/openssh/ssh-keysign -F perm=x -F auid&gt;=1000 -F auid!=4294967295 -k privileged</t>
    </r>
    <r>
      <rPr>
        <sz val="11"/>
        <color rgb="FF000000"/>
        <rFont val="Calibri"/>
      </rPr>
      <t xml:space="preserve">
</t>
    </r>
    <r>
      <rPr>
        <sz val="11"/>
        <color rgb="FF000000"/>
        <rFont val="Calibri"/>
      </rPr>
      <t>$ sudo grep -w pam_timestamp_check /etc/audit/audit.rules</t>
    </r>
    <r>
      <rPr>
        <sz val="11"/>
        <color rgb="FF000000"/>
        <rFont val="Calibri"/>
      </rPr>
      <t xml:space="preserve">
</t>
    </r>
    <r>
      <rPr>
        <sz val="11"/>
        <color rgb="FF000000"/>
        <rFont val="Calibri"/>
      </rPr>
      <t>-a always,exit -F path=/usr/sbin/pam_timestamp_check -F perm=x -F auid&gt;=1000 -F auid!=4294967295 -k privileged</t>
    </r>
    <r>
      <rPr>
        <sz val="11"/>
        <color rgb="FF000000"/>
        <rFont val="Calibri"/>
      </rPr>
      <t xml:space="preserve">
</t>
    </r>
    <r>
      <rPr>
        <sz val="11"/>
        <color rgb="FF000000"/>
        <rFont val="Calibri"/>
      </rPr>
      <t>$ sudo grep -w crontab /etc/audit/audit.rules</t>
    </r>
    <r>
      <rPr>
        <sz val="11"/>
        <color rgb="FF000000"/>
        <rFont val="Calibri"/>
      </rPr>
      <t xml:space="preserve">
</t>
    </r>
    <r>
      <rPr>
        <sz val="11"/>
        <color rgb="FF000000"/>
        <rFont val="Calibri"/>
      </rPr>
      <t>-a always,exit -F path=/usr/bin/crontab -F perm=x -F auid&gt;=1000 -F auid!=4294967295 -k privileged</t>
    </r>
    <r>
      <rPr>
        <sz val="11"/>
        <color rgb="FF000000"/>
        <rFont val="Calibri"/>
      </rPr>
      <t xml:space="preserve">
</t>
    </r>
    <r>
      <rPr>
        <sz val="11"/>
        <color rgb="FF000000"/>
        <rFont val="Calibri"/>
      </rPr>
      <t>$ sudo grep -w chsh /etc/audit/audit.rules</t>
    </r>
    <r>
      <rPr>
        <sz val="11"/>
        <color rgb="FF000000"/>
        <rFont val="Calibri"/>
      </rPr>
      <t xml:space="preserve">
</t>
    </r>
    <r>
      <rPr>
        <sz val="11"/>
        <color rgb="FF000000"/>
        <rFont val="Calibri"/>
      </rPr>
      <t>-a always,exit -F path=/usr/bin/chsh -F perm=x -F auid&gt;=1000 -F auid!=4294967295 -k privileged</t>
    </r>
    <r>
      <rPr>
        <sz val="11"/>
        <color rgb="FF000000"/>
        <rFont val="Calibri"/>
      </rPr>
      <t xml:space="preserve">
</t>
    </r>
    <r>
      <rPr>
        <sz val="11"/>
        <color rgb="FF000000"/>
        <rFont val="Calibri"/>
      </rPr>
      <t>If the commands do not return the appropriate response line, as indicated above, or if the lines are commented out, this is a finding.</t>
    </r>
  </si>
  <si>
    <t>V-279551</t>
  </si>
  <si>
    <r>
      <rPr>
        <sz val="11"/>
        <rFont val="Calibri"/>
      </rPr>
      <t>Nutanix OS must configure /etc/audit/audit.rules to generate audit records for account deletion actions.</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</si>
  <si>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The list of audited events is the set of events for which audits are to be generated. This set of events is typically a subset of the list of all events for which the system can generate audit records.</t>
    </r>
    <r>
      <rPr>
        <sz val="11"/>
        <color rgb="FF000000"/>
        <rFont val="Calibri"/>
      </rPr>
      <t xml:space="preserve">
</t>
    </r>
    <r>
      <rPr>
        <sz val="11"/>
        <color rgb="FF000000"/>
        <rFont val="Calibri"/>
      </rPr>
      <t xml:space="preserve">DOD has defined the list of events for which the operating system will provide an audit record generation capability as the following: </t>
    </r>
    <r>
      <rPr>
        <sz val="11"/>
        <color rgb="FF000000"/>
        <rFont val="Calibri"/>
      </rPr>
      <t xml:space="preserve">
</t>
    </r>
    <r>
      <rPr>
        <sz val="11"/>
        <color rgb="FF000000"/>
        <rFont val="Calibri"/>
      </rPr>
      <t>1)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2)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t>
    </r>
    <r>
      <rPr>
        <sz val="11"/>
        <color rgb="FF000000"/>
        <rFont val="Calibri"/>
      </rPr>
      <t xml:space="preserve">
</t>
    </r>
    <r>
      <rPr>
        <sz val="11"/>
        <color rgb="FF000000"/>
        <rFont val="Calibri"/>
      </rPr>
      <t xml:space="preserve">3) All account creations, modifications, disabling, and terminations; and </t>
    </r>
    <r>
      <rPr>
        <sz val="11"/>
        <color rgb="FF000000"/>
        <rFont val="Calibri"/>
      </rPr>
      <t xml:space="preserve">
</t>
    </r>
    <r>
      <rPr>
        <sz val="11"/>
        <color rgb="FF000000"/>
        <rFont val="Calibri"/>
      </rPr>
      <t>4) All kernel module load, unload, and restart actions.</t>
    </r>
    <r>
      <rPr>
        <sz val="11"/>
        <color rgb="FF000000"/>
        <rFont val="Calibri"/>
      </rPr>
      <t xml:space="preserve">
</t>
    </r>
    <r>
      <rPr>
        <sz val="11"/>
        <color rgb="FF000000"/>
        <rFont val="Calibri"/>
      </rPr>
      <t>Satisfies: SRG-OS-000062-GPOS-00031, SRG-OS-000458-GPOS-00203</t>
    </r>
  </si>
  <si>
    <r>
      <rPr>
        <sz val="11"/>
        <color rgb="FF000000"/>
        <rFont val="Calibri"/>
      </rPr>
      <t>Verify Nutanix OS auditing is configured to generate audit records for all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 using the following commands.</t>
    </r>
    <r>
      <rPr>
        <sz val="11"/>
        <color rgb="FF000000"/>
        <rFont val="Calibri"/>
      </rPr>
      <t xml:space="preserve">
</t>
    </r>
    <r>
      <rPr>
        <sz val="11"/>
        <color rgb="FF000000"/>
        <rFont val="Calibri"/>
      </rPr>
      <t>$ sudo grep -w lremovexattr /etc/audit/audit.rules</t>
    </r>
    <r>
      <rPr>
        <sz val="11"/>
        <color rgb="FF000000"/>
        <rFont val="Calibri"/>
      </rPr>
      <t xml:space="preserve">
</t>
    </r>
    <r>
      <rPr>
        <sz val="11"/>
        <color rgb="FF000000"/>
        <rFont val="Calibri"/>
      </rPr>
      <t>-a always,exit -F arch=b64 -S lremovexattr -F auid=0 -k audit_time_perm_mod_export_delete</t>
    </r>
    <r>
      <rPr>
        <sz val="11"/>
        <color rgb="FF000000"/>
        <rFont val="Calibri"/>
      </rPr>
      <t xml:space="preserve">
</t>
    </r>
    <r>
      <rPr>
        <sz val="11"/>
        <color rgb="FF000000"/>
        <rFont val="Calibri"/>
      </rPr>
      <t>-a always,exit -F arch=b64 -S lremovexattr -F auid&gt;=1000 -F auid!=4294967295 -k audit_time_perm_mod_export_delete</t>
    </r>
    <r>
      <rPr>
        <sz val="11"/>
        <color rgb="FF000000"/>
        <rFont val="Calibri"/>
      </rPr>
      <t xml:space="preserve">
</t>
    </r>
    <r>
      <rPr>
        <sz val="11"/>
        <color rgb="FF000000"/>
        <rFont val="Calibri"/>
      </rPr>
      <t>-a always,exit -F arch=b32 -S lremovexattr -F auid=0 -k audit_time_perm_mod_export_delete</t>
    </r>
    <r>
      <rPr>
        <sz val="11"/>
        <color rgb="FF000000"/>
        <rFont val="Calibri"/>
      </rPr>
      <t xml:space="preserve">
</t>
    </r>
    <r>
      <rPr>
        <sz val="11"/>
        <color rgb="FF000000"/>
        <rFont val="Calibri"/>
      </rPr>
      <t>-a always,exit -F arch=b32 -S lremovexattr -F auid&gt;=1000 -F auid!=4294967295 -k audit_time_perm_mod_export_delete</t>
    </r>
    <r>
      <rPr>
        <sz val="11"/>
        <color rgb="FF000000"/>
        <rFont val="Calibri"/>
      </rPr>
      <t xml:space="preserve">
</t>
    </r>
    <r>
      <rPr>
        <sz val="11"/>
        <color rgb="FF000000"/>
        <rFont val="Calibri"/>
      </rPr>
      <t>$ sudo grep -w removexattr /etc/audit/audit.rules</t>
    </r>
    <r>
      <rPr>
        <sz val="11"/>
        <color rgb="FF000000"/>
        <rFont val="Calibri"/>
      </rPr>
      <t xml:space="preserve">
</t>
    </r>
    <r>
      <rPr>
        <sz val="11"/>
        <color rgb="FF000000"/>
        <rFont val="Calibri"/>
      </rPr>
      <t>-a always,exit -F arch=b64 -S removexattr -F auid=0 -k audit_time_perm_mod_export_delete</t>
    </r>
    <r>
      <rPr>
        <sz val="11"/>
        <color rgb="FF000000"/>
        <rFont val="Calibri"/>
      </rPr>
      <t xml:space="preserve">
</t>
    </r>
    <r>
      <rPr>
        <sz val="11"/>
        <color rgb="FF000000"/>
        <rFont val="Calibri"/>
      </rPr>
      <t>-a always,exit -F arch=b64 -S removexattr -F auid&gt;=1000 -F auid!=4294967295 -k audit_time_perm_mod_export_delete</t>
    </r>
    <r>
      <rPr>
        <sz val="11"/>
        <color rgb="FF000000"/>
        <rFont val="Calibri"/>
      </rPr>
      <t xml:space="preserve">
</t>
    </r>
    <r>
      <rPr>
        <sz val="11"/>
        <color rgb="FF000000"/>
        <rFont val="Calibri"/>
      </rPr>
      <t>-a always,exit -F arch=b32 -S removexattr -F auid=0 -k audit_time_perm_mod_export_delete</t>
    </r>
    <r>
      <rPr>
        <sz val="11"/>
        <color rgb="FF000000"/>
        <rFont val="Calibri"/>
      </rPr>
      <t xml:space="preserve">
</t>
    </r>
    <r>
      <rPr>
        <sz val="11"/>
        <color rgb="FF000000"/>
        <rFont val="Calibri"/>
      </rPr>
      <t>-a always,exit -F arch=b32 -S removexattr -F auid&gt;=1000 -F auid!=4294967295 -k audit_time_perm_mod_export_delete</t>
    </r>
    <r>
      <rPr>
        <sz val="11"/>
        <color rgb="FF000000"/>
        <rFont val="Calibri"/>
      </rPr>
      <t xml:space="preserve">
</t>
    </r>
    <r>
      <rPr>
        <sz val="11"/>
        <color rgb="FF000000"/>
        <rFont val="Calibri"/>
      </rPr>
      <t>$ sudo grep -w lsetxattr /etc/audit/audit.rules</t>
    </r>
    <r>
      <rPr>
        <sz val="11"/>
        <color rgb="FF000000"/>
        <rFont val="Calibri"/>
      </rPr>
      <t xml:space="preserve">
</t>
    </r>
    <r>
      <rPr>
        <sz val="11"/>
        <color rgb="FF000000"/>
        <rFont val="Calibri"/>
      </rPr>
      <t>-a always,exit -F arch=b64 -S lsetxattr -F auid=0 -k audit_time_perm_mod_export_delete</t>
    </r>
    <r>
      <rPr>
        <sz val="11"/>
        <color rgb="FF000000"/>
        <rFont val="Calibri"/>
      </rPr>
      <t xml:space="preserve">
</t>
    </r>
    <r>
      <rPr>
        <sz val="11"/>
        <color rgb="FF000000"/>
        <rFont val="Calibri"/>
      </rPr>
      <t>-a always,exit -F arch=b64 -S lsetxattr-F auid&gt;=1000 -F auid!=4294967295 -k audit_time_perm_mod_export_delete</t>
    </r>
    <r>
      <rPr>
        <sz val="11"/>
        <color rgb="FF000000"/>
        <rFont val="Calibri"/>
      </rPr>
      <t xml:space="preserve">
</t>
    </r>
    <r>
      <rPr>
        <sz val="11"/>
        <color rgb="FF000000"/>
        <rFont val="Calibri"/>
      </rPr>
      <t>-a always,exit -F arch=b32 -S lsetxattr -F auid=0 -k audit_time_perm_mod_export_delete</t>
    </r>
    <r>
      <rPr>
        <sz val="11"/>
        <color rgb="FF000000"/>
        <rFont val="Calibri"/>
      </rPr>
      <t xml:space="preserve">
</t>
    </r>
    <r>
      <rPr>
        <sz val="11"/>
        <color rgb="FF000000"/>
        <rFont val="Calibri"/>
      </rPr>
      <t>-a always,exit -F arch=b32 -S lsetxattr -F auid&gt;=1000 -F auid!=4294967295 -k audit_time_perm_mod_export_delete</t>
    </r>
    <r>
      <rPr>
        <sz val="11"/>
        <color rgb="FF000000"/>
        <rFont val="Calibri"/>
      </rPr>
      <t xml:space="preserve">
</t>
    </r>
    <r>
      <rPr>
        <sz val="11"/>
        <color rgb="FF000000"/>
        <rFont val="Calibri"/>
      </rPr>
      <t>$ sudo grep -w fsetxattr /etc/audit/audit.rules</t>
    </r>
    <r>
      <rPr>
        <sz val="11"/>
        <color rgb="FF000000"/>
        <rFont val="Calibri"/>
      </rPr>
      <t xml:space="preserve">
</t>
    </r>
    <r>
      <rPr>
        <sz val="11"/>
        <color rgb="FF000000"/>
        <rFont val="Calibri"/>
      </rPr>
      <t>-a always,exit -F arch=b64 -S fsetxattr -F auid=0 -k audit_time_perm_mod_export_delete</t>
    </r>
    <r>
      <rPr>
        <sz val="11"/>
        <color rgb="FF000000"/>
        <rFont val="Calibri"/>
      </rPr>
      <t xml:space="preserve">
</t>
    </r>
    <r>
      <rPr>
        <sz val="11"/>
        <color rgb="FF000000"/>
        <rFont val="Calibri"/>
      </rPr>
      <t>-a always,exit -F arch=b64 -S fsetxattr-F auid&gt;=1000 -F auid!=4294967295 -k audit_time_perm_mod_export_delete</t>
    </r>
    <r>
      <rPr>
        <sz val="11"/>
        <color rgb="FF000000"/>
        <rFont val="Calibri"/>
      </rPr>
      <t xml:space="preserve">
</t>
    </r>
    <r>
      <rPr>
        <sz val="11"/>
        <color rgb="FF000000"/>
        <rFont val="Calibri"/>
      </rPr>
      <t>-a always,exit -F arch=b32 -S fsetxattr -F auid=0 -k audit_time_perm_mod_export_delete</t>
    </r>
    <r>
      <rPr>
        <sz val="11"/>
        <color rgb="FF000000"/>
        <rFont val="Calibri"/>
      </rPr>
      <t xml:space="preserve">
</t>
    </r>
    <r>
      <rPr>
        <sz val="11"/>
        <color rgb="FF000000"/>
        <rFont val="Calibri"/>
      </rPr>
      <t>-a always,exit -F arch=b32 -S fsetxattr -F auid&gt;=1000 -F auid!=4294967295 -k audit_time_perm_mod_export_delete</t>
    </r>
    <r>
      <rPr>
        <sz val="11"/>
        <color rgb="FF000000"/>
        <rFont val="Calibri"/>
      </rPr>
      <t xml:space="preserve">
</t>
    </r>
    <r>
      <rPr>
        <sz val="11"/>
        <color rgb="FF000000"/>
        <rFont val="Calibri"/>
      </rPr>
      <t>$ sudo grep -w fremovexattr /etc/audit/audit.rules</t>
    </r>
    <r>
      <rPr>
        <sz val="11"/>
        <color rgb="FF000000"/>
        <rFont val="Calibri"/>
      </rPr>
      <t xml:space="preserve">
</t>
    </r>
    <r>
      <rPr>
        <sz val="11"/>
        <color rgb="FF000000"/>
        <rFont val="Calibri"/>
      </rPr>
      <t>-a always,exit -F arch=b64 -S fremovexattr -F auid=0 -k audit_time_perm_mod_export_delete</t>
    </r>
    <r>
      <rPr>
        <sz val="11"/>
        <color rgb="FF000000"/>
        <rFont val="Calibri"/>
      </rPr>
      <t xml:space="preserve">
</t>
    </r>
    <r>
      <rPr>
        <sz val="11"/>
        <color rgb="FF000000"/>
        <rFont val="Calibri"/>
      </rPr>
      <t>-a always,exit -F arch=b64 -S fremovexattr -F auid&gt;=1000 -F auid!=4294967295 -k audit_time_perm_mod_export_delete</t>
    </r>
    <r>
      <rPr>
        <sz val="11"/>
        <color rgb="FF000000"/>
        <rFont val="Calibri"/>
      </rPr>
      <t xml:space="preserve">
</t>
    </r>
    <r>
      <rPr>
        <sz val="11"/>
        <color rgb="FF000000"/>
        <rFont val="Calibri"/>
      </rPr>
      <t>-a always,exit -F arch=b32 -S fremovexattr -F auid=0 -k audit_time_perm_mod_export_delete</t>
    </r>
    <r>
      <rPr>
        <sz val="11"/>
        <color rgb="FF000000"/>
        <rFont val="Calibri"/>
      </rPr>
      <t xml:space="preserve">
</t>
    </r>
    <r>
      <rPr>
        <sz val="11"/>
        <color rgb="FF000000"/>
        <rFont val="Calibri"/>
      </rPr>
      <t>-a always,exit -F arch=b32 -S fremovexattr -F auid&gt;=1000 -F auid!=4294967295 -k audit_time_perm_mod_export_delete</t>
    </r>
    <r>
      <rPr>
        <sz val="11"/>
        <color rgb="FF000000"/>
        <rFont val="Calibri"/>
      </rPr>
      <t xml:space="preserve">
</t>
    </r>
    <r>
      <rPr>
        <sz val="11"/>
        <color rgb="FF000000"/>
        <rFont val="Calibri"/>
      </rPr>
      <t>$ sudo grep -w setxattr /etc/audit/audit.rules</t>
    </r>
    <r>
      <rPr>
        <sz val="11"/>
        <color rgb="FF000000"/>
        <rFont val="Calibri"/>
      </rPr>
      <t xml:space="preserve">
</t>
    </r>
    <r>
      <rPr>
        <sz val="11"/>
        <color rgb="FF000000"/>
        <rFont val="Calibri"/>
      </rPr>
      <t>-a always,exit -F arch=b64 -S setxattr -F auid=0 -k audit_time_perm_mod_export_delete</t>
    </r>
    <r>
      <rPr>
        <sz val="11"/>
        <color rgb="FF000000"/>
        <rFont val="Calibri"/>
      </rPr>
      <t xml:space="preserve">
</t>
    </r>
    <r>
      <rPr>
        <sz val="11"/>
        <color rgb="FF000000"/>
        <rFont val="Calibri"/>
      </rPr>
      <t>-a always,exit -F arch=b64 -S setxattr -F auid&gt;=1000 -F auid!=4294967295 -k audit_time_perm_mod_export_delete</t>
    </r>
    <r>
      <rPr>
        <sz val="11"/>
        <color rgb="FF000000"/>
        <rFont val="Calibri"/>
      </rPr>
      <t xml:space="preserve">
</t>
    </r>
    <r>
      <rPr>
        <sz val="11"/>
        <color rgb="FF000000"/>
        <rFont val="Calibri"/>
      </rPr>
      <t>-a always,exit -F arch=b32 -S setxattr -F auid=0 -k audit_time_perm_mod_export_delete</t>
    </r>
    <r>
      <rPr>
        <sz val="11"/>
        <color rgb="FF000000"/>
        <rFont val="Calibri"/>
      </rPr>
      <t xml:space="preserve">
</t>
    </r>
    <r>
      <rPr>
        <sz val="11"/>
        <color rgb="FF000000"/>
        <rFont val="Calibri"/>
      </rPr>
      <t>-a always,exit -F arch=b32 -S setxattr -F auid&gt;=1000 -F auid!=4294967295 -k audit_time_perm_mod_export_delete</t>
    </r>
    <r>
      <rPr>
        <sz val="11"/>
        <color rgb="FF000000"/>
        <rFont val="Calibri"/>
      </rPr>
      <t xml:space="preserve">
</t>
    </r>
    <r>
      <rPr>
        <sz val="11"/>
        <color rgb="FF000000"/>
        <rFont val="Calibri"/>
      </rPr>
      <t>If the command(s) does not return the appropriate response line, as indicated above, or if the line(s) is commented out, this is a finding.</t>
    </r>
  </si>
  <si>
    <t>V-279552</t>
  </si>
  <si>
    <r>
      <rPr>
        <sz val="11"/>
        <rFont val="Calibri"/>
      </rPr>
      <t>Nutanix OS must provide audit record generation for successful and unsuccessful uses of the init_module and finit_module system calls.</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</si>
  <si>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The list of audited events is the set of events for which audits are generated. This set of events is typically a subset of the list of all events for which the system can generate audit records.</t>
    </r>
    <r>
      <rPr>
        <sz val="11"/>
        <color rgb="FF000000"/>
        <rFont val="Calibri"/>
      </rPr>
      <t xml:space="preserve">
</t>
    </r>
    <r>
      <rPr>
        <sz val="11"/>
        <color rgb="FF000000"/>
        <rFont val="Calibri"/>
      </rPr>
      <t xml:space="preserve">DOD has defined the list of events for which the operating system will provide an audit record generation capability as the following: </t>
    </r>
    <r>
      <rPr>
        <sz val="11"/>
        <color rgb="FF000000"/>
        <rFont val="Calibri"/>
      </rPr>
      <t xml:space="preserve">
</t>
    </r>
    <r>
      <rPr>
        <sz val="11"/>
        <color rgb="FF000000"/>
        <rFont val="Calibri"/>
      </rPr>
      <t>1)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2)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t>
    </r>
    <r>
      <rPr>
        <sz val="11"/>
        <color rgb="FF000000"/>
        <rFont val="Calibri"/>
      </rPr>
      <t xml:space="preserve">
</t>
    </r>
    <r>
      <rPr>
        <sz val="11"/>
        <color rgb="FF000000"/>
        <rFont val="Calibri"/>
      </rPr>
      <t xml:space="preserve">3) All account creations, modifications, disabling, and terminations; and </t>
    </r>
    <r>
      <rPr>
        <sz val="11"/>
        <color rgb="FF000000"/>
        <rFont val="Calibri"/>
      </rPr>
      <t xml:space="preserve">
</t>
    </r>
    <r>
      <rPr>
        <sz val="11"/>
        <color rgb="FF000000"/>
        <rFont val="Calibri"/>
      </rPr>
      <t>4) All kernel module load, unload, and restart actions.</t>
    </r>
  </si>
  <si>
    <r>
      <rPr>
        <sz val="11"/>
        <color rgb="FF000000"/>
        <rFont val="Calibri"/>
      </rPr>
      <t>Verify Nutanix OS auditing is configured to generate audit records for all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t>
    </r>
    <r>
      <rPr>
        <sz val="11"/>
        <color rgb="FF000000"/>
        <rFont val="Calibri"/>
      </rPr>
      <t xml:space="preserve">
</t>
    </r>
    <r>
      <rPr>
        <sz val="11"/>
        <color rgb="FF000000"/>
        <rFont val="Calibri"/>
      </rPr>
      <t>$ sudo grep -w "init_module" /etc/audit/audit.rules</t>
    </r>
    <r>
      <rPr>
        <sz val="11"/>
        <color rgb="FF000000"/>
        <rFont val="Calibri"/>
      </rPr>
      <t xml:space="preserve">
</t>
    </r>
    <r>
      <rPr>
        <sz val="11"/>
        <color rgb="FF000000"/>
        <rFont val="Calibri"/>
      </rPr>
      <t>-a always,exit -F arch=b64 -S init_module -k audit_network_modifications_modules</t>
    </r>
    <r>
      <rPr>
        <sz val="11"/>
        <color rgb="FF000000"/>
        <rFont val="Calibri"/>
      </rPr>
      <t xml:space="preserve">
</t>
    </r>
    <r>
      <rPr>
        <sz val="11"/>
        <color rgb="FF000000"/>
        <rFont val="Calibri"/>
      </rPr>
      <t>-a always,exit -F arch=b32 -S init_module -k audit_network_modifications_modules</t>
    </r>
    <r>
      <rPr>
        <sz val="11"/>
        <color rgb="FF000000"/>
        <rFont val="Calibri"/>
      </rPr>
      <t xml:space="preserve">
</t>
    </r>
    <r>
      <rPr>
        <sz val="11"/>
        <color rgb="FF000000"/>
        <rFont val="Calibri"/>
      </rPr>
      <t>-a always,exit -F arch=b64 -S init_module -S delete_module -k modules</t>
    </r>
    <r>
      <rPr>
        <sz val="11"/>
        <color rgb="FF000000"/>
        <rFont val="Calibri"/>
      </rPr>
      <t xml:space="preserve">
</t>
    </r>
    <r>
      <rPr>
        <sz val="11"/>
        <color rgb="FF000000"/>
        <rFont val="Calibri"/>
      </rPr>
      <t>-a always,exit -F arch=b32 -S init_module -S delete_module -k modules</t>
    </r>
    <r>
      <rPr>
        <sz val="11"/>
        <color rgb="FF000000"/>
        <rFont val="Calibri"/>
      </rPr>
      <t xml:space="preserve">
</t>
    </r>
    <r>
      <rPr>
        <sz val="11"/>
        <color rgb="FF000000"/>
        <rFont val="Calibri"/>
      </rPr>
      <t>$ sudo grep -w "finit_module" /etc/audit/audit.rules</t>
    </r>
    <r>
      <rPr>
        <sz val="11"/>
        <color rgb="FF000000"/>
        <rFont val="Calibri"/>
      </rPr>
      <t xml:space="preserve">
</t>
    </r>
    <r>
      <rPr>
        <sz val="11"/>
        <color rgb="FF000000"/>
        <rFont val="Calibri"/>
      </rPr>
      <t>-a always,exit -F arch=b32 -S finit_module -k module-change</t>
    </r>
    <r>
      <rPr>
        <sz val="11"/>
        <color rgb="FF000000"/>
        <rFont val="Calibri"/>
      </rPr>
      <t xml:space="preserve">
</t>
    </r>
    <r>
      <rPr>
        <sz val="11"/>
        <color rgb="FF000000"/>
        <rFont val="Calibri"/>
      </rPr>
      <t>-a always,exit -F arch=b64 -S finit_module -k module-change</t>
    </r>
    <r>
      <rPr>
        <sz val="11"/>
        <color rgb="FF000000"/>
        <rFont val="Calibri"/>
      </rPr>
      <t xml:space="preserve">
</t>
    </r>
    <r>
      <rPr>
        <sz val="11"/>
        <color rgb="FF000000"/>
        <rFont val="Calibri"/>
      </rPr>
      <t>$ sudo grep -w "delete_module" /etc/audit/audit.rules</t>
    </r>
    <r>
      <rPr>
        <sz val="11"/>
        <color rgb="FF000000"/>
        <rFont val="Calibri"/>
      </rPr>
      <t xml:space="preserve">
</t>
    </r>
    <r>
      <rPr>
        <sz val="11"/>
        <color rgb="FF000000"/>
        <rFont val="Calibri"/>
      </rPr>
      <t>-a always,exit -F arch=b64 -S delete_module -k audit_network_modifications_modules</t>
    </r>
    <r>
      <rPr>
        <sz val="11"/>
        <color rgb="FF000000"/>
        <rFont val="Calibri"/>
      </rPr>
      <t xml:space="preserve">
</t>
    </r>
    <r>
      <rPr>
        <sz val="11"/>
        <color rgb="FF000000"/>
        <rFont val="Calibri"/>
      </rPr>
      <t>-a always,exit -F arch=b32 -S delete_module -k audit_network_modifications_modules</t>
    </r>
    <r>
      <rPr>
        <sz val="11"/>
        <color rgb="FF000000"/>
        <rFont val="Calibri"/>
      </rPr>
      <t xml:space="preserve">
</t>
    </r>
    <r>
      <rPr>
        <sz val="11"/>
        <color rgb="FF000000"/>
        <rFont val="Calibri"/>
      </rPr>
      <t>-a always,exit -F arch=b64 -S delete_module -k modules</t>
    </r>
    <r>
      <rPr>
        <sz val="11"/>
        <color rgb="FF000000"/>
        <rFont val="Calibri"/>
      </rPr>
      <t xml:space="preserve">
</t>
    </r>
    <r>
      <rPr>
        <sz val="11"/>
        <color rgb="FF000000"/>
        <rFont val="Calibri"/>
      </rPr>
      <t>-a always,exit -F arch=b32 -S delete_module -k modules</t>
    </r>
    <r>
      <rPr>
        <sz val="11"/>
        <color rgb="FF000000"/>
        <rFont val="Calibri"/>
      </rPr>
      <t xml:space="preserve">
</t>
    </r>
    <r>
      <rPr>
        <sz val="11"/>
        <color rgb="FF000000"/>
        <rFont val="Calibri"/>
      </rPr>
      <t>If the command(s) does not return the appropriate response line, as indicated above, or if the line(s) is commented out, this is a finding.</t>
    </r>
  </si>
  <si>
    <t>V-279553</t>
  </si>
  <si>
    <r>
      <rPr>
        <sz val="11"/>
        <rFont val="Calibri"/>
      </rPr>
      <t>Nutanix OS must provide audit record generation for successful and unsuccessful attempts to move, remove, or delete files and directories.</t>
    </r>
  </si>
  <si>
    <r>
      <rPr>
        <sz val="11"/>
        <color rgb="FF000000"/>
        <rFont val="Calibri"/>
      </rPr>
      <t>Configure the OS to generate audit records for successful/unsuccessful attempts to use the "rename", "unlink", "rmdir", "renameat", and "unlinkat" system calls by using the following command to check the file system rules in "/etc/audit/audit.rules".</t>
    </r>
    <r>
      <rPr>
        <sz val="11"/>
        <color rgb="FF000000"/>
        <rFont val="Calibri"/>
      </rPr>
      <t xml:space="preserve">
</t>
    </r>
    <r>
      <rPr>
        <sz val="11"/>
        <color rgb="FF000000"/>
        <rFont val="Calibri"/>
      </rPr>
      <t>1. For AOS, configure the audit rules.</t>
    </r>
    <r>
      <rPr>
        <sz val="11"/>
        <color rgb="FF000000"/>
        <rFont val="Calibri"/>
      </rPr>
      <t xml:space="preserve">
</t>
    </r>
    <r>
      <rPr>
        <sz val="11"/>
        <color rgb="FF000000"/>
        <rFont val="Calibri"/>
      </rPr>
      <t>$ sudo salt-call state.sls security/CVM/auditCVM</t>
    </r>
    <r>
      <rPr>
        <sz val="11"/>
        <color rgb="FF000000"/>
        <rFont val="Calibri"/>
      </rPr>
      <t xml:space="preserve">
</t>
    </r>
    <r>
      <rPr>
        <sz val="11"/>
        <color rgb="FF000000"/>
        <rFont val="Calibri"/>
      </rPr>
      <t>2. For Prism Central, configure the audit rules.</t>
    </r>
    <r>
      <rPr>
        <sz val="11"/>
        <color rgb="FF000000"/>
        <rFont val="Calibri"/>
      </rPr>
      <t xml:space="preserve">
</t>
    </r>
    <r>
      <rPr>
        <sz val="11"/>
        <color rgb="FF000000"/>
        <rFont val="Calibri"/>
      </rPr>
      <t>$ sudo salt-call state.sls security/PCVM/auditPCVM</t>
    </r>
    <r>
      <rPr>
        <sz val="11"/>
        <color rgb="FF000000"/>
        <rFont val="Calibri"/>
      </rPr>
      <t xml:space="preserve">
</t>
    </r>
    <r>
      <rPr>
        <sz val="11"/>
        <color rgb="FF000000"/>
        <rFont val="Calibri"/>
      </rPr>
      <t>3. For Files, configure the audit rules.</t>
    </r>
    <r>
      <rPr>
        <sz val="11"/>
        <color rgb="FF000000"/>
        <rFont val="Calibri"/>
      </rPr>
      <t xml:space="preserve">
</t>
    </r>
    <r>
      <rPr>
        <sz val="11"/>
        <color rgb="FF000000"/>
        <rFont val="Calibri"/>
      </rPr>
      <t>$ sudo salt-call state.sls security/AFS/auditAFS</t>
    </r>
    <r>
      <rPr>
        <sz val="11"/>
        <color rgb="FF000000"/>
        <rFont val="Calibri"/>
      </rPr>
      <t xml:space="preserve">
</t>
    </r>
    <r>
      <rPr>
        <sz val="11"/>
        <color rgb="FF000000"/>
        <rFont val="Calibri"/>
      </rPr>
      <t>4. For AHV, configure the audit rules.</t>
    </r>
    <r>
      <rPr>
        <sz val="11"/>
        <color rgb="FF000000"/>
        <rFont val="Calibri"/>
      </rPr>
      <t xml:space="preserve">
</t>
    </r>
    <r>
      <rPr>
        <sz val="11"/>
        <color rgb="FF000000"/>
        <rFont val="Calibri"/>
      </rPr>
      <t>$ sudo salt-call state.sls security/KVM/auditKVM</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</si>
  <si>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The list of audited events is the set of events for which audits are generated. This set of events is typically a subset of the list of all events for which the system can generate audit records.</t>
    </r>
    <r>
      <rPr>
        <sz val="11"/>
        <color rgb="FF000000"/>
        <rFont val="Calibri"/>
      </rPr>
      <t xml:space="preserve">
</t>
    </r>
    <r>
      <rPr>
        <sz val="11"/>
        <color rgb="FF000000"/>
        <rFont val="Calibri"/>
      </rPr>
      <t xml:space="preserve">DOD has defined the list of events for which the operating system will provide an audit record generation capability as the following: </t>
    </r>
    <r>
      <rPr>
        <sz val="11"/>
        <color rgb="FF000000"/>
        <rFont val="Calibri"/>
      </rPr>
      <t xml:space="preserve">
</t>
    </r>
    <r>
      <rPr>
        <sz val="11"/>
        <color rgb="FF000000"/>
        <rFont val="Calibri"/>
      </rPr>
      <t>1)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2)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t>
    </r>
    <r>
      <rPr>
        <sz val="11"/>
        <color rgb="FF000000"/>
        <rFont val="Calibri"/>
      </rPr>
      <t xml:space="preserve">
</t>
    </r>
    <r>
      <rPr>
        <sz val="11"/>
        <color rgb="FF000000"/>
        <rFont val="Calibri"/>
      </rPr>
      <t xml:space="preserve">3) All account creations, modifications, disabling, and terminations; and </t>
    </r>
    <r>
      <rPr>
        <sz val="11"/>
        <color rgb="FF000000"/>
        <rFont val="Calibri"/>
      </rPr>
      <t xml:space="preserve">
</t>
    </r>
    <r>
      <rPr>
        <sz val="11"/>
        <color rgb="FF000000"/>
        <rFont val="Calibri"/>
      </rPr>
      <t>4) All kernel module load, unload, and restart actions.</t>
    </r>
    <r>
      <rPr>
        <sz val="11"/>
        <color rgb="FF000000"/>
        <rFont val="Calibri"/>
      </rPr>
      <t xml:space="preserve">
</t>
    </r>
    <r>
      <rPr>
        <sz val="11"/>
        <color rgb="FF000000"/>
        <rFont val="Calibri"/>
      </rPr>
      <t>Satisfies: SRG-OS-000062-GPOS-00031, SRG-OS-000064-GPOS-00033, SRG-OS-000458-GPOS-00203, SRG-OS-000466-GPOS-00210, SRG-OS-000467-GPOS-00211, SRG-OS-000468-GPOS-00212, SRG-OS-000474-GPOS-00219</t>
    </r>
  </si>
  <si>
    <r>
      <rPr>
        <sz val="11"/>
        <color rgb="FF000000"/>
        <rFont val="Calibri"/>
      </rPr>
      <t>Verify Nutanix OS generates an audit record upon successful/unsuccessful attempts to use the "rename", "unlink", "rmdir", "renameat", and "unlinkat" system calls by using the following commands to check the file system rules in "/etc/audit/audit.rules" using the following commands.</t>
    </r>
    <r>
      <rPr>
        <sz val="11"/>
        <color rgb="FF000000"/>
        <rFont val="Calibri"/>
      </rPr>
      <t xml:space="preserve">
</t>
    </r>
    <r>
      <rPr>
        <sz val="11"/>
        <color rgb="FF000000"/>
        <rFont val="Calibri"/>
      </rPr>
      <t>$ sudo grep -w "\-S mount" /etc/audit/audit.rules</t>
    </r>
    <r>
      <rPr>
        <sz val="11"/>
        <color rgb="FF000000"/>
        <rFont val="Calibri"/>
      </rPr>
      <t xml:space="preserve">
</t>
    </r>
    <r>
      <rPr>
        <sz val="11"/>
        <color rgb="FF000000"/>
        <rFont val="Calibri"/>
      </rPr>
      <t>-a always,exit -F arch=b64 -S mount -F auid=0 -k audit_time_perm_mod_export_delete</t>
    </r>
    <r>
      <rPr>
        <sz val="11"/>
        <color rgb="FF000000"/>
        <rFont val="Calibri"/>
      </rPr>
      <t xml:space="preserve">
</t>
    </r>
    <r>
      <rPr>
        <sz val="11"/>
        <color rgb="FF000000"/>
        <rFont val="Calibri"/>
      </rPr>
      <t>-a always,exit -F arch=b64 -S mount -F auid&gt;=1000 -F auid!=4294967295 -k audit_time_perm_mod_export_delete</t>
    </r>
    <r>
      <rPr>
        <sz val="11"/>
        <color rgb="FF000000"/>
        <rFont val="Calibri"/>
      </rPr>
      <t xml:space="preserve">
</t>
    </r>
    <r>
      <rPr>
        <sz val="11"/>
        <color rgb="FF000000"/>
        <rFont val="Calibri"/>
      </rPr>
      <t>-a always,exit -F arch=b32 -S mount -F auid=0 -k audit_time_perm_mod_export_delete</t>
    </r>
    <r>
      <rPr>
        <sz val="11"/>
        <color rgb="FF000000"/>
        <rFont val="Calibri"/>
      </rPr>
      <t xml:space="preserve">
</t>
    </r>
    <r>
      <rPr>
        <sz val="11"/>
        <color rgb="FF000000"/>
        <rFont val="Calibri"/>
      </rPr>
      <t>-a always,exit -F arch=b32 -S mount -F auid&gt;=1000 -F auid!=4294967295 -k audit_time_perm_mod_export_delete</t>
    </r>
    <r>
      <rPr>
        <sz val="11"/>
        <color rgb="FF000000"/>
        <rFont val="Calibri"/>
      </rPr>
      <t xml:space="preserve">
</t>
    </r>
    <r>
      <rPr>
        <sz val="11"/>
        <color rgb="FF000000"/>
        <rFont val="Calibri"/>
      </rPr>
      <t>$ sudo grep -w "rename" /etc/audit/audit.rules</t>
    </r>
    <r>
      <rPr>
        <sz val="11"/>
        <color rgb="FF000000"/>
        <rFont val="Calibri"/>
      </rPr>
      <t xml:space="preserve">
</t>
    </r>
    <r>
      <rPr>
        <sz val="11"/>
        <color rgb="FF000000"/>
        <rFont val="Calibri"/>
      </rPr>
      <t>-a always,exit -F arch=b64 -S rename -F auid=0 -k audit_time_perm_mod_export_delete</t>
    </r>
    <r>
      <rPr>
        <sz val="11"/>
        <color rgb="FF000000"/>
        <rFont val="Calibri"/>
      </rPr>
      <t xml:space="preserve">
</t>
    </r>
    <r>
      <rPr>
        <sz val="11"/>
        <color rgb="FF000000"/>
        <rFont val="Calibri"/>
      </rPr>
      <t>-a always,exit -F arch=b64 -S rename -F auid&gt;=1000 -F auid!=4294967295 -k audit_time_perm_mod_export_delete</t>
    </r>
    <r>
      <rPr>
        <sz val="11"/>
        <color rgb="FF000000"/>
        <rFont val="Calibri"/>
      </rPr>
      <t xml:space="preserve">
</t>
    </r>
    <r>
      <rPr>
        <sz val="11"/>
        <color rgb="FF000000"/>
        <rFont val="Calibri"/>
      </rPr>
      <t>-a always,exit -F arch=b32 -S rename -F auid=0 -k audit_time_perm_mod_export_delete</t>
    </r>
    <r>
      <rPr>
        <sz val="11"/>
        <color rgb="FF000000"/>
        <rFont val="Calibri"/>
      </rPr>
      <t xml:space="preserve">
</t>
    </r>
    <r>
      <rPr>
        <sz val="11"/>
        <color rgb="FF000000"/>
        <rFont val="Calibri"/>
      </rPr>
      <t>-a always,exit -F arch=b32 -S rename -F auid&gt;=1000 -F auid!=4294967295 -k audit_time_perm_mod_export_delete</t>
    </r>
    <r>
      <rPr>
        <sz val="11"/>
        <color rgb="FF000000"/>
        <rFont val="Calibri"/>
      </rPr>
      <t xml:space="preserve">
</t>
    </r>
    <r>
      <rPr>
        <sz val="11"/>
        <color rgb="FF000000"/>
        <rFont val="Calibri"/>
      </rPr>
      <t>$ sudo grep -w "renameat" /etc/audit/audit.rules</t>
    </r>
    <r>
      <rPr>
        <sz val="11"/>
        <color rgb="FF000000"/>
        <rFont val="Calibri"/>
      </rPr>
      <t xml:space="preserve">
</t>
    </r>
    <r>
      <rPr>
        <sz val="11"/>
        <color rgb="FF000000"/>
        <rFont val="Calibri"/>
      </rPr>
      <t>-a always,exit -F arch=b64 -S renameat -F auid=0 -k audit_time_perm_mod_export_delete</t>
    </r>
    <r>
      <rPr>
        <sz val="11"/>
        <color rgb="FF000000"/>
        <rFont val="Calibri"/>
      </rPr>
      <t xml:space="preserve">
</t>
    </r>
    <r>
      <rPr>
        <sz val="11"/>
        <color rgb="FF000000"/>
        <rFont val="Calibri"/>
      </rPr>
      <t>-a always,exit -F arch=b64 -S renameat -F auid&gt;=1000 -F auid!=4294967295 -k audit_time_perm_mod_export_delete</t>
    </r>
    <r>
      <rPr>
        <sz val="11"/>
        <color rgb="FF000000"/>
        <rFont val="Calibri"/>
      </rPr>
      <t xml:space="preserve">
</t>
    </r>
    <r>
      <rPr>
        <sz val="11"/>
        <color rgb="FF000000"/>
        <rFont val="Calibri"/>
      </rPr>
      <t>-a always,exit -F arch=b32 -S renameat -F auid=0 -k audit_time_perm_mod_export_delete</t>
    </r>
    <r>
      <rPr>
        <sz val="11"/>
        <color rgb="FF000000"/>
        <rFont val="Calibri"/>
      </rPr>
      <t xml:space="preserve">
</t>
    </r>
    <r>
      <rPr>
        <sz val="11"/>
        <color rgb="FF000000"/>
        <rFont val="Calibri"/>
      </rPr>
      <t>-a always,exit -F arch=b32 -S renameat -F auid&gt;=1000 -F auid!=4294967295 -k audit_time_perm_mod_export_delete</t>
    </r>
    <r>
      <rPr>
        <sz val="11"/>
        <color rgb="FF000000"/>
        <rFont val="Calibri"/>
      </rPr>
      <t xml:space="preserve">
</t>
    </r>
    <r>
      <rPr>
        <sz val="11"/>
        <color rgb="FF000000"/>
        <rFont val="Calibri"/>
      </rPr>
      <t>$ sudo grep -w "rmdir" /etc/audit/audit.rules</t>
    </r>
    <r>
      <rPr>
        <sz val="11"/>
        <color rgb="FF000000"/>
        <rFont val="Calibri"/>
      </rPr>
      <t xml:space="preserve">
</t>
    </r>
    <r>
      <rPr>
        <sz val="11"/>
        <color rgb="FF000000"/>
        <rFont val="Calibri"/>
      </rPr>
      <t>-a always,exit -F arch=b64 -S rmdir -F auid=0 -k audit_time_perm_mod_export_delete</t>
    </r>
    <r>
      <rPr>
        <sz val="11"/>
        <color rgb="FF000000"/>
        <rFont val="Calibri"/>
      </rPr>
      <t xml:space="preserve">
</t>
    </r>
    <r>
      <rPr>
        <sz val="11"/>
        <color rgb="FF000000"/>
        <rFont val="Calibri"/>
      </rPr>
      <t>-a always,exit -F arch=b64 -S rmdir -F auid&gt;=1000 -F auid!=4294967295 -k audit_time_perm_mod_export_delete</t>
    </r>
    <r>
      <rPr>
        <sz val="11"/>
        <color rgb="FF000000"/>
        <rFont val="Calibri"/>
      </rPr>
      <t xml:space="preserve">
</t>
    </r>
    <r>
      <rPr>
        <sz val="11"/>
        <color rgb="FF000000"/>
        <rFont val="Calibri"/>
      </rPr>
      <t>-a always,exit -F arch=b32 -S rmdir -F auid=0 -k audit_time_perm_mod_export_delete</t>
    </r>
    <r>
      <rPr>
        <sz val="11"/>
        <color rgb="FF000000"/>
        <rFont val="Calibri"/>
      </rPr>
      <t xml:space="preserve">
</t>
    </r>
    <r>
      <rPr>
        <sz val="11"/>
        <color rgb="FF000000"/>
        <rFont val="Calibri"/>
      </rPr>
      <t>-a always,exit -F arch=b32 -S rmdir -F auid&gt;=1000 -F auid!=4294967295 -k audit_time_perm_mod_export_delete</t>
    </r>
    <r>
      <rPr>
        <sz val="11"/>
        <color rgb="FF000000"/>
        <rFont val="Calibri"/>
      </rPr>
      <t xml:space="preserve">
</t>
    </r>
    <r>
      <rPr>
        <sz val="11"/>
        <color rgb="FF000000"/>
        <rFont val="Calibri"/>
      </rPr>
      <t>$ sudo grep -w "unlink" /etc/audit/audit.rules</t>
    </r>
    <r>
      <rPr>
        <sz val="11"/>
        <color rgb="FF000000"/>
        <rFont val="Calibri"/>
      </rPr>
      <t xml:space="preserve">
</t>
    </r>
    <r>
      <rPr>
        <sz val="11"/>
        <color rgb="FF000000"/>
        <rFont val="Calibri"/>
      </rPr>
      <t>-a always,exit -F arch=b64 -S unlink -F auid=0 -k audit_time_perm_mod_export_delete</t>
    </r>
    <r>
      <rPr>
        <sz val="11"/>
        <color rgb="FF000000"/>
        <rFont val="Calibri"/>
      </rPr>
      <t xml:space="preserve">
</t>
    </r>
    <r>
      <rPr>
        <sz val="11"/>
        <color rgb="FF000000"/>
        <rFont val="Calibri"/>
      </rPr>
      <t>-a always,exit -F arch=b64 -S unlink -F auid&gt;=1000 -F auid!=4294967295 -k audit_time_perm_mod_export_delete</t>
    </r>
    <r>
      <rPr>
        <sz val="11"/>
        <color rgb="FF000000"/>
        <rFont val="Calibri"/>
      </rPr>
      <t xml:space="preserve">
</t>
    </r>
    <r>
      <rPr>
        <sz val="11"/>
        <color rgb="FF000000"/>
        <rFont val="Calibri"/>
      </rPr>
      <t>-a always,exit -F arch=b32 -S unlink -F auid=0 -k audit_time_perm_mod_export_delete</t>
    </r>
    <r>
      <rPr>
        <sz val="11"/>
        <color rgb="FF000000"/>
        <rFont val="Calibri"/>
      </rPr>
      <t xml:space="preserve">
</t>
    </r>
    <r>
      <rPr>
        <sz val="11"/>
        <color rgb="FF000000"/>
        <rFont val="Calibri"/>
      </rPr>
      <t>-a always,exit -F arch=b32 -S unlink -F auid&gt;=1000 -F auid!=4294967295 -k audit_time_perm_mod_export_delete</t>
    </r>
    <r>
      <rPr>
        <sz val="11"/>
        <color rgb="FF000000"/>
        <rFont val="Calibri"/>
      </rPr>
      <t xml:space="preserve">
</t>
    </r>
    <r>
      <rPr>
        <sz val="11"/>
        <color rgb="FF000000"/>
        <rFont val="Calibri"/>
      </rPr>
      <t>$ sudo grep -w "unlinkat" /etc/audit/audit.rules</t>
    </r>
    <r>
      <rPr>
        <sz val="11"/>
        <color rgb="FF000000"/>
        <rFont val="Calibri"/>
      </rPr>
      <t xml:space="preserve">
</t>
    </r>
    <r>
      <rPr>
        <sz val="11"/>
        <color rgb="FF000000"/>
        <rFont val="Calibri"/>
      </rPr>
      <t>-a always,exit -F arch=b64 -S unlinkat -F auid=0 -k audit_time_perm_mod_export_delete</t>
    </r>
    <r>
      <rPr>
        <sz val="11"/>
        <color rgb="FF000000"/>
        <rFont val="Calibri"/>
      </rPr>
      <t xml:space="preserve">
</t>
    </r>
    <r>
      <rPr>
        <sz val="11"/>
        <color rgb="FF000000"/>
        <rFont val="Calibri"/>
      </rPr>
      <t>-a always,exit -F arch=b64 -S unlinkat -F auid&gt;=1000 -F auid!=4294967295 -k audit_time_perm_mod_export_delete</t>
    </r>
    <r>
      <rPr>
        <sz val="11"/>
        <color rgb="FF000000"/>
        <rFont val="Calibri"/>
      </rPr>
      <t xml:space="preserve">
</t>
    </r>
    <r>
      <rPr>
        <sz val="11"/>
        <color rgb="FF000000"/>
        <rFont val="Calibri"/>
      </rPr>
      <t>-a always,exit -F arch=b32 -S unlinkat -F auid=0 -k audit_time_perm_mod_export_delete</t>
    </r>
    <r>
      <rPr>
        <sz val="11"/>
        <color rgb="FF000000"/>
        <rFont val="Calibri"/>
      </rPr>
      <t xml:space="preserve">
</t>
    </r>
    <r>
      <rPr>
        <sz val="11"/>
        <color rgb="FF000000"/>
        <rFont val="Calibri"/>
      </rPr>
      <t>-a always,exit -F arch=b32 -S unlinkat -F auid&gt;=1000 -F auid!=4294967295 -k audit_time_perm_mod_export_delete</t>
    </r>
    <r>
      <rPr>
        <sz val="11"/>
        <color rgb="FF000000"/>
        <rFont val="Calibri"/>
      </rPr>
      <t xml:space="preserve">
</t>
    </r>
    <r>
      <rPr>
        <sz val="11"/>
        <color rgb="FF000000"/>
        <rFont val="Calibri"/>
      </rPr>
      <t>$ sudo grep -w chown /etc/audit/audit.rules</t>
    </r>
    <r>
      <rPr>
        <sz val="11"/>
        <color rgb="FF000000"/>
        <rFont val="Calibri"/>
      </rPr>
      <t xml:space="preserve">
</t>
    </r>
    <r>
      <rPr>
        <sz val="11"/>
        <color rgb="FF000000"/>
        <rFont val="Calibri"/>
      </rPr>
      <t>-a always,exit -F arch=b64 -S chown -F auid=0 -k audit_time_perm_mod_export_delete</t>
    </r>
    <r>
      <rPr>
        <sz val="11"/>
        <color rgb="FF000000"/>
        <rFont val="Calibri"/>
      </rPr>
      <t xml:space="preserve">
</t>
    </r>
    <r>
      <rPr>
        <sz val="11"/>
        <color rgb="FF000000"/>
        <rFont val="Calibri"/>
      </rPr>
      <t>-a always,exit -F arch=b64 -S chown -F auid&gt;=1000 -F auid!=4294967295 -k audit_time_perm_mod_export_delete</t>
    </r>
    <r>
      <rPr>
        <sz val="11"/>
        <color rgb="FF000000"/>
        <rFont val="Calibri"/>
      </rPr>
      <t xml:space="preserve">
</t>
    </r>
    <r>
      <rPr>
        <sz val="11"/>
        <color rgb="FF000000"/>
        <rFont val="Calibri"/>
      </rPr>
      <t>-a always,exit -F arch=b32 -S chown -F auid=0 -k audit_time_perm_mod_export_delete</t>
    </r>
    <r>
      <rPr>
        <sz val="11"/>
        <color rgb="FF000000"/>
        <rFont val="Calibri"/>
      </rPr>
      <t xml:space="preserve">
</t>
    </r>
    <r>
      <rPr>
        <sz val="11"/>
        <color rgb="FF000000"/>
        <rFont val="Calibri"/>
      </rPr>
      <t>-a always,exit -F arch=b32 -S chown -F auid&gt;=1000 -F auid!=4294967295 -k audit_time_perm_mod_export_delete</t>
    </r>
    <r>
      <rPr>
        <sz val="11"/>
        <color rgb="FF000000"/>
        <rFont val="Calibri"/>
      </rPr>
      <t xml:space="preserve">
</t>
    </r>
    <r>
      <rPr>
        <sz val="11"/>
        <color rgb="FF000000"/>
        <rFont val="Calibri"/>
      </rPr>
      <t>$ sudo grep -w chmod /etc/audit/audit.rules</t>
    </r>
    <r>
      <rPr>
        <sz val="11"/>
        <color rgb="FF000000"/>
        <rFont val="Calibri"/>
      </rPr>
      <t xml:space="preserve">
</t>
    </r>
    <r>
      <rPr>
        <sz val="11"/>
        <color rgb="FF000000"/>
        <rFont val="Calibri"/>
      </rPr>
      <t>-a always,exit -F arch=b64 -S chmod -F auid=0 -k audit_time_perm_mod_export_delete</t>
    </r>
    <r>
      <rPr>
        <sz val="11"/>
        <color rgb="FF000000"/>
        <rFont val="Calibri"/>
      </rPr>
      <t xml:space="preserve">
</t>
    </r>
    <r>
      <rPr>
        <sz val="11"/>
        <color rgb="FF000000"/>
        <rFont val="Calibri"/>
      </rPr>
      <t>-a always,exit -F arch=b64 -S chmod -F auid&gt;=1000 -F auid!=4294967295 -k audit_time_perm_mod_export_delete</t>
    </r>
    <r>
      <rPr>
        <sz val="11"/>
        <color rgb="FF000000"/>
        <rFont val="Calibri"/>
      </rPr>
      <t xml:space="preserve">
</t>
    </r>
    <r>
      <rPr>
        <sz val="11"/>
        <color rgb="FF000000"/>
        <rFont val="Calibri"/>
      </rPr>
      <t>-a always,exit -F arch=b32 -S chmod -F auid=0 -k audit_time_perm_mod_export_delete</t>
    </r>
    <r>
      <rPr>
        <sz val="11"/>
        <color rgb="FF000000"/>
        <rFont val="Calibri"/>
      </rPr>
      <t xml:space="preserve">
</t>
    </r>
    <r>
      <rPr>
        <sz val="11"/>
        <color rgb="FF000000"/>
        <rFont val="Calibri"/>
      </rPr>
      <t>-a always,exit -F arch=b32 -S chmod -F auid&gt;=1000 -F auid!=4294967295 -k audit_time_perm_mod_export_delete</t>
    </r>
    <r>
      <rPr>
        <sz val="11"/>
        <color rgb="FF000000"/>
        <rFont val="Calibri"/>
      </rPr>
      <t xml:space="preserve">
</t>
    </r>
    <r>
      <rPr>
        <sz val="11"/>
        <color rgb="FF000000"/>
        <rFont val="Calibri"/>
      </rPr>
      <t>$ sudo grep -w lchown /etc/audit/audit.rules</t>
    </r>
    <r>
      <rPr>
        <sz val="11"/>
        <color rgb="FF000000"/>
        <rFont val="Calibri"/>
      </rPr>
      <t xml:space="preserve">
</t>
    </r>
    <r>
      <rPr>
        <sz val="11"/>
        <color rgb="FF000000"/>
        <rFont val="Calibri"/>
      </rPr>
      <t>-a always,exit -F arch=b64 -S lchown -F auid=0 -k audit_time_perm_mod_export_delete</t>
    </r>
    <r>
      <rPr>
        <sz val="11"/>
        <color rgb="FF000000"/>
        <rFont val="Calibri"/>
      </rPr>
      <t xml:space="preserve">
</t>
    </r>
    <r>
      <rPr>
        <sz val="11"/>
        <color rgb="FF000000"/>
        <rFont val="Calibri"/>
      </rPr>
      <t>-a always,exit -F arch=b64 -S lchown -F auid&gt;=1000 -F auid!=4294967295 -k audit_time_perm_mod_export_delete</t>
    </r>
    <r>
      <rPr>
        <sz val="11"/>
        <color rgb="FF000000"/>
        <rFont val="Calibri"/>
      </rPr>
      <t xml:space="preserve">
</t>
    </r>
    <r>
      <rPr>
        <sz val="11"/>
        <color rgb="FF000000"/>
        <rFont val="Calibri"/>
      </rPr>
      <t>-a always,exit -F arch=b32 -S lchown -F auid=0 -k audit_time_perm_mod_export_delete</t>
    </r>
    <r>
      <rPr>
        <sz val="11"/>
        <color rgb="FF000000"/>
        <rFont val="Calibri"/>
      </rPr>
      <t xml:space="preserve">
</t>
    </r>
    <r>
      <rPr>
        <sz val="11"/>
        <color rgb="FF000000"/>
        <rFont val="Calibri"/>
      </rPr>
      <t>-a always,exit -F arch=b32 -S lchown -F auid&gt;=1000 -F auid!=4294967295 -k audit_time_perm_mod_export_delete</t>
    </r>
    <r>
      <rPr>
        <sz val="11"/>
        <color rgb="FF000000"/>
        <rFont val="Calibri"/>
      </rPr>
      <t xml:space="preserve">
</t>
    </r>
    <r>
      <rPr>
        <sz val="11"/>
        <color rgb="FF000000"/>
        <rFont val="Calibri"/>
      </rPr>
      <t>$ sudo grep -w fchownat /etc/audit/audit.rules</t>
    </r>
    <r>
      <rPr>
        <sz val="11"/>
        <color rgb="FF000000"/>
        <rFont val="Calibri"/>
      </rPr>
      <t xml:space="preserve">
</t>
    </r>
    <r>
      <rPr>
        <sz val="11"/>
        <color rgb="FF000000"/>
        <rFont val="Calibri"/>
      </rPr>
      <t>-a always,exit -F arch=b64 -S fchownat -F auid=0 -k audit_time_perm_mod_export_delete</t>
    </r>
    <r>
      <rPr>
        <sz val="11"/>
        <color rgb="FF000000"/>
        <rFont val="Calibri"/>
      </rPr>
      <t xml:space="preserve">
</t>
    </r>
    <r>
      <rPr>
        <sz val="11"/>
        <color rgb="FF000000"/>
        <rFont val="Calibri"/>
      </rPr>
      <t>-a always,exit -F arch=b64 -S fchownat -F auid&gt;=1000 -F auid!=4294967295 -k audit_time_perm_mod_export_delete</t>
    </r>
    <r>
      <rPr>
        <sz val="11"/>
        <color rgb="FF000000"/>
        <rFont val="Calibri"/>
      </rPr>
      <t xml:space="preserve">
</t>
    </r>
    <r>
      <rPr>
        <sz val="11"/>
        <color rgb="FF000000"/>
        <rFont val="Calibri"/>
      </rPr>
      <t>-a always,exit -F arch=b32 -S fchownat -F auid=0 -k audit_time_perm_mod_export_delete</t>
    </r>
    <r>
      <rPr>
        <sz val="11"/>
        <color rgb="FF000000"/>
        <rFont val="Calibri"/>
      </rPr>
      <t xml:space="preserve">
</t>
    </r>
    <r>
      <rPr>
        <sz val="11"/>
        <color rgb="FF000000"/>
        <rFont val="Calibri"/>
      </rPr>
      <t>-a always,exit -F arch=b32 -S fchownat -F auid&gt;=1000 -F auid!=4294967295 -k audit_time_perm_mod_export_delete</t>
    </r>
    <r>
      <rPr>
        <sz val="11"/>
        <color rgb="FF000000"/>
        <rFont val="Calibri"/>
      </rPr>
      <t xml:space="preserve">
</t>
    </r>
    <r>
      <rPr>
        <sz val="11"/>
        <color rgb="FF000000"/>
        <rFont val="Calibri"/>
      </rPr>
      <t>$ sudo grep -w fchown /etc/audit/audit.rules</t>
    </r>
    <r>
      <rPr>
        <sz val="11"/>
        <color rgb="FF000000"/>
        <rFont val="Calibri"/>
      </rPr>
      <t xml:space="preserve">
</t>
    </r>
    <r>
      <rPr>
        <sz val="11"/>
        <color rgb="FF000000"/>
        <rFont val="Calibri"/>
      </rPr>
      <t>-a always,exit -F arch=b64 -S fchown -F auid=0 -k audit_time_perm_mod_export_delete</t>
    </r>
    <r>
      <rPr>
        <sz val="11"/>
        <color rgb="FF000000"/>
        <rFont val="Calibri"/>
      </rPr>
      <t xml:space="preserve">
</t>
    </r>
    <r>
      <rPr>
        <sz val="11"/>
        <color rgb="FF000000"/>
        <rFont val="Calibri"/>
      </rPr>
      <t>-a always,exit -F arch=b64 -S fchown -F auid&gt;=1000 -F auid!=4294967295 -k audit_time_perm_mod_export_delete</t>
    </r>
    <r>
      <rPr>
        <sz val="11"/>
        <color rgb="FF000000"/>
        <rFont val="Calibri"/>
      </rPr>
      <t xml:space="preserve">
</t>
    </r>
    <r>
      <rPr>
        <sz val="11"/>
        <color rgb="FF000000"/>
        <rFont val="Calibri"/>
      </rPr>
      <t>-a always,exit -F arch=b32 -S fchown -F auid=0 -k audit_time_perm_mod_export_delete</t>
    </r>
    <r>
      <rPr>
        <sz val="11"/>
        <color rgb="FF000000"/>
        <rFont val="Calibri"/>
      </rPr>
      <t xml:space="preserve">
</t>
    </r>
    <r>
      <rPr>
        <sz val="11"/>
        <color rgb="FF000000"/>
        <rFont val="Calibri"/>
      </rPr>
      <t>-a always,exit -F arch=b32 -S fchown -F auid&gt;=1000 -F auid!=4294967295 -k audit_time_perm_mod_export_delete</t>
    </r>
    <r>
      <rPr>
        <sz val="11"/>
        <color rgb="FF000000"/>
        <rFont val="Calibri"/>
      </rPr>
      <t xml:space="preserve">
</t>
    </r>
    <r>
      <rPr>
        <sz val="11"/>
        <color rgb="FF000000"/>
        <rFont val="Calibri"/>
      </rPr>
      <t>$ sudo grep -w fchmodat /etc/audit/audit.rules</t>
    </r>
    <r>
      <rPr>
        <sz val="11"/>
        <color rgb="FF000000"/>
        <rFont val="Calibri"/>
      </rPr>
      <t xml:space="preserve">
</t>
    </r>
    <r>
      <rPr>
        <sz val="11"/>
        <color rgb="FF000000"/>
        <rFont val="Calibri"/>
      </rPr>
      <t>-a always,exit -F arch=b64 -S fchmodat -F auid=0 -k audit_time_perm_mod_export_delete</t>
    </r>
    <r>
      <rPr>
        <sz val="11"/>
        <color rgb="FF000000"/>
        <rFont val="Calibri"/>
      </rPr>
      <t xml:space="preserve">
</t>
    </r>
    <r>
      <rPr>
        <sz val="11"/>
        <color rgb="FF000000"/>
        <rFont val="Calibri"/>
      </rPr>
      <t>-a always,exit -F arch=b64 -S fchmodat -F auid&gt;=1000 -F auid!=4294967295 -k audit_time_perm_mod_export_delete</t>
    </r>
    <r>
      <rPr>
        <sz val="11"/>
        <color rgb="FF000000"/>
        <rFont val="Calibri"/>
      </rPr>
      <t xml:space="preserve">
</t>
    </r>
    <r>
      <rPr>
        <sz val="11"/>
        <color rgb="FF000000"/>
        <rFont val="Calibri"/>
      </rPr>
      <t>-a always,exit -F arch=b32 -S fchmodat -F auid=0 -k audit_time_perm_mod_export_delete</t>
    </r>
    <r>
      <rPr>
        <sz val="11"/>
        <color rgb="FF000000"/>
        <rFont val="Calibri"/>
      </rPr>
      <t xml:space="preserve">
</t>
    </r>
    <r>
      <rPr>
        <sz val="11"/>
        <color rgb="FF000000"/>
        <rFont val="Calibri"/>
      </rPr>
      <t>-a always,exit -F arch=b32 -S fchmodat -F auid&gt;=1000 -F auid!=4294967295 -k audit_time_perm_mod_export_delete</t>
    </r>
    <r>
      <rPr>
        <sz val="11"/>
        <color rgb="FF000000"/>
        <rFont val="Calibri"/>
      </rPr>
      <t xml:space="preserve">
</t>
    </r>
    <r>
      <rPr>
        <sz val="11"/>
        <color rgb="FF000000"/>
        <rFont val="Calibri"/>
      </rPr>
      <t>$ sudo grep -w fchmod /etc/audit/audit.rules</t>
    </r>
    <r>
      <rPr>
        <sz val="11"/>
        <color rgb="FF000000"/>
        <rFont val="Calibri"/>
      </rPr>
      <t xml:space="preserve">
</t>
    </r>
    <r>
      <rPr>
        <sz val="11"/>
        <color rgb="FF000000"/>
        <rFont val="Calibri"/>
      </rPr>
      <t>-a always,exit -F arch=b64 -S fchmod -F auid=0 -k audit_time_perm_mod_export_delete</t>
    </r>
    <r>
      <rPr>
        <sz val="11"/>
        <color rgb="FF000000"/>
        <rFont val="Calibri"/>
      </rPr>
      <t xml:space="preserve">
</t>
    </r>
    <r>
      <rPr>
        <sz val="11"/>
        <color rgb="FF000000"/>
        <rFont val="Calibri"/>
      </rPr>
      <t>-a always,exit -F arch=b64 -S fchmod -F auid&gt;=1000 -F auid!=4294967295 -k audit_time_perm_mod_export_delete</t>
    </r>
    <r>
      <rPr>
        <sz val="11"/>
        <color rgb="FF000000"/>
        <rFont val="Calibri"/>
      </rPr>
      <t xml:space="preserve">
</t>
    </r>
    <r>
      <rPr>
        <sz val="11"/>
        <color rgb="FF000000"/>
        <rFont val="Calibri"/>
      </rPr>
      <t>-a always,exit -F arch=b32 -S fchmod -F auid=0 -k audit_time_perm_mod_export_delete</t>
    </r>
    <r>
      <rPr>
        <sz val="11"/>
        <color rgb="FF000000"/>
        <rFont val="Calibri"/>
      </rPr>
      <t xml:space="preserve">
</t>
    </r>
    <r>
      <rPr>
        <sz val="11"/>
        <color rgb="FF000000"/>
        <rFont val="Calibri"/>
      </rPr>
      <t>-a always,exit -F arch=b32 -S fchmod -F auid&gt;=1000 -F auid!=4294967295 -k audit_time_perm_mod_export_delete</t>
    </r>
    <r>
      <rPr>
        <sz val="11"/>
        <color rgb="FF000000"/>
        <rFont val="Calibri"/>
      </rPr>
      <t xml:space="preserve">
</t>
    </r>
    <r>
      <rPr>
        <sz val="11"/>
        <color rgb="FF000000"/>
        <rFont val="Calibri"/>
      </rPr>
      <t>If the commands do not return the appropriate response line as indicated above, or if the lines are commented out, this is a finding.</t>
    </r>
  </si>
  <si>
    <t>V-279554</t>
  </si>
  <si>
    <r>
      <rPr>
        <sz val="11"/>
        <rFont val="Calibri"/>
      </rPr>
      <t>Nutanix OS must generate audit records when successful/unsuccessful attempts to access security objects occur.</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</si>
  <si>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The list of audited events is the set of events for which audits are generated. This set of events is typically a subset of the list of all events for which the system can generate audit records.</t>
    </r>
    <r>
      <rPr>
        <sz val="11"/>
        <color rgb="FF000000"/>
        <rFont val="Calibri"/>
      </rPr>
      <t xml:space="preserve">
</t>
    </r>
    <r>
      <rPr>
        <sz val="11"/>
        <color rgb="FF000000"/>
        <rFont val="Calibri"/>
      </rPr>
      <t xml:space="preserve">DOD has defined the list of events for which the operating system will provide an audit record generation capability as the following: </t>
    </r>
    <r>
      <rPr>
        <sz val="11"/>
        <color rgb="FF000000"/>
        <rFont val="Calibri"/>
      </rPr>
      <t xml:space="preserve">
</t>
    </r>
    <r>
      <rPr>
        <sz val="11"/>
        <color rgb="FF000000"/>
        <rFont val="Calibri"/>
      </rPr>
      <t>1)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2)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t>
    </r>
    <r>
      <rPr>
        <sz val="11"/>
        <color rgb="FF000000"/>
        <rFont val="Calibri"/>
      </rPr>
      <t xml:space="preserve">
</t>
    </r>
    <r>
      <rPr>
        <sz val="11"/>
        <color rgb="FF000000"/>
        <rFont val="Calibri"/>
      </rPr>
      <t xml:space="preserve">3) All account creations, modifications, disabling, and terminations; and </t>
    </r>
    <r>
      <rPr>
        <sz val="11"/>
        <color rgb="FF000000"/>
        <rFont val="Calibri"/>
      </rPr>
      <t xml:space="preserve">
</t>
    </r>
    <r>
      <rPr>
        <sz val="11"/>
        <color rgb="FF000000"/>
        <rFont val="Calibri"/>
      </rPr>
      <t>4) All kernel module load, unload, and restart actions.</t>
    </r>
    <r>
      <rPr>
        <sz val="11"/>
        <color rgb="FF000000"/>
        <rFont val="Calibri"/>
      </rPr>
      <t xml:space="preserve">
</t>
    </r>
    <r>
      <rPr>
        <sz val="11"/>
        <color rgb="FF000000"/>
        <rFont val="Calibri"/>
      </rPr>
      <t>Satisfies: SRG-OS-000062-GPOS-00031, SRG-OS-000064-GPOS-00033, SRG-OS-000458-GPOS-00203, SRG-OS-000064-GPOS-00033, SRG-OS-000461-GPOS-00205</t>
    </r>
  </si>
  <si>
    <r>
      <rPr>
        <sz val="11"/>
        <color rgb="FF000000"/>
        <rFont val="Calibri"/>
      </rPr>
      <t>Verify Nutanix OS auditing is configured to generate audit records for all successful and unsuccessful system changes using the following commands.</t>
    </r>
    <r>
      <rPr>
        <sz val="11"/>
        <color rgb="FF000000"/>
        <rFont val="Calibri"/>
      </rPr>
      <t xml:space="preserve">
</t>
    </r>
    <r>
      <rPr>
        <sz val="11"/>
        <color rgb="FF000000"/>
        <rFont val="Calibri"/>
      </rPr>
      <t>$ sudo grep -iw truncate /etc/audit/audit.rules</t>
    </r>
    <r>
      <rPr>
        <sz val="11"/>
        <color rgb="FF000000"/>
        <rFont val="Calibri"/>
      </rPr>
      <t xml:space="preserve">
</t>
    </r>
    <r>
      <rPr>
        <sz val="11"/>
        <color rgb="FF000000"/>
        <rFont val="Calibri"/>
      </rPr>
      <t>-a always,exit -F arch=b64 -S truncate -F exit=-EACCES -F auid=0 -k access</t>
    </r>
    <r>
      <rPr>
        <sz val="11"/>
        <color rgb="FF000000"/>
        <rFont val="Calibri"/>
      </rPr>
      <t xml:space="preserve">
</t>
    </r>
    <r>
      <rPr>
        <sz val="11"/>
        <color rgb="FF000000"/>
        <rFont val="Calibri"/>
      </rPr>
      <t>-a always,exit -F arch=b64 -S truncate -F exit=-EPERM -F auid=0 -k access</t>
    </r>
    <r>
      <rPr>
        <sz val="11"/>
        <color rgb="FF000000"/>
        <rFont val="Calibri"/>
      </rPr>
      <t xml:space="preserve">
</t>
    </r>
    <r>
      <rPr>
        <sz val="11"/>
        <color rgb="FF000000"/>
        <rFont val="Calibri"/>
      </rPr>
      <t>-a always,exit -F arch=b64 -S truncate -F auid&gt;=1000 -F auid!=4294967295 -k access</t>
    </r>
    <r>
      <rPr>
        <sz val="11"/>
        <color rgb="FF000000"/>
        <rFont val="Calibri"/>
      </rPr>
      <t xml:space="preserve">
</t>
    </r>
    <r>
      <rPr>
        <sz val="11"/>
        <color rgb="FF000000"/>
        <rFont val="Calibri"/>
      </rPr>
      <t>-a always,exit -F arch=b64 -S truncate -F exit=-EPERM -F auid&gt;=1000 -F auid!=4294967295 -k access</t>
    </r>
    <r>
      <rPr>
        <sz val="11"/>
        <color rgb="FF000000"/>
        <rFont val="Calibri"/>
      </rPr>
      <t xml:space="preserve">
</t>
    </r>
    <r>
      <rPr>
        <sz val="11"/>
        <color rgb="FF000000"/>
        <rFont val="Calibri"/>
      </rPr>
      <t>-a always,exit -F arch=b32 -S truncate -F exit=-EACCES -F auid=0 -k access</t>
    </r>
    <r>
      <rPr>
        <sz val="11"/>
        <color rgb="FF000000"/>
        <rFont val="Calibri"/>
      </rPr>
      <t xml:space="preserve">
</t>
    </r>
    <r>
      <rPr>
        <sz val="11"/>
        <color rgb="FF000000"/>
        <rFont val="Calibri"/>
      </rPr>
      <t>-a always,exit -F arch=b32 -S truncate -F exit=-EPERM -F auid=0 -k access</t>
    </r>
    <r>
      <rPr>
        <sz val="11"/>
        <color rgb="FF000000"/>
        <rFont val="Calibri"/>
      </rPr>
      <t xml:space="preserve">
</t>
    </r>
    <r>
      <rPr>
        <sz val="11"/>
        <color rgb="FF000000"/>
        <rFont val="Calibri"/>
      </rPr>
      <t>-a always,exit -F arch=b32 -S truncate -F auid&gt;=1000 -F auid!=4294967295 -k access</t>
    </r>
    <r>
      <rPr>
        <sz val="11"/>
        <color rgb="FF000000"/>
        <rFont val="Calibri"/>
      </rPr>
      <t xml:space="preserve">
</t>
    </r>
    <r>
      <rPr>
        <sz val="11"/>
        <color rgb="FF000000"/>
        <rFont val="Calibri"/>
      </rPr>
      <t>-a always,exit -F arch=b32 -S truncate -F exit=-EPERM -F auid&gt;=1000 -F auid!=4294967295 -k access</t>
    </r>
    <r>
      <rPr>
        <sz val="11"/>
        <color rgb="FF000000"/>
        <rFont val="Calibri"/>
      </rPr>
      <t xml:space="preserve">
</t>
    </r>
    <r>
      <rPr>
        <sz val="11"/>
        <color rgb="FF000000"/>
        <rFont val="Calibri"/>
      </rPr>
      <t>$ sudo grep -iw openat /etc/audit/audit.rules</t>
    </r>
    <r>
      <rPr>
        <sz val="11"/>
        <color rgb="FF000000"/>
        <rFont val="Calibri"/>
      </rPr>
      <t xml:space="preserve">
</t>
    </r>
    <r>
      <rPr>
        <sz val="11"/>
        <color rgb="FF000000"/>
        <rFont val="Calibri"/>
      </rPr>
      <t>-a always,exit -F arch=b64 -S openat -F exit=-EACCES -F auid=0 -k access</t>
    </r>
    <r>
      <rPr>
        <sz val="11"/>
        <color rgb="FF000000"/>
        <rFont val="Calibri"/>
      </rPr>
      <t xml:space="preserve">
</t>
    </r>
    <r>
      <rPr>
        <sz val="11"/>
        <color rgb="FF000000"/>
        <rFont val="Calibri"/>
      </rPr>
      <t>-a always,exit -F arch=b64 -S openat-F exit=-EPERM -F auid=0 -k access</t>
    </r>
    <r>
      <rPr>
        <sz val="11"/>
        <color rgb="FF000000"/>
        <rFont val="Calibri"/>
      </rPr>
      <t xml:space="preserve">
</t>
    </r>
    <r>
      <rPr>
        <sz val="11"/>
        <color rgb="FF000000"/>
        <rFont val="Calibri"/>
      </rPr>
      <t>-a always,exit -F arch=b64 -S openat -F auid&gt;=1000 -F auid!=4294967295 -k access</t>
    </r>
    <r>
      <rPr>
        <sz val="11"/>
        <color rgb="FF000000"/>
        <rFont val="Calibri"/>
      </rPr>
      <t xml:space="preserve">
</t>
    </r>
    <r>
      <rPr>
        <sz val="11"/>
        <color rgb="FF000000"/>
        <rFont val="Calibri"/>
      </rPr>
      <t>-a always,exit -F arch=b64 -S openat -F exit=-EPERM -F auid&gt;=1000 -F auid!=4294967295 -k access</t>
    </r>
    <r>
      <rPr>
        <sz val="11"/>
        <color rgb="FF000000"/>
        <rFont val="Calibri"/>
      </rPr>
      <t xml:space="preserve">
</t>
    </r>
    <r>
      <rPr>
        <sz val="11"/>
        <color rgb="FF000000"/>
        <rFont val="Calibri"/>
      </rPr>
      <t>-a always,exit -F arch=b32 -S openat -F exit=-EACCES -F auid=0 -k access</t>
    </r>
    <r>
      <rPr>
        <sz val="11"/>
        <color rgb="FF000000"/>
        <rFont val="Calibri"/>
      </rPr>
      <t xml:space="preserve">
</t>
    </r>
    <r>
      <rPr>
        <sz val="11"/>
        <color rgb="FF000000"/>
        <rFont val="Calibri"/>
      </rPr>
      <t>-a always,exit -F arch=b32 -S openat -F exit=-EPERM -F auid=0 -k access</t>
    </r>
    <r>
      <rPr>
        <sz val="11"/>
        <color rgb="FF000000"/>
        <rFont val="Calibri"/>
      </rPr>
      <t xml:space="preserve">
</t>
    </r>
    <r>
      <rPr>
        <sz val="11"/>
        <color rgb="FF000000"/>
        <rFont val="Calibri"/>
      </rPr>
      <t>-a always,exit -F arch=b32 -S openat -F auid&gt;=1000 -F auid!=4294967295 -k access</t>
    </r>
    <r>
      <rPr>
        <sz val="11"/>
        <color rgb="FF000000"/>
        <rFont val="Calibri"/>
      </rPr>
      <t xml:space="preserve">
</t>
    </r>
    <r>
      <rPr>
        <sz val="11"/>
        <color rgb="FF000000"/>
        <rFont val="Calibri"/>
      </rPr>
      <t>-a always,exit -F arch=b32 -S openat -F exit=-EPERM -F auid&gt;=1000 -F auid!=4294967295 -k access</t>
    </r>
    <r>
      <rPr>
        <sz val="11"/>
        <color rgb="FF000000"/>
        <rFont val="Calibri"/>
      </rPr>
      <t xml:space="preserve">
</t>
    </r>
    <r>
      <rPr>
        <sz val="11"/>
        <color rgb="FF000000"/>
        <rFont val="Calibri"/>
      </rPr>
      <t>$ sudo grep -iw open /etc/audit/audit.rules</t>
    </r>
    <r>
      <rPr>
        <sz val="11"/>
        <color rgb="FF000000"/>
        <rFont val="Calibri"/>
      </rPr>
      <t xml:space="preserve">
</t>
    </r>
    <r>
      <rPr>
        <sz val="11"/>
        <color rgb="FF000000"/>
        <rFont val="Calibri"/>
      </rPr>
      <t>-a always,exit -F arch=b64 -S open -F exit=-EACCES -F auid=0 -k access</t>
    </r>
    <r>
      <rPr>
        <sz val="11"/>
        <color rgb="FF000000"/>
        <rFont val="Calibri"/>
      </rPr>
      <t xml:space="preserve">
</t>
    </r>
    <r>
      <rPr>
        <sz val="11"/>
        <color rgb="FF000000"/>
        <rFont val="Calibri"/>
      </rPr>
      <t>-a always,exit -F arch=b64 -S open-F exit=-EPERM -F auid=0 -k access</t>
    </r>
    <r>
      <rPr>
        <sz val="11"/>
        <color rgb="FF000000"/>
        <rFont val="Calibri"/>
      </rPr>
      <t xml:space="preserve">
</t>
    </r>
    <r>
      <rPr>
        <sz val="11"/>
        <color rgb="FF000000"/>
        <rFont val="Calibri"/>
      </rPr>
      <t>-a always,exit -F arch=b64 -S open -F auid&gt;=1000 -F auid!=4294967295 -k access</t>
    </r>
    <r>
      <rPr>
        <sz val="11"/>
        <color rgb="FF000000"/>
        <rFont val="Calibri"/>
      </rPr>
      <t xml:space="preserve">
</t>
    </r>
    <r>
      <rPr>
        <sz val="11"/>
        <color rgb="FF000000"/>
        <rFont val="Calibri"/>
      </rPr>
      <t>-a always,exit -F arch=b64 -S open -F exit=-EPERM -F auid&gt;=1000 -F auid!=4294967295 -k access</t>
    </r>
    <r>
      <rPr>
        <sz val="11"/>
        <color rgb="FF000000"/>
        <rFont val="Calibri"/>
      </rPr>
      <t xml:space="preserve">
</t>
    </r>
    <r>
      <rPr>
        <sz val="11"/>
        <color rgb="FF000000"/>
        <rFont val="Calibri"/>
      </rPr>
      <t>-a always,exit -F arch=b32 -S open -F exit=-EACCES -F auid=0 -k access</t>
    </r>
    <r>
      <rPr>
        <sz val="11"/>
        <color rgb="FF000000"/>
        <rFont val="Calibri"/>
      </rPr>
      <t xml:space="preserve">
</t>
    </r>
    <r>
      <rPr>
        <sz val="11"/>
        <color rgb="FF000000"/>
        <rFont val="Calibri"/>
      </rPr>
      <t>-a always,exit -F arch=b32 -S open -F exit=-EPERM -F auid=0 -k access</t>
    </r>
    <r>
      <rPr>
        <sz val="11"/>
        <color rgb="FF000000"/>
        <rFont val="Calibri"/>
      </rPr>
      <t xml:space="preserve">
</t>
    </r>
    <r>
      <rPr>
        <sz val="11"/>
        <color rgb="FF000000"/>
        <rFont val="Calibri"/>
      </rPr>
      <t>-a always,exit -F arch=b32 -S open -F auid&gt;=1000 -F auid!=4294967295 -k access</t>
    </r>
    <r>
      <rPr>
        <sz val="11"/>
        <color rgb="FF000000"/>
        <rFont val="Calibri"/>
      </rPr>
      <t xml:space="preserve">
</t>
    </r>
    <r>
      <rPr>
        <sz val="11"/>
        <color rgb="FF000000"/>
        <rFont val="Calibri"/>
      </rPr>
      <t>-a always,exit -F arch=b32 -S open -F exit=-EPERM -F auid&gt;=1000 -F auid!=4294967295 -k access</t>
    </r>
    <r>
      <rPr>
        <sz val="11"/>
        <color rgb="FF000000"/>
        <rFont val="Calibri"/>
      </rPr>
      <t xml:space="preserve">
</t>
    </r>
    <r>
      <rPr>
        <sz val="11"/>
        <color rgb="FF000000"/>
        <rFont val="Calibri"/>
      </rPr>
      <t>$ sudo grep -iw open_by_handle_at /etc/audit/audit.rules</t>
    </r>
    <r>
      <rPr>
        <sz val="11"/>
        <color rgb="FF000000"/>
        <rFont val="Calibri"/>
      </rPr>
      <t xml:space="preserve">
</t>
    </r>
    <r>
      <rPr>
        <sz val="11"/>
        <color rgb="FF000000"/>
        <rFont val="Calibri"/>
      </rPr>
      <t>-a always,exit -F arch=b64 -S open_by_handle_at -F exit=-EACCES -F auid=0 -k access</t>
    </r>
    <r>
      <rPr>
        <sz val="11"/>
        <color rgb="FF000000"/>
        <rFont val="Calibri"/>
      </rPr>
      <t xml:space="preserve">
</t>
    </r>
    <r>
      <rPr>
        <sz val="11"/>
        <color rgb="FF000000"/>
        <rFont val="Calibri"/>
      </rPr>
      <t>-a always,exit -F arch=b64 -S open_by_handle_at-F exit=-EPERM -F auid=0 -k access</t>
    </r>
    <r>
      <rPr>
        <sz val="11"/>
        <color rgb="FF000000"/>
        <rFont val="Calibri"/>
      </rPr>
      <t xml:space="preserve">
</t>
    </r>
    <r>
      <rPr>
        <sz val="11"/>
        <color rgb="FF000000"/>
        <rFont val="Calibri"/>
      </rPr>
      <t>-a always,exit -F arch=b64 -S open_by_handle_at -F auid&gt;=1000 -F auid!=4294967295 -k access</t>
    </r>
    <r>
      <rPr>
        <sz val="11"/>
        <color rgb="FF000000"/>
        <rFont val="Calibri"/>
      </rPr>
      <t xml:space="preserve">
</t>
    </r>
    <r>
      <rPr>
        <sz val="11"/>
        <color rgb="FF000000"/>
        <rFont val="Calibri"/>
      </rPr>
      <t>-a always,exit -F arch=b64 -S open_by_handle_at -F exit=-EPERM -F auid&gt;=1000 -F auid!=4294967295 -k access</t>
    </r>
    <r>
      <rPr>
        <sz val="11"/>
        <color rgb="FF000000"/>
        <rFont val="Calibri"/>
      </rPr>
      <t xml:space="preserve">
</t>
    </r>
    <r>
      <rPr>
        <sz val="11"/>
        <color rgb="FF000000"/>
        <rFont val="Calibri"/>
      </rPr>
      <t>-a always,exit -F arch=b32 -S open_by_handle_at -F exit=-EACCES -F auid=0 -k access</t>
    </r>
    <r>
      <rPr>
        <sz val="11"/>
        <color rgb="FF000000"/>
        <rFont val="Calibri"/>
      </rPr>
      <t xml:space="preserve">
</t>
    </r>
    <r>
      <rPr>
        <sz val="11"/>
        <color rgb="FF000000"/>
        <rFont val="Calibri"/>
      </rPr>
      <t>-a always,exit -F arch=b32 -S open_by_handle_at -F exit=-EPERM -F auid=0 -k access</t>
    </r>
    <r>
      <rPr>
        <sz val="11"/>
        <color rgb="FF000000"/>
        <rFont val="Calibri"/>
      </rPr>
      <t xml:space="preserve">
</t>
    </r>
    <r>
      <rPr>
        <sz val="11"/>
        <color rgb="FF000000"/>
        <rFont val="Calibri"/>
      </rPr>
      <t>-a always,exit -F arch=b32 -S open_by_handle_at -F auid&gt;=1000 -F auid!=4294967295 -k access</t>
    </r>
    <r>
      <rPr>
        <sz val="11"/>
        <color rgb="FF000000"/>
        <rFont val="Calibri"/>
      </rPr>
      <t xml:space="preserve">
</t>
    </r>
    <r>
      <rPr>
        <sz val="11"/>
        <color rgb="FF000000"/>
        <rFont val="Calibri"/>
      </rPr>
      <t>-a always,exit -F arch=b32 -S open_by_handle_at -F exit=-EPERM -F auid&gt;=1000 -F auid!=4294967295 -k access</t>
    </r>
    <r>
      <rPr>
        <sz val="11"/>
        <color rgb="FF000000"/>
        <rFont val="Calibri"/>
      </rPr>
      <t xml:space="preserve">
</t>
    </r>
    <r>
      <rPr>
        <sz val="11"/>
        <color rgb="FF000000"/>
        <rFont val="Calibri"/>
      </rPr>
      <t>$ sudo grep -iw ftruncate /etc/audit/audit.rules</t>
    </r>
    <r>
      <rPr>
        <sz val="11"/>
        <color rgb="FF000000"/>
        <rFont val="Calibri"/>
      </rPr>
      <t xml:space="preserve">
</t>
    </r>
    <r>
      <rPr>
        <sz val="11"/>
        <color rgb="FF000000"/>
        <rFont val="Calibri"/>
      </rPr>
      <t>-a always,exit -F arch=b64 -S ftruncate -F exit=-EACCES -F auid=0 -k access</t>
    </r>
    <r>
      <rPr>
        <sz val="11"/>
        <color rgb="FF000000"/>
        <rFont val="Calibri"/>
      </rPr>
      <t xml:space="preserve">
</t>
    </r>
    <r>
      <rPr>
        <sz val="11"/>
        <color rgb="FF000000"/>
        <rFont val="Calibri"/>
      </rPr>
      <t>-a always,exit -F arch=b64 -S ftruncate -F exit=-EPERM -F auid=0 -k access</t>
    </r>
    <r>
      <rPr>
        <sz val="11"/>
        <color rgb="FF000000"/>
        <rFont val="Calibri"/>
      </rPr>
      <t xml:space="preserve">
</t>
    </r>
    <r>
      <rPr>
        <sz val="11"/>
        <color rgb="FF000000"/>
        <rFont val="Calibri"/>
      </rPr>
      <t>-a always,exit -F arch=b64 -S ftruncate -F auid&gt;=1000 -F auid!=4294967295 -k access</t>
    </r>
    <r>
      <rPr>
        <sz val="11"/>
        <color rgb="FF000000"/>
        <rFont val="Calibri"/>
      </rPr>
      <t xml:space="preserve">
</t>
    </r>
    <r>
      <rPr>
        <sz val="11"/>
        <color rgb="FF000000"/>
        <rFont val="Calibri"/>
      </rPr>
      <t>-a always,exit -F arch=b64 -S ftruncate -F exit=-EPERM -F auid&gt;=1000 -F auid!=4294967295 -k access</t>
    </r>
    <r>
      <rPr>
        <sz val="11"/>
        <color rgb="FF000000"/>
        <rFont val="Calibri"/>
      </rPr>
      <t xml:space="preserve">
</t>
    </r>
    <r>
      <rPr>
        <sz val="11"/>
        <color rgb="FF000000"/>
        <rFont val="Calibri"/>
      </rPr>
      <t>-a always,exit -F arch=b32 -S ftruncate -F exit=-EACCES -F auid=0 -k access</t>
    </r>
    <r>
      <rPr>
        <sz val="11"/>
        <color rgb="FF000000"/>
        <rFont val="Calibri"/>
      </rPr>
      <t xml:space="preserve">
</t>
    </r>
    <r>
      <rPr>
        <sz val="11"/>
        <color rgb="FF000000"/>
        <rFont val="Calibri"/>
      </rPr>
      <t>-a always,exit -F arch=b32 -S ftruncate -F exit=-EPERM -F auid=0 -k access</t>
    </r>
    <r>
      <rPr>
        <sz val="11"/>
        <color rgb="FF000000"/>
        <rFont val="Calibri"/>
      </rPr>
      <t xml:space="preserve">
</t>
    </r>
    <r>
      <rPr>
        <sz val="11"/>
        <color rgb="FF000000"/>
        <rFont val="Calibri"/>
      </rPr>
      <t>-a always,exit -F arch=b32 -S ftruncate -F auid&gt;=1000 -F auid!=4294967295 -k access</t>
    </r>
    <r>
      <rPr>
        <sz val="11"/>
        <color rgb="FF000000"/>
        <rFont val="Calibri"/>
      </rPr>
      <t xml:space="preserve">
</t>
    </r>
    <r>
      <rPr>
        <sz val="11"/>
        <color rgb="FF000000"/>
        <rFont val="Calibri"/>
      </rPr>
      <t>-a always,exit -F arch=b32 -S ftruncate -F exit=-EPERM -F auid&gt;=1000 -F auid!=4294967295 -k access</t>
    </r>
    <r>
      <rPr>
        <sz val="11"/>
        <color rgb="FF000000"/>
        <rFont val="Calibri"/>
      </rPr>
      <t xml:space="preserve">
</t>
    </r>
    <r>
      <rPr>
        <sz val="11"/>
        <color rgb="FF000000"/>
        <rFont val="Calibri"/>
      </rPr>
      <t>If the commands do not return the appropriate response line, as indicated above, or if the lines are commented out, this is a finding.</t>
    </r>
  </si>
  <si>
    <t>V-279555</t>
  </si>
  <si>
    <r>
      <rPr>
        <sz val="11"/>
        <rFont val="Calibri"/>
      </rPr>
      <t>Nutanix OS must provide audit record generation capability for all account actions.</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</si>
  <si>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The list of audited events is the set of events for which audits are generated. This set of events is typically a subset of the list of all events for which the system can generate audit records.</t>
    </r>
    <r>
      <rPr>
        <sz val="11"/>
        <color rgb="FF000000"/>
        <rFont val="Calibri"/>
      </rPr>
      <t xml:space="preserve">
</t>
    </r>
    <r>
      <rPr>
        <sz val="11"/>
        <color rgb="FF000000"/>
        <rFont val="Calibri"/>
      </rPr>
      <t xml:space="preserve">DOD has defined the list of events for which the operating system will provide an audit record generation capability as the following: </t>
    </r>
    <r>
      <rPr>
        <sz val="11"/>
        <color rgb="FF000000"/>
        <rFont val="Calibri"/>
      </rPr>
      <t xml:space="preserve">
</t>
    </r>
    <r>
      <rPr>
        <sz val="11"/>
        <color rgb="FF000000"/>
        <rFont val="Calibri"/>
      </rPr>
      <t>1)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2)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t>
    </r>
    <r>
      <rPr>
        <sz val="11"/>
        <color rgb="FF000000"/>
        <rFont val="Calibri"/>
      </rPr>
      <t xml:space="preserve">
</t>
    </r>
    <r>
      <rPr>
        <sz val="11"/>
        <color rgb="FF000000"/>
        <rFont val="Calibri"/>
      </rPr>
      <t xml:space="preserve">3) All account creations, modifications, disabling, and terminations; and </t>
    </r>
    <r>
      <rPr>
        <sz val="11"/>
        <color rgb="FF000000"/>
        <rFont val="Calibri"/>
      </rPr>
      <t xml:space="preserve">
</t>
    </r>
    <r>
      <rPr>
        <sz val="11"/>
        <color rgb="FF000000"/>
        <rFont val="Calibri"/>
      </rPr>
      <t>4) All kernel module load, unload, and restart actions.</t>
    </r>
    <r>
      <rPr>
        <sz val="11"/>
        <color rgb="FF000000"/>
        <rFont val="Calibri"/>
      </rPr>
      <t xml:space="preserve">
</t>
    </r>
    <r>
      <rPr>
        <sz val="11"/>
        <color rgb="FF000000"/>
        <rFont val="Calibri"/>
      </rPr>
      <t>Satisfies: SRG-OS-000062-GPOS-00031, SRG-OS-000471-GPOS-00215, SRG-OS-000462-GPOS-00206</t>
    </r>
  </si>
  <si>
    <r>
      <rPr>
        <sz val="11"/>
        <color rgb="FF000000"/>
        <rFont val="Calibri"/>
      </rPr>
      <t>Verify Nutanix OS auditing is configured to generate audit records for all account creations, modifications, disabling, and terminations using the following commands.</t>
    </r>
    <r>
      <rPr>
        <sz val="11"/>
        <color rgb="FF000000"/>
        <rFont val="Calibri"/>
      </rPr>
      <t xml:space="preserve">
</t>
    </r>
    <r>
      <rPr>
        <sz val="11"/>
        <color rgb="FF000000"/>
        <rFont val="Calibri"/>
      </rPr>
      <t>$ sudo grep /etc/shadow /etc/audit/audit.rules</t>
    </r>
    <r>
      <rPr>
        <sz val="11"/>
        <color rgb="FF000000"/>
        <rFont val="Calibri"/>
      </rPr>
      <t xml:space="preserve">
</t>
    </r>
    <r>
      <rPr>
        <sz val="11"/>
        <color rgb="FF000000"/>
        <rFont val="Calibri"/>
      </rPr>
      <t>-w /etc/shadow -p wa -k audit_account_changes</t>
    </r>
    <r>
      <rPr>
        <sz val="11"/>
        <color rgb="FF000000"/>
        <rFont val="Calibri"/>
      </rPr>
      <t xml:space="preserve">
</t>
    </r>
    <r>
      <rPr>
        <sz val="11"/>
        <color rgb="FF000000"/>
        <rFont val="Calibri"/>
      </rPr>
      <t>$ sudo grep /etc/security/opasswd /etc/audit/audit.rules</t>
    </r>
    <r>
      <rPr>
        <sz val="11"/>
        <color rgb="FF000000"/>
        <rFont val="Calibri"/>
      </rPr>
      <t xml:space="preserve">
</t>
    </r>
    <r>
      <rPr>
        <sz val="11"/>
        <color rgb="FF000000"/>
        <rFont val="Calibri"/>
      </rPr>
      <t>-w /etc/security/opasswd -p wa -k audit_account_changes</t>
    </r>
    <r>
      <rPr>
        <sz val="11"/>
        <color rgb="FF000000"/>
        <rFont val="Calibri"/>
      </rPr>
      <t xml:space="preserve">
</t>
    </r>
    <r>
      <rPr>
        <sz val="11"/>
        <color rgb="FF000000"/>
        <rFont val="Calibri"/>
      </rPr>
      <t>$ sudo grep /etc/passwd /etc/audit/audit.rules</t>
    </r>
    <r>
      <rPr>
        <sz val="11"/>
        <color rgb="FF000000"/>
        <rFont val="Calibri"/>
      </rPr>
      <t xml:space="preserve">
</t>
    </r>
    <r>
      <rPr>
        <sz val="11"/>
        <color rgb="FF000000"/>
        <rFont val="Calibri"/>
      </rPr>
      <t>-w /etc/passwd -p wa -k audit_account_changes</t>
    </r>
    <r>
      <rPr>
        <sz val="11"/>
        <color rgb="FF000000"/>
        <rFont val="Calibri"/>
      </rPr>
      <t xml:space="preserve">
</t>
    </r>
    <r>
      <rPr>
        <sz val="11"/>
        <color rgb="FF000000"/>
        <rFont val="Calibri"/>
      </rPr>
      <t>$ sudo grep /etc/gshadow /etc/audit/audit.rules</t>
    </r>
    <r>
      <rPr>
        <sz val="11"/>
        <color rgb="FF000000"/>
        <rFont val="Calibri"/>
      </rPr>
      <t xml:space="preserve">
</t>
    </r>
    <r>
      <rPr>
        <sz val="11"/>
        <color rgb="FF000000"/>
        <rFont val="Calibri"/>
      </rPr>
      <t>-w /etc/gshadow -p wa -k audit_account_changes</t>
    </r>
    <r>
      <rPr>
        <sz val="11"/>
        <color rgb="FF000000"/>
        <rFont val="Calibri"/>
      </rPr>
      <t xml:space="preserve">
</t>
    </r>
    <r>
      <rPr>
        <sz val="11"/>
        <color rgb="FF000000"/>
        <rFont val="Calibri"/>
      </rPr>
      <t>$ sudo grep /etc/group /etc/audit/audit.rules</t>
    </r>
    <r>
      <rPr>
        <sz val="11"/>
        <color rgb="FF000000"/>
        <rFont val="Calibri"/>
      </rPr>
      <t xml:space="preserve">
</t>
    </r>
    <r>
      <rPr>
        <sz val="11"/>
        <color rgb="FF000000"/>
        <rFont val="Calibri"/>
      </rPr>
      <t>-w /etc/group -p wa -k audit_account_changes</t>
    </r>
    <r>
      <rPr>
        <sz val="11"/>
        <color rgb="FF000000"/>
        <rFont val="Calibri"/>
      </rPr>
      <t xml:space="preserve">
</t>
    </r>
    <r>
      <rPr>
        <sz val="11"/>
        <color rgb="FF000000"/>
        <rFont val="Calibri"/>
      </rPr>
      <t>$ sudo grep /etc/sudoers /etc/audit/audit.rules</t>
    </r>
    <r>
      <rPr>
        <sz val="11"/>
        <color rgb="FF000000"/>
        <rFont val="Calibri"/>
      </rPr>
      <t xml:space="preserve">
</t>
    </r>
    <r>
      <rPr>
        <sz val="11"/>
        <color rgb="FF000000"/>
        <rFont val="Calibri"/>
      </rPr>
      <t>-w /etc/sudoers -p wa -k actions</t>
    </r>
    <r>
      <rPr>
        <sz val="11"/>
        <color rgb="FF000000"/>
        <rFont val="Calibri"/>
      </rPr>
      <t xml:space="preserve">
</t>
    </r>
    <r>
      <rPr>
        <sz val="11"/>
        <color rgb="FF000000"/>
        <rFont val="Calibri"/>
      </rPr>
      <t>$ sudo grep /etc/sudoers.d/ /etc/audit/audit.rules</t>
    </r>
    <r>
      <rPr>
        <sz val="11"/>
        <color rgb="FF000000"/>
        <rFont val="Calibri"/>
      </rPr>
      <t xml:space="preserve">
</t>
    </r>
    <r>
      <rPr>
        <sz val="11"/>
        <color rgb="FF000000"/>
        <rFont val="Calibri"/>
      </rPr>
      <t>-w /etc/sudoers.d/ -p wa -k actions</t>
    </r>
    <r>
      <rPr>
        <sz val="11"/>
        <color rgb="FF000000"/>
        <rFont val="Calibri"/>
      </rPr>
      <t xml:space="preserve">
</t>
    </r>
    <r>
      <rPr>
        <sz val="11"/>
        <color rgb="FF000000"/>
        <rFont val="Calibri"/>
      </rPr>
      <t>$ sudo grep -w /usr/bin/su /etc/audit/audit.rules</t>
    </r>
    <r>
      <rPr>
        <sz val="11"/>
        <color rgb="FF000000"/>
        <rFont val="Calibri"/>
      </rPr>
      <t xml:space="preserve">
</t>
    </r>
    <r>
      <rPr>
        <sz val="11"/>
        <color rgb="FF000000"/>
        <rFont val="Calibri"/>
      </rPr>
      <t>-a always,exit -F path=/usr/bin/su -F perm=x -F auid&gt;=1000 -F auid!=4294967295 -k privileged</t>
    </r>
    <r>
      <rPr>
        <sz val="11"/>
        <color rgb="FF000000"/>
        <rFont val="Calibri"/>
      </rPr>
      <t xml:space="preserve">
</t>
    </r>
    <r>
      <rPr>
        <sz val="11"/>
        <color rgb="FF000000"/>
        <rFont val="Calibri"/>
      </rPr>
      <t>$ sudo grep -w sudo /etc/audit/audit.rules</t>
    </r>
    <r>
      <rPr>
        <sz val="11"/>
        <color rgb="FF000000"/>
        <rFont val="Calibri"/>
      </rPr>
      <t xml:space="preserve">
</t>
    </r>
    <r>
      <rPr>
        <sz val="11"/>
        <color rgb="FF000000"/>
        <rFont val="Calibri"/>
      </rPr>
      <t>-a always,exit -F path=/usr/bin/sudo -F perm=x -F auid&gt;=1000 -F auid!=4294967295 -k privileged</t>
    </r>
    <r>
      <rPr>
        <sz val="11"/>
        <color rgb="FF000000"/>
        <rFont val="Calibri"/>
      </rPr>
      <t xml:space="preserve">
</t>
    </r>
    <r>
      <rPr>
        <sz val="11"/>
        <color rgb="FF000000"/>
        <rFont val="Calibri"/>
      </rPr>
      <t>$ sudo grep -w gpasswd /etc/audit/audit.rules</t>
    </r>
    <r>
      <rPr>
        <sz val="11"/>
        <color rgb="FF000000"/>
        <rFont val="Calibri"/>
      </rPr>
      <t xml:space="preserve">
</t>
    </r>
    <r>
      <rPr>
        <sz val="11"/>
        <color rgb="FF000000"/>
        <rFont val="Calibri"/>
      </rPr>
      <t>-a always,exit -F path=/usr/bin/gpasswd -F perm=x -F auid&gt;=1000 -F auid!=4294967295 -k privileged</t>
    </r>
    <r>
      <rPr>
        <sz val="11"/>
        <color rgb="FF000000"/>
        <rFont val="Calibri"/>
      </rPr>
      <t xml:space="preserve">
</t>
    </r>
    <r>
      <rPr>
        <sz val="11"/>
        <color rgb="FF000000"/>
        <rFont val="Calibri"/>
      </rPr>
      <t>$ sudo grep -w passwd /etc/audit/audit.rules</t>
    </r>
    <r>
      <rPr>
        <sz val="11"/>
        <color rgb="FF000000"/>
        <rFont val="Calibri"/>
      </rPr>
      <t xml:space="preserve">
</t>
    </r>
    <r>
      <rPr>
        <sz val="11"/>
        <color rgb="FF000000"/>
        <rFont val="Calibri"/>
      </rPr>
      <t>-a always,exit -F path=/usr/sbin/userhelper -F perm=x -F auid&gt;=1000 -F auid!=4294967295 -k privileged-passwd</t>
    </r>
    <r>
      <rPr>
        <sz val="11"/>
        <color rgb="FF000000"/>
        <rFont val="Calibri"/>
      </rPr>
      <t xml:space="preserve">
</t>
    </r>
    <r>
      <rPr>
        <sz val="11"/>
        <color rgb="FF000000"/>
        <rFont val="Calibri"/>
      </rPr>
      <t>$ sudo grep -w chage /etc/audit/audit.rules</t>
    </r>
    <r>
      <rPr>
        <sz val="11"/>
        <color rgb="FF000000"/>
        <rFont val="Calibri"/>
      </rPr>
      <t xml:space="preserve">
</t>
    </r>
    <r>
      <rPr>
        <sz val="11"/>
        <color rgb="FF000000"/>
        <rFont val="Calibri"/>
      </rPr>
      <t>-a always,exit -F path=/usr/bin/chage -F perm=x -F auid&gt;=1000 -F auid!=4294967295 -k privileged</t>
    </r>
    <r>
      <rPr>
        <sz val="11"/>
        <color rgb="FF000000"/>
        <rFont val="Calibri"/>
      </rPr>
      <t xml:space="preserve">
</t>
    </r>
    <r>
      <rPr>
        <sz val="11"/>
        <color rgb="FF000000"/>
        <rFont val="Calibri"/>
      </rPr>
      <t>$ sudo grep -w newgrp /etc/audit/audit.rules</t>
    </r>
    <r>
      <rPr>
        <sz val="11"/>
        <color rgb="FF000000"/>
        <rFont val="Calibri"/>
      </rPr>
      <t xml:space="preserve">
</t>
    </r>
    <r>
      <rPr>
        <sz val="11"/>
        <color rgb="FF000000"/>
        <rFont val="Calibri"/>
      </rPr>
      <t>-a always,exit -F path=/usr/bin/newgrp -F perm=x -F auid&gt;=1000 -F auid!=4294967295 -k privileged</t>
    </r>
    <r>
      <rPr>
        <sz val="11"/>
        <color rgb="FF000000"/>
        <rFont val="Calibri"/>
      </rPr>
      <t xml:space="preserve">
</t>
    </r>
    <r>
      <rPr>
        <sz val="11"/>
        <color rgb="FF000000"/>
        <rFont val="Calibri"/>
      </rPr>
      <t>If the commands do not return the appropriate response line, as indicated above, or if the lines are commented out, this is a finding.</t>
    </r>
  </si>
  <si>
    <t>V-279556</t>
  </si>
  <si>
    <r>
      <rPr>
        <sz val="11"/>
        <rFont val="Calibri"/>
      </rPr>
      <t>Nutanix OS must provide audit record generation capability for DOD-defined auditable events for all kernel module load, unload, and restart actions.</t>
    </r>
  </si>
  <si>
    <r>
      <rPr>
        <sz val="11"/>
        <color rgb="FF000000"/>
        <rFont val="Calibri"/>
      </rPr>
      <t>Verify Nutanix OS is configured to generate audit records on all kernel module load, unload, and restart actions using the following command.</t>
    </r>
    <r>
      <rPr>
        <sz val="11"/>
        <color rgb="FF000000"/>
        <rFont val="Calibri"/>
      </rPr>
      <t xml:space="preserve">
</t>
    </r>
    <r>
      <rPr>
        <sz val="11"/>
        <color rgb="FF000000"/>
        <rFont val="Calibri"/>
      </rPr>
      <t>$ sudo grep "/usr/bin/kmod" /etc/audit/audit.rules</t>
    </r>
    <r>
      <rPr>
        <sz val="11"/>
        <color rgb="FF000000"/>
        <rFont val="Calibri"/>
      </rPr>
      <t xml:space="preserve">
</t>
    </r>
    <r>
      <rPr>
        <sz val="11"/>
        <color rgb="FF000000"/>
        <rFont val="Calibri"/>
      </rPr>
      <t>-w /usr/bin/kmod -p x -F auid!=unset -k module-change</t>
    </r>
    <r>
      <rPr>
        <sz val="11"/>
        <color rgb="FF000000"/>
        <rFont val="Calibri"/>
      </rPr>
      <t xml:space="preserve">
</t>
    </r>
    <r>
      <rPr>
        <sz val="11"/>
        <color rgb="FF000000"/>
        <rFont val="Calibri"/>
      </rPr>
      <t>$ sudo cat /boot/grub/grub.conf | grep audit</t>
    </r>
    <r>
      <rPr>
        <sz val="11"/>
        <color rgb="FF000000"/>
        <rFont val="Calibri"/>
      </rPr>
      <t xml:space="preserve">
</t>
    </r>
    <r>
      <rPr>
        <sz val="11"/>
        <color rgb="FF000000"/>
        <rFont val="Calibri"/>
      </rPr>
      <t>kernel /boot/vmlinuz-3.10.0-1160.24.1.el7.nutanix.20210425.cvm.x86_64 ro root=UUID=71a1fe8c-812f-4403-80ed-894f554b061c rd_NO_LUKS rd_NO_LVM rd_NO_MD rd_NO_DM LANG=en_US.UTF-8 SYSFONT=latarcyrheb-sun16 rhgb crashkernel=auto KEYBOARDTYPE=pc KEYTABLE=us audit=1 audit_backlog_limit=8192 nousb fips=1 nomodeset biosdevname=0 net.ifnames=0 scsi_mod.use_blk_mq=y panic=30 console=ttyS0,115200n8 console=tty0 clocksource=tsc kvm_nopvspin=1 xen_nopvspin=1 hv_netvsc.ring_size=512 mds=off mitigations=off</t>
    </r>
    <r>
      <rPr>
        <sz val="11"/>
        <color rgb="FF000000"/>
        <rFont val="Calibri"/>
      </rPr>
      <t xml:space="preserve">
</t>
    </r>
    <r>
      <rPr>
        <sz val="11"/>
        <color rgb="FF000000"/>
        <rFont val="Calibri"/>
      </rPr>
      <t>If the commands do not return the appropriate response line, as indicated above, or if the lines are commented out, this is a finding.</t>
    </r>
  </si>
  <si>
    <t>V-279557</t>
  </si>
  <si>
    <r>
      <rPr>
        <sz val="11"/>
        <rFont val="Calibri"/>
      </rPr>
      <t>Nutanix OS must allow only the information system security manager (ISSM) (or individuals or roles appointed by the ISSM) to select which auditable events are to be audited.</t>
    </r>
  </si>
  <si>
    <r>
      <rPr>
        <sz val="11"/>
        <color rgb="FF000000"/>
        <rFont val="Calibri"/>
      </rPr>
      <t>Without the capability to restrict which roles and individuals can select which events are audited, unauthorized personnel may be able to prevent the auditing of critical events. Misconfigured audits may degrade the system's performance by overwhelming the audit log. Misconfigured audits may also make it more difficult to establish, correlate, and investigate the events relating to an incident or identify those responsible for one.</t>
    </r>
  </si>
  <si>
    <r>
      <rPr>
        <sz val="11"/>
        <color rgb="FF000000"/>
        <rFont val="Calibri"/>
      </rPr>
      <t>Verify Nutanix OS must allow only the ISSM (or individuals or roles appointed by the ISSM) to select which auditable events are to be audited using the following command.</t>
    </r>
    <r>
      <rPr>
        <sz val="11"/>
        <color rgb="FF000000"/>
        <rFont val="Calibri"/>
      </rPr>
      <t xml:space="preserve">
</t>
    </r>
    <r>
      <rPr>
        <sz val="11"/>
        <color rgb="FF000000"/>
        <rFont val="Calibri"/>
      </rPr>
      <t xml:space="preserve">Note: Nutanix OS audit facility is locked down so that only root has access to browse below the /etc/audit/ directory. </t>
    </r>
    <r>
      <rPr>
        <sz val="11"/>
        <color rgb="FF000000"/>
        <rFont val="Calibri"/>
      </rPr>
      <t xml:space="preserve">
</t>
    </r>
    <r>
      <rPr>
        <sz val="11"/>
        <color rgb="FF000000"/>
        <rFont val="Calibri"/>
      </rPr>
      <t>$ sudo ls -al /etc/audit/rules.d/audit.rules</t>
    </r>
    <r>
      <rPr>
        <sz val="11"/>
        <color rgb="FF000000"/>
        <rFont val="Calibri"/>
      </rPr>
      <t xml:space="preserve">
</t>
    </r>
    <r>
      <rPr>
        <sz val="11"/>
        <color rgb="FF000000"/>
        <rFont val="Calibri"/>
      </rPr>
      <t>-rw-r-----. 1 root root 21587 Oct 11 03:16 /etc/audit/rules.d/audit.rules</t>
    </r>
    <r>
      <rPr>
        <sz val="11"/>
        <color rgb="FF000000"/>
        <rFont val="Calibri"/>
      </rPr>
      <t xml:space="preserve">
</t>
    </r>
    <r>
      <rPr>
        <sz val="11"/>
        <color rgb="FF000000"/>
        <rFont val="Calibri"/>
      </rPr>
      <t>$ sudo ls -l /etc/audit/auditd.conf</t>
    </r>
    <r>
      <rPr>
        <sz val="11"/>
        <color rgb="FF000000"/>
        <rFont val="Calibri"/>
      </rPr>
      <t xml:space="preserve">
</t>
    </r>
    <r>
      <rPr>
        <sz val="11"/>
        <color rgb="FF000000"/>
        <rFont val="Calibri"/>
      </rPr>
      <t>-rw-r-----. 1 root root 908 Oct 10 20:00 /etc/audit/auditd.conf</t>
    </r>
    <r>
      <rPr>
        <sz val="11"/>
        <color rgb="FF000000"/>
        <rFont val="Calibri"/>
      </rPr>
      <t xml:space="preserve">
</t>
    </r>
    <r>
      <rPr>
        <sz val="11"/>
        <color rgb="FF000000"/>
        <rFont val="Calibri"/>
      </rPr>
      <t>If the files in the "/etc/audit/rules.d/" directory or the "/etc/audit/auditd.conf" file have a mode more permissive than "0640", this is a finding.</t>
    </r>
  </si>
  <si>
    <t>V-279558</t>
  </si>
  <si>
    <r>
      <rPr>
        <sz val="11"/>
        <rFont val="Calibri"/>
      </rPr>
      <t>Nutanix OS must generate audit records when successful/unsuccessful attempts to modify security objects and categories of information (e.g., classification levels) occur.</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</si>
  <si>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SRG-OS-000463-GPOS-00207, SRG-OS-000465-GPOS-00209</t>
    </r>
  </si>
  <si>
    <r>
      <rPr>
        <sz val="11"/>
        <color rgb="FF000000"/>
        <rFont val="Calibri"/>
      </rPr>
      <t>Verify Nutanix OS generates audit records for successful/unsuccessful attempts to modify security objects occur using the following commands.</t>
    </r>
    <r>
      <rPr>
        <sz val="11"/>
        <color rgb="FF000000"/>
        <rFont val="Calibri"/>
      </rPr>
      <t xml:space="preserve">
</t>
    </r>
    <r>
      <rPr>
        <sz val="11"/>
        <color rgb="FF000000"/>
        <rFont val="Calibri"/>
      </rPr>
      <t>$ sudo grep -i /usr/sbin/semanage /etc/audit/audit.rules</t>
    </r>
    <r>
      <rPr>
        <sz val="11"/>
        <color rgb="FF000000"/>
        <rFont val="Calibri"/>
      </rPr>
      <t xml:space="preserve">
</t>
    </r>
    <r>
      <rPr>
        <sz val="11"/>
        <color rgb="FF000000"/>
        <rFont val="Calibri"/>
      </rPr>
      <t>-a always,exit -F path=/usr/sbin/semanage -F perm=x -F auid&gt;=1000 -F auid!=4294967295 -k secobjects</t>
    </r>
    <r>
      <rPr>
        <sz val="11"/>
        <color rgb="FF000000"/>
        <rFont val="Calibri"/>
      </rPr>
      <t xml:space="preserve">
</t>
    </r>
    <r>
      <rPr>
        <sz val="11"/>
        <color rgb="FF000000"/>
        <rFont val="Calibri"/>
      </rPr>
      <t>$ sudo grep -i /usr/sbin/setsebool /etc/audit/audit.rules</t>
    </r>
    <r>
      <rPr>
        <sz val="11"/>
        <color rgb="FF000000"/>
        <rFont val="Calibri"/>
      </rPr>
      <t xml:space="preserve">
</t>
    </r>
    <r>
      <rPr>
        <sz val="11"/>
        <color rgb="FF000000"/>
        <rFont val="Calibri"/>
      </rPr>
      <t>-a always,exit -F path=/usr/sbin/setsebool -F perm=x -F auid&gt;=1000 -F auid!=4294967295 -k secobjects</t>
    </r>
    <r>
      <rPr>
        <sz val="11"/>
        <color rgb="FF000000"/>
        <rFont val="Calibri"/>
      </rPr>
      <t xml:space="preserve">
</t>
    </r>
    <r>
      <rPr>
        <sz val="11"/>
        <color rgb="FF000000"/>
        <rFont val="Calibri"/>
      </rPr>
      <t>$ sudo grep -i /usr/bin/chcon /etc/audit/audit.rules</t>
    </r>
    <r>
      <rPr>
        <sz val="11"/>
        <color rgb="FF000000"/>
        <rFont val="Calibri"/>
      </rPr>
      <t xml:space="preserve">
</t>
    </r>
    <r>
      <rPr>
        <sz val="11"/>
        <color rgb="FF000000"/>
        <rFont val="Calibri"/>
      </rPr>
      <t>-a always,exit -F path=/usr/bin/chcon -F perm=x -F auid&gt;=1000 -F auid!=4294967295 -k secobjects</t>
    </r>
    <r>
      <rPr>
        <sz val="11"/>
        <color rgb="FF000000"/>
        <rFont val="Calibri"/>
      </rPr>
      <t xml:space="preserve">
</t>
    </r>
    <r>
      <rPr>
        <sz val="11"/>
        <color rgb="FF000000"/>
        <rFont val="Calibri"/>
      </rPr>
      <t>$ sudo grep -iw /usr/sbin/setfiles /etc/audit/audit.rules</t>
    </r>
    <r>
      <rPr>
        <sz val="11"/>
        <color rgb="FF000000"/>
        <rFont val="Calibri"/>
      </rPr>
      <t xml:space="preserve">
</t>
    </r>
    <r>
      <rPr>
        <sz val="11"/>
        <color rgb="FF000000"/>
        <rFont val="Calibri"/>
      </rPr>
      <t>-a always,exit -F path=/usr/sbin/setfiles -F perm=x -F auid&gt;=1000 -F auid!=4294967295 -k privileged-priv_change</t>
    </r>
    <r>
      <rPr>
        <sz val="11"/>
        <color rgb="FF000000"/>
        <rFont val="Calibri"/>
      </rPr>
      <t xml:space="preserve">
</t>
    </r>
    <r>
      <rPr>
        <sz val="11"/>
        <color rgb="FF000000"/>
        <rFont val="Calibri"/>
      </rPr>
      <t>If the commands do not return any output, this is a finding.</t>
    </r>
  </si>
  <si>
    <t>V-279559</t>
  </si>
  <si>
    <r>
      <rPr>
        <sz val="11"/>
        <rFont val="Calibri"/>
      </rPr>
      <t>Nutanix OS must generate audit records when successful/unsuccessful logon attempts occur.</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</si>
  <si>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</si>
  <si>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Verify Nutanix OS generates audit records when concurrent logons to the same account occur using the following commands.</t>
    </r>
    <r>
      <rPr>
        <sz val="11"/>
        <color rgb="FF000000"/>
        <rFont val="Calibri"/>
      </rPr>
      <t xml:space="preserve">
</t>
    </r>
    <r>
      <rPr>
        <sz val="11"/>
        <color rgb="FF000000"/>
        <rFont val="Calibri"/>
      </rPr>
      <t>$ sudo  grep -i /var/run/faillock /etc/audit/audit.rules</t>
    </r>
    <r>
      <rPr>
        <sz val="11"/>
        <color rgb="FF000000"/>
        <rFont val="Calibri"/>
      </rPr>
      <t xml:space="preserve">
</t>
    </r>
    <r>
      <rPr>
        <sz val="11"/>
        <color rgb="FF000000"/>
        <rFont val="Calibri"/>
      </rPr>
      <t>-w /var/run/faillock -p wa -k logins</t>
    </r>
    <r>
      <rPr>
        <sz val="11"/>
        <color rgb="FF000000"/>
        <rFont val="Calibri"/>
      </rPr>
      <t xml:space="preserve">
</t>
    </r>
    <r>
      <rPr>
        <sz val="11"/>
        <color rgb="FF000000"/>
        <rFont val="Calibri"/>
      </rPr>
      <t>$ sudo grep -i /var/log/lastlog /etc/audit/audit.rules</t>
    </r>
    <r>
      <rPr>
        <sz val="11"/>
        <color rgb="FF000000"/>
        <rFont val="Calibri"/>
      </rPr>
      <t xml:space="preserve">
</t>
    </r>
    <r>
      <rPr>
        <sz val="11"/>
        <color rgb="FF000000"/>
        <rFont val="Calibri"/>
      </rPr>
      <t xml:space="preserve">-w /var/log/lastlog -p wa -k logins </t>
    </r>
    <r>
      <rPr>
        <sz val="11"/>
        <color rgb="FF000000"/>
        <rFont val="Calibri"/>
      </rPr>
      <t xml:space="preserve">
</t>
    </r>
    <r>
      <rPr>
        <sz val="11"/>
        <color rgb="FF000000"/>
        <rFont val="Calibri"/>
      </rPr>
      <t>If the commands listed do not return any output, this is a finding.</t>
    </r>
  </si>
  <si>
    <t>V-279560</t>
  </si>
  <si>
    <r>
      <rPr>
        <sz val="11"/>
        <rFont val="Calibri"/>
      </rPr>
      <t>Nutanix OS must generate audit records for privileged activities or other system-level access.</t>
    </r>
  </si>
  <si>
    <r>
      <rPr>
        <sz val="11"/>
        <color rgb="FF000000"/>
        <rFont val="Calibri"/>
      </rPr>
      <t>Verify Nutanix OS generates audit records for privileged activities or other system-level access using the following commands.</t>
    </r>
    <r>
      <rPr>
        <sz val="11"/>
        <color rgb="FF000000"/>
        <rFont val="Calibri"/>
      </rPr>
      <t xml:space="preserve">
</t>
    </r>
    <r>
      <rPr>
        <sz val="11"/>
        <color rgb="FF000000"/>
        <rFont val="Calibri"/>
      </rPr>
      <t>$ sudo grep -w chage /etc/audit/audit.rules</t>
    </r>
    <r>
      <rPr>
        <sz val="11"/>
        <color rgb="FF000000"/>
        <rFont val="Calibri"/>
      </rPr>
      <t xml:space="preserve">
</t>
    </r>
    <r>
      <rPr>
        <sz val="11"/>
        <color rgb="FF000000"/>
        <rFont val="Calibri"/>
      </rPr>
      <t>-a always,exit -F path=/usr/bin/chage -F perm=x -F auid&gt;=1000 -F auid!=4294967295 -k privileged</t>
    </r>
    <r>
      <rPr>
        <sz val="11"/>
        <color rgb="FF000000"/>
        <rFont val="Calibri"/>
      </rPr>
      <t xml:space="preserve">
</t>
    </r>
    <r>
      <rPr>
        <sz val="11"/>
        <color rgb="FF000000"/>
        <rFont val="Calibri"/>
      </rPr>
      <t>$ sudo grep -w newgrp /etc/audit/audit.rules</t>
    </r>
    <r>
      <rPr>
        <sz val="11"/>
        <color rgb="FF000000"/>
        <rFont val="Calibri"/>
      </rPr>
      <t xml:space="preserve">
</t>
    </r>
    <r>
      <rPr>
        <sz val="11"/>
        <color rgb="FF000000"/>
        <rFont val="Calibri"/>
      </rPr>
      <t>-a always,exit -F path=/usr/bin/newgrp -F perm=x -F auid&gt;=1000 -F auid!=4294967295 -k privileged</t>
    </r>
    <r>
      <rPr>
        <sz val="11"/>
        <color rgb="FF000000"/>
        <rFont val="Calibri"/>
      </rPr>
      <t xml:space="preserve">
</t>
    </r>
    <r>
      <rPr>
        <sz val="11"/>
        <color rgb="FF000000"/>
        <rFont val="Calibri"/>
      </rPr>
      <t>$ sudo grep -i /usr/bin/chsh /etc/audit/audit.rules</t>
    </r>
    <r>
      <rPr>
        <sz val="11"/>
        <color rgb="FF000000"/>
        <rFont val="Calibri"/>
      </rPr>
      <t xml:space="preserve">
</t>
    </r>
    <r>
      <rPr>
        <sz val="11"/>
        <color rgb="FF000000"/>
        <rFont val="Calibri"/>
      </rPr>
      <t>-a always,exit -F path=/usr/bin/chsh -F perm=x -F auid&gt;=1000 -F auid!=4294967295 -k privileged</t>
    </r>
    <r>
      <rPr>
        <sz val="11"/>
        <color rgb="FF000000"/>
        <rFont val="Calibri"/>
      </rPr>
      <t xml:space="preserve">
</t>
    </r>
    <r>
      <rPr>
        <sz val="11"/>
        <color rgb="FF000000"/>
        <rFont val="Calibri"/>
      </rPr>
      <t>$ sudo grep -w "userhelper" /etc/audit/audit.rules</t>
    </r>
    <r>
      <rPr>
        <sz val="11"/>
        <color rgb="FF000000"/>
        <rFont val="Calibri"/>
      </rPr>
      <t xml:space="preserve">
</t>
    </r>
    <r>
      <rPr>
        <sz val="11"/>
        <color rgb="FF000000"/>
        <rFont val="Calibri"/>
      </rPr>
      <t>-a always,exit -F path=/usr/sbin/userhelper -F perm=x -F auid&gt;=1000 -F auid!=4294967295 -k privileged-passwd</t>
    </r>
    <r>
      <rPr>
        <sz val="11"/>
        <color rgb="FF000000"/>
        <rFont val="Calibri"/>
      </rPr>
      <t xml:space="preserve">
</t>
    </r>
    <r>
      <rPr>
        <sz val="11"/>
        <color rgb="FF000000"/>
        <rFont val="Calibri"/>
      </rPr>
      <t>$ sudo grep -w "unix_chkpwd" /etc/audit/audit.rules</t>
    </r>
    <r>
      <rPr>
        <sz val="11"/>
        <color rgb="FF000000"/>
        <rFont val="Calibri"/>
      </rPr>
      <t xml:space="preserve">
</t>
    </r>
    <r>
      <rPr>
        <sz val="11"/>
        <color rgb="FF000000"/>
        <rFont val="Calibri"/>
      </rPr>
      <t>-a always,exit -F path=/usr/sbin/unix_chkpwd -F perm=x -F auid&gt;=1000 -F auid!=4294967295 -k privileged</t>
    </r>
    <r>
      <rPr>
        <sz val="11"/>
        <color rgb="FF000000"/>
        <rFont val="Calibri"/>
      </rPr>
      <t xml:space="preserve">
</t>
    </r>
    <r>
      <rPr>
        <sz val="11"/>
        <color rgb="FF000000"/>
        <rFont val="Calibri"/>
      </rPr>
      <t>$ sudo grep -w faillock /etc/audit/audit.rules</t>
    </r>
    <r>
      <rPr>
        <sz val="11"/>
        <color rgb="FF000000"/>
        <rFont val="Calibri"/>
      </rPr>
      <t xml:space="preserve">
</t>
    </r>
    <r>
      <rPr>
        <sz val="11"/>
        <color rgb="FF000000"/>
        <rFont val="Calibri"/>
      </rPr>
      <t>-w /var/run/faillock/ -p wa -k logins</t>
    </r>
    <r>
      <rPr>
        <sz val="11"/>
        <color rgb="FF000000"/>
        <rFont val="Calibri"/>
      </rPr>
      <t xml:space="preserve">
</t>
    </r>
    <r>
      <rPr>
        <sz val="11"/>
        <color rgb="FF000000"/>
        <rFont val="Calibri"/>
      </rPr>
      <t>$ sudo grep -w lastlog /etc/audit/audit.rules</t>
    </r>
    <r>
      <rPr>
        <sz val="11"/>
        <color rgb="FF000000"/>
        <rFont val="Calibri"/>
      </rPr>
      <t xml:space="preserve">
</t>
    </r>
    <r>
      <rPr>
        <sz val="11"/>
        <color rgb="FF000000"/>
        <rFont val="Calibri"/>
      </rPr>
      <t>-w /var/log/lastlog -p wa -k logins</t>
    </r>
    <r>
      <rPr>
        <sz val="11"/>
        <color rgb="FF000000"/>
        <rFont val="Calibri"/>
      </rPr>
      <t xml:space="preserve">
</t>
    </r>
    <r>
      <rPr>
        <sz val="11"/>
        <color rgb="FF000000"/>
        <rFont val="Calibri"/>
      </rPr>
      <t>$ sudo grep -iw "/usr/sbin/pam_timestamp_check" /etc/audit/audit.rules</t>
    </r>
    <r>
      <rPr>
        <sz val="11"/>
        <color rgb="FF000000"/>
        <rFont val="Calibri"/>
      </rPr>
      <t xml:space="preserve">
</t>
    </r>
    <r>
      <rPr>
        <sz val="11"/>
        <color rgb="FF000000"/>
        <rFont val="Calibri"/>
      </rPr>
      <t>-a always,exit -F path=/usr/sbin/pam_timestamp_check -F perm=x -F auid&gt;=1000 -F auid!=4294967295 -k privileged</t>
    </r>
    <r>
      <rPr>
        <sz val="11"/>
        <color rgb="FF000000"/>
        <rFont val="Calibri"/>
      </rPr>
      <t xml:space="preserve">
</t>
    </r>
    <r>
      <rPr>
        <sz val="11"/>
        <color rgb="FF000000"/>
        <rFont val="Calibri"/>
      </rPr>
      <t>If the privileged activities access listed does not return any output, this is a finding.</t>
    </r>
  </si>
  <si>
    <t>V-279561</t>
  </si>
  <si>
    <r>
      <rPr>
        <sz val="11"/>
        <rFont val="Calibri"/>
      </rPr>
      <t>The audit system must be configured to audit the loading and unloading of dynamic kernel modules.</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</si>
  <si>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</si>
  <si>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Verify Nutanix OS generates audit records for all kernel module load, unload, restart actions, and initiations using the following commands.</t>
    </r>
    <r>
      <rPr>
        <sz val="11"/>
        <color rgb="FF000000"/>
        <rFont val="Calibri"/>
      </rPr>
      <t xml:space="preserve">
</t>
    </r>
    <r>
      <rPr>
        <sz val="11"/>
        <color rgb="FF000000"/>
        <rFont val="Calibri"/>
      </rPr>
      <t>$ sudo grep -iw create_module /etc/audit/audit.rules</t>
    </r>
    <r>
      <rPr>
        <sz val="11"/>
        <color rgb="FF000000"/>
        <rFont val="Calibri"/>
      </rPr>
      <t xml:space="preserve">
</t>
    </r>
    <r>
      <rPr>
        <sz val="11"/>
        <color rgb="FF000000"/>
        <rFont val="Calibri"/>
      </rPr>
      <t>-a always,exit -F arch=b32 -S create_module -k module-change</t>
    </r>
    <r>
      <rPr>
        <sz val="11"/>
        <color rgb="FF000000"/>
        <rFont val="Calibri"/>
      </rPr>
      <t xml:space="preserve">
</t>
    </r>
    <r>
      <rPr>
        <sz val="11"/>
        <color rgb="FF000000"/>
        <rFont val="Calibri"/>
      </rPr>
      <t>-a always,exit -F arch=b64 -S create_module -k module-change</t>
    </r>
    <r>
      <rPr>
        <sz val="11"/>
        <color rgb="FF000000"/>
        <rFont val="Calibri"/>
      </rPr>
      <t xml:space="preserve">
</t>
    </r>
    <r>
      <rPr>
        <sz val="11"/>
        <color rgb="FF000000"/>
        <rFont val="Calibri"/>
      </rPr>
      <t xml:space="preserve">$ sudo grep -iw init_module /etc/audit/audit.rules </t>
    </r>
    <r>
      <rPr>
        <sz val="11"/>
        <color rgb="FF000000"/>
        <rFont val="Calibri"/>
      </rPr>
      <t xml:space="preserve">
</t>
    </r>
    <r>
      <rPr>
        <sz val="11"/>
        <color rgb="FF000000"/>
        <rFont val="Calibri"/>
      </rPr>
      <t>-a always,exit -F arch=b64 -S init_module -S delete_module -k modules</t>
    </r>
    <r>
      <rPr>
        <sz val="11"/>
        <color rgb="FF000000"/>
        <rFont val="Calibri"/>
      </rPr>
      <t xml:space="preserve">
</t>
    </r>
    <r>
      <rPr>
        <sz val="11"/>
        <color rgb="FF000000"/>
        <rFont val="Calibri"/>
      </rPr>
      <t>-a always,exit -F arch=b32 -S init_module -S delete_module -k modules</t>
    </r>
    <r>
      <rPr>
        <sz val="11"/>
        <color rgb="FF000000"/>
        <rFont val="Calibri"/>
      </rPr>
      <t xml:space="preserve">
</t>
    </r>
    <r>
      <rPr>
        <sz val="11"/>
        <color rgb="FF000000"/>
        <rFont val="Calibri"/>
      </rPr>
      <t>$ sudo grep -iw finit_module /etc/audit/audit.rules</t>
    </r>
    <r>
      <rPr>
        <sz val="11"/>
        <color rgb="FF000000"/>
        <rFont val="Calibri"/>
      </rPr>
      <t xml:space="preserve">
</t>
    </r>
    <r>
      <rPr>
        <sz val="11"/>
        <color rgb="FF000000"/>
        <rFont val="Calibri"/>
      </rPr>
      <t>-a always,exit -F arch=b32 -S finit_module -k module-change</t>
    </r>
    <r>
      <rPr>
        <sz val="11"/>
        <color rgb="FF000000"/>
        <rFont val="Calibri"/>
      </rPr>
      <t xml:space="preserve">
</t>
    </r>
    <r>
      <rPr>
        <sz val="11"/>
        <color rgb="FF000000"/>
        <rFont val="Calibri"/>
      </rPr>
      <t>-a always,exit -F arch=b64 -S finit_module -k module-change</t>
    </r>
    <r>
      <rPr>
        <sz val="11"/>
        <color rgb="FF000000"/>
        <rFont val="Calibri"/>
      </rPr>
      <t xml:space="preserve">
</t>
    </r>
    <r>
      <rPr>
        <sz val="11"/>
        <color rgb="FF000000"/>
        <rFont val="Calibri"/>
      </rPr>
      <t>$ sudo grep -iw delete_module /etc/audit/audit.rules</t>
    </r>
    <r>
      <rPr>
        <sz val="11"/>
        <color rgb="FF000000"/>
        <rFont val="Calibri"/>
      </rPr>
      <t xml:space="preserve">
</t>
    </r>
    <r>
      <rPr>
        <sz val="11"/>
        <color rgb="FF000000"/>
        <rFont val="Calibri"/>
      </rPr>
      <t>-a always,exit -F arch=b64 -S init_module -S delete_module -k modules</t>
    </r>
    <r>
      <rPr>
        <sz val="11"/>
        <color rgb="FF000000"/>
        <rFont val="Calibri"/>
      </rPr>
      <t xml:space="preserve">
</t>
    </r>
    <r>
      <rPr>
        <sz val="11"/>
        <color rgb="FF000000"/>
        <rFont val="Calibri"/>
      </rPr>
      <t>-a always,exit -F arch=b32 -S init_module -S delete_module -k modules</t>
    </r>
    <r>
      <rPr>
        <sz val="11"/>
        <color rgb="FF000000"/>
        <rFont val="Calibri"/>
      </rPr>
      <t xml:space="preserve">
</t>
    </r>
    <r>
      <rPr>
        <sz val="11"/>
        <color rgb="FF000000"/>
        <rFont val="Calibri"/>
      </rPr>
      <t>$ sudo grep -iw kmod /etc/audit/audit.rules</t>
    </r>
    <r>
      <rPr>
        <sz val="11"/>
        <color rgb="FF000000"/>
        <rFont val="Calibri"/>
      </rPr>
      <t xml:space="preserve">
</t>
    </r>
    <r>
      <rPr>
        <sz val="11"/>
        <color rgb="FF000000"/>
        <rFont val="Calibri"/>
      </rPr>
      <t>-w /usr/bin/kmod -p x -F auid!=unset -k module-change</t>
    </r>
    <r>
      <rPr>
        <sz val="11"/>
        <color rgb="FF000000"/>
        <rFont val="Calibri"/>
      </rPr>
      <t xml:space="preserve">
</t>
    </r>
    <r>
      <rPr>
        <sz val="11"/>
        <color rgb="FF000000"/>
        <rFont val="Calibri"/>
      </rPr>
      <t>If both the "b32" and "b64" audit rules are not defined for the module(s) listed syscall or does not produce an output, this is a finding.</t>
    </r>
  </si>
  <si>
    <t>V-279562</t>
  </si>
  <si>
    <r>
      <rPr>
        <sz val="11"/>
        <rFont val="Calibri"/>
      </rPr>
      <t>Nutanix OS must generate audit records when concurrent logons to the same account occur from different sources.</t>
    </r>
  </si>
  <si>
    <r>
      <rPr>
        <sz val="11"/>
        <color rgb="FF000000"/>
        <rFont val="Calibri"/>
      </rPr>
      <t>1. Verify Nutanix AOS generates audit records when concurrent logons to the same account occur using the following command.</t>
    </r>
    <r>
      <rPr>
        <sz val="11"/>
        <color rgb="FF000000"/>
        <rFont val="Calibri"/>
      </rPr>
      <t xml:space="preserve">
</t>
    </r>
    <r>
      <rPr>
        <sz val="11"/>
        <color rgb="FF000000"/>
        <rFont val="Calibri"/>
      </rPr>
      <t>$ sudo grep dir /etc/security/faillock.conf</t>
    </r>
    <r>
      <rPr>
        <sz val="11"/>
        <color rgb="FF000000"/>
        <rFont val="Calibri"/>
      </rPr>
      <t xml:space="preserve">
</t>
    </r>
    <r>
      <rPr>
        <sz val="11"/>
        <color rgb="FF000000"/>
        <rFont val="Calibri"/>
      </rPr>
      <t># The directory where the user files with the failure records are kept.</t>
    </r>
    <r>
      <rPr>
        <sz val="11"/>
        <color rgb="FF000000"/>
        <rFont val="Calibri"/>
      </rPr>
      <t xml:space="preserve">
</t>
    </r>
    <r>
      <rPr>
        <sz val="11"/>
        <color rgb="FF000000"/>
        <rFont val="Calibri"/>
      </rPr>
      <t>dir = /var/log/faillock</t>
    </r>
    <r>
      <rPr>
        <sz val="11"/>
        <color rgb="FF000000"/>
        <rFont val="Calibri"/>
      </rPr>
      <t xml:space="preserve">
</t>
    </r>
    <r>
      <rPr>
        <sz val="11"/>
        <color rgb="FF000000"/>
        <rFont val="Calibri"/>
      </rPr>
      <t>2. Using the location of the faillock log file, check that the following calls are being audited by performing the following command to check the file system rules in "/etc/audit/audit.rules".</t>
    </r>
    <r>
      <rPr>
        <sz val="11"/>
        <color rgb="FF000000"/>
        <rFont val="Calibri"/>
      </rPr>
      <t xml:space="preserve">
</t>
    </r>
    <r>
      <rPr>
        <sz val="11"/>
        <color rgb="FF000000"/>
        <rFont val="Calibri"/>
      </rPr>
      <t xml:space="preserve">$ sudo grep -w faillock /etc/audit/audit.rules </t>
    </r>
    <r>
      <rPr>
        <sz val="11"/>
        <color rgb="FF000000"/>
        <rFont val="Calibri"/>
      </rPr>
      <t xml:space="preserve">
</t>
    </r>
    <r>
      <rPr>
        <sz val="11"/>
        <color rgb="FF000000"/>
        <rFont val="Calibri"/>
      </rPr>
      <t>-w /var/log/faillock -p wa -k logins</t>
    </r>
    <r>
      <rPr>
        <sz val="11"/>
        <color rgb="FF000000"/>
        <rFont val="Calibri"/>
      </rPr>
      <t xml:space="preserve">
</t>
    </r>
    <r>
      <rPr>
        <sz val="11"/>
        <color rgb="FF000000"/>
        <rFont val="Calibri"/>
      </rPr>
      <t>If the commands do not return a line, or the lines are commented out, this is a finding.</t>
    </r>
  </si>
  <si>
    <t>V-279563</t>
  </si>
  <si>
    <r>
      <rPr>
        <sz val="11"/>
        <rFont val="Calibri"/>
      </rPr>
      <t>Nutanix OS must generate audit records for all account creations, modifications, disabling, and termination events.</t>
    </r>
  </si>
  <si>
    <r>
      <rPr>
        <sz val="11"/>
        <color rgb="FF000000"/>
        <rFont val="Calibri"/>
      </rPr>
      <t>Verify Nutanix OS generates audit records for all account creation, modifications, disabling and terminations using the following command.</t>
    </r>
    <r>
      <rPr>
        <sz val="11"/>
        <color rgb="FF000000"/>
        <rFont val="Calibri"/>
      </rPr>
      <t xml:space="preserve">
</t>
    </r>
    <r>
      <rPr>
        <sz val="11"/>
        <color rgb="FF000000"/>
        <rFont val="Calibri"/>
      </rPr>
      <t>$ sudo grep /etc/passwd /etc/audit/audit.rules</t>
    </r>
    <r>
      <rPr>
        <sz val="11"/>
        <color rgb="FF000000"/>
        <rFont val="Calibri"/>
      </rPr>
      <t xml:space="preserve">
</t>
    </r>
    <r>
      <rPr>
        <sz val="11"/>
        <color rgb="FF000000"/>
        <rFont val="Calibri"/>
      </rPr>
      <t>-w /etc/passwd -p wa -k audit_account_changes</t>
    </r>
    <r>
      <rPr>
        <sz val="11"/>
        <color rgb="FF000000"/>
        <rFont val="Calibri"/>
      </rPr>
      <t xml:space="preserve">
</t>
    </r>
    <r>
      <rPr>
        <sz val="11"/>
        <color rgb="FF000000"/>
        <rFont val="Calibri"/>
      </rPr>
      <t>If the command does not return a line, or the line is commented out, this is a finding.</t>
    </r>
  </si>
  <si>
    <t>V-279564</t>
  </si>
  <si>
    <r>
      <rPr>
        <sz val="11"/>
        <rFont val="Calibri"/>
      </rPr>
      <t>Nutanix OS must generate audit records for all kernel module load, unload, and restart actions, and also for all program initiations.</t>
    </r>
  </si>
  <si>
    <r>
      <rPr>
        <sz val="11"/>
        <color rgb="FF000000"/>
        <rFont val="Calibri"/>
      </rPr>
      <t>1. Verify Nutanix OS generates audit records for all kernel module load, unload, restart actions, and initiations using the following commands.</t>
    </r>
    <r>
      <rPr>
        <sz val="11"/>
        <color rgb="FF000000"/>
        <rFont val="Calibri"/>
      </rPr>
      <t xml:space="preserve">
</t>
    </r>
    <r>
      <rPr>
        <sz val="11"/>
        <color rgb="FF000000"/>
        <rFont val="Calibri"/>
      </rPr>
      <t>$ sudo grep -iw create_module /etc/audit/audit.rules</t>
    </r>
    <r>
      <rPr>
        <sz val="11"/>
        <color rgb="FF000000"/>
        <rFont val="Calibri"/>
      </rPr>
      <t xml:space="preserve">
</t>
    </r>
    <r>
      <rPr>
        <sz val="11"/>
        <color rgb="FF000000"/>
        <rFont val="Calibri"/>
      </rPr>
      <t>-a always,exit -F arch=b32 -S create_module -k module-change</t>
    </r>
    <r>
      <rPr>
        <sz val="11"/>
        <color rgb="FF000000"/>
        <rFont val="Calibri"/>
      </rPr>
      <t xml:space="preserve">
</t>
    </r>
    <r>
      <rPr>
        <sz val="11"/>
        <color rgb="FF000000"/>
        <rFont val="Calibri"/>
      </rPr>
      <t>-a always,exit -F arch=b64 -S create_module -k module-change</t>
    </r>
    <r>
      <rPr>
        <sz val="11"/>
        <color rgb="FF000000"/>
        <rFont val="Calibri"/>
      </rPr>
      <t xml:space="preserve">
</t>
    </r>
    <r>
      <rPr>
        <sz val="11"/>
        <color rgb="FF000000"/>
        <rFont val="Calibri"/>
      </rPr>
      <t xml:space="preserve">$ sudo grep -iw init_module /etc/audit/audit.rules </t>
    </r>
    <r>
      <rPr>
        <sz val="11"/>
        <color rgb="FF000000"/>
        <rFont val="Calibri"/>
      </rPr>
      <t xml:space="preserve">
</t>
    </r>
    <r>
      <rPr>
        <sz val="11"/>
        <color rgb="FF000000"/>
        <rFont val="Calibri"/>
      </rPr>
      <t>-a always,exit -F arch=b64 -S init_module -S delete_module -k modules</t>
    </r>
    <r>
      <rPr>
        <sz val="11"/>
        <color rgb="FF000000"/>
        <rFont val="Calibri"/>
      </rPr>
      <t xml:space="preserve">
</t>
    </r>
    <r>
      <rPr>
        <sz val="11"/>
        <color rgb="FF000000"/>
        <rFont val="Calibri"/>
      </rPr>
      <t>-a always,exit -F arch=b32 -S init_module -S delete_module -k modules</t>
    </r>
    <r>
      <rPr>
        <sz val="11"/>
        <color rgb="FF000000"/>
        <rFont val="Calibri"/>
      </rPr>
      <t xml:space="preserve">
</t>
    </r>
    <r>
      <rPr>
        <sz val="11"/>
        <color rgb="FF000000"/>
        <rFont val="Calibri"/>
      </rPr>
      <t>$ sudo grep -iw finit_module /etc/audit/audit.rules</t>
    </r>
    <r>
      <rPr>
        <sz val="11"/>
        <color rgb="FF000000"/>
        <rFont val="Calibri"/>
      </rPr>
      <t xml:space="preserve">
</t>
    </r>
    <r>
      <rPr>
        <sz val="11"/>
        <color rgb="FF000000"/>
        <rFont val="Calibri"/>
      </rPr>
      <t>-a always,exit -F arch=b32 -S finit_module -k module-change</t>
    </r>
    <r>
      <rPr>
        <sz val="11"/>
        <color rgb="FF000000"/>
        <rFont val="Calibri"/>
      </rPr>
      <t xml:space="preserve">
</t>
    </r>
    <r>
      <rPr>
        <sz val="11"/>
        <color rgb="FF000000"/>
        <rFont val="Calibri"/>
      </rPr>
      <t>-a always,exit -F arch=b64 -S finit_module -k module-change</t>
    </r>
    <r>
      <rPr>
        <sz val="11"/>
        <color rgb="FF000000"/>
        <rFont val="Calibri"/>
      </rPr>
      <t xml:space="preserve">
</t>
    </r>
    <r>
      <rPr>
        <sz val="11"/>
        <color rgb="FF000000"/>
        <rFont val="Calibri"/>
      </rPr>
      <t>$ sudo grep -iw delete_module /etc/audit/audit.rules</t>
    </r>
    <r>
      <rPr>
        <sz val="11"/>
        <color rgb="FF000000"/>
        <rFont val="Calibri"/>
      </rPr>
      <t xml:space="preserve">
</t>
    </r>
    <r>
      <rPr>
        <sz val="11"/>
        <color rgb="FF000000"/>
        <rFont val="Calibri"/>
      </rPr>
      <t>-a always,exit -F arch=b64 -S init_module -S delete_module -k modules</t>
    </r>
    <r>
      <rPr>
        <sz val="11"/>
        <color rgb="FF000000"/>
        <rFont val="Calibri"/>
      </rPr>
      <t xml:space="preserve">
</t>
    </r>
    <r>
      <rPr>
        <sz val="11"/>
        <color rgb="FF000000"/>
        <rFont val="Calibri"/>
      </rPr>
      <t>-a always,exit -F arch=b32 -S init_module -S delete_module -k modules</t>
    </r>
    <r>
      <rPr>
        <sz val="11"/>
        <color rgb="FF000000"/>
        <rFont val="Calibri"/>
      </rPr>
      <t xml:space="preserve">
</t>
    </r>
    <r>
      <rPr>
        <sz val="11"/>
        <color rgb="FF000000"/>
        <rFont val="Calibri"/>
      </rPr>
      <t>If both the "b32" and "b64" audit rules are not defined for the module(s) listed syscall, this is a finding.</t>
    </r>
    <r>
      <rPr>
        <sz val="11"/>
        <color rgb="FF000000"/>
        <rFont val="Calibri"/>
      </rPr>
      <t xml:space="preserve">
</t>
    </r>
    <r>
      <rPr>
        <sz val="11"/>
        <color rgb="FF000000"/>
        <rFont val="Calibri"/>
      </rPr>
      <t>2. Run the command:</t>
    </r>
    <r>
      <rPr>
        <sz val="11"/>
        <color rgb="FF000000"/>
        <rFont val="Calibri"/>
      </rPr>
      <t xml:space="preserve">
</t>
    </r>
    <r>
      <rPr>
        <sz val="11"/>
        <color rgb="FF000000"/>
        <rFont val="Calibri"/>
      </rPr>
      <t>$ sudo grep -iw kmod /etc/audit/audit.rules</t>
    </r>
    <r>
      <rPr>
        <sz val="11"/>
        <color rgb="FF000000"/>
        <rFont val="Calibri"/>
      </rPr>
      <t xml:space="preserve">
</t>
    </r>
    <r>
      <rPr>
        <sz val="11"/>
        <color rgb="FF000000"/>
        <rFont val="Calibri"/>
      </rPr>
      <t>-w /usr/bin/kmod -p x -F auid!=unset -k module-change</t>
    </r>
    <r>
      <rPr>
        <sz val="11"/>
        <color rgb="FF000000"/>
        <rFont val="Calibri"/>
      </rPr>
      <t xml:space="preserve">
</t>
    </r>
    <r>
      <rPr>
        <sz val="11"/>
        <color rgb="FF000000"/>
        <rFont val="Calibri"/>
      </rPr>
      <t>If the command does not return any output, this is a finding.</t>
    </r>
  </si>
  <si>
    <t>V-279565</t>
  </si>
  <si>
    <r>
      <rPr>
        <sz val="11"/>
        <rFont val="Calibri"/>
      </rPr>
      <t>Nutanix OS must have the audit.x86_64 package installed.</t>
    </r>
  </si>
  <si>
    <r>
      <rPr>
        <sz val="11"/>
        <color rgb="FF000000"/>
        <rFont val="Calibri"/>
      </rPr>
      <t xml:space="preserve">1. For AOS, Files, and Prism Central, this setting is configured by default to have ownership and permission levels set correctly to meet this requirement. If these are found to be out of compliance, some corruption has taken place and the OS must be rebuilt. </t>
    </r>
    <r>
      <rPr>
        <sz val="11"/>
        <color rgb="FF000000"/>
        <rFont val="Calibri"/>
      </rPr>
      <t xml:space="preserve">
</t>
    </r>
    <r>
      <rPr>
        <sz val="11"/>
        <color rgb="FF000000"/>
        <rFont val="Calibri"/>
      </rPr>
      <t>2. For AHV, configure the audit service to be active and start automatically with the system at startup. The audit service is protected and restricted to allow access or modifications only from the root account.</t>
    </r>
    <r>
      <rPr>
        <sz val="11"/>
        <color rgb="FF000000"/>
        <rFont val="Calibri"/>
      </rPr>
      <t xml:space="preserve">
</t>
    </r>
    <r>
      <rPr>
        <sz val="11"/>
        <color rgb="FF000000"/>
        <rFont val="Calibri"/>
      </rPr>
      <t>$ sudo su -</t>
    </r>
    <r>
      <rPr>
        <sz val="11"/>
        <color rgb="FF000000"/>
        <rFont val="Calibri"/>
      </rPr>
      <t xml:space="preserve">
</t>
    </r>
    <r>
      <rPr>
        <sz val="11"/>
        <color rgb="FF000000"/>
        <rFont val="Calibri"/>
      </rPr>
      <t># systemctl start auditd.service</t>
    </r>
  </si>
  <si>
    <r>
      <rPr>
        <sz val="11"/>
        <color rgb="FF000000"/>
        <rFont val="Calibri"/>
      </rPr>
      <t>If auditing is enabled late in the start-up process, the actions of some start-up processes may not be audited. Some audit systems also maintain state information only available if auditing is enabled before a given process is created.</t>
    </r>
    <r>
      <rPr>
        <sz val="11"/>
        <color rgb="FF000000"/>
        <rFont val="Calibri"/>
      </rPr>
      <t xml:space="preserve">
</t>
    </r>
    <r>
      <rPr>
        <sz val="11"/>
        <color rgb="FF000000"/>
        <rFont val="Calibri"/>
      </rPr>
      <t>Satisfies: SRG-OS-000254-GPOS-00095, SRG-OS-000255-GPOS-00096, SRG-OS-000051-GPOS-00024, SRG-OS-000054-GPOS-00025, SRG-OS-000122-GPOS-00063, SRG-OS-000358-GPOS-00145, SRG-OS-000446-GPOS-00200, SRG-OS-000447-GPOS-00201, SRG-OS-000348-GPOS-00136, SRG-OS-000349-GPOS-00137, SRG-OS-000350-GPOS-00138, SRG-OS-000351-GPOS-00139, SRG-OS-000352-GPOS-00140, SRG-OS-000353-GPOS-00141, SRG-OS-000354-GPOS-00142, SRG-OS-000358-GPOS-00145, SRG-OS-000365-GPOS-00152</t>
    </r>
  </si>
  <si>
    <r>
      <rPr>
        <sz val="11"/>
        <color rgb="FF000000"/>
        <rFont val="Calibri"/>
      </rPr>
      <t xml:space="preserve">1. Verify Nutanix OS is configured with the ausearch tool using the following command. The ausearch tool is a feature of the audit rpm. </t>
    </r>
    <r>
      <rPr>
        <sz val="11"/>
        <color rgb="FF000000"/>
        <rFont val="Calibri"/>
      </rPr>
      <t xml:space="preserve">
</t>
    </r>
    <r>
      <rPr>
        <sz val="11"/>
        <color rgb="FF000000"/>
        <rFont val="Calibri"/>
      </rPr>
      <t>$ sudo yum list installed audit</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audit.x86_64</t>
    </r>
    <r>
      <rPr>
        <sz val="11"/>
        <color rgb="FF000000"/>
        <rFont val="Calibri"/>
      </rPr>
      <t xml:space="preserve">
</t>
    </r>
    <r>
      <rPr>
        <sz val="11"/>
        <color rgb="FF000000"/>
        <rFont val="Calibri"/>
      </rPr>
      <t>2. Verify the package has not been removed using the following command.</t>
    </r>
    <r>
      <rPr>
        <sz val="11"/>
        <color rgb="FF000000"/>
        <rFont val="Calibri"/>
      </rPr>
      <t xml:space="preserve">
</t>
    </r>
    <r>
      <rPr>
        <sz val="11"/>
        <color rgb="FF000000"/>
        <rFont val="Calibri"/>
      </rPr>
      <t>$ sudo yum list installed audit</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audit.x86_64</t>
    </r>
    <r>
      <rPr>
        <sz val="11"/>
        <color rgb="FF000000"/>
        <rFont val="Calibri"/>
      </rPr>
      <t xml:space="preserve">
</t>
    </r>
    <r>
      <rPr>
        <sz val="11"/>
        <color rgb="FF000000"/>
        <rFont val="Calibri"/>
      </rPr>
      <t>3. Verify the package has not been disabled using the following command.</t>
    </r>
    <r>
      <rPr>
        <sz val="11"/>
        <color rgb="FF000000"/>
        <rFont val="Calibri"/>
      </rPr>
      <t xml:space="preserve">
</t>
    </r>
    <r>
      <rPr>
        <sz val="11"/>
        <color rgb="FF000000"/>
        <rFont val="Calibri"/>
      </rPr>
      <t>$ sudo systemctl status auditd.service</t>
    </r>
    <r>
      <rPr>
        <sz val="11"/>
        <color rgb="FF000000"/>
        <rFont val="Calibri"/>
      </rPr>
      <t xml:space="preserve">
</t>
    </r>
    <r>
      <rPr>
        <sz val="11"/>
        <color rgb="FF000000"/>
        <rFont val="Calibri"/>
      </rPr>
      <t>auditd.service - Security Auditing Service</t>
    </r>
    <r>
      <rPr>
        <sz val="11"/>
        <color rgb="FF000000"/>
        <rFont val="Calibri"/>
      </rPr>
      <t xml:space="preserve">
</t>
    </r>
    <r>
      <rPr>
        <sz val="11"/>
        <color rgb="FF000000"/>
        <rFont val="Calibri"/>
      </rPr>
      <t>Loaded: loaded (/usr/lib/systemd/system/auditd.service; enabled; vendor preset: enabled)</t>
    </r>
    <r>
      <rPr>
        <sz val="11"/>
        <color rgb="FF000000"/>
        <rFont val="Calibri"/>
      </rPr>
      <t xml:space="preserve">
</t>
    </r>
    <r>
      <rPr>
        <sz val="11"/>
        <color rgb="FF000000"/>
        <rFont val="Calibri"/>
      </rPr>
      <t>Active: active (running) since Fri 2024-10-11 03:16:33 UTC; 21h ago</t>
    </r>
    <r>
      <rPr>
        <sz val="11"/>
        <color rgb="FF000000"/>
        <rFont val="Calibri"/>
      </rPr>
      <t xml:space="preserve">
</t>
    </r>
    <r>
      <rPr>
        <sz val="11"/>
        <color rgb="FF000000"/>
        <rFont val="Calibri"/>
      </rPr>
      <t>If audit.x86_64 is not installed or is not active, this is a finding.</t>
    </r>
  </si>
  <si>
    <t>V-279566</t>
  </si>
  <si>
    <r>
      <rPr>
        <sz val="11"/>
        <rFont val="Calibri"/>
      </rPr>
      <t>Nutanix OS must allocate audit record storage capacity to store at least one week</t>
    </r>
    <r>
      <rPr>
        <sz val="11"/>
        <color rgb="FF000000"/>
        <rFont val="Calibri"/>
      </rPr>
      <t>'</t>
    </r>
    <r>
      <rPr>
        <sz val="11"/>
        <color rgb="FF000000"/>
        <rFont val="Calibri"/>
      </rPr>
      <t>s worth of audit records, when audit records are not immediately sent to a central audit record storage facility.</t>
    </r>
  </si>
  <si>
    <r>
      <rPr>
        <sz val="11"/>
        <color rgb="FF000000"/>
        <rFont val="Calibri"/>
      </rPr>
      <t>To ensure operating systems have a sufficient storage capacity in which to write the audit logs, operating systems must be able to allocate audit record storage capacity.</t>
    </r>
    <r>
      <rPr>
        <sz val="11"/>
        <color rgb="FF000000"/>
        <rFont val="Calibri"/>
      </rPr>
      <t xml:space="preserve">
</t>
    </r>
    <r>
      <rPr>
        <sz val="11"/>
        <color rgb="FF000000"/>
        <rFont val="Calibri"/>
      </rPr>
      <t>The task of allocating audit record storage capacity is usually performed during initial installation of the operating system.</t>
    </r>
  </si>
  <si>
    <r>
      <rPr>
        <sz val="11"/>
        <color rgb="FF000000"/>
        <rFont val="Calibri"/>
      </rPr>
      <t>Verify Nutanix OS preconfigures storage for one week's worth of audit records when audit records are not immediately sent to a central audit record facility using the following command.</t>
    </r>
    <r>
      <rPr>
        <sz val="11"/>
        <color rgb="FF000000"/>
        <rFont val="Calibri"/>
      </rPr>
      <t xml:space="preserve">
</t>
    </r>
    <r>
      <rPr>
        <sz val="11"/>
        <color rgb="FF000000"/>
        <rFont val="Calibri"/>
      </rPr>
      <t>$ sudo cat /boot/grub/grub.conf | grep audit_backlog_limit</t>
    </r>
    <r>
      <rPr>
        <sz val="11"/>
        <color rgb="FF000000"/>
        <rFont val="Calibri"/>
      </rPr>
      <t xml:space="preserve">
</t>
    </r>
    <r>
      <rPr>
        <sz val="11"/>
        <color rgb="FF000000"/>
        <rFont val="Calibri"/>
      </rPr>
      <t>audit_backlog_limit=8192</t>
    </r>
    <r>
      <rPr>
        <sz val="11"/>
        <color rgb="FF000000"/>
        <rFont val="Calibri"/>
      </rPr>
      <t xml:space="preserve">
</t>
    </r>
    <r>
      <rPr>
        <sz val="11"/>
        <color rgb="FF000000"/>
        <rFont val="Calibri"/>
      </rPr>
      <t>If the "audit_backlog_limit" entry does not equal "8192", is missing, or the line is commented out, this is a finding.</t>
    </r>
  </si>
  <si>
    <t>V-279567</t>
  </si>
  <si>
    <r>
      <rPr>
        <sz val="11"/>
        <rFont val="Calibri"/>
      </rPr>
      <t>Nutanix OS must be configured to send audit records to a site-specific remote syslog server.</t>
    </r>
  </si>
  <si>
    <r>
      <rPr>
        <sz val="11"/>
        <color rgb="FF000000"/>
        <rFont val="Calibri"/>
      </rPr>
      <t>1. Configure the OS to off-load audit records to a site-specific syslog server by running the following command.</t>
    </r>
    <r>
      <rPr>
        <sz val="11"/>
        <color rgb="FF000000"/>
        <rFont val="Calibri"/>
      </rPr>
      <t xml:space="preserve">
</t>
    </r>
    <r>
      <rPr>
        <sz val="11"/>
        <color rgb="FF000000"/>
        <rFont val="Calibri"/>
      </rPr>
      <t>ncli rsyslog-config add-server name=[alias_of_central_host] ip-address=[IP_of_central_host] port=[port_of_central_host] network-protocol=tcp|udp|relp relp-enabled=yes|no; ncli rsyslog-config add-module module-name=syslog_module level=info server-name=[alias_of_central_host]</t>
    </r>
    <r>
      <rPr>
        <sz val="11"/>
        <color rgb="FF000000"/>
        <rFont val="Calibri"/>
      </rPr>
      <t xml:space="preserve">
</t>
    </r>
    <r>
      <rPr>
        <sz val="11"/>
        <color rgb="FF000000"/>
        <rFont val="Calibri"/>
      </rPr>
      <t>2. Configure the remote syslog server to perform the following:</t>
    </r>
    <r>
      <rPr>
        <sz val="11"/>
        <color rgb="FF000000"/>
        <rFont val="Calibri"/>
      </rPr>
      <t xml:space="preserve">
</t>
    </r>
    <r>
      <rPr>
        <sz val="11"/>
        <color rgb="FF000000"/>
        <rFont val="Calibri"/>
      </rPr>
      <t>- Notify designated personnel if baseline configurations are changed in an unauthorized manner.</t>
    </r>
    <r>
      <rPr>
        <sz val="11"/>
        <color rgb="FF000000"/>
        <rFont val="Calibri"/>
      </rPr>
      <t xml:space="preserve">
</t>
    </r>
    <r>
      <rPr>
        <sz val="11"/>
        <color rgb="FF000000"/>
        <rFont val="Calibri"/>
      </rPr>
      <t>- Notify the system administrator (SA) and information system security officer (ISSO) (at a minimum) when allocated audit record storage volume reaches 75 percent of the repository maximum audit record storage capacity.</t>
    </r>
    <r>
      <rPr>
        <sz val="11"/>
        <color rgb="FF000000"/>
        <rFont val="Calibri"/>
      </rPr>
      <t xml:space="preserve">
</t>
    </r>
    <r>
      <rPr>
        <sz val="11"/>
        <color rgb="FF000000"/>
        <rFont val="Calibri"/>
      </rPr>
      <t>- Notify designated personnel if baseline configurations are changed in an unauthorized manner.</t>
    </r>
    <r>
      <rPr>
        <sz val="11"/>
        <color rgb="FF000000"/>
        <rFont val="Calibri"/>
      </rPr>
      <t xml:space="preserve">
</t>
    </r>
    <r>
      <rPr>
        <sz val="11"/>
        <color rgb="FF000000"/>
        <rFont val="Calibri"/>
      </rPr>
      <t>- Notify system administrators and ISSOs when accounts are created.</t>
    </r>
    <r>
      <rPr>
        <sz val="11"/>
        <color rgb="FF000000"/>
        <rFont val="Calibri"/>
      </rPr>
      <t xml:space="preserve">
</t>
    </r>
    <r>
      <rPr>
        <sz val="11"/>
        <color rgb="FF000000"/>
        <rFont val="Calibri"/>
      </rPr>
      <t>- Notify system administrators and ISSOs when accounts are modified.</t>
    </r>
    <r>
      <rPr>
        <sz val="11"/>
        <color rgb="FF000000"/>
        <rFont val="Calibri"/>
      </rPr>
      <t xml:space="preserve">
</t>
    </r>
    <r>
      <rPr>
        <sz val="11"/>
        <color rgb="FF000000"/>
        <rFont val="Calibri"/>
      </rPr>
      <t>- Notify system administrators and ISSOs when accounts are removed.</t>
    </r>
    <r>
      <rPr>
        <sz val="11"/>
        <color rgb="FF000000"/>
        <rFont val="Calibri"/>
      </rPr>
      <t xml:space="preserve">
</t>
    </r>
    <r>
      <rPr>
        <sz val="11"/>
        <color rgb="FF000000"/>
        <rFont val="Calibri"/>
      </rPr>
      <t>- Notify system administrators and ISSOs when accounts are disabled.</t>
    </r>
    <r>
      <rPr>
        <sz val="11"/>
        <color rgb="FF000000"/>
        <rFont val="Calibri"/>
      </rPr>
      <t xml:space="preserve">
</t>
    </r>
    <r>
      <rPr>
        <sz val="11"/>
        <color rgb="FF000000"/>
        <rFont val="Calibri"/>
      </rPr>
      <t>- Notify SAs and ISSOs of account enabling actions.</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</si>
  <si>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Satisfies: SRG-OS-000342-GPOS-00133, SRG-OS-000479-GPOS-00224</t>
    </r>
  </si>
  <si>
    <r>
      <rPr>
        <sz val="11"/>
        <color rgb="FF000000"/>
        <rFont val="Calibri"/>
      </rPr>
      <t>Verify there are lines in the "/etc/rsyslog.d/rsyslog-nutanix.conf" files that contain the "@" or "@@" symbol(s) and also lines with the correct symbol(s) to send output a remote log.</t>
    </r>
    <r>
      <rPr>
        <sz val="11"/>
        <color rgb="FF000000"/>
        <rFont val="Calibri"/>
      </rPr>
      <t xml:space="preserve">
</t>
    </r>
    <r>
      <rPr>
        <sz val="11"/>
        <color rgb="FF000000"/>
        <rFont val="Calibri"/>
      </rPr>
      <t>$ sudo grep @ /etc/rsyslog.d/rsyslog-nutanix.conf</t>
    </r>
    <r>
      <rPr>
        <sz val="11"/>
        <color rgb="FF000000"/>
        <rFont val="Calibri"/>
      </rPr>
      <t xml:space="preserve">
</t>
    </r>
    <r>
      <rPr>
        <sz val="11"/>
        <color rgb="FF000000"/>
        <rFont val="Calibri"/>
      </rPr>
      <t>local0.*; @remote-log-host:514</t>
    </r>
    <r>
      <rPr>
        <sz val="11"/>
        <color rgb="FF000000"/>
        <rFont val="Calibri"/>
      </rPr>
      <t xml:space="preserve">
</t>
    </r>
    <r>
      <rPr>
        <sz val="11"/>
        <color rgb="FF000000"/>
        <rFont val="Calibri"/>
      </rPr>
      <t>If the lines are commented out or there is no evidence that the audit logs are being sent to another system, this is a finding.</t>
    </r>
  </si>
  <si>
    <t>V-279568</t>
  </si>
  <si>
    <r>
      <rPr>
        <sz val="11"/>
        <rFont val="Calibri"/>
      </rPr>
      <t>Nutanix OS must immediately notify the system administrator (SA) and information system security officer (ISSO) (at a minimum) when allocated audit record storage volume reaches 75 percent of the repository maximum audit record storage capacity.</t>
    </r>
  </si>
  <si>
    <r>
      <rPr>
        <sz val="11"/>
        <color rgb="FF000000"/>
        <rFont val="Calibri"/>
      </rPr>
      <t>If security personnel are not notified immediately when storage volume reaches 75 percent usage, they are unable to plan for audit record storage capacity expansion.</t>
    </r>
  </si>
  <si>
    <r>
      <rPr>
        <sz val="11"/>
        <color rgb="FF000000"/>
        <rFont val="Calibri"/>
      </rPr>
      <t>1. Verify Nutanix OS is configured to act when allocated audit record storage volume reaches 75 percent utilization using the following command.</t>
    </r>
    <r>
      <rPr>
        <sz val="11"/>
        <color rgb="FF000000"/>
        <rFont val="Calibri"/>
      </rPr>
      <t xml:space="preserve">
</t>
    </r>
    <r>
      <rPr>
        <sz val="11"/>
        <color rgb="FF000000"/>
        <rFont val="Calibri"/>
      </rPr>
      <t>$ sudo grep -w space_left /etc/audit/auditd.conf</t>
    </r>
    <r>
      <rPr>
        <sz val="11"/>
        <color rgb="FF000000"/>
        <rFont val="Calibri"/>
      </rPr>
      <t xml:space="preserve">
</t>
    </r>
    <r>
      <rPr>
        <sz val="11"/>
        <color rgb="FF000000"/>
        <rFont val="Calibri"/>
      </rPr>
      <t>space_left = 25%</t>
    </r>
    <r>
      <rPr>
        <sz val="11"/>
        <color rgb="FF000000"/>
        <rFont val="Calibri"/>
      </rPr>
      <t xml:space="preserve">
</t>
    </r>
    <r>
      <rPr>
        <sz val="11"/>
        <color rgb="FF000000"/>
        <rFont val="Calibri"/>
      </rPr>
      <t>If the value of the "space_left" keyword is not set to "25%", or is commented out, this is a finding.</t>
    </r>
    <r>
      <rPr>
        <sz val="11"/>
        <color rgb="FF000000"/>
        <rFont val="Calibri"/>
      </rPr>
      <t xml:space="preserve">
</t>
    </r>
    <r>
      <rPr>
        <sz val="11"/>
        <color rgb="FF000000"/>
        <rFont val="Calibri"/>
      </rPr>
      <t xml:space="preserve">2. Run the following command. </t>
    </r>
    <r>
      <rPr>
        <sz val="11"/>
        <color rgb="FF000000"/>
        <rFont val="Calibri"/>
      </rPr>
      <t xml:space="preserve">
</t>
    </r>
    <r>
      <rPr>
        <sz val="11"/>
        <color rgb="FF000000"/>
        <rFont val="Calibri"/>
      </rPr>
      <t>$ sudo grep -w space_left_action /etc/audit/auditd.conf</t>
    </r>
    <r>
      <rPr>
        <sz val="11"/>
        <color rgb="FF000000"/>
        <rFont val="Calibri"/>
      </rPr>
      <t xml:space="preserve">
</t>
    </r>
    <r>
      <rPr>
        <sz val="11"/>
        <color rgb="FF000000"/>
        <rFont val="Calibri"/>
      </rPr>
      <t>space_left_action = SYSLOG</t>
    </r>
    <r>
      <rPr>
        <sz val="11"/>
        <color rgb="FF000000"/>
        <rFont val="Calibri"/>
      </rPr>
      <t xml:space="preserve">
</t>
    </r>
    <r>
      <rPr>
        <sz val="11"/>
        <color rgb="FF000000"/>
        <rFont val="Calibri"/>
      </rPr>
      <t>If the value of the "space_left_action" is not set to "SYSLOG" or is commented out, this is a finding.</t>
    </r>
  </si>
  <si>
    <t>V-279569</t>
  </si>
  <si>
    <r>
      <rPr>
        <sz val="11"/>
        <rFont val="Calibri"/>
      </rPr>
      <t>Nutanix OS must alert the information system security officer (ISSO) and system administrator (SA) (at a minimum) in the event of an audit processing failure.</t>
    </r>
  </si>
  <si>
    <r>
      <rPr>
        <sz val="11"/>
        <color rgb="FF000000"/>
        <rFont val="Calibri"/>
      </rPr>
      <t>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t>
    </r>
    <r>
      <rPr>
        <sz val="11"/>
        <color rgb="FF000000"/>
        <rFont val="Calibri"/>
      </rPr>
      <t xml:space="preserve">
</t>
    </r>
    <r>
      <rPr>
        <sz val="11"/>
        <color rgb="FF000000"/>
        <rFont val="Calibri"/>
      </rPr>
      <t>This requirement applies to each audit data storage repository (i.e., distinct information system component where audit records are stored), the centralized audit storage capacity of organizations (i.e., all audit data storage repositories combined), or both.</t>
    </r>
  </si>
  <si>
    <r>
      <rPr>
        <sz val="11"/>
        <color rgb="FF000000"/>
        <rFont val="Calibri"/>
      </rPr>
      <t>1. Verify Nutanix OS is set to notify the SA and ISSO in the event of an audit processing failure using the following command.</t>
    </r>
    <r>
      <rPr>
        <sz val="11"/>
        <color rgb="FF000000"/>
        <rFont val="Calibri"/>
      </rPr>
      <t xml:space="preserve">
</t>
    </r>
    <r>
      <rPr>
        <sz val="11"/>
        <color rgb="FF000000"/>
        <rFont val="Calibri"/>
      </rPr>
      <t>$ sudo grep action_mail_acct /etc/audit/auditd.conf</t>
    </r>
    <r>
      <rPr>
        <sz val="11"/>
        <color rgb="FF000000"/>
        <rFont val="Calibri"/>
      </rPr>
      <t xml:space="preserve">
</t>
    </r>
    <r>
      <rPr>
        <sz val="11"/>
        <color rgb="FF000000"/>
        <rFont val="Calibri"/>
      </rPr>
      <t>action_mail_acct = root</t>
    </r>
    <r>
      <rPr>
        <sz val="11"/>
        <color rgb="FF000000"/>
        <rFont val="Calibri"/>
      </rPr>
      <t xml:space="preserve">
</t>
    </r>
    <r>
      <rPr>
        <sz val="11"/>
        <color rgb="FF000000"/>
        <rFont val="Calibri"/>
      </rPr>
      <t>If "action_mail_acct" is not set to "root" or the keyword is missing, this is a finding.</t>
    </r>
    <r>
      <rPr>
        <sz val="11"/>
        <color rgb="FF000000"/>
        <rFont val="Calibri"/>
      </rPr>
      <t xml:space="preserve">
</t>
    </r>
    <r>
      <rPr>
        <sz val="11"/>
        <color rgb="FF000000"/>
        <rFont val="Calibri"/>
      </rPr>
      <t>2. Verify Nutanix OS is set to notify administrators in the event of an auditing processing failure using the following command.</t>
    </r>
    <r>
      <rPr>
        <sz val="11"/>
        <color rgb="FF000000"/>
        <rFont val="Calibri"/>
      </rPr>
      <t xml:space="preserve">
</t>
    </r>
    <r>
      <rPr>
        <sz val="11"/>
        <color rgb="FF000000"/>
        <rFont val="Calibri"/>
      </rPr>
      <t>$ sudo grep -i "postmaster:\s*root$" /etc/aliases</t>
    </r>
    <r>
      <rPr>
        <sz val="11"/>
        <color rgb="FF000000"/>
        <rFont val="Calibri"/>
      </rPr>
      <t xml:space="preserve">
</t>
    </r>
    <r>
      <rPr>
        <sz val="11"/>
        <color rgb="FF000000"/>
        <rFont val="Calibri"/>
      </rPr>
      <t>postmaster: root</t>
    </r>
    <r>
      <rPr>
        <sz val="11"/>
        <color rgb="FF000000"/>
        <rFont val="Calibri"/>
      </rPr>
      <t xml:space="preserve">
</t>
    </r>
    <r>
      <rPr>
        <sz val="11"/>
        <color rgb="FF000000"/>
        <rFont val="Calibri"/>
      </rPr>
      <t>If the command does not return a line, or is commented out, this is a finding.</t>
    </r>
  </si>
  <si>
    <t>V-279570</t>
  </si>
  <si>
    <r>
      <rPr>
        <sz val="11"/>
        <rFont val="Calibri"/>
      </rPr>
      <t>Nutanix AHV must disable network management of the chrony daemon.</t>
    </r>
  </si>
  <si>
    <r>
      <rPr>
        <sz val="11"/>
        <color rgb="FF000000"/>
        <rFont val="Calibri"/>
      </rPr>
      <t>Configure the AHV to disable network management of the chrony daemon by adding or modifying the following line in the "/etc/chrony.conf" file:</t>
    </r>
    <r>
      <rPr>
        <sz val="11"/>
        <color rgb="FF000000"/>
        <rFont val="Calibri"/>
      </rPr>
      <t xml:space="preserve">
</t>
    </r>
    <r>
      <rPr>
        <sz val="11"/>
        <color rgb="FF000000"/>
        <rFont val="Calibri"/>
      </rPr>
      <t>cmdport 0</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</si>
  <si>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can provide a wide variety of functions and services. Some of the functions and services provided may not be necessary to support essential organizational operations (e.g., key missions, functions).</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which cannot be disabled.</t>
    </r>
  </si>
  <si>
    <r>
      <rPr>
        <sz val="11"/>
        <color rgb="FF000000"/>
        <rFont val="Calibri"/>
      </rPr>
      <t>For AOS, Prism Central, or Files, this is not a finding.</t>
    </r>
    <r>
      <rPr>
        <sz val="11"/>
        <color rgb="FF000000"/>
        <rFont val="Calibri"/>
      </rPr>
      <t xml:space="preserve">
</t>
    </r>
    <r>
      <rPr>
        <sz val="11"/>
        <color rgb="FF000000"/>
        <rFont val="Calibri"/>
      </rPr>
      <t>Verify Nutanix AHV disables network management of the chrony daemon using the following command.</t>
    </r>
    <r>
      <rPr>
        <sz val="11"/>
        <color rgb="FF000000"/>
        <rFont val="Calibri"/>
      </rPr>
      <t xml:space="preserve">
</t>
    </r>
    <r>
      <rPr>
        <sz val="11"/>
        <color rgb="FF000000"/>
        <rFont val="Calibri"/>
      </rPr>
      <t>$ sudo grep -w 'cmdport' /etc/chrony.conf</t>
    </r>
    <r>
      <rPr>
        <sz val="11"/>
        <color rgb="FF000000"/>
        <rFont val="Calibri"/>
      </rPr>
      <t xml:space="preserve">
</t>
    </r>
    <r>
      <rPr>
        <sz val="11"/>
        <color rgb="FF000000"/>
        <rFont val="Calibri"/>
      </rPr>
      <t>cmdport 0</t>
    </r>
    <r>
      <rPr>
        <sz val="11"/>
        <color rgb="FF000000"/>
        <rFont val="Calibri"/>
      </rPr>
      <t xml:space="preserve">
</t>
    </r>
    <r>
      <rPr>
        <sz val="11"/>
        <color rgb="FF000000"/>
        <rFont val="Calibri"/>
      </rPr>
      <t>If the "cmdport" option is not set to "0", is commented out, or missing, this is a finding.</t>
    </r>
  </si>
  <si>
    <t>V-279571</t>
  </si>
  <si>
    <r>
      <rPr>
        <sz val="11"/>
        <rFont val="Calibri"/>
      </rPr>
      <t>Nutanix AHV must disable the chrony daemon from acting like a server.</t>
    </r>
  </si>
  <si>
    <r>
      <rPr>
        <sz val="11"/>
        <color rgb="FF000000"/>
        <rFont val="Calibri"/>
      </rPr>
      <t>Configure the operating system to disable the chrony daemon from acting as a server by adding or modifying the following line in the "/etc/chrony.conf" file:</t>
    </r>
    <r>
      <rPr>
        <sz val="11"/>
        <color rgb="FF000000"/>
        <rFont val="Calibri"/>
      </rPr>
      <t xml:space="preserve">
</t>
    </r>
    <r>
      <rPr>
        <sz val="11"/>
        <color rgb="FF000000"/>
        <rFont val="Calibri"/>
      </rPr>
      <t>port 0</t>
    </r>
  </si>
  <si>
    <r>
      <rPr>
        <sz val="11"/>
        <color rgb="FF000000"/>
        <rFont val="Calibri"/>
      </rPr>
      <t>For AOS, Prism Central, or Files, this is not a finding.</t>
    </r>
    <r>
      <rPr>
        <sz val="11"/>
        <color rgb="FF000000"/>
        <rFont val="Calibri"/>
      </rPr>
      <t xml:space="preserve">
</t>
    </r>
    <r>
      <rPr>
        <sz val="11"/>
        <color rgb="FF000000"/>
        <rFont val="Calibri"/>
      </rPr>
      <t>1. Verify Nutanix AHV disables the chrony daemon from acting as a server using the following command.</t>
    </r>
    <r>
      <rPr>
        <sz val="11"/>
        <color rgb="FF000000"/>
        <rFont val="Calibri"/>
      </rPr>
      <t xml:space="preserve">
</t>
    </r>
    <r>
      <rPr>
        <sz val="11"/>
        <color rgb="FF000000"/>
        <rFont val="Calibri"/>
      </rPr>
      <t>$ sudo grep -w 'port' /etc/chrony.conf</t>
    </r>
    <r>
      <rPr>
        <sz val="11"/>
        <color rgb="FF000000"/>
        <rFont val="Calibri"/>
      </rPr>
      <t xml:space="preserve">
</t>
    </r>
    <r>
      <rPr>
        <sz val="11"/>
        <color rgb="FF000000"/>
        <rFont val="Calibri"/>
      </rPr>
      <t>port 0</t>
    </r>
    <r>
      <rPr>
        <sz val="11"/>
        <color rgb="FF000000"/>
        <rFont val="Calibri"/>
      </rPr>
      <t xml:space="preserve">
</t>
    </r>
    <r>
      <rPr>
        <sz val="11"/>
        <color rgb="FF000000"/>
        <rFont val="Calibri"/>
      </rPr>
      <t>If the "port" option is not set to "0", is commented out, or missing, this is a finding.</t>
    </r>
    <r>
      <rPr>
        <sz val="11"/>
        <color rgb="FF000000"/>
        <rFont val="Calibri"/>
      </rPr>
      <t xml:space="preserve">
</t>
    </r>
    <r>
      <rPr>
        <sz val="11"/>
        <color rgb="FF000000"/>
        <rFont val="Calibri"/>
      </rPr>
      <t>2. Verify the OS disables the ability to use the cramfs kernel module. Check if the cramfs kernel module is disabled using the following command.</t>
    </r>
    <r>
      <rPr>
        <sz val="11"/>
        <color rgb="FF000000"/>
        <rFont val="Calibri"/>
      </rPr>
      <t xml:space="preserve">
</t>
    </r>
    <r>
      <rPr>
        <sz val="11"/>
        <color rgb="FF000000"/>
        <rFont val="Calibri"/>
      </rPr>
      <t>$ sudo grep -r cramfs /etc/modprobe.d/* | grep "blacklist"</t>
    </r>
    <r>
      <rPr>
        <sz val="11"/>
        <color rgb="FF000000"/>
        <rFont val="Calibri"/>
      </rPr>
      <t xml:space="preserve">
</t>
    </r>
    <r>
      <rPr>
        <sz val="11"/>
        <color rgb="FF000000"/>
        <rFont val="Calibri"/>
      </rPr>
      <t>blacklist cramfs</t>
    </r>
    <r>
      <rPr>
        <sz val="11"/>
        <color rgb="FF000000"/>
        <rFont val="Calibri"/>
      </rPr>
      <t xml:space="preserve">
</t>
    </r>
    <r>
      <rPr>
        <sz val="11"/>
        <color rgb="FF000000"/>
        <rFont val="Calibri"/>
      </rPr>
      <t>If the command does not return any output or the output is not "blacklist cramfs", and using the cramfs kernel module is not documented with the information system security officer (ISSO) as an operational requirement, this is a finding.</t>
    </r>
  </si>
  <si>
    <t>V-279572</t>
  </si>
  <si>
    <r>
      <rPr>
        <sz val="11"/>
        <rFont val="Calibri"/>
      </rPr>
      <t>Nutanix AHV must disable the use or cramfs kernel module.</t>
    </r>
  </si>
  <si>
    <r>
      <rPr>
        <sz val="11"/>
        <color rgb="FF000000"/>
        <rFont val="Calibri"/>
      </rPr>
      <t>Configure the AOS to disable the ability to use the cramfs kernel module.</t>
    </r>
    <r>
      <rPr>
        <sz val="11"/>
        <color rgb="FF000000"/>
        <rFont val="Calibri"/>
      </rPr>
      <t xml:space="preserve">
</t>
    </r>
    <r>
      <rPr>
        <sz val="11"/>
        <color rgb="FF000000"/>
        <rFont val="Calibri"/>
      </rPr>
      <t>1. Add or update the following lines in the file "/etc/modprobe.d/blacklist.conf":</t>
    </r>
    <r>
      <rPr>
        <sz val="11"/>
        <color rgb="FF000000"/>
        <rFont val="Calibri"/>
      </rPr>
      <t xml:space="preserve">
</t>
    </r>
    <r>
      <rPr>
        <sz val="11"/>
        <color rgb="FF000000"/>
        <rFont val="Calibri"/>
      </rPr>
      <t>install cramfs /bin/false</t>
    </r>
    <r>
      <rPr>
        <sz val="11"/>
        <color rgb="FF000000"/>
        <rFont val="Calibri"/>
      </rPr>
      <t xml:space="preserve">
</t>
    </r>
    <r>
      <rPr>
        <sz val="11"/>
        <color rgb="FF000000"/>
        <rFont val="Calibri"/>
      </rPr>
      <t>blacklist cramfs</t>
    </r>
    <r>
      <rPr>
        <sz val="11"/>
        <color rgb="FF000000"/>
        <rFont val="Calibri"/>
      </rPr>
      <t xml:space="preserve">
</t>
    </r>
    <r>
      <rPr>
        <sz val="11"/>
        <color rgb="FF000000"/>
        <rFont val="Calibri"/>
      </rPr>
      <t>2. Reboot the system for the settings to take effect.</t>
    </r>
  </si>
  <si>
    <r>
      <rPr>
        <sz val="11"/>
        <color rgb="FF000000"/>
        <rFont val="Calibri"/>
      </rPr>
      <t>For AOS, Prism Central, or Files, this is not a finding.</t>
    </r>
    <r>
      <rPr>
        <sz val="11"/>
        <color rgb="FF000000"/>
        <rFont val="Calibri"/>
      </rPr>
      <t xml:space="preserve">
</t>
    </r>
    <r>
      <rPr>
        <sz val="11"/>
        <color rgb="FF000000"/>
        <rFont val="Calibri"/>
      </rPr>
      <t>1. Verify Nutanix AHV disables the ability to load the cramfs kernel module using the following command.</t>
    </r>
    <r>
      <rPr>
        <sz val="11"/>
        <color rgb="FF000000"/>
        <rFont val="Calibri"/>
      </rPr>
      <t xml:space="preserve">
</t>
    </r>
    <r>
      <rPr>
        <sz val="11"/>
        <color rgb="FF000000"/>
        <rFont val="Calibri"/>
      </rPr>
      <t>$ sudo grep -r cramfs /etc/modprobe.d/* | grep "/bin/false"</t>
    </r>
    <r>
      <rPr>
        <sz val="11"/>
        <color rgb="FF000000"/>
        <rFont val="Calibri"/>
      </rPr>
      <t xml:space="preserve">
</t>
    </r>
    <r>
      <rPr>
        <sz val="11"/>
        <color rgb="FF000000"/>
        <rFont val="Calibri"/>
      </rPr>
      <t>install cramfs /bin/false</t>
    </r>
    <r>
      <rPr>
        <sz val="11"/>
        <color rgb="FF000000"/>
        <rFont val="Calibri"/>
      </rPr>
      <t xml:space="preserve">
</t>
    </r>
    <r>
      <rPr>
        <sz val="11"/>
        <color rgb="FF000000"/>
        <rFont val="Calibri"/>
      </rPr>
      <t>If the command does not return any output, or the line is commented out, and using the cramfs protocol is not documented with the information system security officer (ISSO) as an operational requirement, this is a finding.</t>
    </r>
    <r>
      <rPr>
        <sz val="11"/>
        <color rgb="FF000000"/>
        <rFont val="Calibri"/>
      </rPr>
      <t xml:space="preserve">
</t>
    </r>
    <r>
      <rPr>
        <sz val="11"/>
        <color rgb="FF000000"/>
        <rFont val="Calibri"/>
      </rPr>
      <t>2. Verify the operating system disables the ability to use the cramfs kernel module. Check if the cramfs kernel module is disabled using the following command.</t>
    </r>
    <r>
      <rPr>
        <sz val="11"/>
        <color rgb="FF000000"/>
        <rFont val="Calibri"/>
      </rPr>
      <t xml:space="preserve">
</t>
    </r>
    <r>
      <rPr>
        <sz val="11"/>
        <color rgb="FF000000"/>
        <rFont val="Calibri"/>
      </rPr>
      <t>$ sudo grep -r cramfs /etc/modprobe.d/* | grep "blacklist"</t>
    </r>
    <r>
      <rPr>
        <sz val="11"/>
        <color rgb="FF000000"/>
        <rFont val="Calibri"/>
      </rPr>
      <t xml:space="preserve">
</t>
    </r>
    <r>
      <rPr>
        <sz val="11"/>
        <color rgb="FF000000"/>
        <rFont val="Calibri"/>
      </rPr>
      <t>blacklist cramfs</t>
    </r>
    <r>
      <rPr>
        <sz val="11"/>
        <color rgb="FF000000"/>
        <rFont val="Calibri"/>
      </rPr>
      <t xml:space="preserve">
</t>
    </r>
    <r>
      <rPr>
        <sz val="11"/>
        <color rgb="FF000000"/>
        <rFont val="Calibri"/>
      </rPr>
      <t>If the command does not return any output or the output is not "blacklist cramfs", and using the cramfs kernel module is not documented with the ISSO as an operational requirement, this is a finding.</t>
    </r>
  </si>
  <si>
    <t>V-279573</t>
  </si>
  <si>
    <r>
      <rPr>
        <sz val="11"/>
        <rFont val="Calibri"/>
      </rPr>
      <t>Nutanix OS must configure redundant United States Naval Observatory (USNO) time servers, or a time server designated for the appropriate DOD network (NIPRNet/SIPRNet), and/or the Global Positioning System (GPS).</t>
    </r>
  </si>
  <si>
    <r>
      <rPr>
        <sz val="11"/>
        <color rgb="FF000000"/>
        <rFont val="Calibri"/>
      </rPr>
      <t>Run the following command to add a list of DOD-approved NTP servers.</t>
    </r>
    <r>
      <rPr>
        <sz val="11"/>
        <color rgb="FF000000"/>
        <rFont val="Calibri"/>
      </rPr>
      <t xml:space="preserve">
</t>
    </r>
    <r>
      <rPr>
        <sz val="11"/>
        <color rgb="FF000000"/>
        <rFont val="Calibri"/>
      </rPr>
      <t>$ ncli cluster add-to-ntp-servers servers=IP_1,IP_2,IP_3</t>
    </r>
  </si>
  <si>
    <r>
      <rPr>
        <sz val="11"/>
        <color rgb="FF000000"/>
        <rFont val="Calibri"/>
      </rPr>
      <t>Nutanix OS must compare internal information system clocks at least every 24 hours with a server synchronized to one of the redundant USNO time servers, or a time server designated for the appropriate DOD network (NIPRNet/SIPRNet), and/or the GPS to synchronize clocks between NetIM components.</t>
    </r>
    <r>
      <rPr>
        <sz val="11"/>
        <color rgb="FF000000"/>
        <rFont val="Calibri"/>
      </rPr>
      <t xml:space="preserve">
</t>
    </r>
    <r>
      <rPr>
        <sz val="11"/>
        <color rgb="FF000000"/>
        <rFont val="Calibri"/>
      </rPr>
      <t>Satisfies: SRG-OS-000359-GPOS-00146, SRG-OS-000785-GPOS-00250, SRG-OS-000355-GPOS-00143, SRG-OS-000356-GPOS-00144</t>
    </r>
  </si>
  <si>
    <r>
      <rPr>
        <sz val="11"/>
        <color rgb="FF000000"/>
        <rFont val="Calibri"/>
      </rPr>
      <t>Verify Nutanix OS is using Coordinated Universal Time (UTC) or Greenwich Mean Time (GMT).</t>
    </r>
    <r>
      <rPr>
        <sz val="11"/>
        <color rgb="FF000000"/>
        <rFont val="Calibri"/>
      </rPr>
      <t xml:space="preserve">
</t>
    </r>
    <r>
      <rPr>
        <sz val="11"/>
        <color rgb="FF000000"/>
        <rFont val="Calibri"/>
      </rPr>
      <t>1. Verify the "maxpoll" option is set to 16 or fewer and is not commented out using the following command.</t>
    </r>
    <r>
      <rPr>
        <sz val="11"/>
        <color rgb="FF000000"/>
        <rFont val="Calibri"/>
      </rPr>
      <t xml:space="preserve">
</t>
    </r>
    <r>
      <rPr>
        <sz val="11"/>
        <color rgb="FF000000"/>
        <rFont val="Calibri"/>
      </rPr>
      <t>$ sudo grep maxpoll /etc/chrony.conf</t>
    </r>
    <r>
      <rPr>
        <sz val="11"/>
        <color rgb="FF000000"/>
        <rFont val="Calibri"/>
      </rPr>
      <t xml:space="preserve">
</t>
    </r>
    <r>
      <rPr>
        <sz val="11"/>
        <color rgb="FF000000"/>
        <rFont val="Calibri"/>
      </rPr>
      <t>server 0.us.pool.ntp.mil maxpoll 10 iburst</t>
    </r>
    <r>
      <rPr>
        <sz val="11"/>
        <color rgb="FF000000"/>
        <rFont val="Calibri"/>
      </rPr>
      <t xml:space="preserve">
</t>
    </r>
    <r>
      <rPr>
        <sz val="11"/>
        <color rgb="FF000000"/>
        <rFont val="Calibri"/>
      </rPr>
      <t>2. Verify the "chrony.conf" file is configured to an authoritative DOD time source using the following command.</t>
    </r>
    <r>
      <rPr>
        <sz val="11"/>
        <color rgb="FF000000"/>
        <rFont val="Calibri"/>
      </rPr>
      <t xml:space="preserve">
</t>
    </r>
    <r>
      <rPr>
        <sz val="11"/>
        <color rgb="FF000000"/>
        <rFont val="Calibri"/>
      </rPr>
      <t>$ sudo grep -i server /etc/chrony.conf</t>
    </r>
    <r>
      <rPr>
        <sz val="11"/>
        <color rgb="FF000000"/>
        <rFont val="Calibri"/>
      </rPr>
      <t xml:space="preserve">
</t>
    </r>
    <r>
      <rPr>
        <sz val="11"/>
        <color rgb="FF000000"/>
        <rFont val="Calibri"/>
      </rPr>
      <t>server 0.us.pool.ntp.mil</t>
    </r>
    <r>
      <rPr>
        <sz val="11"/>
        <color rgb="FF000000"/>
        <rFont val="Calibri"/>
      </rPr>
      <t xml:space="preserve">
</t>
    </r>
    <r>
      <rPr>
        <sz val="11"/>
        <color rgb="FF000000"/>
        <rFont val="Calibri"/>
      </rPr>
      <t>If the parameter "server" is not set to an authoritative DOD time source, this is a finding.</t>
    </r>
  </si>
  <si>
    <t>V-279574</t>
  </si>
  <si>
    <r>
      <rPr>
        <sz val="11"/>
        <rFont val="Calibri"/>
      </rPr>
      <t>Nutanix OS must use cryptographic mechanisms to protect the integrity of audit tools.</t>
    </r>
  </si>
  <si>
    <r>
      <rPr>
        <sz val="11"/>
        <color rgb="FF000000"/>
        <rFont val="Calibri"/>
      </rPr>
      <t>Enable AIDE for each OS VM.</t>
    </r>
    <r>
      <rPr>
        <sz val="11"/>
        <color rgb="FF000000"/>
        <rFont val="Calibri"/>
      </rPr>
      <t xml:space="preserve">
</t>
    </r>
    <r>
      <rPr>
        <sz val="11"/>
        <color rgb="FF000000"/>
        <rFont val="Calibri"/>
      </rPr>
      <t>1. For AOS, configure Aide using the following command.</t>
    </r>
    <r>
      <rPr>
        <sz val="11"/>
        <color rgb="FF000000"/>
        <rFont val="Calibri"/>
      </rPr>
      <t xml:space="preserve">
</t>
    </r>
    <r>
      <rPr>
        <sz val="11"/>
        <color rgb="FF000000"/>
        <rFont val="Calibri"/>
      </rPr>
      <t>$ ncli cluster edit-CVM-security-params enable-aide=true</t>
    </r>
    <r>
      <rPr>
        <sz val="11"/>
        <color rgb="FF000000"/>
        <rFont val="Calibri"/>
      </rPr>
      <t xml:space="preserve">
</t>
    </r>
    <r>
      <rPr>
        <sz val="11"/>
        <color rgb="FF000000"/>
        <rFont val="Calibri"/>
      </rPr>
      <t>2. For Prism Central, configure AIDE using the following command.</t>
    </r>
    <r>
      <rPr>
        <sz val="11"/>
        <color rgb="FF000000"/>
        <rFont val="Calibri"/>
      </rPr>
      <t xml:space="preserve">
</t>
    </r>
    <r>
      <rPr>
        <sz val="11"/>
        <color rgb="FF000000"/>
        <rFont val="Calibri"/>
      </rPr>
      <t>$ ncli cluster edit-PCVM-security-params enable-aide=true</t>
    </r>
    <r>
      <rPr>
        <sz val="11"/>
        <color rgb="FF000000"/>
        <rFont val="Calibri"/>
      </rPr>
      <t xml:space="preserve">
</t>
    </r>
    <r>
      <rPr>
        <sz val="11"/>
        <color rgb="FF000000"/>
        <rFont val="Calibri"/>
      </rPr>
      <t>3. For Files, configure AIDE using the following command.</t>
    </r>
    <r>
      <rPr>
        <sz val="11"/>
        <color rgb="FF000000"/>
        <rFont val="Calibri"/>
      </rPr>
      <t xml:space="preserve">
</t>
    </r>
    <r>
      <rPr>
        <sz val="11"/>
        <color rgb="FF000000"/>
        <rFont val="Calibri"/>
      </rPr>
      <t>$ ncli cluster edit-AFS-security-params enable-aide=true</t>
    </r>
    <r>
      <rPr>
        <sz val="11"/>
        <color rgb="FF000000"/>
        <rFont val="Calibri"/>
      </rPr>
      <t xml:space="preserve">
</t>
    </r>
    <r>
      <rPr>
        <sz val="11"/>
        <color rgb="FF000000"/>
        <rFont val="Calibri"/>
      </rPr>
      <t>4. For AHV, configure AIDE using the following command.</t>
    </r>
    <r>
      <rPr>
        <sz val="11"/>
        <color rgb="FF000000"/>
        <rFont val="Calibri"/>
      </rPr>
      <t xml:space="preserve">
</t>
    </r>
    <r>
      <rPr>
        <sz val="11"/>
        <color rgb="FF000000"/>
        <rFont val="Calibri"/>
      </rPr>
      <t>$ ncli cluster edit-hypervisor-security-params enable-aide=true</t>
    </r>
  </si>
  <si>
    <r>
      <rPr>
        <sz val="11"/>
        <color rgb="FF000000"/>
        <rFont val="Calibri"/>
      </rPr>
      <t>Protecting the integrity of the tools used for auditing purposes is a critical step toward ensuring the integrity of audit information. 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It is not uncommon for attackers to replace the audit tools or inject code into the existing tools with the purpose of providing the capability to hide or erase system activity from the audit logs.</t>
    </r>
    <r>
      <rPr>
        <sz val="11"/>
        <color rgb="FF000000"/>
        <rFont val="Calibri"/>
      </rPr>
      <t xml:space="preserve">
</t>
    </r>
    <r>
      <rPr>
        <sz val="11"/>
        <color rgb="FF000000"/>
        <rFont val="Calibri"/>
      </rPr>
      <t>To address this risk, audit tools must be cryptographically signed to provide the capability to identify when the audit tools have been modified, manipulated, or replaced. An example is a checksum hash of the file(s).</t>
    </r>
  </si>
  <si>
    <r>
      <rPr>
        <sz val="11"/>
        <color rgb="FF000000"/>
        <rFont val="Calibri"/>
      </rPr>
      <t>Verify AIDE is enabled and configured.</t>
    </r>
    <r>
      <rPr>
        <sz val="11"/>
        <color rgb="FF000000"/>
        <rFont val="Calibri"/>
      </rPr>
      <t xml:space="preserve">
</t>
    </r>
    <r>
      <rPr>
        <sz val="11"/>
        <color rgb="FF000000"/>
        <rFont val="Calibri"/>
      </rPr>
      <t>1. For AOS, verify AIDE is enabled and configured using the following command.</t>
    </r>
    <r>
      <rPr>
        <sz val="11"/>
        <color rgb="FF000000"/>
        <rFont val="Calibri"/>
      </rPr>
      <t xml:space="preserve">
</t>
    </r>
    <r>
      <rPr>
        <sz val="11"/>
        <color rgb="FF000000"/>
        <rFont val="Calibri"/>
      </rPr>
      <t xml:space="preserve">$ ncli cluster get-cvm-security-config </t>
    </r>
    <r>
      <rPr>
        <sz val="11"/>
        <color rgb="FF000000"/>
        <rFont val="Calibri"/>
      </rPr>
      <t xml:space="preserve">
</t>
    </r>
    <r>
      <rPr>
        <sz val="11"/>
        <color rgb="FF000000"/>
        <rFont val="Calibri"/>
      </rPr>
      <t>Enable Aide               : true</t>
    </r>
    <r>
      <rPr>
        <sz val="11"/>
        <color rgb="FF000000"/>
        <rFont val="Calibri"/>
      </rPr>
      <t xml:space="preserve">
</t>
    </r>
    <r>
      <rPr>
        <sz val="11"/>
        <color rgb="FF000000"/>
        <rFont val="Calibri"/>
      </rPr>
      <t>2. For Prism Central, verify AIDE is enabled and configured using the following command.</t>
    </r>
    <r>
      <rPr>
        <sz val="11"/>
        <color rgb="FF000000"/>
        <rFont val="Calibri"/>
      </rPr>
      <t xml:space="preserve">
</t>
    </r>
    <r>
      <rPr>
        <sz val="11"/>
        <color rgb="FF000000"/>
        <rFont val="Calibri"/>
      </rPr>
      <t xml:space="preserve">$ ncli cluster get-pvcm-security-config </t>
    </r>
    <r>
      <rPr>
        <sz val="11"/>
        <color rgb="FF000000"/>
        <rFont val="Calibri"/>
      </rPr>
      <t xml:space="preserve">
</t>
    </r>
    <r>
      <rPr>
        <sz val="11"/>
        <color rgb="FF000000"/>
        <rFont val="Calibri"/>
      </rPr>
      <t>Enable Aide               : true</t>
    </r>
    <r>
      <rPr>
        <sz val="11"/>
        <color rgb="FF000000"/>
        <rFont val="Calibri"/>
      </rPr>
      <t xml:space="preserve">
</t>
    </r>
    <r>
      <rPr>
        <sz val="11"/>
        <color rgb="FF000000"/>
        <rFont val="Calibri"/>
      </rPr>
      <t>3. For Files, verify AIDE is enabled and configured using the following command.</t>
    </r>
    <r>
      <rPr>
        <sz val="11"/>
        <color rgb="FF000000"/>
        <rFont val="Calibri"/>
      </rPr>
      <t xml:space="preserve">
</t>
    </r>
    <r>
      <rPr>
        <sz val="11"/>
        <color rgb="FF000000"/>
        <rFont val="Calibri"/>
      </rPr>
      <t xml:space="preserve">$ ncli cluster get-afs-security-config </t>
    </r>
    <r>
      <rPr>
        <sz val="11"/>
        <color rgb="FF000000"/>
        <rFont val="Calibri"/>
      </rPr>
      <t xml:space="preserve">
</t>
    </r>
    <r>
      <rPr>
        <sz val="11"/>
        <color rgb="FF000000"/>
        <rFont val="Calibri"/>
      </rPr>
      <t>Enable Aide               : true</t>
    </r>
    <r>
      <rPr>
        <sz val="11"/>
        <color rgb="FF000000"/>
        <rFont val="Calibri"/>
      </rPr>
      <t xml:space="preserve">
</t>
    </r>
    <r>
      <rPr>
        <sz val="11"/>
        <color rgb="FF000000"/>
        <rFont val="Calibri"/>
      </rPr>
      <t>4. For AHV, verify AIDE is enabled and configured using the following command.</t>
    </r>
    <r>
      <rPr>
        <sz val="11"/>
        <color rgb="FF000000"/>
        <rFont val="Calibri"/>
      </rPr>
      <t xml:space="preserve">
</t>
    </r>
    <r>
      <rPr>
        <sz val="11"/>
        <color rgb="FF000000"/>
        <rFont val="Calibri"/>
      </rPr>
      <t>$ ncli cluster get-hypervisor-security-config | egrep "Aide"</t>
    </r>
    <r>
      <rPr>
        <sz val="11"/>
        <color rgb="FF000000"/>
        <rFont val="Calibri"/>
      </rPr>
      <t xml:space="preserve">
</t>
    </r>
    <r>
      <rPr>
        <sz val="11"/>
        <color rgb="FF000000"/>
        <rFont val="Calibri"/>
      </rPr>
      <t>Enable Aide               : true</t>
    </r>
    <r>
      <rPr>
        <sz val="11"/>
        <color rgb="FF000000"/>
        <rFont val="Calibri"/>
      </rPr>
      <t xml:space="preserve">
</t>
    </r>
    <r>
      <rPr>
        <sz val="11"/>
        <color rgb="FF000000"/>
        <rFont val="Calibri"/>
      </rPr>
      <t>If value for "Enable AIDE" is not "true", this is a finding.</t>
    </r>
  </si>
  <si>
    <t>V-279575</t>
  </si>
  <si>
    <r>
      <rPr>
        <sz val="11"/>
        <rFont val="Calibri"/>
      </rPr>
      <t>Nutanix OS must configure audit log permissions for 0600 or less.</t>
    </r>
  </si>
  <si>
    <r>
      <rPr>
        <sz val="11"/>
        <color rgb="FF000000"/>
        <rFont val="Calibri"/>
      </rPr>
      <t>Nutanix OS VMs are configured by default to have ownership and permission levels set to meet this requirement. If these are found to be out of compliance, some corruption has taken place and a rebuild of the OS is required.</t>
    </r>
  </si>
  <si>
    <r>
      <rPr>
        <sz val="11"/>
        <color rgb="FF000000"/>
        <rFont val="Calibri"/>
      </rPr>
      <t>Unauthorized disclosure of audit records can reveal system and configuration data to attackers, thus compromising its confidentiality.</t>
    </r>
    <r>
      <rPr>
        <sz val="11"/>
        <color rgb="FF000000"/>
        <rFont val="Calibri"/>
      </rPr>
      <t xml:space="preserve">
</t>
    </r>
    <r>
      <rPr>
        <sz val="11"/>
        <color rgb="FF000000"/>
        <rFont val="Calibri"/>
      </rPr>
      <t>Audit information includes all information (e.g., audit records, audit settings, audit reports) needed to successfully audit operating system activity.</t>
    </r>
    <r>
      <rPr>
        <sz val="11"/>
        <color rgb="FF000000"/>
        <rFont val="Calibri"/>
      </rPr>
      <t xml:space="preserve">
</t>
    </r>
    <r>
      <rPr>
        <sz val="11"/>
        <color rgb="FF000000"/>
        <rFont val="Calibri"/>
      </rPr>
      <t>Satisfies: SRG-OS-000057-GPOS-00027, SRG-OS-000058-GPOS-00028, SRG-OS-000059-GPOS-00029</t>
    </r>
  </si>
  <si>
    <r>
      <rPr>
        <sz val="11"/>
        <color rgb="FF000000"/>
        <rFont val="Calibri"/>
      </rPr>
      <t>Verify Nutanix OS audit log permissions are 0600 or less permissive using the following command.</t>
    </r>
    <r>
      <rPr>
        <sz val="11"/>
        <color rgb="FF000000"/>
        <rFont val="Calibri"/>
      </rPr>
      <t xml:space="preserve">
</t>
    </r>
    <r>
      <rPr>
        <sz val="11"/>
        <color rgb="FF000000"/>
        <rFont val="Calibri"/>
      </rPr>
      <t>$ sudo ls -al /home/log/audit/</t>
    </r>
    <r>
      <rPr>
        <sz val="11"/>
        <color rgb="FF000000"/>
        <rFont val="Calibri"/>
      </rPr>
      <t xml:space="preserve">
</t>
    </r>
    <r>
      <rPr>
        <sz val="11"/>
        <color rgb="FF000000"/>
        <rFont val="Calibri"/>
      </rPr>
      <t>total 17902</t>
    </r>
    <r>
      <rPr>
        <sz val="11"/>
        <color rgb="FF000000"/>
        <rFont val="Calibri"/>
      </rPr>
      <t xml:space="preserve">
</t>
    </r>
    <r>
      <rPr>
        <sz val="11"/>
        <color rgb="FF000000"/>
        <rFont val="Calibri"/>
      </rPr>
      <t>-rw-------.  1 root root 5721316 Oct 11 22:31 audit.log</t>
    </r>
    <r>
      <rPr>
        <sz val="11"/>
        <color rgb="FF000000"/>
        <rFont val="Calibri"/>
      </rPr>
      <t xml:space="preserve">
</t>
    </r>
    <r>
      <rPr>
        <sz val="11"/>
        <color rgb="FF000000"/>
        <rFont val="Calibri"/>
      </rPr>
      <t>-r--------.  1 root root 6291469 Oct 11 13:41 audit.log.1</t>
    </r>
    <r>
      <rPr>
        <sz val="11"/>
        <color rgb="FF000000"/>
        <rFont val="Calibri"/>
      </rPr>
      <t xml:space="preserve">
</t>
    </r>
    <r>
      <rPr>
        <sz val="11"/>
        <color rgb="FF000000"/>
        <rFont val="Calibri"/>
      </rPr>
      <t>-r--------.  1 root root 6291562 Oct 11 04:00 audit.log.2</t>
    </r>
    <r>
      <rPr>
        <sz val="11"/>
        <color rgb="FF000000"/>
        <rFont val="Calibri"/>
      </rPr>
      <t xml:space="preserve">
</t>
    </r>
    <r>
      <rPr>
        <sz val="11"/>
        <color rgb="FF000000"/>
        <rFont val="Calibri"/>
      </rPr>
      <t>If the audit.log file(s) are more permissive than 0600, this is a finding.</t>
    </r>
  </si>
  <si>
    <t>V-279576</t>
  </si>
  <si>
    <r>
      <rPr>
        <sz val="11"/>
        <rFont val="Calibri"/>
      </rPr>
      <t>Nutanix OS must configure the audit log files to be owned by root.</t>
    </r>
  </si>
  <si>
    <r>
      <rPr>
        <sz val="11"/>
        <color rgb="FF000000"/>
        <rFont val="Calibri"/>
      </rPr>
      <t>Nutanix OS VMs are configured by default to have ownership and permission levels set correctly to meet this requirement. If these are found to be out of compliance, some corruption has taken place and a rebuild of the OS is required.</t>
    </r>
  </si>
  <si>
    <r>
      <rPr>
        <sz val="11"/>
        <color rgb="FF000000"/>
        <rFont val="Calibri"/>
      </rPr>
      <t>Protecting audit information also includes identifying and protecting the tools used to view and manipulate log data. Therefore, protecting audit tools is necessary to prevent unauthorized operation on audit information.</t>
    </r>
    <r>
      <rPr>
        <sz val="11"/>
        <color rgb="FF000000"/>
        <rFont val="Calibri"/>
      </rPr>
      <t xml:space="preserve">
</t>
    </r>
    <r>
      <rPr>
        <sz val="11"/>
        <color rgb="FF000000"/>
        <rFont val="Calibri"/>
      </rPr>
      <t>Operating systems providing tools to interface with audit information will leverage user permissions and roles identifying the user accessing the tools and the corresponding rights the user enjoys to make access decisions regarding the access to audit tools.</t>
    </r>
    <r>
      <rPr>
        <sz val="11"/>
        <color rgb="FF000000"/>
        <rFont val="Calibri"/>
      </rPr>
      <t xml:space="preserve">
</t>
    </r>
    <r>
      <rPr>
        <sz val="11"/>
        <color rgb="FF000000"/>
        <rFont val="Calibri"/>
      </rPr>
      <t>Audit tools include, but are not limited to, vendor-provided and open-source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Satisfies: SRG-OS-000256-GPOS-00097, SRG-OS-000258-GPOS-00099, SRG-OS-000257-GPOS-00098, SRG-OS-000206-GPOS-00084</t>
    </r>
  </si>
  <si>
    <r>
      <rPr>
        <sz val="11"/>
        <color rgb="FF000000"/>
        <rFont val="Calibri"/>
      </rPr>
      <t>Verify access to /etc/audit/auditd.conf directory access permissions are set for only authorized users using the following command.</t>
    </r>
    <r>
      <rPr>
        <sz val="11"/>
        <color rgb="FF000000"/>
        <rFont val="Calibri"/>
      </rPr>
      <t xml:space="preserve">
</t>
    </r>
    <r>
      <rPr>
        <sz val="11"/>
        <color rgb="FF000000"/>
        <rFont val="Calibri"/>
      </rPr>
      <t>$ sudo ls -al /home/log/audit/audit.log</t>
    </r>
    <r>
      <rPr>
        <sz val="11"/>
        <color rgb="FF000000"/>
        <rFont val="Calibri"/>
      </rPr>
      <t xml:space="preserve">
</t>
    </r>
    <r>
      <rPr>
        <sz val="11"/>
        <color rgb="FF000000"/>
        <rFont val="Calibri"/>
      </rPr>
      <t>-rw-------. 1 root root 1630962 Oct 12 02:08 /home/log/audit/audit.log</t>
    </r>
    <r>
      <rPr>
        <sz val="11"/>
        <color rgb="FF000000"/>
        <rFont val="Calibri"/>
      </rPr>
      <t xml:space="preserve">
</t>
    </r>
    <r>
      <rPr>
        <sz val="11"/>
        <color rgb="FF000000"/>
        <rFont val="Calibri"/>
      </rPr>
      <t>If the audit log is not owned by "root", this is a finding.</t>
    </r>
  </si>
  <si>
    <t>V-279577</t>
  </si>
  <si>
    <r>
      <rPr>
        <sz val="11"/>
        <rFont val="Calibri"/>
      </rPr>
      <t>Nutanix OS must prevent the installation of patches, service packs, device drivers, or operating system components without verification they have been digitally signed using a certificate that is recognized and approved by the organization.</t>
    </r>
  </si>
  <si>
    <r>
      <rPr>
        <sz val="11"/>
        <color rgb="FF000000"/>
        <rFont val="Calibri"/>
      </rPr>
      <t>Configure Yum settings to remove all software components after an updated version is installed.</t>
    </r>
    <r>
      <rPr>
        <sz val="11"/>
        <color rgb="FF000000"/>
        <rFont val="Calibri"/>
      </rPr>
      <t xml:space="preserve">
</t>
    </r>
    <r>
      <rPr>
        <sz val="11"/>
        <color rgb="FF000000"/>
        <rFont val="Calibri"/>
      </rPr>
      <t>1. Configure AOS Yum settings using the following command.</t>
    </r>
    <r>
      <rPr>
        <sz val="11"/>
        <color rgb="FF000000"/>
        <rFont val="Calibri"/>
      </rPr>
      <t xml:space="preserve">
</t>
    </r>
    <r>
      <rPr>
        <sz val="11"/>
        <color rgb="FF000000"/>
        <rFont val="Calibri"/>
      </rPr>
      <t>$ sudo salt-call state.sls security/CVM/yumCVM</t>
    </r>
    <r>
      <rPr>
        <sz val="11"/>
        <color rgb="FF000000"/>
        <rFont val="Calibri"/>
      </rPr>
      <t xml:space="preserve">
</t>
    </r>
    <r>
      <rPr>
        <sz val="11"/>
        <color rgb="FF000000"/>
        <rFont val="Calibri"/>
      </rPr>
      <t>2. Configure Prism Central Yum settings using the following command.</t>
    </r>
    <r>
      <rPr>
        <sz val="11"/>
        <color rgb="FF000000"/>
        <rFont val="Calibri"/>
      </rPr>
      <t xml:space="preserve">
</t>
    </r>
    <r>
      <rPr>
        <sz val="11"/>
        <color rgb="FF000000"/>
        <rFont val="Calibri"/>
      </rPr>
      <t>$ sudo salt-call state.sls security/PCVM/yumPCVM</t>
    </r>
    <r>
      <rPr>
        <sz val="11"/>
        <color rgb="FF000000"/>
        <rFont val="Calibri"/>
      </rPr>
      <t xml:space="preserve">
</t>
    </r>
    <r>
      <rPr>
        <sz val="11"/>
        <color rgb="FF000000"/>
        <rFont val="Calibri"/>
      </rPr>
      <t>3. Configure Files Yum settings using the following command.</t>
    </r>
    <r>
      <rPr>
        <sz val="11"/>
        <color rgb="FF000000"/>
        <rFont val="Calibri"/>
      </rPr>
      <t xml:space="preserve">
</t>
    </r>
    <r>
      <rPr>
        <sz val="11"/>
        <color rgb="FF000000"/>
        <rFont val="Calibri"/>
      </rPr>
      <t>$ sudo salt-call state.sls security/AFS/yumAFS</t>
    </r>
    <r>
      <rPr>
        <sz val="11"/>
        <color rgb="FF000000"/>
        <rFont val="Calibri"/>
      </rPr>
      <t xml:space="preserve">
</t>
    </r>
    <r>
      <rPr>
        <sz val="11"/>
        <color rgb="FF000000"/>
        <rFont val="Calibri"/>
      </rPr>
      <t>4. Configure AHV Yum settings using the following command.</t>
    </r>
    <r>
      <rPr>
        <sz val="11"/>
        <color rgb="FF000000"/>
        <rFont val="Calibri"/>
      </rPr>
      <t xml:space="preserve">
</t>
    </r>
    <r>
      <rPr>
        <sz val="11"/>
        <color rgb="FF000000"/>
        <rFont val="Calibri"/>
      </rPr>
      <t>$ sudo salt-call state.sls security/KVM/yumKVM</t>
    </r>
  </si>
  <si>
    <r>
      <rPr>
        <sz val="11"/>
        <color rgb="FF000000"/>
        <rFont val="Calibri"/>
      </rPr>
      <t>Changes to any software components can have significant effects on the overall security of the operating system. This requirement ensures the software has not been tampered with and that it has been provided by a trusted vendor.</t>
    </r>
    <r>
      <rPr>
        <sz val="11"/>
        <color rgb="FF000000"/>
        <rFont val="Calibri"/>
      </rPr>
      <t xml:space="preserve">
</t>
    </r>
    <r>
      <rPr>
        <sz val="11"/>
        <color rgb="FF000000"/>
        <rFont val="Calibri"/>
      </rPr>
      <t>Accordingly, patches, service packs, device drivers, or operating system components must be signed with a certificate recognized and approved by the organization.</t>
    </r>
    <r>
      <rPr>
        <sz val="11"/>
        <color rgb="FF000000"/>
        <rFont val="Calibri"/>
      </rPr>
      <t xml:space="preserve">
</t>
    </r>
    <r>
      <rPr>
        <sz val="11"/>
        <color rgb="FF000000"/>
        <rFont val="Calibri"/>
      </rPr>
      <t>Verifying the authenticity of the software prior to installation validates the integrity of the patch or upgrade received from a vendor. This ensures the software has not been tampered with and that it has been provided by a trusted vendor. Self-signed certificates are disallowed by this requirement. The operating system should not have to verify the software again. This requirement does not mandate DOD certificates for this purpose; however, the certificate used to verify the software must be from an approved certificate authority (CA).</t>
    </r>
  </si>
  <si>
    <r>
      <rPr>
        <sz val="11"/>
        <color rgb="FF000000"/>
        <rFont val="Calibri"/>
      </rPr>
      <t xml:space="preserve">Nutanix OS is a vendor-supported appliance; no connection to any upstream repos is configured or allowed. All patches, service packs, device drivers, and operating system components are solely provided by the vendor. The vendor ensures that all installation packages are properly signed prior to distribution to customer(s). </t>
    </r>
    <r>
      <rPr>
        <sz val="11"/>
        <color rgb="FF000000"/>
        <rFont val="Calibri"/>
      </rPr>
      <t xml:space="preserve">
</t>
    </r>
    <r>
      <rPr>
        <sz val="11"/>
        <color rgb="FF000000"/>
        <rFont val="Calibri"/>
      </rPr>
      <t>Verify Nutanix AOS is configured to require "gpgcheck" and "localpkg_gpgcheck" for all installation packages provided by the vendor using the following commands:</t>
    </r>
    <r>
      <rPr>
        <sz val="11"/>
        <color rgb="FF000000"/>
        <rFont val="Calibri"/>
      </rPr>
      <t xml:space="preserve">
</t>
    </r>
    <r>
      <rPr>
        <sz val="11"/>
        <color rgb="FF000000"/>
        <rFont val="Calibri"/>
      </rPr>
      <t>$ sudo grep gpgcheck /etc/yum.conf</t>
    </r>
    <r>
      <rPr>
        <sz val="11"/>
        <color rgb="FF000000"/>
        <rFont val="Calibri"/>
      </rPr>
      <t xml:space="preserve">
</t>
    </r>
    <r>
      <rPr>
        <sz val="11"/>
        <color rgb="FF000000"/>
        <rFont val="Calibri"/>
      </rPr>
      <t>gpgcheck=1</t>
    </r>
    <r>
      <rPr>
        <sz val="11"/>
        <color rgb="FF000000"/>
        <rFont val="Calibri"/>
      </rPr>
      <t xml:space="preserve">
</t>
    </r>
    <r>
      <rPr>
        <sz val="11"/>
        <color rgb="FF000000"/>
        <rFont val="Calibri"/>
      </rPr>
      <t>$ sudo grep localpkg_gpgcheck /etc/yum.conf</t>
    </r>
    <r>
      <rPr>
        <sz val="11"/>
        <color rgb="FF000000"/>
        <rFont val="Calibri"/>
      </rPr>
      <t xml:space="preserve">
</t>
    </r>
    <r>
      <rPr>
        <sz val="11"/>
        <color rgb="FF000000"/>
        <rFont val="Calibri"/>
      </rPr>
      <t>localpkg_gpgcheck=1</t>
    </r>
    <r>
      <rPr>
        <sz val="11"/>
        <color rgb="FF000000"/>
        <rFont val="Calibri"/>
      </rPr>
      <t xml:space="preserve">
</t>
    </r>
    <r>
      <rPr>
        <sz val="11"/>
        <color rgb="FF000000"/>
        <rFont val="Calibri"/>
      </rPr>
      <t>$ sudo grep repo_gpgcheck /etc/yum.conf</t>
    </r>
    <r>
      <rPr>
        <sz val="11"/>
        <color rgb="FF000000"/>
        <rFont val="Calibri"/>
      </rPr>
      <t xml:space="preserve">
</t>
    </r>
    <r>
      <rPr>
        <sz val="11"/>
        <color rgb="FF000000"/>
        <rFont val="Calibri"/>
      </rPr>
      <t>repo_gpgcheck=1</t>
    </r>
    <r>
      <rPr>
        <sz val="11"/>
        <color rgb="FF000000"/>
        <rFont val="Calibri"/>
      </rPr>
      <t xml:space="preserve">
</t>
    </r>
    <r>
      <rPr>
        <sz val="11"/>
        <color rgb="FF000000"/>
        <rFont val="Calibri"/>
      </rPr>
      <t>If any output is not set to "1", this is a finding.</t>
    </r>
  </si>
  <si>
    <t>V-279578</t>
  </si>
  <si>
    <r>
      <rPr>
        <sz val="11"/>
        <rFont val="Calibri"/>
      </rPr>
      <t>Nutanix OS must prevent SSH from permitting Generic Security Service Application Program Interface (GSSAPI) authentication.</t>
    </r>
  </si>
  <si>
    <r>
      <rPr>
        <sz val="11"/>
        <color rgb="FF000000"/>
        <rFont val="Calibri"/>
      </rPr>
      <t>Configure SSH to not permit GSSAPI authentication using the following command.</t>
    </r>
    <r>
      <rPr>
        <sz val="11"/>
        <color rgb="FF000000"/>
        <rFont val="Calibri"/>
      </rPr>
      <t xml:space="preserve">
</t>
    </r>
    <r>
      <rPr>
        <sz val="11"/>
        <color rgb="FF000000"/>
        <rFont val="Calibri"/>
      </rPr>
      <t>$ sudo salt-call state.sls security/CVM/sshdCVM</t>
    </r>
    <r>
      <rPr>
        <sz val="11"/>
        <color rgb="FF000000"/>
        <rFont val="Calibri"/>
      </rPr>
      <t xml:space="preserve">
</t>
    </r>
    <r>
      <rPr>
        <sz val="11"/>
        <color rgb="FF000000"/>
        <rFont val="Calibri"/>
      </rPr>
      <t>$ sudo systemctl restart sshd</t>
    </r>
  </si>
  <si>
    <r>
      <rPr>
        <sz val="11"/>
        <color rgb="FF000000"/>
        <rFont val="Calibri"/>
      </rPr>
      <t>Failure to provide logical access restrictions associated with changes to system configuration may have significant effects on the overall security of the system.</t>
    </r>
    <r>
      <rPr>
        <sz val="11"/>
        <color rgb="FF000000"/>
        <rFont val="Calibri"/>
      </rPr>
      <t xml:space="preserve">
</t>
    </r>
    <r>
      <rPr>
        <sz val="11"/>
        <color rgb="FF000000"/>
        <rFont val="Calibri"/>
      </rPr>
      <t>When dealing with access restrictions pertaining to change control, it should be noted that any changes to the hardware, software, and/or firmware components of the operating system can have significant effects on the overall security of the system.</t>
    </r>
    <r>
      <rPr>
        <sz val="11"/>
        <color rgb="FF000000"/>
        <rFont val="Calibri"/>
      </rPr>
      <t xml:space="preserve">
</t>
    </r>
    <r>
      <rPr>
        <sz val="11"/>
        <color rgb="FF000000"/>
        <rFont val="Calibri"/>
      </rPr>
      <t>Accordingly, only qualified and authorized individuals should be allowed to obtain access to operating system components for the purposes of initiating changes, including upgrades and modifications.</t>
    </r>
    <r>
      <rPr>
        <sz val="11"/>
        <color rgb="FF000000"/>
        <rFont val="Calibri"/>
      </rPr>
      <t xml:space="preserve">
</t>
    </r>
    <r>
      <rPr>
        <sz val="11"/>
        <color rgb="FF000000"/>
        <rFont val="Calibri"/>
      </rPr>
      <t>Logical access restrictions include, for example, controls that restrict access to workflow automation, media libraries, abstract layers (e.g., changes implemented into third-party interfaces rather than directly into information systems), and change windows (e.g., changes occur only during specified times, making unauthorized changes easy to discover).</t>
    </r>
  </si>
  <si>
    <r>
      <rPr>
        <sz val="11"/>
        <color rgb="FF000000"/>
        <rFont val="Calibri"/>
      </rPr>
      <t>Verify Nutanix OS enforces access restrictions.</t>
    </r>
    <r>
      <rPr>
        <sz val="11"/>
        <color rgb="FF000000"/>
        <rFont val="Calibri"/>
      </rPr>
      <t xml:space="preserve">
</t>
    </r>
    <r>
      <rPr>
        <sz val="11"/>
        <color rgb="FF000000"/>
        <rFont val="Calibri"/>
      </rPr>
      <t>Check that the SSH daemon does not permit GSSAPI authentication using the following command.</t>
    </r>
    <r>
      <rPr>
        <sz val="11"/>
        <color rgb="FF000000"/>
        <rFont val="Calibri"/>
      </rPr>
      <t xml:space="preserve">
</t>
    </r>
    <r>
      <rPr>
        <sz val="11"/>
        <color rgb="FF000000"/>
        <rFont val="Calibri"/>
      </rPr>
      <t>$ sudo grep -i gssapiauth /etc/ssh/sshd_config</t>
    </r>
    <r>
      <rPr>
        <sz val="11"/>
        <color rgb="FF000000"/>
        <rFont val="Calibri"/>
      </rPr>
      <t xml:space="preserve">
</t>
    </r>
    <r>
      <rPr>
        <sz val="11"/>
        <color rgb="FF000000"/>
        <rFont val="Calibri"/>
      </rPr>
      <t>GSSAPIAuthentication no</t>
    </r>
    <r>
      <rPr>
        <sz val="11"/>
        <color rgb="FF000000"/>
        <rFont val="Calibri"/>
      </rPr>
      <t xml:space="preserve">
</t>
    </r>
    <r>
      <rPr>
        <sz val="11"/>
        <color rgb="FF000000"/>
        <rFont val="Calibri"/>
      </rPr>
      <t>If the "GSSAPIAuthentication" keyword is missing, is set to "yes" and is not documented with the information system security officer (ISSO), or the returned line is commented out, this is a finding.</t>
    </r>
  </si>
  <si>
    <t>V-279579</t>
  </si>
  <si>
    <r>
      <rPr>
        <sz val="11"/>
        <rFont val="Calibri"/>
      </rPr>
      <t>Nutanix AHV must not be configured to allow Kerberos authentication.</t>
    </r>
  </si>
  <si>
    <r>
      <rPr>
        <sz val="11"/>
        <color rgb="FF000000"/>
        <rFont val="Calibri"/>
      </rPr>
      <t>Configure SSH.</t>
    </r>
    <r>
      <rPr>
        <sz val="11"/>
        <color rgb="FF000000"/>
        <rFont val="Calibri"/>
      </rPr>
      <t xml:space="preserve">
</t>
    </r>
    <r>
      <rPr>
        <sz val="11"/>
        <color rgb="FF000000"/>
        <rFont val="Calibri"/>
      </rPr>
      <t>1. For AOS, configure SSH, then restart the SSH for the changes to take effect using the following commands.</t>
    </r>
    <r>
      <rPr>
        <sz val="11"/>
        <color rgb="FF000000"/>
        <rFont val="Calibri"/>
      </rPr>
      <t xml:space="preserve">
</t>
    </r>
    <r>
      <rPr>
        <sz val="11"/>
        <color rgb="FF000000"/>
        <rFont val="Calibri"/>
      </rPr>
      <t>$ sudo salt-call state.sls security/CVM/sshdCVM</t>
    </r>
    <r>
      <rPr>
        <sz val="11"/>
        <color rgb="FF000000"/>
        <rFont val="Calibri"/>
      </rPr>
      <t xml:space="preserve">
</t>
    </r>
    <r>
      <rPr>
        <sz val="11"/>
        <color rgb="FF000000"/>
        <rFont val="Calibri"/>
      </rPr>
      <t>$ sudo systemctl restart sshd</t>
    </r>
    <r>
      <rPr>
        <sz val="11"/>
        <color rgb="FF000000"/>
        <rFont val="Calibri"/>
      </rPr>
      <t xml:space="preserve">
</t>
    </r>
    <r>
      <rPr>
        <sz val="11"/>
        <color rgb="FF000000"/>
        <rFont val="Calibri"/>
      </rPr>
      <t>2. For Prism Central, configure SSH, then restart the SSH for the changes to take effect using the following commands.</t>
    </r>
    <r>
      <rPr>
        <sz val="11"/>
        <color rgb="FF000000"/>
        <rFont val="Calibri"/>
      </rPr>
      <t xml:space="preserve">
</t>
    </r>
    <r>
      <rPr>
        <sz val="11"/>
        <color rgb="FF000000"/>
        <rFont val="Calibri"/>
      </rPr>
      <t>$ sudo salt-call state.sls security/PCVM/sshdPCVM</t>
    </r>
    <r>
      <rPr>
        <sz val="11"/>
        <color rgb="FF000000"/>
        <rFont val="Calibri"/>
      </rPr>
      <t xml:space="preserve">
</t>
    </r>
    <r>
      <rPr>
        <sz val="11"/>
        <color rgb="FF000000"/>
        <rFont val="Calibri"/>
      </rPr>
      <t>$ sudo systemctl restart sshd</t>
    </r>
    <r>
      <rPr>
        <sz val="11"/>
        <color rgb="FF000000"/>
        <rFont val="Calibri"/>
      </rPr>
      <t xml:space="preserve">
</t>
    </r>
    <r>
      <rPr>
        <sz val="11"/>
        <color rgb="FF000000"/>
        <rFont val="Calibri"/>
      </rPr>
      <t>3. For Files, configure SSH, then restart the SSH for the changes to take effect using the following commands.</t>
    </r>
    <r>
      <rPr>
        <sz val="11"/>
        <color rgb="FF000000"/>
        <rFont val="Calibri"/>
      </rPr>
      <t xml:space="preserve">
</t>
    </r>
    <r>
      <rPr>
        <sz val="11"/>
        <color rgb="FF000000"/>
        <rFont val="Calibri"/>
      </rPr>
      <t>$ sudo salt-call state.sls security/AFS/sshdAFS</t>
    </r>
    <r>
      <rPr>
        <sz val="11"/>
        <color rgb="FF000000"/>
        <rFont val="Calibri"/>
      </rPr>
      <t xml:space="preserve">
</t>
    </r>
    <r>
      <rPr>
        <sz val="11"/>
        <color rgb="FF000000"/>
        <rFont val="Calibri"/>
      </rPr>
      <t>$ sudo systemctl restart sshd</t>
    </r>
    <r>
      <rPr>
        <sz val="11"/>
        <color rgb="FF000000"/>
        <rFont val="Calibri"/>
      </rPr>
      <t xml:space="preserve">
</t>
    </r>
    <r>
      <rPr>
        <sz val="11"/>
        <color rgb="FF000000"/>
        <rFont val="Calibri"/>
      </rPr>
      <t>4. For AHV configure SSH, then restart the SSH for the changes to take effect using the following commands.</t>
    </r>
    <r>
      <rPr>
        <sz val="11"/>
        <color rgb="FF000000"/>
        <rFont val="Calibri"/>
      </rPr>
      <t xml:space="preserve">
</t>
    </r>
    <r>
      <rPr>
        <sz val="11"/>
        <color rgb="FF000000"/>
        <rFont val="Calibri"/>
      </rPr>
      <t>$ sudo salt-call state.sls security/KVM/sshdKVM</t>
    </r>
    <r>
      <rPr>
        <sz val="11"/>
        <color rgb="FF000000"/>
        <rFont val="Calibri"/>
      </rPr>
      <t xml:space="preserve">
</t>
    </r>
    <r>
      <rPr>
        <sz val="11"/>
        <color rgb="FF000000"/>
        <rFont val="Calibri"/>
      </rPr>
      <t>$ sudo systemctl restart sshd</t>
    </r>
  </si>
  <si>
    <r>
      <rPr>
        <sz val="11"/>
        <color rgb="FF000000"/>
        <rFont val="Calibri"/>
      </rPr>
      <t>If this is not AHV OS, this requirement is Not Applicable.</t>
    </r>
    <r>
      <rPr>
        <sz val="11"/>
        <color rgb="FF000000"/>
        <rFont val="Calibri"/>
      </rPr>
      <t xml:space="preserve">
</t>
    </r>
    <r>
      <rPr>
        <sz val="11"/>
        <color rgb="FF000000"/>
        <rFont val="Calibri"/>
      </rPr>
      <t>Verify Nutanix AHV enforces access restrictions. Check that the SSH daemon does not permit Kerberos to authenticate passwords using the following command.</t>
    </r>
    <r>
      <rPr>
        <sz val="11"/>
        <color rgb="FF000000"/>
        <rFont val="Calibri"/>
      </rPr>
      <t xml:space="preserve">
</t>
    </r>
    <r>
      <rPr>
        <sz val="11"/>
        <color rgb="FF000000"/>
        <rFont val="Calibri"/>
      </rPr>
      <t>$ sudo grep -i kerberosauth /etc/ssh/sshd_config</t>
    </r>
    <r>
      <rPr>
        <sz val="11"/>
        <color rgb="FF000000"/>
        <rFont val="Calibri"/>
      </rPr>
      <t xml:space="preserve">
</t>
    </r>
    <r>
      <rPr>
        <sz val="11"/>
        <color rgb="FF000000"/>
        <rFont val="Calibri"/>
      </rPr>
      <t>KerberosAuthentication no</t>
    </r>
    <r>
      <rPr>
        <sz val="11"/>
        <color rgb="FF000000"/>
        <rFont val="Calibri"/>
      </rPr>
      <t xml:space="preserve">
</t>
    </r>
    <r>
      <rPr>
        <sz val="11"/>
        <color rgb="FF000000"/>
        <rFont val="Calibri"/>
      </rPr>
      <t>If the "KerberosAuthentication" keyword is missing or is set to "yes" and is not documented with the information system security officer (ISSO), or the returned line is commented out, this is a finding.</t>
    </r>
  </si>
  <si>
    <t>V-279580</t>
  </si>
  <si>
    <r>
      <rPr>
        <sz val="11"/>
        <rFont val="Calibri"/>
      </rPr>
      <t>Nutanix OS must prevent using dictionary words for passwords.</t>
    </r>
  </si>
  <si>
    <r>
      <rPr>
        <sz val="11"/>
        <color rgb="FF000000"/>
        <rFont val="Calibri"/>
      </rPr>
      <t>Configure the use of complex passwords for Nutanix OS VMs.</t>
    </r>
    <r>
      <rPr>
        <sz val="11"/>
        <color rgb="FF000000"/>
        <rFont val="Calibri"/>
      </rPr>
      <t xml:space="preserve">
</t>
    </r>
    <r>
      <rPr>
        <sz val="11"/>
        <color rgb="FF000000"/>
        <rFont val="Calibri"/>
      </rPr>
      <t>1. For AOS, configure the use of complex passwords using the following command.</t>
    </r>
    <r>
      <rPr>
        <sz val="11"/>
        <color rgb="FF000000"/>
        <rFont val="Calibri"/>
      </rPr>
      <t xml:space="preserve">
</t>
    </r>
    <r>
      <rPr>
        <sz val="11"/>
        <color rgb="FF000000"/>
        <rFont val="Calibri"/>
      </rPr>
      <t>$ sudo salt-call state.sls security/CVM/pamCVM.sls</t>
    </r>
    <r>
      <rPr>
        <sz val="11"/>
        <color rgb="FF000000"/>
        <rFont val="Calibri"/>
      </rPr>
      <t xml:space="preserve">
</t>
    </r>
    <r>
      <rPr>
        <sz val="11"/>
        <color rgb="FF000000"/>
        <rFont val="Calibri"/>
      </rPr>
      <t>2. For Prism Central, configure the use of complex passwords using the following command.</t>
    </r>
    <r>
      <rPr>
        <sz val="11"/>
        <color rgb="FF000000"/>
        <rFont val="Calibri"/>
      </rPr>
      <t xml:space="preserve">
</t>
    </r>
    <r>
      <rPr>
        <sz val="11"/>
        <color rgb="FF000000"/>
        <rFont val="Calibri"/>
      </rPr>
      <t>$ sudo salt-call state.sls security/PCVM/pamPCVM.sls</t>
    </r>
    <r>
      <rPr>
        <sz val="11"/>
        <color rgb="FF000000"/>
        <rFont val="Calibri"/>
      </rPr>
      <t xml:space="preserve">
</t>
    </r>
    <r>
      <rPr>
        <sz val="11"/>
        <color rgb="FF000000"/>
        <rFont val="Calibri"/>
      </rPr>
      <t>3. For Files, configure the use of complex passwords using the following command.</t>
    </r>
    <r>
      <rPr>
        <sz val="11"/>
        <color rgb="FF000000"/>
        <rFont val="Calibri"/>
      </rPr>
      <t xml:space="preserve">
</t>
    </r>
    <r>
      <rPr>
        <sz val="11"/>
        <color rgb="FF000000"/>
        <rFont val="Calibri"/>
      </rPr>
      <t>$ sudo salt-call state.sls security/AFS/pamAFS.sls</t>
    </r>
    <r>
      <rPr>
        <sz val="11"/>
        <color rgb="FF000000"/>
        <rFont val="Calibri"/>
      </rPr>
      <t xml:space="preserve">
</t>
    </r>
    <r>
      <rPr>
        <sz val="11"/>
        <color rgb="FF000000"/>
        <rFont val="Calibri"/>
      </rPr>
      <t>4. For Prism Central, configure the use of complex passwords using the following command.</t>
    </r>
    <r>
      <rPr>
        <sz val="11"/>
        <color rgb="FF000000"/>
        <rFont val="Calibri"/>
      </rPr>
      <t xml:space="preserve">
</t>
    </r>
    <r>
      <rPr>
        <sz val="11"/>
        <color rgb="FF000000"/>
        <rFont val="Calibri"/>
      </rPr>
      <t>$ ncli cluster edit-hypervisor-security-params enable-high-strength-password=true</t>
    </r>
  </si>
  <si>
    <r>
      <rPr>
        <sz val="11"/>
        <color rgb="FF000000"/>
        <rFont val="Calibri"/>
      </rPr>
      <t>If the operating system allows the user to select passwords based on dictionary words, then this increases the chances of password compromise by increasing the opportunity for successful guesses and brute-force attacks.</t>
    </r>
  </si>
  <si>
    <r>
      <rPr>
        <sz val="11"/>
        <color rgb="FF000000"/>
        <rFont val="Calibri"/>
      </rPr>
      <t>Verify Nutanix OS prevents dictionary attacks.</t>
    </r>
    <r>
      <rPr>
        <sz val="11"/>
        <color rgb="FF000000"/>
        <rFont val="Calibri"/>
      </rPr>
      <t xml:space="preserve">
</t>
    </r>
    <r>
      <rPr>
        <sz val="11"/>
        <color rgb="FF000000"/>
        <rFont val="Calibri"/>
      </rPr>
      <t>1. For AOS, Prism Central, and Files, verify the "dictcheck" parameter is set to "1", or is commented out using the following command.</t>
    </r>
    <r>
      <rPr>
        <sz val="11"/>
        <color rgb="FF000000"/>
        <rFont val="Calibri"/>
      </rPr>
      <t xml:space="preserve">
</t>
    </r>
    <r>
      <rPr>
        <sz val="11"/>
        <color rgb="FF000000"/>
        <rFont val="Calibri"/>
      </rPr>
      <t>$ sudo grep -i dictcheck /etc/security/pwquality.conf</t>
    </r>
    <r>
      <rPr>
        <sz val="11"/>
        <color rgb="FF000000"/>
        <rFont val="Calibri"/>
      </rPr>
      <t xml:space="preserve">
</t>
    </r>
    <r>
      <rPr>
        <sz val="11"/>
        <color rgb="FF000000"/>
        <rFont val="Calibri"/>
      </rPr>
      <t>dictcheck = 1</t>
    </r>
    <r>
      <rPr>
        <sz val="11"/>
        <color rgb="FF000000"/>
        <rFont val="Calibri"/>
      </rPr>
      <t xml:space="preserve">
</t>
    </r>
    <r>
      <rPr>
        <sz val="11"/>
        <color rgb="FF000000"/>
        <rFont val="Calibri"/>
      </rPr>
      <t>2. For AHV, verify the output contains "pam_pwquality.so" with the option of "required" or "requisite" using the following commands.</t>
    </r>
    <r>
      <rPr>
        <sz val="11"/>
        <color rgb="FF000000"/>
        <rFont val="Calibri"/>
      </rPr>
      <t xml:space="preserve">
</t>
    </r>
    <r>
      <rPr>
        <sz val="11"/>
        <color rgb="FF000000"/>
        <rFont val="Calibri"/>
      </rPr>
      <t>$ sudo grep pwquality.so /etc/pam.d/password-auth</t>
    </r>
    <r>
      <rPr>
        <sz val="11"/>
        <color rgb="FF000000"/>
        <rFont val="Calibri"/>
      </rPr>
      <t xml:space="preserve">
</t>
    </r>
    <r>
      <rPr>
        <sz val="11"/>
        <color rgb="FF000000"/>
        <rFont val="Calibri"/>
      </rPr>
      <t>password    requisite     pam_pwquality.so try_first_pass local_users_only enforce_for_root retry=3 authtok_type=</t>
    </r>
    <r>
      <rPr>
        <sz val="11"/>
        <color rgb="FF000000"/>
        <rFont val="Calibri"/>
      </rPr>
      <t xml:space="preserve">
</t>
    </r>
    <r>
      <rPr>
        <sz val="11"/>
        <color rgb="FF000000"/>
        <rFont val="Calibri"/>
      </rPr>
      <t>If Nutanix OS VMs are not configured to prevent dictionary attacks, this is a finding.</t>
    </r>
  </si>
  <si>
    <t>V-279581</t>
  </si>
  <si>
    <r>
      <rPr>
        <sz val="11"/>
        <rFont val="Calibri"/>
      </rPr>
      <t>Nutanix OS must enforce a delay of at least four seconds between logon prompts following a failed logon attempt.</t>
    </r>
  </si>
  <si>
    <r>
      <rPr>
        <sz val="11"/>
        <color rgb="FF000000"/>
        <rFont val="Calibri"/>
      </rPr>
      <t>Limiting the number of logon attempts over a certain time interval reduces the chances that an unauthorized user may gain access to an account.</t>
    </r>
  </si>
  <si>
    <r>
      <rPr>
        <sz val="11"/>
        <color rgb="FF000000"/>
        <rFont val="Calibri"/>
      </rPr>
      <t>Verify Nutanix OS enforces a delay of at least four seconds between console logon prompts following a failed logon attempt using the following command.</t>
    </r>
    <r>
      <rPr>
        <sz val="11"/>
        <color rgb="FF000000"/>
        <rFont val="Calibri"/>
      </rPr>
      <t xml:space="preserve">
</t>
    </r>
    <r>
      <rPr>
        <sz val="11"/>
        <color rgb="FF000000"/>
        <rFont val="Calibri"/>
      </rPr>
      <t>$ sudo grep -i fail_delay /etc/login.defs</t>
    </r>
    <r>
      <rPr>
        <sz val="11"/>
        <color rgb="FF000000"/>
        <rFont val="Calibri"/>
      </rPr>
      <t xml:space="preserve">
</t>
    </r>
    <r>
      <rPr>
        <sz val="11"/>
        <color rgb="FF000000"/>
        <rFont val="Calibri"/>
      </rPr>
      <t>FAIL_DELAY 4</t>
    </r>
    <r>
      <rPr>
        <sz val="11"/>
        <color rgb="FF000000"/>
        <rFont val="Calibri"/>
      </rPr>
      <t xml:space="preserve">
</t>
    </r>
    <r>
      <rPr>
        <sz val="11"/>
        <color rgb="FF000000"/>
        <rFont val="Calibri"/>
      </rPr>
      <t>If the value of "FAIL_DELAY" is not set to "4" or greater, or the line is commented out, this is a finding.</t>
    </r>
  </si>
  <si>
    <t>V-279582</t>
  </si>
  <si>
    <r>
      <rPr>
        <sz val="11"/>
        <rFont val="Calibri"/>
      </rPr>
      <t>Nutanix OS must set the SCMA framework to check the baseline daily.</t>
    </r>
  </si>
  <si>
    <r>
      <rPr>
        <sz val="11"/>
        <color rgb="FF000000"/>
        <rFont val="Calibri"/>
      </rPr>
      <t>1. For AOS, Prism Central, and Files, set the SCMA framework to check the baseline daily using the following command.</t>
    </r>
    <r>
      <rPr>
        <sz val="11"/>
        <color rgb="FF000000"/>
        <rFont val="Calibri"/>
      </rPr>
      <t xml:space="preserve">
</t>
    </r>
    <r>
      <rPr>
        <sz val="11"/>
        <color rgb="FF000000"/>
        <rFont val="Calibri"/>
      </rPr>
      <t>$ sudo ncli cluster edit-cvm-security-params schedule=daily</t>
    </r>
    <r>
      <rPr>
        <sz val="11"/>
        <color rgb="FF000000"/>
        <rFont val="Calibri"/>
      </rPr>
      <t xml:space="preserve">
</t>
    </r>
    <r>
      <rPr>
        <sz val="11"/>
        <color rgb="FF000000"/>
        <rFont val="Calibri"/>
      </rPr>
      <t>2. For AHV, set the SCMA framework to check the baseline daily using the following command.</t>
    </r>
    <r>
      <rPr>
        <sz val="11"/>
        <color rgb="FF000000"/>
        <rFont val="Calibri"/>
      </rPr>
      <t xml:space="preserve">
</t>
    </r>
    <r>
      <rPr>
        <sz val="11"/>
        <color rgb="FF000000"/>
        <rFont val="Calibri"/>
      </rPr>
      <t>$ sudo ncli cluster edit-hypervisor-security-params schedule=hourly</t>
    </r>
  </si>
  <si>
    <r>
      <rPr>
        <sz val="11"/>
        <color rgb="FF000000"/>
        <rFont val="Calibri"/>
      </rPr>
      <t>Configuring the operating system to implement organizationwide security implementation guides and security checklists ensures compliance with federal standards and establishes a common security baseline across DOD that reflects the most restrictive security posture consistent with operational requirements.</t>
    </r>
    <r>
      <rPr>
        <sz val="11"/>
        <color rgb="FF000000"/>
        <rFont val="Calibri"/>
      </rPr>
      <t xml:space="preserve">
</t>
    </r>
    <r>
      <rPr>
        <sz val="11"/>
        <color rgb="FF000000"/>
        <rFont val="Calibri"/>
      </rPr>
      <t>Configuration settings are the set of parameters that can be changed in hardware, software, or firmware components of the system that affect the security posture and/or functionality of the system. Security-related parameters are those parameters impacting the security state of the system, including the parameters required to satisfy other security control requirements. Security-related parameters include registry settings; account, file, and directory permission settings; and settings for functions, ports, protocols, services, and remote connections.</t>
    </r>
  </si>
  <si>
    <r>
      <rPr>
        <sz val="11"/>
        <color rgb="FF000000"/>
        <rFont val="Calibri"/>
      </rPr>
      <t>1. For AOS, Prism Central, and Files, verify the SCMA framework is set to check the baseline daily using the following command.</t>
    </r>
    <r>
      <rPr>
        <sz val="11"/>
        <color rgb="FF000000"/>
        <rFont val="Calibri"/>
      </rPr>
      <t xml:space="preserve">
</t>
    </r>
    <r>
      <rPr>
        <sz val="11"/>
        <color rgb="FF000000"/>
        <rFont val="Calibri"/>
      </rPr>
      <t>$ ncli cluster get-cvm-security-config | egrep 'Schedule'</t>
    </r>
    <r>
      <rPr>
        <sz val="11"/>
        <color rgb="FF000000"/>
        <rFont val="Calibri"/>
      </rPr>
      <t xml:space="preserve">
</t>
    </r>
    <r>
      <rPr>
        <sz val="11"/>
        <color rgb="FF000000"/>
        <rFont val="Calibri"/>
      </rPr>
      <t>Schedule : DAILY</t>
    </r>
    <r>
      <rPr>
        <sz val="11"/>
        <color rgb="FF000000"/>
        <rFont val="Calibri"/>
      </rPr>
      <t xml:space="preserve">
</t>
    </r>
    <r>
      <rPr>
        <sz val="11"/>
        <color rgb="FF000000"/>
        <rFont val="Calibri"/>
      </rPr>
      <t>2. For AHV, verify the SCMA framework is set to check the baseline daily using the following command.</t>
    </r>
    <r>
      <rPr>
        <sz val="11"/>
        <color rgb="FF000000"/>
        <rFont val="Calibri"/>
      </rPr>
      <t xml:space="preserve">
</t>
    </r>
    <r>
      <rPr>
        <sz val="11"/>
        <color rgb="FF000000"/>
        <rFont val="Calibri"/>
      </rPr>
      <t>$ ncli cluster get-hypervisor-security-config | egrep 'Schedule'</t>
    </r>
    <r>
      <rPr>
        <sz val="11"/>
        <color rgb="FF000000"/>
        <rFont val="Calibri"/>
      </rPr>
      <t xml:space="preserve">
</t>
    </r>
    <r>
      <rPr>
        <sz val="11"/>
        <color rgb="FF000000"/>
        <rFont val="Calibri"/>
      </rPr>
      <t>Schedule : DAILY</t>
    </r>
    <r>
      <rPr>
        <sz val="11"/>
        <color rgb="FF000000"/>
        <rFont val="Calibri"/>
      </rPr>
      <t xml:space="preserve">
</t>
    </r>
    <r>
      <rPr>
        <sz val="11"/>
        <color rgb="FF000000"/>
        <rFont val="Calibri"/>
      </rPr>
      <t>If the SCMA framework "Schedule" is not set to "DAILY", this is a finding.</t>
    </r>
  </si>
  <si>
    <t>V-279583</t>
  </si>
  <si>
    <r>
      <rPr>
        <sz val="11"/>
        <rFont val="Calibri"/>
      </rPr>
      <t>Nutanix OS must define default permissions for all authenticated users so the user can only read and modify their own files.</t>
    </r>
  </si>
  <si>
    <r>
      <rPr>
        <sz val="11"/>
        <color rgb="FF000000"/>
        <rFont val="Calibri"/>
      </rPr>
      <t>1. For AOS, configure the default permissions "UMASK" to "077" using the following command.</t>
    </r>
    <r>
      <rPr>
        <sz val="11"/>
        <color rgb="FF000000"/>
        <rFont val="Calibri"/>
      </rPr>
      <t xml:space="preserve">
</t>
    </r>
    <r>
      <rPr>
        <sz val="11"/>
        <color rgb="FF000000"/>
        <rFont val="Calibri"/>
      </rPr>
      <t>salt-call state.sls security/CVM/shellCVM</t>
    </r>
    <r>
      <rPr>
        <sz val="11"/>
        <color rgb="FF000000"/>
        <rFont val="Calibri"/>
      </rPr>
      <t xml:space="preserve">
</t>
    </r>
    <r>
      <rPr>
        <sz val="11"/>
        <color rgb="FF000000"/>
        <rFont val="Calibri"/>
      </rPr>
      <t>2. For Prism Central, configure the default permissions "UMASK" to "077" using the following command.</t>
    </r>
    <r>
      <rPr>
        <sz val="11"/>
        <color rgb="FF000000"/>
        <rFont val="Calibri"/>
      </rPr>
      <t xml:space="preserve">
</t>
    </r>
    <r>
      <rPr>
        <sz val="11"/>
        <color rgb="FF000000"/>
        <rFont val="Calibri"/>
      </rPr>
      <t>salt-call state.sls security/PCVM/shellPCVM</t>
    </r>
    <r>
      <rPr>
        <sz val="11"/>
        <color rgb="FF000000"/>
        <rFont val="Calibri"/>
      </rPr>
      <t xml:space="preserve">
</t>
    </r>
    <r>
      <rPr>
        <sz val="11"/>
        <color rgb="FF000000"/>
        <rFont val="Calibri"/>
      </rPr>
      <t>3. For Files, configure the default permissions "UMASK" to "077" using the following command.</t>
    </r>
    <r>
      <rPr>
        <sz val="11"/>
        <color rgb="FF000000"/>
        <rFont val="Calibri"/>
      </rPr>
      <t xml:space="preserve">
</t>
    </r>
    <r>
      <rPr>
        <sz val="11"/>
        <color rgb="FF000000"/>
        <rFont val="Calibri"/>
      </rPr>
      <t>salt-call state.sls security/AFS/shellAFS</t>
    </r>
    <r>
      <rPr>
        <sz val="11"/>
        <color rgb="FF000000"/>
        <rFont val="Calibri"/>
      </rPr>
      <t xml:space="preserve">
</t>
    </r>
    <r>
      <rPr>
        <sz val="11"/>
        <color rgb="FF000000"/>
        <rFont val="Calibri"/>
      </rPr>
      <t>4. For AHV, configure the default permissions "UMASK" to "077" using the following command.</t>
    </r>
    <r>
      <rPr>
        <sz val="11"/>
        <color rgb="FF000000"/>
        <rFont val="Calibri"/>
      </rPr>
      <t xml:space="preserve">
</t>
    </r>
    <r>
      <rPr>
        <sz val="11"/>
        <color rgb="FF000000"/>
        <rFont val="Calibri"/>
      </rPr>
      <t>salt-call state.sls security/KVM/shellKVM</t>
    </r>
  </si>
  <si>
    <r>
      <rPr>
        <sz val="11"/>
        <color rgb="FF000000"/>
        <rFont val="Calibri"/>
      </rPr>
      <t>Setting the most restrictive default permissions ensures that when new accounts are created they do not have unnecessary access.</t>
    </r>
  </si>
  <si>
    <r>
      <rPr>
        <sz val="11"/>
        <color rgb="FF000000"/>
        <rFont val="Calibri"/>
      </rPr>
      <t>Verify Nutanix AOS defines default permissions for all authenticated users in such a way that the user can only read and modify their own files using the following command.</t>
    </r>
    <r>
      <rPr>
        <sz val="11"/>
        <color rgb="FF000000"/>
        <rFont val="Calibri"/>
      </rPr>
      <t xml:space="preserve">
</t>
    </r>
    <r>
      <rPr>
        <sz val="11"/>
        <color rgb="FF000000"/>
        <rFont val="Calibri"/>
      </rPr>
      <t>$ sudo grep -i umask /etc/login.defs</t>
    </r>
    <r>
      <rPr>
        <sz val="11"/>
        <color rgb="FF000000"/>
        <rFont val="Calibri"/>
      </rPr>
      <t xml:space="preserve">
</t>
    </r>
    <r>
      <rPr>
        <sz val="11"/>
        <color rgb="FF000000"/>
        <rFont val="Calibri"/>
      </rPr>
      <t>UMASK 077</t>
    </r>
    <r>
      <rPr>
        <sz val="11"/>
        <color rgb="FF000000"/>
        <rFont val="Calibri"/>
      </rPr>
      <t xml:space="preserve">
</t>
    </r>
    <r>
      <rPr>
        <sz val="11"/>
        <color rgb="FF000000"/>
        <rFont val="Calibri"/>
      </rPr>
      <t>If the value for the "UMASK" parameter is not "077", or the "UMASK" parameter is missing, or commented out, this is a finding.</t>
    </r>
  </si>
  <si>
    <t>V-279584</t>
  </si>
  <si>
    <r>
      <rPr>
        <sz val="11"/>
        <rFont val="Calibri"/>
      </rPr>
      <t>Nutanix OS must not allow an unattended or automatic logon to the system.</t>
    </r>
  </si>
  <si>
    <r>
      <rPr>
        <sz val="11"/>
        <color rgb="FF000000"/>
        <rFont val="Calibri"/>
      </rPr>
      <t>Configure SSH.</t>
    </r>
    <r>
      <rPr>
        <sz val="11"/>
        <color rgb="FF000000"/>
        <rFont val="Calibri"/>
      </rPr>
      <t xml:space="preserve">
</t>
    </r>
    <r>
      <rPr>
        <sz val="11"/>
        <color rgb="FF000000"/>
        <rFont val="Calibri"/>
      </rPr>
      <t>1. For AOS, configure SSH, then restart the SSH for the changes to take effect.</t>
    </r>
    <r>
      <rPr>
        <sz val="11"/>
        <color rgb="FF000000"/>
        <rFont val="Calibri"/>
      </rPr>
      <t xml:space="preserve">
</t>
    </r>
    <r>
      <rPr>
        <sz val="11"/>
        <color rgb="FF000000"/>
        <rFont val="Calibri"/>
      </rPr>
      <t>$ sudo salt-call state.sls security/CVM/sshdCVM</t>
    </r>
    <r>
      <rPr>
        <sz val="11"/>
        <color rgb="FF000000"/>
        <rFont val="Calibri"/>
      </rPr>
      <t xml:space="preserve">
</t>
    </r>
    <r>
      <rPr>
        <sz val="11"/>
        <color rgb="FF000000"/>
        <rFont val="Calibri"/>
      </rPr>
      <t>$ sudo systemctl restart sshd</t>
    </r>
    <r>
      <rPr>
        <sz val="11"/>
        <color rgb="FF000000"/>
        <rFont val="Calibri"/>
      </rPr>
      <t xml:space="preserve">
</t>
    </r>
    <r>
      <rPr>
        <sz val="11"/>
        <color rgb="FF000000"/>
        <rFont val="Calibri"/>
      </rPr>
      <t>2. For Prism Central, configure SSH, then restart the SSH for the changes to take effect.</t>
    </r>
    <r>
      <rPr>
        <sz val="11"/>
        <color rgb="FF000000"/>
        <rFont val="Calibri"/>
      </rPr>
      <t xml:space="preserve">
</t>
    </r>
    <r>
      <rPr>
        <sz val="11"/>
        <color rgb="FF000000"/>
        <rFont val="Calibri"/>
      </rPr>
      <t>$ sudo salt-call state.sls security/PCVM/sshdPCVM</t>
    </r>
    <r>
      <rPr>
        <sz val="11"/>
        <color rgb="FF000000"/>
        <rFont val="Calibri"/>
      </rPr>
      <t xml:space="preserve">
</t>
    </r>
    <r>
      <rPr>
        <sz val="11"/>
        <color rgb="FF000000"/>
        <rFont val="Calibri"/>
      </rPr>
      <t>$ sudo systemctl restart sshd</t>
    </r>
    <r>
      <rPr>
        <sz val="11"/>
        <color rgb="FF000000"/>
        <rFont val="Calibri"/>
      </rPr>
      <t xml:space="preserve">
</t>
    </r>
    <r>
      <rPr>
        <sz val="11"/>
        <color rgb="FF000000"/>
        <rFont val="Calibri"/>
      </rPr>
      <t>3. For Files, configure SSH, then restart the SSH for the changes to take effect.</t>
    </r>
    <r>
      <rPr>
        <sz val="11"/>
        <color rgb="FF000000"/>
        <rFont val="Calibri"/>
      </rPr>
      <t xml:space="preserve">
</t>
    </r>
    <r>
      <rPr>
        <sz val="11"/>
        <color rgb="FF000000"/>
        <rFont val="Calibri"/>
      </rPr>
      <t>$ sudo salt-call state.sls security/AFS/sshdAFS</t>
    </r>
    <r>
      <rPr>
        <sz val="11"/>
        <color rgb="FF000000"/>
        <rFont val="Calibri"/>
      </rPr>
      <t xml:space="preserve">
</t>
    </r>
    <r>
      <rPr>
        <sz val="11"/>
        <color rgb="FF000000"/>
        <rFont val="Calibri"/>
      </rPr>
      <t>$ sudo systemctl restart sshd</t>
    </r>
    <r>
      <rPr>
        <sz val="11"/>
        <color rgb="FF000000"/>
        <rFont val="Calibri"/>
      </rPr>
      <t xml:space="preserve">
</t>
    </r>
    <r>
      <rPr>
        <sz val="11"/>
        <color rgb="FF000000"/>
        <rFont val="Calibri"/>
      </rPr>
      <t>4. For AHV configure SSH, then restart the SSH for the changes to take effect.</t>
    </r>
    <r>
      <rPr>
        <sz val="11"/>
        <color rgb="FF000000"/>
        <rFont val="Calibri"/>
      </rPr>
      <t xml:space="preserve">
</t>
    </r>
    <r>
      <rPr>
        <sz val="11"/>
        <color rgb="FF000000"/>
        <rFont val="Calibri"/>
      </rPr>
      <t>$ sudo salt-call state.sls security/KVM/sshdKVM</t>
    </r>
    <r>
      <rPr>
        <sz val="11"/>
        <color rgb="FF000000"/>
        <rFont val="Calibri"/>
      </rPr>
      <t xml:space="preserve">
</t>
    </r>
    <r>
      <rPr>
        <sz val="11"/>
        <color rgb="FF000000"/>
        <rFont val="Calibri"/>
      </rPr>
      <t>$ sudo systemctl restart sshd</t>
    </r>
  </si>
  <si>
    <r>
      <rPr>
        <sz val="11"/>
        <color rgb="FF000000"/>
        <rFont val="Calibri"/>
      </rPr>
      <t>Failure to restrict system access to authenticated users negatively impacts operating system security.</t>
    </r>
  </si>
  <si>
    <r>
      <rPr>
        <sz val="11"/>
        <color rgb="FF000000"/>
        <rFont val="Calibri"/>
      </rPr>
      <t>Verify Nutanix OS does not allow users to override environment variables to the SSH daemon.</t>
    </r>
    <r>
      <rPr>
        <sz val="11"/>
        <color rgb="FF000000"/>
        <rFont val="Calibri"/>
      </rPr>
      <t xml:space="preserve">
</t>
    </r>
    <r>
      <rPr>
        <sz val="11"/>
        <color rgb="FF000000"/>
        <rFont val="Calibri"/>
      </rPr>
      <t>1. Check for the value of the "PermitUserEnvironment" keyword using the following command. Verify the "PermitUserEnvironment" keyword is not set to "no", is missing, or is commented out.</t>
    </r>
    <r>
      <rPr>
        <sz val="11"/>
        <color rgb="FF000000"/>
        <rFont val="Calibri"/>
      </rPr>
      <t xml:space="preserve">
</t>
    </r>
    <r>
      <rPr>
        <sz val="11"/>
        <color rgb="FF000000"/>
        <rFont val="Calibri"/>
      </rPr>
      <t>$ sudo grep -i permituserenvironment /etc/ssh/sshd_config</t>
    </r>
    <r>
      <rPr>
        <sz val="11"/>
        <color rgb="FF000000"/>
        <rFont val="Calibri"/>
      </rPr>
      <t xml:space="preserve">
</t>
    </r>
    <r>
      <rPr>
        <sz val="11"/>
        <color rgb="FF000000"/>
        <rFont val="Calibri"/>
      </rPr>
      <t>PermitUserEnvironment no</t>
    </r>
    <r>
      <rPr>
        <sz val="11"/>
        <color rgb="FF000000"/>
        <rFont val="Calibri"/>
      </rPr>
      <t xml:space="preserve">
</t>
    </r>
    <r>
      <rPr>
        <sz val="11"/>
        <color rgb="FF000000"/>
        <rFont val="Calibri"/>
      </rPr>
      <t>2. Verify "HostbasedAuthentication" keyword is not set to "no", is missing, or is commented out.</t>
    </r>
    <r>
      <rPr>
        <sz val="11"/>
        <color rgb="FF000000"/>
        <rFont val="Calibri"/>
      </rPr>
      <t xml:space="preserve">
</t>
    </r>
    <r>
      <rPr>
        <sz val="11"/>
        <color rgb="FF000000"/>
        <rFont val="Calibri"/>
      </rPr>
      <t>$ sudo grep -i hostbasedauthentication /etc/ssh/sshd_config</t>
    </r>
    <r>
      <rPr>
        <sz val="11"/>
        <color rgb="FF000000"/>
        <rFont val="Calibri"/>
      </rPr>
      <t xml:space="preserve">
</t>
    </r>
    <r>
      <rPr>
        <sz val="11"/>
        <color rgb="FF000000"/>
        <rFont val="Calibri"/>
      </rPr>
      <t>HostbasedAuthentication no</t>
    </r>
    <r>
      <rPr>
        <sz val="11"/>
        <color rgb="FF000000"/>
        <rFont val="Calibri"/>
      </rPr>
      <t xml:space="preserve">
</t>
    </r>
    <r>
      <rPr>
        <sz val="11"/>
        <color rgb="FF000000"/>
        <rFont val="Calibri"/>
      </rPr>
      <t>If Nutanix OS does allows users to override environment variables to the SSH daemon, this is a finding.</t>
    </r>
  </si>
  <si>
    <t>V-279585</t>
  </si>
  <si>
    <r>
      <rPr>
        <sz val="11"/>
        <rFont val="Calibri"/>
      </rPr>
      <t>Nutanix OS must limit the ability of nonprivileged users to grant other users direct access to the contents of their home directories/folders.</t>
    </r>
  </si>
  <si>
    <r>
      <rPr>
        <sz val="11"/>
        <color rgb="FF000000"/>
        <rFont val="Calibri"/>
      </rPr>
      <t>For AOS, Prism Central, and Files, configure any interactive users home directory to have a mode of 0750 or less using the following command.</t>
    </r>
    <r>
      <rPr>
        <sz val="11"/>
        <color rgb="FF000000"/>
        <rFont val="Calibri"/>
      </rPr>
      <t xml:space="preserve">
</t>
    </r>
    <r>
      <rPr>
        <sz val="11"/>
        <color rgb="FF000000"/>
        <rFont val="Calibri"/>
      </rPr>
      <t>$ sudo chmod 0750 [path to interactive user's home directory]</t>
    </r>
    <r>
      <rPr>
        <sz val="11"/>
        <color rgb="FF000000"/>
        <rFont val="Calibri"/>
      </rPr>
      <t xml:space="preserve">
</t>
    </r>
    <r>
      <rPr>
        <sz val="11"/>
        <color rgb="FF000000"/>
        <rFont val="Calibri"/>
      </rPr>
      <t>For AHV, this setting is a default setting set by the vendor and is not supported to be changed in the field. If any interactive user accounts exist then something has been modified and the hypervisor OS VM must be rebuilt from source.</t>
    </r>
  </si>
  <si>
    <r>
      <rPr>
        <sz val="11"/>
        <color rgb="FF000000"/>
        <rFont val="Calibri"/>
      </rPr>
      <t>Users' home directories/folders may contain information of a sensitive nature. Nonprivileged users should coordinate any sharing of information with a system administrator (SA) through shared resources.</t>
    </r>
  </si>
  <si>
    <r>
      <rPr>
        <sz val="11"/>
        <color rgb="FF000000"/>
        <rFont val="Calibri"/>
      </rPr>
      <t>Verify Nutanix OS has assigned home directory of all local interactive users has a mode of "0750" or less permissive using the following command.</t>
    </r>
    <r>
      <rPr>
        <sz val="11"/>
        <color rgb="FF000000"/>
        <rFont val="Calibri"/>
      </rPr>
      <t xml:space="preserve">
</t>
    </r>
    <r>
      <rPr>
        <sz val="11"/>
        <color rgb="FF000000"/>
        <rFont val="Calibri"/>
      </rPr>
      <t>$ ls -ld $(awk -F: '($3&gt;=1000)&amp;&amp;($7 !~ /nologin/){print $6}' /etc/passwd)</t>
    </r>
    <r>
      <rPr>
        <sz val="11"/>
        <color rgb="FF000000"/>
        <rFont val="Calibri"/>
      </rPr>
      <t xml:space="preserve">
</t>
    </r>
    <r>
      <rPr>
        <sz val="11"/>
        <color rgb="FF000000"/>
        <rFont val="Calibri"/>
      </rPr>
      <t>drwxr-x---.  3 admin   admin   4096 Nov  6  2020 /home/admin</t>
    </r>
    <r>
      <rPr>
        <sz val="11"/>
        <color rgb="FF000000"/>
        <rFont val="Calibri"/>
      </rPr>
      <t xml:space="preserve">
</t>
    </r>
    <r>
      <rPr>
        <sz val="11"/>
        <color rgb="FF000000"/>
        <rFont val="Calibri"/>
      </rPr>
      <t>drwxr-x---. 26 nutanix nutanix 4096 Aug 17 08:02 /home/nutanix</t>
    </r>
    <r>
      <rPr>
        <sz val="11"/>
        <color rgb="FF000000"/>
        <rFont val="Calibri"/>
      </rPr>
      <t xml:space="preserve">
</t>
    </r>
    <r>
      <rPr>
        <sz val="11"/>
        <color rgb="FF000000"/>
        <rFont val="Calibri"/>
      </rPr>
      <t>If home directories referenced in "/etc/passwd" do not have a mode of "0750" or less, this is a finding.</t>
    </r>
  </si>
  <si>
    <t>V-279586</t>
  </si>
  <si>
    <r>
      <rPr>
        <sz val="11"/>
        <rFont val="Calibri"/>
      </rPr>
      <t>Nutanix OS must enable an application firewall.</t>
    </r>
  </si>
  <si>
    <r>
      <rPr>
        <sz val="11"/>
        <color rgb="FF000000"/>
        <rFont val="Calibri"/>
      </rPr>
      <t>1. For AOS, configure fapolicyd.service using the following command.</t>
    </r>
    <r>
      <rPr>
        <sz val="11"/>
        <color rgb="FF000000"/>
        <rFont val="Calibri"/>
      </rPr>
      <t xml:space="preserve">
</t>
    </r>
    <r>
      <rPr>
        <sz val="11"/>
        <color rgb="FF000000"/>
        <rFont val="Calibri"/>
      </rPr>
      <t>$ sudo salt-call state.sls security/CVM/fapolicydCVM.sls</t>
    </r>
    <r>
      <rPr>
        <sz val="11"/>
        <color rgb="FF000000"/>
        <rFont val="Calibri"/>
      </rPr>
      <t xml:space="preserve">
</t>
    </r>
    <r>
      <rPr>
        <sz val="11"/>
        <color rgb="FF000000"/>
        <rFont val="Calibri"/>
      </rPr>
      <t>2. For Prism Central, configure fapolicyd.service using the following command.</t>
    </r>
    <r>
      <rPr>
        <sz val="11"/>
        <color rgb="FF000000"/>
        <rFont val="Calibri"/>
      </rPr>
      <t xml:space="preserve">
</t>
    </r>
    <r>
      <rPr>
        <sz val="11"/>
        <color rgb="FF000000"/>
        <rFont val="Calibri"/>
      </rPr>
      <t>$ sudo salt-call state.sls security/PCVM/fapolicydPCVM.sls</t>
    </r>
    <r>
      <rPr>
        <sz val="11"/>
        <color rgb="FF000000"/>
        <rFont val="Calibri"/>
      </rPr>
      <t xml:space="preserve">
</t>
    </r>
    <r>
      <rPr>
        <sz val="11"/>
        <color rgb="FF000000"/>
        <rFont val="Calibri"/>
      </rPr>
      <t>3. For Files, configure fapolicyd.service using the following command.</t>
    </r>
    <r>
      <rPr>
        <sz val="11"/>
        <color rgb="FF000000"/>
        <rFont val="Calibri"/>
      </rPr>
      <t xml:space="preserve">
</t>
    </r>
    <r>
      <rPr>
        <sz val="11"/>
        <color rgb="FF000000"/>
        <rFont val="Calibri"/>
      </rPr>
      <t>$ sudo salt-call state.sls security/AFS/fapolicydAFS.sls</t>
    </r>
    <r>
      <rPr>
        <sz val="11"/>
        <color rgb="FF000000"/>
        <rFont val="Calibri"/>
      </rPr>
      <t xml:space="preserve">
</t>
    </r>
    <r>
      <rPr>
        <sz val="11"/>
        <color rgb="FF000000"/>
        <rFont val="Calibri"/>
      </rPr>
      <t>4. Configure AHV to restrict using SSH using the following command.</t>
    </r>
    <r>
      <rPr>
        <sz val="11"/>
        <color rgb="FF000000"/>
        <rFont val="Calibri"/>
      </rPr>
      <t xml:space="preserve">
</t>
    </r>
    <r>
      <rPr>
        <sz val="11"/>
        <color rgb="FF000000"/>
        <rFont val="Calibri"/>
      </rPr>
      <t>$ sudo salt-call state.sls security/KVM/iptables/init</t>
    </r>
  </si>
  <si>
    <r>
      <rPr>
        <sz val="11"/>
        <color rgb="FF000000"/>
        <rFont val="Calibri"/>
      </rPr>
      <t>Firewalls protect computers from network attacks by blocking or limiting access to open network ports. Application firewalls limit which applications are allowed to communicate over the network.</t>
    </r>
    <r>
      <rPr>
        <sz val="11"/>
        <color rgb="FF000000"/>
        <rFont val="Calibri"/>
      </rPr>
      <t xml:space="preserve">
</t>
    </r>
    <r>
      <rPr>
        <sz val="11"/>
        <color rgb="FF000000"/>
        <rFont val="Calibri"/>
      </rPr>
      <t>Satisfies: SRG-OS-000480-GPOS-00232, SRG-OS-000368-GPOS-00154, SRG-OS-000370-GPOS-00155</t>
    </r>
  </si>
  <si>
    <r>
      <rPr>
        <sz val="11"/>
        <color rgb="FF000000"/>
        <rFont val="Calibri"/>
      </rPr>
      <t>1. Verify AOS, Prism Central, and Files has "fapolicyd" installed and is configured for deny-all, permit by exception policy using the following command.</t>
    </r>
    <r>
      <rPr>
        <sz val="11"/>
        <color rgb="FF000000"/>
        <rFont val="Calibri"/>
      </rPr>
      <t xml:space="preserve">
</t>
    </r>
    <r>
      <rPr>
        <sz val="11"/>
        <color rgb="FF000000"/>
        <rFont val="Calibri"/>
      </rPr>
      <t xml:space="preserve">$ sudo systemctl status fapolicyd.service </t>
    </r>
    <r>
      <rPr>
        <sz val="11"/>
        <color rgb="FF000000"/>
        <rFont val="Calibri"/>
      </rPr>
      <t xml:space="preserve">
</t>
    </r>
    <r>
      <rPr>
        <sz val="11"/>
        <color rgb="FF000000"/>
        <rFont val="Calibri"/>
      </rPr>
      <t>fapolicyd.service - File Access Policy Daemon</t>
    </r>
    <r>
      <rPr>
        <sz val="11"/>
        <color rgb="FF000000"/>
        <rFont val="Calibri"/>
      </rPr>
      <t xml:space="preserve">
</t>
    </r>
    <r>
      <rPr>
        <sz val="11"/>
        <color rgb="FF000000"/>
        <rFont val="Calibri"/>
      </rPr>
      <t xml:space="preserve">   Loaded: loaded (/usr/lib/systemd/system/fapolicyd.service; enabled; vendor preset: disabled)</t>
    </r>
    <r>
      <rPr>
        <sz val="11"/>
        <color rgb="FF000000"/>
        <rFont val="Calibri"/>
      </rPr>
      <t xml:space="preserve">
</t>
    </r>
    <r>
      <rPr>
        <sz val="11"/>
        <color rgb="FF000000"/>
        <rFont val="Calibri"/>
      </rPr>
      <t xml:space="preserve">   Active: active (running)</t>
    </r>
    <r>
      <rPr>
        <sz val="11"/>
        <color rgb="FF000000"/>
        <rFont val="Calibri"/>
      </rPr>
      <t xml:space="preserve">
</t>
    </r>
    <r>
      <rPr>
        <sz val="11"/>
        <color rgb="FF000000"/>
        <rFont val="Calibri"/>
      </rPr>
      <t xml:space="preserve">$ sudo grep permissive /etc/fapolicyd/fapolicyd.conf </t>
    </r>
    <r>
      <rPr>
        <sz val="11"/>
        <color rgb="FF000000"/>
        <rFont val="Calibri"/>
      </rPr>
      <t xml:space="preserve">
</t>
    </r>
    <r>
      <rPr>
        <sz val="11"/>
        <color rgb="FF000000"/>
        <rFont val="Calibri"/>
      </rPr>
      <t>permissive = 0</t>
    </r>
    <r>
      <rPr>
        <sz val="11"/>
        <color rgb="FF000000"/>
        <rFont val="Calibri"/>
      </rPr>
      <t xml:space="preserve">
</t>
    </r>
    <r>
      <rPr>
        <sz val="11"/>
        <color rgb="FF000000"/>
        <rFont val="Calibri"/>
      </rPr>
      <t>$sudo tail /etc/fapolicyd/compiled.rules</t>
    </r>
    <r>
      <rPr>
        <sz val="11"/>
        <color rgb="FF000000"/>
        <rFont val="Calibri"/>
      </rPr>
      <t xml:space="preserve">
</t>
    </r>
    <r>
      <rPr>
        <sz val="11"/>
        <color rgb="FF000000"/>
        <rFont val="Calibri"/>
      </rPr>
      <t>deny_audit perm=any pattern=ld_so : all</t>
    </r>
    <r>
      <rPr>
        <sz val="11"/>
        <color rgb="FF000000"/>
        <rFont val="Calibri"/>
      </rPr>
      <t xml:space="preserve">
</t>
    </r>
    <r>
      <rPr>
        <sz val="11"/>
        <color rgb="FF000000"/>
        <rFont val="Calibri"/>
      </rPr>
      <t>deny_audit perm=any all : ftype=application/x-bad-elf</t>
    </r>
    <r>
      <rPr>
        <sz val="11"/>
        <color rgb="FF000000"/>
        <rFont val="Calibri"/>
      </rPr>
      <t xml:space="preserve">
</t>
    </r>
    <r>
      <rPr>
        <sz val="11"/>
        <color rgb="FF000000"/>
        <rFont val="Calibri"/>
      </rPr>
      <t>allow perm=open all : ftype=application/x-sharedlib trust=1</t>
    </r>
    <r>
      <rPr>
        <sz val="11"/>
        <color rgb="FF000000"/>
        <rFont val="Calibri"/>
      </rPr>
      <t xml:space="preserve">
</t>
    </r>
    <r>
      <rPr>
        <sz val="11"/>
        <color rgb="FF000000"/>
        <rFont val="Calibri"/>
      </rPr>
      <t>deny perm=any all : all</t>
    </r>
    <r>
      <rPr>
        <sz val="11"/>
        <color rgb="FF000000"/>
        <rFont val="Calibri"/>
      </rPr>
      <t xml:space="preserve">
</t>
    </r>
    <r>
      <rPr>
        <sz val="11"/>
        <color rgb="FF000000"/>
        <rFont val="Calibri"/>
      </rPr>
      <t>2. For AHV, verify iptables services are "Loaded" and "Active".</t>
    </r>
    <r>
      <rPr>
        <sz val="11"/>
        <color rgb="FF000000"/>
        <rFont val="Calibri"/>
      </rPr>
      <t xml:space="preserve">
</t>
    </r>
    <r>
      <rPr>
        <sz val="11"/>
        <color rgb="FF000000"/>
        <rFont val="Calibri"/>
      </rPr>
      <t>$ sudo service iptables status</t>
    </r>
    <r>
      <rPr>
        <sz val="11"/>
        <color rgb="FF000000"/>
        <rFont val="Calibri"/>
      </rPr>
      <t xml:space="preserve">
</t>
    </r>
    <r>
      <rPr>
        <sz val="11"/>
        <color rgb="FF000000"/>
        <rFont val="Calibri"/>
      </rPr>
      <t>iptables.service - IPv4 firewall with iptables</t>
    </r>
    <r>
      <rPr>
        <sz val="11"/>
        <color rgb="FF000000"/>
        <rFont val="Calibri"/>
      </rPr>
      <t xml:space="preserve">
</t>
    </r>
    <r>
      <rPr>
        <sz val="11"/>
        <color rgb="FF000000"/>
        <rFont val="Calibri"/>
      </rPr>
      <t xml:space="preserve">   Loaded: loaded (/usr/lib/systemd/system/iptables.service; enabled; vendor preset: disabled)</t>
    </r>
    <r>
      <rPr>
        <sz val="11"/>
        <color rgb="FF000000"/>
        <rFont val="Calibri"/>
      </rPr>
      <t xml:space="preserve">
</t>
    </r>
    <r>
      <rPr>
        <sz val="11"/>
        <color rgb="FF000000"/>
        <rFont val="Calibri"/>
      </rPr>
      <t xml:space="preserve">   Active: active (exited) since Mon 2021-08-02 15:02:12 CDT; 2 weeks 6 days ago</t>
    </r>
    <r>
      <rPr>
        <sz val="11"/>
        <color rgb="FF000000"/>
        <rFont val="Calibri"/>
      </rPr>
      <t xml:space="preserve">
</t>
    </r>
    <r>
      <rPr>
        <sz val="11"/>
        <color rgb="FF000000"/>
        <rFont val="Calibri"/>
      </rPr>
      <t xml:space="preserve"> Main PID: 1250 (code=exited, status=0/SUCCESS)</t>
    </r>
    <r>
      <rPr>
        <sz val="11"/>
        <color rgb="FF000000"/>
        <rFont val="Calibri"/>
      </rPr>
      <t xml:space="preserve">
</t>
    </r>
    <r>
      <rPr>
        <sz val="11"/>
        <color rgb="FF000000"/>
        <rFont val="Calibri"/>
      </rPr>
      <t xml:space="preserve">   CGroup: /system.slice/iptables.service</t>
    </r>
    <r>
      <rPr>
        <sz val="11"/>
        <color rgb="FF000000"/>
        <rFont val="Calibri"/>
      </rPr>
      <t xml:space="preserve">
</t>
    </r>
    <r>
      <rPr>
        <sz val="11"/>
        <color rgb="FF000000"/>
        <rFont val="Calibri"/>
      </rPr>
      <t>3. If IPv6 is in use, run the following command.</t>
    </r>
    <r>
      <rPr>
        <sz val="11"/>
        <color rgb="FF000000"/>
        <rFont val="Calibri"/>
      </rPr>
      <t xml:space="preserve">
</t>
    </r>
    <r>
      <rPr>
        <sz val="11"/>
        <color rgb="FF000000"/>
        <rFont val="Calibri"/>
      </rPr>
      <t>$ sudo service ip6tables status</t>
    </r>
    <r>
      <rPr>
        <sz val="11"/>
        <color rgb="FF000000"/>
        <rFont val="Calibri"/>
      </rPr>
      <t xml:space="preserve">
</t>
    </r>
    <r>
      <rPr>
        <sz val="11"/>
        <color rgb="FF000000"/>
        <rFont val="Calibri"/>
      </rPr>
      <t>ip6tables.service - IPv6 firewall with ip6tables</t>
    </r>
    <r>
      <rPr>
        <sz val="11"/>
        <color rgb="FF000000"/>
        <rFont val="Calibri"/>
      </rPr>
      <t xml:space="preserve">
</t>
    </r>
    <r>
      <rPr>
        <sz val="11"/>
        <color rgb="FF000000"/>
        <rFont val="Calibri"/>
      </rPr>
      <t xml:space="preserve">   Loaded: loaded (/usr/lib/systemd/system/ip6tables.service; enabled; vendor preset: disabled)</t>
    </r>
    <r>
      <rPr>
        <sz val="11"/>
        <color rgb="FF000000"/>
        <rFont val="Calibri"/>
      </rPr>
      <t xml:space="preserve">
</t>
    </r>
    <r>
      <rPr>
        <sz val="11"/>
        <color rgb="FF000000"/>
        <rFont val="Calibri"/>
      </rPr>
      <t xml:space="preserve">   Active: active (exited) since Mon 2021-08-02 15:02:12 CDT; 2 weeks 6 days ago</t>
    </r>
    <r>
      <rPr>
        <sz val="11"/>
        <color rgb="FF000000"/>
        <rFont val="Calibri"/>
      </rPr>
      <t xml:space="preserve">
</t>
    </r>
    <r>
      <rPr>
        <sz val="11"/>
        <color rgb="FF000000"/>
        <rFont val="Calibri"/>
      </rPr>
      <t xml:space="preserve"> Main PID: 1313 (code=exited, status=0/SUCCESS)</t>
    </r>
    <r>
      <rPr>
        <sz val="11"/>
        <color rgb="FF000000"/>
        <rFont val="Calibri"/>
      </rPr>
      <t xml:space="preserve">
</t>
    </r>
    <r>
      <rPr>
        <sz val="11"/>
        <color rgb="FF000000"/>
        <rFont val="Calibri"/>
      </rPr>
      <t xml:space="preserve">   CGroup: /system.slice/ip6tables.service</t>
    </r>
    <r>
      <rPr>
        <sz val="11"/>
        <color rgb="FF000000"/>
        <rFont val="Calibri"/>
      </rPr>
      <t xml:space="preserve">
</t>
    </r>
    <r>
      <rPr>
        <sz val="11"/>
        <color rgb="FF000000"/>
        <rFont val="Calibri"/>
      </rPr>
      <t>If an application firewall is not configured or is not installed or enabled, this is a finding.</t>
    </r>
  </si>
  <si>
    <t>V-279587</t>
  </si>
  <si>
    <r>
      <rPr>
        <sz val="11"/>
        <rFont val="Calibri"/>
      </rPr>
      <t>Nutanix OS must mount /dev/shm with secure options.</t>
    </r>
  </si>
  <si>
    <r>
      <rPr>
        <sz val="11"/>
        <color rgb="FF000000"/>
        <rFont val="Calibri"/>
      </rPr>
      <t>Nutanix OS is designed and engineered to have mount option preconfigured by default and changes are not supported. If any mount options are found, then some corruption has occurred and the OS must be rebuilt.</t>
    </r>
  </si>
  <si>
    <r>
      <rPr>
        <sz val="11"/>
        <color rgb="FF000000"/>
        <rFont val="Calibri"/>
      </rPr>
      <t>Control of program execution is a mechanism used to prevent execution of unauthorized programs. Some operating systems may provide a capability that runs counter to the mission or provides users with functionality that exceeds mission requirements. This includes functions and services installed at the operating system level.</t>
    </r>
    <r>
      <rPr>
        <sz val="11"/>
        <color rgb="FF000000"/>
        <rFont val="Calibri"/>
      </rPr>
      <t xml:space="preserve">
</t>
    </r>
    <r>
      <rPr>
        <sz val="11"/>
        <color rgb="FF000000"/>
        <rFont val="Calibri"/>
      </rPr>
      <t>Some of the programs, installed by default, may be harmful or may not be necessary to support essential organizational operations (e.g., key missions, functions). Removal of executable programs is not always possible; therefore, establishing a method of preventing program execution is critical to maintaining a secure system baseline.</t>
    </r>
    <r>
      <rPr>
        <sz val="11"/>
        <color rgb="FF000000"/>
        <rFont val="Calibri"/>
      </rPr>
      <t xml:space="preserve">
</t>
    </r>
    <r>
      <rPr>
        <sz val="11"/>
        <color rgb="FF000000"/>
        <rFont val="Calibri"/>
      </rPr>
      <t>Methods for complying with this requirement include restricting program execution in certain environments, while preventing execution in other environments; or limiting execution of certain program functionality based on organization-defined criteria (e.g., privileges, subnets, sandboxed environments, or roles).</t>
    </r>
  </si>
  <si>
    <r>
      <rPr>
        <sz val="11"/>
        <color rgb="FF000000"/>
        <rFont val="Calibri"/>
      </rPr>
      <t>Verify in Nutanix OS that the "nodev","nosuid", and "noexec" options are configured for /dev/shm using the following command.</t>
    </r>
    <r>
      <rPr>
        <sz val="11"/>
        <color rgb="FF000000"/>
        <rFont val="Calibri"/>
      </rPr>
      <t xml:space="preserve">
</t>
    </r>
    <r>
      <rPr>
        <sz val="11"/>
        <color rgb="FF000000"/>
        <rFont val="Calibri"/>
      </rPr>
      <t>$ cat /etc/fstab | grep /dev/shm</t>
    </r>
    <r>
      <rPr>
        <sz val="11"/>
        <color rgb="FF000000"/>
        <rFont val="Calibri"/>
      </rPr>
      <t xml:space="preserve">
</t>
    </r>
    <r>
      <rPr>
        <sz val="11"/>
        <color rgb="FF000000"/>
        <rFont val="Calibri"/>
      </rPr>
      <t>tmpfs /dev/shm tmpfs defaults,size=512m,noexec,rw,seclabel,nosuid,nodev 0 0</t>
    </r>
    <r>
      <rPr>
        <sz val="11"/>
        <color rgb="FF000000"/>
        <rFont val="Calibri"/>
      </rPr>
      <t xml:space="preserve">
</t>
    </r>
    <r>
      <rPr>
        <sz val="11"/>
        <color rgb="FF000000"/>
        <rFont val="Calibri"/>
      </rPr>
      <t>If /dev/shm is mounted without secure options "nodev", "nosuid", and "noexec", this is a finding.</t>
    </r>
  </si>
  <si>
    <t>V-279588</t>
  </si>
  <si>
    <r>
      <rPr>
        <sz val="11"/>
        <rFont val="Calibri"/>
      </rPr>
      <t>Nutanix OS must mount /tmp with secure options.</t>
    </r>
  </si>
  <si>
    <r>
      <rPr>
        <sz val="11"/>
        <color rgb="FF000000"/>
        <rFont val="Calibri"/>
      </rPr>
      <t>Controlling program execution is a mechanism used to prevent execution of unauthorized programs. Some operating systems may provide a capability that runs counter to the mission or provides users with functionality that exceeds mission requirements. This includes functions and services installed at the operating system level.</t>
    </r>
    <r>
      <rPr>
        <sz val="11"/>
        <color rgb="FF000000"/>
        <rFont val="Calibri"/>
      </rPr>
      <t xml:space="preserve">
</t>
    </r>
    <r>
      <rPr>
        <sz val="11"/>
        <color rgb="FF000000"/>
        <rFont val="Calibri"/>
      </rPr>
      <t>Some of the programs, installed by default, may be harmful or may not be necessary to support essential organizational operations (e.g., key missions, functions). Removing executable programs is not always possible; therefore, establishing a method of preventing program execution is critical to maintaining a secure system baseline.</t>
    </r>
    <r>
      <rPr>
        <sz val="11"/>
        <color rgb="FF000000"/>
        <rFont val="Calibri"/>
      </rPr>
      <t xml:space="preserve">
</t>
    </r>
    <r>
      <rPr>
        <sz val="11"/>
        <color rgb="FF000000"/>
        <rFont val="Calibri"/>
      </rPr>
      <t>Methods for complying with this requirement include restricting program execution in certain environments, while preventing execution in other environments; or limiting execution of certain program functionality based on organization-defined criteria (e.g., privileges, subnets, sandboxed environments, or roles).</t>
    </r>
  </si>
  <si>
    <r>
      <rPr>
        <sz val="11"/>
        <color rgb="FF000000"/>
        <rFont val="Calibri"/>
      </rPr>
      <t>For AHV, this requirement is Not Applicable.</t>
    </r>
    <r>
      <rPr>
        <sz val="11"/>
        <color rgb="FF000000"/>
        <rFont val="Calibri"/>
      </rPr>
      <t xml:space="preserve">
</t>
    </r>
    <r>
      <rPr>
        <sz val="11"/>
        <color rgb="FF000000"/>
        <rFont val="Calibri"/>
      </rPr>
      <t>Verify in Nutanix OS that the "nodev","nosuid", and "noexec" options are configured for /tmp using the following command.</t>
    </r>
    <r>
      <rPr>
        <sz val="11"/>
        <color rgb="FF000000"/>
        <rFont val="Calibri"/>
      </rPr>
      <t xml:space="preserve">
</t>
    </r>
    <r>
      <rPr>
        <sz val="11"/>
        <color rgb="FF000000"/>
        <rFont val="Calibri"/>
      </rPr>
      <t>$ sudo cat /etc/fstab | grep /tmp</t>
    </r>
    <r>
      <rPr>
        <sz val="11"/>
        <color rgb="FF000000"/>
        <rFont val="Calibri"/>
      </rPr>
      <t xml:space="preserve">
</t>
    </r>
    <r>
      <rPr>
        <sz val="11"/>
        <color rgb="FF000000"/>
        <rFont val="Calibri"/>
      </rPr>
      <t>/tmp ext4 loop,rw,seclabel,nodev,nosuid,noexec,noatime 0 0</t>
    </r>
    <r>
      <rPr>
        <sz val="11"/>
        <color rgb="FF000000"/>
        <rFont val="Calibri"/>
      </rPr>
      <t xml:space="preserve">
</t>
    </r>
    <r>
      <rPr>
        <sz val="11"/>
        <color rgb="FF000000"/>
        <rFont val="Calibri"/>
      </rPr>
      <t>If /tmp is mounted without secure options "nodev", "nosuid", and "noexec", this is a finding.</t>
    </r>
  </si>
  <si>
    <t>V-279589</t>
  </si>
  <si>
    <r>
      <rPr>
        <sz val="11"/>
        <rFont val="Calibri"/>
      </rPr>
      <t>Nutanix OS must mount /var/log/audit with secure options.</t>
    </r>
  </si>
  <si>
    <r>
      <rPr>
        <sz val="11"/>
        <color rgb="FF000000"/>
        <rFont val="Calibri"/>
      </rPr>
      <t>Nutanix OS is designed and engineered to have mount option preconfigured by default and changes are not supported. If any mount options are found, then some corruption has occurred and a rebuild of the OS is required.</t>
    </r>
  </si>
  <si>
    <r>
      <rPr>
        <sz val="11"/>
        <color rgb="FF000000"/>
        <rFont val="Calibri"/>
      </rPr>
      <t>Controlling program execution is a mechanism used to prevent execution of unauthorized programs. Some operating systems may provide a capability that runs counter to the mission or provides users with functionality that exceeds mission requirements. This includes functions and services installed at the operating system level.</t>
    </r>
    <r>
      <rPr>
        <sz val="11"/>
        <color rgb="FF000000"/>
        <rFont val="Calibri"/>
      </rPr>
      <t xml:space="preserve">
</t>
    </r>
    <r>
      <rPr>
        <sz val="11"/>
        <color rgb="FF000000"/>
        <rFont val="Calibri"/>
      </rPr>
      <t>Some of the programs, installed by default, may be harmful or may not be necessary to support essential organizational operations (e.g., key missions, functions). Removal of executable programs is not always possible; therefore, establishing a method of preventing program execution is critical to maintaining a secure system baseline.</t>
    </r>
    <r>
      <rPr>
        <sz val="11"/>
        <color rgb="FF000000"/>
        <rFont val="Calibri"/>
      </rPr>
      <t xml:space="preserve">
</t>
    </r>
    <r>
      <rPr>
        <sz val="11"/>
        <color rgb="FF000000"/>
        <rFont val="Calibri"/>
      </rPr>
      <t>Methods for complying with this requirement include restricting program execution in certain environments, while preventing execution in other environments; or limiting execution of certain program functionality based on organization-defined criteria (e.g., privileges, subnets, sandboxed environments, or roles).</t>
    </r>
  </si>
  <si>
    <r>
      <rPr>
        <sz val="11"/>
        <color rgb="FF000000"/>
        <rFont val="Calibri"/>
      </rPr>
      <t>For AHV, this requirement is Not Applicable.</t>
    </r>
    <r>
      <rPr>
        <sz val="11"/>
        <color rgb="FF000000"/>
        <rFont val="Calibri"/>
      </rPr>
      <t xml:space="preserve">
</t>
    </r>
    <r>
      <rPr>
        <sz val="11"/>
        <color rgb="FF000000"/>
        <rFont val="Calibri"/>
      </rPr>
      <t>Verify in Nutanix OS that the "nodev","nosuid", and "noexec" options are configured for /var/log/audit using the following command.</t>
    </r>
    <r>
      <rPr>
        <sz val="11"/>
        <color rgb="FF000000"/>
        <rFont val="Calibri"/>
      </rPr>
      <t xml:space="preserve">
</t>
    </r>
    <r>
      <rPr>
        <sz val="11"/>
        <color rgb="FF000000"/>
        <rFont val="Calibri"/>
      </rPr>
      <t>$ sudo cat /etc/fstab | grep /var/log/audit</t>
    </r>
    <r>
      <rPr>
        <sz val="11"/>
        <color rgb="FF000000"/>
        <rFont val="Calibri"/>
      </rPr>
      <t xml:space="preserve">
</t>
    </r>
    <r>
      <rPr>
        <sz val="11"/>
        <color rgb="FF000000"/>
        <rFont val="Calibri"/>
      </rPr>
      <t>/home/log/audit /var/log/audit none defaults,noexec,rw,seclabel,nosuid,noatime,nodev,bind 0 2</t>
    </r>
    <r>
      <rPr>
        <sz val="11"/>
        <color rgb="FF000000"/>
        <rFont val="Calibri"/>
      </rPr>
      <t xml:space="preserve">
</t>
    </r>
    <r>
      <rPr>
        <sz val="11"/>
        <color rgb="FF000000"/>
        <rFont val="Calibri"/>
      </rPr>
      <t>If /var/log/audit is mounted without secure options "nodev", "nosuid", and "noexec", this is a finding.</t>
    </r>
  </si>
  <si>
    <t>V-279590</t>
  </si>
  <si>
    <r>
      <rPr>
        <sz val="11"/>
        <rFont val="Calibri"/>
      </rPr>
      <t>Nutanix OS must mount /var/tmp with secure options.</t>
    </r>
  </si>
  <si>
    <r>
      <rPr>
        <sz val="11"/>
        <color rgb="FF000000"/>
        <rFont val="Calibri"/>
      </rPr>
      <t>For AHV, this requirement is Not Applicable.</t>
    </r>
    <r>
      <rPr>
        <sz val="11"/>
        <color rgb="FF000000"/>
        <rFont val="Calibri"/>
      </rPr>
      <t xml:space="preserve">
</t>
    </r>
    <r>
      <rPr>
        <sz val="11"/>
        <color rgb="FF000000"/>
        <rFont val="Calibri"/>
      </rPr>
      <t>Verify in Nutanix OS that the "nodev","nosuid", and "noexec" options are configured for /var/tmp using the following command.</t>
    </r>
    <r>
      <rPr>
        <sz val="11"/>
        <color rgb="FF000000"/>
        <rFont val="Calibri"/>
      </rPr>
      <t xml:space="preserve">
</t>
    </r>
    <r>
      <rPr>
        <sz val="11"/>
        <color rgb="FF000000"/>
        <rFont val="Calibri"/>
      </rPr>
      <t>$ sudo cat /etc/fstab | grep /var/tmp</t>
    </r>
    <r>
      <rPr>
        <sz val="11"/>
        <color rgb="FF000000"/>
        <rFont val="Calibri"/>
      </rPr>
      <t xml:space="preserve">
</t>
    </r>
    <r>
      <rPr>
        <sz val="11"/>
        <color rgb="FF000000"/>
        <rFont val="Calibri"/>
      </rPr>
      <t>/tmp /var/tmp none bind,noatime,nodev,noexec,nosuid,rw,seclabel 0 0</t>
    </r>
    <r>
      <rPr>
        <sz val="11"/>
        <color rgb="FF000000"/>
        <rFont val="Calibri"/>
      </rPr>
      <t xml:space="preserve">
</t>
    </r>
    <r>
      <rPr>
        <sz val="11"/>
        <color rgb="FF000000"/>
        <rFont val="Calibri"/>
      </rPr>
      <t>If /var/tmp is mounted without secure options "nodev", "nosuid", and "noexec", this is a finding.</t>
    </r>
  </si>
  <si>
    <t>V-279591</t>
  </si>
  <si>
    <r>
      <rPr>
        <sz val="11"/>
        <rFont val="Calibri"/>
      </rPr>
      <t>Nutanix OS must mount /var/log with secure options.</t>
    </r>
  </si>
  <si>
    <r>
      <rPr>
        <sz val="11"/>
        <color rgb="FF000000"/>
        <rFont val="Calibri"/>
      </rPr>
      <t>Nutanix AOS is designed and engineered to have mount option preconfigured by default and changes are not supported. If any mount options are found, then some corruption has occurred and the CVM must be rebuilt.</t>
    </r>
  </si>
  <si>
    <r>
      <rPr>
        <sz val="11"/>
        <color rgb="FF000000"/>
        <rFont val="Calibri"/>
      </rPr>
      <t>For AHV, this requirement is Not Applicable.</t>
    </r>
    <r>
      <rPr>
        <sz val="11"/>
        <color rgb="FF000000"/>
        <rFont val="Calibri"/>
      </rPr>
      <t xml:space="preserve">
</t>
    </r>
    <r>
      <rPr>
        <sz val="11"/>
        <color rgb="FF000000"/>
        <rFont val="Calibri"/>
      </rPr>
      <t>Verify in Nutanix OS that the "nodev","nosuid", and "noexec" options are configured for /var/log using the following command.</t>
    </r>
    <r>
      <rPr>
        <sz val="11"/>
        <color rgb="FF000000"/>
        <rFont val="Calibri"/>
      </rPr>
      <t xml:space="preserve">
</t>
    </r>
    <r>
      <rPr>
        <sz val="11"/>
        <color rgb="FF000000"/>
        <rFont val="Calibri"/>
      </rPr>
      <t>$ sudo cat /etc/fstab | grep /var/log</t>
    </r>
    <r>
      <rPr>
        <sz val="11"/>
        <color rgb="FF000000"/>
        <rFont val="Calibri"/>
      </rPr>
      <t xml:space="preserve">
</t>
    </r>
    <r>
      <rPr>
        <sz val="11"/>
        <color rgb="FF000000"/>
        <rFont val="Calibri"/>
      </rPr>
      <t>/root/filesystems/varlog.bin  /var/log  ext4  defaults,nodev,nosuid,noexec  0  2</t>
    </r>
    <r>
      <rPr>
        <sz val="11"/>
        <color rgb="FF000000"/>
        <rFont val="Calibri"/>
      </rPr>
      <t xml:space="preserve">
</t>
    </r>
    <r>
      <rPr>
        <sz val="11"/>
        <color rgb="FF000000"/>
        <rFont val="Calibri"/>
      </rPr>
      <t>If /var/log is mounted without secure options "nodev", "nosuid", and "noexec", this is a finding.</t>
    </r>
  </si>
  <si>
    <t>V-279592</t>
  </si>
  <si>
    <r>
      <rPr>
        <sz val="11"/>
        <rFont val="Calibri"/>
      </rPr>
      <t>Nutanix OS must have the fapolicyd.service installed and active.</t>
    </r>
  </si>
  <si>
    <r>
      <rPr>
        <sz val="11"/>
        <color rgb="FF000000"/>
        <rFont val="Calibri"/>
      </rPr>
      <t>1. For AOS, configure fapolicyd.service using the following command.</t>
    </r>
    <r>
      <rPr>
        <sz val="11"/>
        <color rgb="FF000000"/>
        <rFont val="Calibri"/>
      </rPr>
      <t xml:space="preserve">
</t>
    </r>
    <r>
      <rPr>
        <sz val="11"/>
        <color rgb="FF000000"/>
        <rFont val="Calibri"/>
      </rPr>
      <t>$ sudo salt-call state.sls security/CVM/fapolicydCVM.sls</t>
    </r>
    <r>
      <rPr>
        <sz val="11"/>
        <color rgb="FF000000"/>
        <rFont val="Calibri"/>
      </rPr>
      <t xml:space="preserve">
</t>
    </r>
    <r>
      <rPr>
        <sz val="11"/>
        <color rgb="FF000000"/>
        <rFont val="Calibri"/>
      </rPr>
      <t>2. For Prism Central, configure fapolicyd.service using the following command.</t>
    </r>
    <r>
      <rPr>
        <sz val="11"/>
        <color rgb="FF000000"/>
        <rFont val="Calibri"/>
      </rPr>
      <t xml:space="preserve">
</t>
    </r>
    <r>
      <rPr>
        <sz val="11"/>
        <color rgb="FF000000"/>
        <rFont val="Calibri"/>
      </rPr>
      <t>$ sudo salt-call state.sls security/PCVM/fapolicydPCVM.sls</t>
    </r>
    <r>
      <rPr>
        <sz val="11"/>
        <color rgb="FF000000"/>
        <rFont val="Calibri"/>
      </rPr>
      <t xml:space="preserve">
</t>
    </r>
    <r>
      <rPr>
        <sz val="11"/>
        <color rgb="FF000000"/>
        <rFont val="Calibri"/>
      </rPr>
      <t>3. For Files, configure fapolicyd.service using the following command.</t>
    </r>
    <r>
      <rPr>
        <sz val="11"/>
        <color rgb="FF000000"/>
        <rFont val="Calibri"/>
      </rPr>
      <t xml:space="preserve">
</t>
    </r>
    <r>
      <rPr>
        <sz val="11"/>
        <color rgb="FF000000"/>
        <rFont val="Calibri"/>
      </rPr>
      <t>$ sudo salt-call state.sls security/AFS/fapolicydAFS.sls</t>
    </r>
    <r>
      <rPr>
        <sz val="11"/>
        <color rgb="FF000000"/>
        <rFont val="Calibri"/>
      </rPr>
      <t xml:space="preserve">
</t>
    </r>
    <r>
      <rPr>
        <sz val="11"/>
        <color rgb="FF000000"/>
        <rFont val="Calibri"/>
      </rPr>
      <t>4. Configure AHV to restrict the use of SSH using the following command.</t>
    </r>
    <r>
      <rPr>
        <sz val="11"/>
        <color rgb="FF000000"/>
        <rFont val="Calibri"/>
      </rPr>
      <t xml:space="preserve">
</t>
    </r>
    <r>
      <rPr>
        <sz val="11"/>
        <color rgb="FF000000"/>
        <rFont val="Calibri"/>
      </rPr>
      <t>$ sudo salt-call state.sls security/KVM/iptables/init</t>
    </r>
  </si>
  <si>
    <r>
      <rPr>
        <sz val="11"/>
        <color rgb="FF000000"/>
        <rFont val="Calibri"/>
      </rPr>
      <t>Control of program execution is a mechanism used to prevent execution of unauthorized programs. Some operating systems may provide a capability that runs counter to the mission or provides users with functionality that exceeds mission requirements. This includes functions and services installed at the operating system level.</t>
    </r>
    <r>
      <rPr>
        <sz val="11"/>
        <color rgb="FF000000"/>
        <rFont val="Calibri"/>
      </rPr>
      <t xml:space="preserve">
</t>
    </r>
    <r>
      <rPr>
        <sz val="11"/>
        <color rgb="FF000000"/>
        <rFont val="Calibri"/>
      </rPr>
      <t>Some of the programs, installed by default, may be harmful or may not be necessary to support essential organizational operations (e.g., key missions, functions). Removal of executable programs is not always possible; therefore, establishing a method of preventing program execution is critical to maintaining a secure system baseline.</t>
    </r>
    <r>
      <rPr>
        <sz val="11"/>
        <color rgb="FF000000"/>
        <rFont val="Calibri"/>
      </rPr>
      <t xml:space="preserve">
</t>
    </r>
    <r>
      <rPr>
        <sz val="11"/>
        <color rgb="FF000000"/>
        <rFont val="Calibri"/>
      </rPr>
      <t>Methods for complying with this requirement include restricting execution of programs in certain environments, while preventing execution in other environments; or limiting execution of certain program functionality based on organization-defined criteria (e.g., privileges, subnets, sandboxed environments, or roles).</t>
    </r>
  </si>
  <si>
    <r>
      <rPr>
        <sz val="11"/>
        <color rgb="FF000000"/>
        <rFont val="Calibri"/>
      </rPr>
      <t>Verify in Nutanix OS that fapolicyd is installed and active using the following command.</t>
    </r>
    <r>
      <rPr>
        <sz val="11"/>
        <color rgb="FF000000"/>
        <rFont val="Calibri"/>
      </rPr>
      <t xml:space="preserve">
</t>
    </r>
    <r>
      <rPr>
        <sz val="11"/>
        <color rgb="FF000000"/>
        <rFont val="Calibri"/>
      </rPr>
      <t>$ sudo yum list installed fapolicyd</t>
    </r>
    <r>
      <rPr>
        <sz val="11"/>
        <color rgb="FF000000"/>
        <rFont val="Calibri"/>
      </rPr>
      <t xml:space="preserve">
</t>
    </r>
    <r>
      <rPr>
        <sz val="11"/>
        <color rgb="FF000000"/>
        <rFont val="Calibri"/>
      </rPr>
      <t>Installed Packages</t>
    </r>
    <r>
      <rPr>
        <sz val="11"/>
        <color rgb="FF000000"/>
        <rFont val="Calibri"/>
      </rPr>
      <t xml:space="preserve">
</t>
    </r>
    <r>
      <rPr>
        <sz val="11"/>
        <color rgb="FF000000"/>
        <rFont val="Calibri"/>
      </rPr>
      <t xml:space="preserve">fapolicyd.x86_64   </t>
    </r>
    <r>
      <rPr>
        <sz val="11"/>
        <color rgb="FF000000"/>
        <rFont val="Calibri"/>
      </rPr>
      <t xml:space="preserve">
</t>
    </r>
    <r>
      <rPr>
        <sz val="11"/>
        <color rgb="FF000000"/>
        <rFont val="Calibri"/>
      </rPr>
      <t>$ sudo systemctl status fapolicyd.service</t>
    </r>
    <r>
      <rPr>
        <sz val="11"/>
        <color rgb="FF000000"/>
        <rFont val="Calibri"/>
      </rPr>
      <t xml:space="preserve">
</t>
    </r>
    <r>
      <rPr>
        <sz val="11"/>
        <color rgb="FF000000"/>
        <rFont val="Calibri"/>
      </rPr>
      <t>fapolicyd.service - File Access Policy Daemon</t>
    </r>
    <r>
      <rPr>
        <sz val="11"/>
        <color rgb="FF000000"/>
        <rFont val="Calibri"/>
      </rPr>
      <t xml:space="preserve">
</t>
    </r>
    <r>
      <rPr>
        <sz val="11"/>
        <color rgb="FF000000"/>
        <rFont val="Calibri"/>
      </rPr>
      <t>Loaded: loaded (/usr/lib/systemd/system/fapolicyd.service; enabled; vendor preset: disabled)</t>
    </r>
    <r>
      <rPr>
        <sz val="11"/>
        <color rgb="FF000000"/>
        <rFont val="Calibri"/>
      </rPr>
      <t xml:space="preserve">
</t>
    </r>
    <r>
      <rPr>
        <sz val="11"/>
        <color rgb="FF000000"/>
        <rFont val="Calibri"/>
      </rPr>
      <t>Active: active (running)</t>
    </r>
    <r>
      <rPr>
        <sz val="11"/>
        <color rgb="FF000000"/>
        <rFont val="Calibri"/>
      </rPr>
      <t xml:space="preserve">
</t>
    </r>
    <r>
      <rPr>
        <sz val="11"/>
        <color rgb="FF000000"/>
        <rFont val="Calibri"/>
      </rPr>
      <t>If fapolicyd is not installed and active, this is a finding.</t>
    </r>
  </si>
  <si>
    <t>V-279593</t>
  </si>
  <si>
    <r>
      <rPr>
        <sz val="11"/>
        <rFont val="Calibri"/>
      </rPr>
      <t>Nutanix OS must be configured to remove rsh-server.</t>
    </r>
  </si>
  <si>
    <r>
      <rPr>
        <sz val="11"/>
        <color rgb="FF000000"/>
        <rFont val="Calibri"/>
      </rPr>
      <t>Remove any finding identified using the following command.</t>
    </r>
    <r>
      <rPr>
        <sz val="11"/>
        <color rgb="FF000000"/>
        <rFont val="Calibri"/>
      </rPr>
      <t xml:space="preserve">
</t>
    </r>
    <r>
      <rPr>
        <sz val="11"/>
        <color rgb="FF000000"/>
        <rFont val="Calibri"/>
      </rPr>
      <t>$ sudo yum remove rsh-server</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</si>
  <si>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can provide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which cannot be disabled.</t>
    </r>
  </si>
  <si>
    <r>
      <rPr>
        <sz val="11"/>
        <color rgb="FF000000"/>
        <rFont val="Calibri"/>
      </rPr>
      <t>Verify Nutanix AOS is configured to disable nonessential capabilities using the following command.</t>
    </r>
    <r>
      <rPr>
        <sz val="11"/>
        <color rgb="FF000000"/>
        <rFont val="Calibri"/>
      </rPr>
      <t xml:space="preserve">
</t>
    </r>
    <r>
      <rPr>
        <sz val="11"/>
        <color rgb="FF000000"/>
        <rFont val="Calibri"/>
      </rPr>
      <t>$ sudo yum list installed rsh-server</t>
    </r>
    <r>
      <rPr>
        <sz val="11"/>
        <color rgb="FF000000"/>
        <rFont val="Calibri"/>
      </rPr>
      <t xml:space="preserve">
</t>
    </r>
    <r>
      <rPr>
        <sz val="11"/>
        <color rgb="FF000000"/>
        <rFont val="Calibri"/>
      </rPr>
      <t>If the rsh-server package is installed, this is a finding.</t>
    </r>
  </si>
  <si>
    <t>V-279594</t>
  </si>
  <si>
    <r>
      <rPr>
        <sz val="11"/>
        <rFont val="Calibri"/>
      </rPr>
      <t>Nutanix OS must be configured to remove telnet-server.</t>
    </r>
  </si>
  <si>
    <r>
      <rPr>
        <sz val="11"/>
        <color rgb="FF000000"/>
        <rFont val="Calibri"/>
      </rPr>
      <t>Remove any finding identified using the following command.</t>
    </r>
    <r>
      <rPr>
        <sz val="11"/>
        <color rgb="FF000000"/>
        <rFont val="Calibri"/>
      </rPr>
      <t xml:space="preserve">
</t>
    </r>
    <r>
      <rPr>
        <sz val="11"/>
        <color rgb="FF000000"/>
        <rFont val="Calibri"/>
      </rPr>
      <t>$ sudo yum remove telnet-server</t>
    </r>
  </si>
  <si>
    <r>
      <rPr>
        <sz val="11"/>
        <color rgb="FF000000"/>
        <rFont val="Calibri"/>
      </rPr>
      <t>Verify Nutanix AOS is configured to disable nonessential capabilities using the following command.</t>
    </r>
    <r>
      <rPr>
        <sz val="11"/>
        <color rgb="FF000000"/>
        <rFont val="Calibri"/>
      </rPr>
      <t xml:space="preserve">
</t>
    </r>
    <r>
      <rPr>
        <sz val="11"/>
        <color rgb="FF000000"/>
        <rFont val="Calibri"/>
      </rPr>
      <t>$ sudo yum list installed telnet-server</t>
    </r>
    <r>
      <rPr>
        <sz val="11"/>
        <color rgb="FF000000"/>
        <rFont val="Calibri"/>
      </rPr>
      <t xml:space="preserve">
</t>
    </r>
    <r>
      <rPr>
        <sz val="11"/>
        <color rgb="FF000000"/>
        <rFont val="Calibri"/>
      </rPr>
      <t>If the telnet-server package is installed, this is a finding.</t>
    </r>
  </si>
  <si>
    <t>V-279595</t>
  </si>
  <si>
    <r>
      <rPr>
        <sz val="11"/>
        <rFont val="Calibri"/>
      </rPr>
      <t>Nutanix OS must be configured to remove abrt.</t>
    </r>
  </si>
  <si>
    <r>
      <rPr>
        <sz val="11"/>
        <color rgb="FF000000"/>
        <rFont val="Calibri"/>
      </rPr>
      <t>Remove any finding identified using the following command.</t>
    </r>
    <r>
      <rPr>
        <sz val="11"/>
        <color rgb="FF000000"/>
        <rFont val="Calibri"/>
      </rPr>
      <t xml:space="preserve">
</t>
    </r>
    <r>
      <rPr>
        <sz val="11"/>
        <color rgb="FF000000"/>
        <rFont val="Calibri"/>
      </rPr>
      <t>$ sudo yum remove abrt*</t>
    </r>
  </si>
  <si>
    <r>
      <rPr>
        <sz val="11"/>
        <color rgb="FF000000"/>
        <rFont val="Calibri"/>
      </rPr>
      <t>For Nutanix AHV, this requirement is Not Applicable.</t>
    </r>
    <r>
      <rPr>
        <sz val="11"/>
        <color rgb="FF000000"/>
        <rFont val="Calibri"/>
      </rPr>
      <t xml:space="preserve">
</t>
    </r>
    <r>
      <rPr>
        <sz val="11"/>
        <color rgb="FF000000"/>
        <rFont val="Calibri"/>
      </rPr>
      <t>For AOS, Prism Central, and Files, verify the OS is configured to disable nonessential capabilities using the following command.</t>
    </r>
    <r>
      <rPr>
        <sz val="11"/>
        <color rgb="FF000000"/>
        <rFont val="Calibri"/>
      </rPr>
      <t xml:space="preserve">
</t>
    </r>
    <r>
      <rPr>
        <sz val="11"/>
        <color rgb="FF000000"/>
        <rFont val="Calibri"/>
      </rPr>
      <t>$ sudo yum list installed abrt*</t>
    </r>
    <r>
      <rPr>
        <sz val="11"/>
        <color rgb="FF000000"/>
        <rFont val="Calibri"/>
      </rPr>
      <t xml:space="preserve">
</t>
    </r>
    <r>
      <rPr>
        <sz val="11"/>
        <color rgb="FF000000"/>
        <rFont val="Calibri"/>
      </rPr>
      <t>If any automated bug reporting package is installed, this is a finding.</t>
    </r>
  </si>
  <si>
    <t>V-279596</t>
  </si>
  <si>
    <r>
      <rPr>
        <sz val="11"/>
        <rFont val="Calibri"/>
      </rPr>
      <t>Nutanix OS must be configured to remove sendmail.</t>
    </r>
  </si>
  <si>
    <r>
      <rPr>
        <sz val="11"/>
        <color rgb="FF000000"/>
        <rFont val="Calibri"/>
      </rPr>
      <t>For AOS, Prism Central, and Files, remove any finding identified using the following command.</t>
    </r>
    <r>
      <rPr>
        <sz val="11"/>
        <color rgb="FF000000"/>
        <rFont val="Calibri"/>
      </rPr>
      <t xml:space="preserve">
</t>
    </r>
    <r>
      <rPr>
        <sz val="11"/>
        <color rgb="FF000000"/>
        <rFont val="Calibri"/>
      </rPr>
      <t>$ sudo yum remove sendmail</t>
    </r>
  </si>
  <si>
    <r>
      <rPr>
        <sz val="11"/>
        <color rgb="FF000000"/>
        <rFont val="Calibri"/>
      </rPr>
      <t>For AHV, this requirement is Not Applicable.</t>
    </r>
    <r>
      <rPr>
        <sz val="11"/>
        <color rgb="FF000000"/>
        <rFont val="Calibri"/>
      </rPr>
      <t xml:space="preserve">
</t>
    </r>
    <r>
      <rPr>
        <sz val="11"/>
        <color rgb="FF000000"/>
        <rFont val="Calibri"/>
      </rPr>
      <t>For AOS, Prism Central, and Files, verify the OS is configured to disable nonessential capabilities using the following command.</t>
    </r>
    <r>
      <rPr>
        <sz val="11"/>
        <color rgb="FF000000"/>
        <rFont val="Calibri"/>
      </rPr>
      <t xml:space="preserve">
</t>
    </r>
    <r>
      <rPr>
        <sz val="11"/>
        <color rgb="FF000000"/>
        <rFont val="Calibri"/>
      </rPr>
      <t>$ sudo yum list installed sendmail</t>
    </r>
    <r>
      <rPr>
        <sz val="11"/>
        <color rgb="FF000000"/>
        <rFont val="Calibri"/>
      </rPr>
      <t xml:space="preserve">
</t>
    </r>
    <r>
      <rPr>
        <sz val="11"/>
        <color rgb="FF000000"/>
        <rFont val="Calibri"/>
      </rPr>
      <t>If the sendmail package is installed, this is a finding.</t>
    </r>
  </si>
  <si>
    <t>V-279597</t>
  </si>
  <si>
    <r>
      <rPr>
        <sz val="11"/>
        <rFont val="Calibri"/>
      </rPr>
      <t>Nutanix OS must be configured to prohibit or restrict using functions, ports, protocols, and/or services, as defined in the Ports, Protocols, and Services Management (PPSM) Category Assurance List (CAL) and vulnerability assessments.</t>
    </r>
  </si>
  <si>
    <r>
      <rPr>
        <sz val="11"/>
        <color rgb="FF000000"/>
        <rFont val="Calibri"/>
      </rPr>
      <t>Restrict using functions, ports, protocols, and/or services as defined in the PPSM CAL and vulnerability assessments.</t>
    </r>
    <r>
      <rPr>
        <sz val="11"/>
        <color rgb="FF000000"/>
        <rFont val="Calibri"/>
      </rPr>
      <t xml:space="preserve">
</t>
    </r>
    <r>
      <rPr>
        <sz val="11"/>
        <color rgb="FF000000"/>
        <rFont val="Calibri"/>
      </rPr>
      <t>1. For AOS, run the following command.</t>
    </r>
    <r>
      <rPr>
        <sz val="11"/>
        <color rgb="FF000000"/>
        <rFont val="Calibri"/>
      </rPr>
      <t xml:space="preserve">
</t>
    </r>
    <r>
      <rPr>
        <sz val="11"/>
        <color rgb="FF000000"/>
        <rFont val="Calibri"/>
      </rPr>
      <t>$ sudo salt-call state.sls security/CVM/iptables/init</t>
    </r>
    <r>
      <rPr>
        <sz val="11"/>
        <color rgb="FF000000"/>
        <rFont val="Calibri"/>
      </rPr>
      <t xml:space="preserve">
</t>
    </r>
    <r>
      <rPr>
        <sz val="11"/>
        <color rgb="FF000000"/>
        <rFont val="Calibri"/>
      </rPr>
      <t>2. For Prism Central, run the following command.</t>
    </r>
    <r>
      <rPr>
        <sz val="11"/>
        <color rgb="FF000000"/>
        <rFont val="Calibri"/>
      </rPr>
      <t xml:space="preserve">
</t>
    </r>
    <r>
      <rPr>
        <sz val="11"/>
        <color rgb="FF000000"/>
        <rFont val="Calibri"/>
      </rPr>
      <t>$ sudo salt-call state.sls security/PVCM/iptables/init</t>
    </r>
    <r>
      <rPr>
        <sz val="11"/>
        <color rgb="FF000000"/>
        <rFont val="Calibri"/>
      </rPr>
      <t xml:space="preserve">
</t>
    </r>
    <r>
      <rPr>
        <sz val="11"/>
        <color rgb="FF000000"/>
        <rFont val="Calibri"/>
      </rPr>
      <t>3. For Files, run the following command.</t>
    </r>
    <r>
      <rPr>
        <sz val="11"/>
        <color rgb="FF000000"/>
        <rFont val="Calibri"/>
      </rPr>
      <t xml:space="preserve">
</t>
    </r>
    <r>
      <rPr>
        <sz val="11"/>
        <color rgb="FF000000"/>
        <rFont val="Calibri"/>
      </rPr>
      <t>$ sudo salt-call state.sls security/AFS/iptables/init</t>
    </r>
    <r>
      <rPr>
        <sz val="11"/>
        <color rgb="FF000000"/>
        <rFont val="Calibri"/>
      </rPr>
      <t xml:space="preserve">
</t>
    </r>
    <r>
      <rPr>
        <sz val="11"/>
        <color rgb="FF000000"/>
        <rFont val="Calibri"/>
      </rPr>
      <t>4. For AHV, run the following command.</t>
    </r>
    <r>
      <rPr>
        <sz val="11"/>
        <color rgb="FF000000"/>
        <rFont val="Calibri"/>
      </rPr>
      <t xml:space="preserve">
</t>
    </r>
    <r>
      <rPr>
        <sz val="11"/>
        <color rgb="FF000000"/>
        <rFont val="Calibri"/>
      </rPr>
      <t>$ sudo salt-call state.sls security/KVM/iptablesKVM</t>
    </r>
  </si>
  <si>
    <r>
      <rPr>
        <sz val="11"/>
        <color rgb="FF000000"/>
        <rFont val="Calibri"/>
      </rPr>
      <t>To prevent unauthorized device connection, unauthorized information transfer,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Operating systems can provide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t>
    </r>
    <r>
      <rPr>
        <sz val="11"/>
        <color rgb="FF000000"/>
        <rFont val="Calibri"/>
      </rPr>
      <t xml:space="preserve">
</t>
    </r>
    <r>
      <rPr>
        <sz val="11"/>
        <color rgb="FF000000"/>
        <rFont val="Calibri"/>
      </rPr>
      <t>To support the requirements and principles of least functionality, the operating system must support the organizational requirements, providing only essential capabilities and limiting the use of ports, protocols, and/or services to only those required, authorized, and approved to conduct official business or to address authorized quality of life issues.</t>
    </r>
  </si>
  <si>
    <r>
      <rPr>
        <sz val="11"/>
        <color rgb="FF000000"/>
        <rFont val="Calibri"/>
      </rPr>
      <t>1. Verify Nutanix OS prohibits or restricts using functions, ports, protocols, and/or services, as defined in the PPSM CAL and vulnerability assessments using the following command.</t>
    </r>
    <r>
      <rPr>
        <sz val="11"/>
        <color rgb="FF000000"/>
        <rFont val="Calibri"/>
      </rPr>
      <t xml:space="preserve">
</t>
    </r>
    <r>
      <rPr>
        <sz val="11"/>
        <color rgb="FF000000"/>
        <rFont val="Calibri"/>
      </rPr>
      <t>$ sudo iptables -S</t>
    </r>
    <r>
      <rPr>
        <sz val="11"/>
        <color rgb="FF000000"/>
        <rFont val="Calibri"/>
      </rPr>
      <t xml:space="preserve">
</t>
    </r>
    <r>
      <rPr>
        <sz val="11"/>
        <color rgb="FF000000"/>
        <rFont val="Calibri"/>
      </rPr>
      <t>2. If IPv6 is in use, run the following command.</t>
    </r>
    <r>
      <rPr>
        <sz val="11"/>
        <color rgb="FF000000"/>
        <rFont val="Calibri"/>
      </rPr>
      <t xml:space="preserve">
</t>
    </r>
    <r>
      <rPr>
        <sz val="11"/>
        <color rgb="FF000000"/>
        <rFont val="Calibri"/>
      </rPr>
      <t>$ sudo ip6tables -S</t>
    </r>
    <r>
      <rPr>
        <sz val="11"/>
        <color rgb="FF000000"/>
        <rFont val="Calibri"/>
      </rPr>
      <t xml:space="preserve">
</t>
    </r>
    <r>
      <rPr>
        <sz val="11"/>
        <color rgb="FF000000"/>
        <rFont val="Calibri"/>
      </rPr>
      <t xml:space="preserve">3. Review the site or program PPSM CAL; Verify the services allowed by the firewall match the PPSM Component Local Service Assessment (CLSA). </t>
    </r>
    <r>
      <rPr>
        <sz val="11"/>
        <color rgb="FF000000"/>
        <rFont val="Calibri"/>
      </rPr>
      <t xml:space="preserve">
</t>
    </r>
    <r>
      <rPr>
        <sz val="11"/>
        <color rgb="FF000000"/>
        <rFont val="Calibri"/>
      </rPr>
      <t>If there are additional ports, protocols, or services that are not in the PPSM CLSA, or there are ports, protocols, or services that are prohibited by the PPSM CAL, this is a finding.</t>
    </r>
  </si>
  <si>
    <t>V-279598</t>
  </si>
  <si>
    <r>
      <rPr>
        <sz val="11"/>
        <rFont val="Calibri"/>
      </rPr>
      <t>Nutanix OS must require users to reauthenticate for privilege escalation.</t>
    </r>
  </si>
  <si>
    <r>
      <rPr>
        <sz val="11"/>
        <color rgb="FF000000"/>
        <rFont val="Calibri"/>
      </rPr>
      <t xml:space="preserve">Remove occurrences of "NOPASSWD". </t>
    </r>
    <r>
      <rPr>
        <sz val="11"/>
        <color rgb="FF000000"/>
        <rFont val="Calibri"/>
      </rPr>
      <t xml:space="preserve">
</t>
    </r>
    <r>
      <rPr>
        <sz val="11"/>
        <color rgb="FF000000"/>
        <rFont val="Calibri"/>
      </rPr>
      <t>1. For AOS, use the following command.</t>
    </r>
    <r>
      <rPr>
        <sz val="11"/>
        <color rgb="FF000000"/>
        <rFont val="Calibri"/>
      </rPr>
      <t xml:space="preserve">
</t>
    </r>
    <r>
      <rPr>
        <sz val="11"/>
        <color rgb="FF000000"/>
        <rFont val="Calibri"/>
      </rPr>
      <t>salt-call state.sls security/CVM/manualCVM</t>
    </r>
    <r>
      <rPr>
        <sz val="11"/>
        <color rgb="FF000000"/>
        <rFont val="Calibri"/>
      </rPr>
      <t xml:space="preserve">
</t>
    </r>
    <r>
      <rPr>
        <sz val="11"/>
        <color rgb="FF000000"/>
        <rFont val="Calibri"/>
      </rPr>
      <t>2. For Prism Central, use the following command.</t>
    </r>
    <r>
      <rPr>
        <sz val="11"/>
        <color rgb="FF000000"/>
        <rFont val="Calibri"/>
      </rPr>
      <t xml:space="preserve">
</t>
    </r>
    <r>
      <rPr>
        <sz val="11"/>
        <color rgb="FF000000"/>
        <rFont val="Calibri"/>
      </rPr>
      <t>salt-call state.sls security/PCVM/manualPCVM</t>
    </r>
    <r>
      <rPr>
        <sz val="11"/>
        <color rgb="FF000000"/>
        <rFont val="Calibri"/>
      </rPr>
      <t xml:space="preserve">
</t>
    </r>
    <r>
      <rPr>
        <sz val="11"/>
        <color rgb="FF000000"/>
        <rFont val="Calibri"/>
      </rPr>
      <t>3. For Files, use the following command.</t>
    </r>
    <r>
      <rPr>
        <sz val="11"/>
        <color rgb="FF000000"/>
        <rFont val="Calibri"/>
      </rPr>
      <t xml:space="preserve">
</t>
    </r>
    <r>
      <rPr>
        <sz val="11"/>
        <color rgb="FF000000"/>
        <rFont val="Calibri"/>
      </rPr>
      <t>salt-call state.sls security/AFS/manualAFS</t>
    </r>
    <r>
      <rPr>
        <sz val="11"/>
        <color rgb="FF000000"/>
        <rFont val="Calibri"/>
      </rPr>
      <t xml:space="preserve">
</t>
    </r>
    <r>
      <rPr>
        <sz val="11"/>
        <color rgb="FF000000"/>
        <rFont val="Calibri"/>
      </rPr>
      <t>4. The AHV hypervisor does not support local interactive user accounts. AHV has been designed and configured to run essentially headless. The only accounts allowed on AHV are the preconfigured system accounts.</t>
    </r>
  </si>
  <si>
    <r>
      <rPr>
        <sz val="11"/>
        <color rgb="FF000000"/>
        <rFont val="Calibri"/>
      </rPr>
      <t xml:space="preserve">Without reauthentication, users may access resources or perform tasks for which they do not have authorization. </t>
    </r>
    <r>
      <rPr>
        <sz val="11"/>
        <color rgb="FF000000"/>
        <rFont val="Calibri"/>
      </rPr>
      <t xml:space="preserve">
</t>
    </r>
    <r>
      <rPr>
        <sz val="11"/>
        <color rgb="FF000000"/>
        <rFont val="Calibri"/>
      </rPr>
      <t>When operating systems provide the capability to escalate a functional capability, it is critical that the user reauthenticate.</t>
    </r>
  </si>
  <si>
    <r>
      <rPr>
        <sz val="11"/>
        <color rgb="FF000000"/>
        <rFont val="Calibri"/>
      </rPr>
      <t>For AHV, this requirement is Not Applicable.</t>
    </r>
    <r>
      <rPr>
        <sz val="11"/>
        <color rgb="FF000000"/>
        <rFont val="Calibri"/>
      </rPr>
      <t xml:space="preserve">
</t>
    </r>
    <r>
      <rPr>
        <sz val="11"/>
        <color rgb="FF000000"/>
        <rFont val="Calibri"/>
      </rPr>
      <t>Confirm Nutanix OS is configured as shown for reauthentication in the sudoers file:</t>
    </r>
    <r>
      <rPr>
        <sz val="11"/>
        <color rgb="FF000000"/>
        <rFont val="Calibri"/>
      </rPr>
      <t xml:space="preserve">
</t>
    </r>
    <r>
      <rPr>
        <sz val="11"/>
        <color rgb="FF000000"/>
        <rFont val="Calibri"/>
      </rPr>
      <t>$ grep -i nopasswd /etc/sudoers /etc/sudoers.d/*</t>
    </r>
    <r>
      <rPr>
        <sz val="11"/>
        <color rgb="FF000000"/>
        <rFont val="Calibri"/>
      </rPr>
      <t xml:space="preserve">
</t>
    </r>
    <r>
      <rPr>
        <sz val="11"/>
        <color rgb="FF000000"/>
        <rFont val="Calibri"/>
      </rPr>
      <t>If any occurrences of "NOPASSWD" are returned from the command and have not been documented with the information system security officer (ISSO) as an organizationally defined administrative group using multifactor authentication (MFA), this is a finding.</t>
    </r>
  </si>
  <si>
    <t>V-279599</t>
  </si>
  <si>
    <r>
      <rPr>
        <sz val="11"/>
        <color rgb="FF000000"/>
        <rFont val="Calibri"/>
      </rPr>
      <t xml:space="preserve">Remove occurrences of "NOPASSWD" found. </t>
    </r>
    <r>
      <rPr>
        <sz val="11"/>
        <color rgb="FF000000"/>
        <rFont val="Calibri"/>
      </rPr>
      <t xml:space="preserve">
</t>
    </r>
    <r>
      <rPr>
        <sz val="11"/>
        <color rgb="FF000000"/>
        <rFont val="Calibri"/>
      </rPr>
      <t>1. For AOS, use the following command.</t>
    </r>
    <r>
      <rPr>
        <sz val="11"/>
        <color rgb="FF000000"/>
        <rFont val="Calibri"/>
      </rPr>
      <t xml:space="preserve">
</t>
    </r>
    <r>
      <rPr>
        <sz val="11"/>
        <color rgb="FF000000"/>
        <rFont val="Calibri"/>
      </rPr>
      <t>salt-call state.sls security/CVM/manualCVM</t>
    </r>
    <r>
      <rPr>
        <sz val="11"/>
        <color rgb="FF000000"/>
        <rFont val="Calibri"/>
      </rPr>
      <t xml:space="preserve">
</t>
    </r>
    <r>
      <rPr>
        <sz val="11"/>
        <color rgb="FF000000"/>
        <rFont val="Calibri"/>
      </rPr>
      <t>2. For Prism Central, use the following command.</t>
    </r>
    <r>
      <rPr>
        <sz val="11"/>
        <color rgb="FF000000"/>
        <rFont val="Calibri"/>
      </rPr>
      <t xml:space="preserve">
</t>
    </r>
    <r>
      <rPr>
        <sz val="11"/>
        <color rgb="FF000000"/>
        <rFont val="Calibri"/>
      </rPr>
      <t>salt-call state.sls security/PCVM/manualPCVM</t>
    </r>
    <r>
      <rPr>
        <sz val="11"/>
        <color rgb="FF000000"/>
        <rFont val="Calibri"/>
      </rPr>
      <t xml:space="preserve">
</t>
    </r>
    <r>
      <rPr>
        <sz val="11"/>
        <color rgb="FF000000"/>
        <rFont val="Calibri"/>
      </rPr>
      <t>3. For Files, use the following command.</t>
    </r>
    <r>
      <rPr>
        <sz val="11"/>
        <color rgb="FF000000"/>
        <rFont val="Calibri"/>
      </rPr>
      <t xml:space="preserve">
</t>
    </r>
    <r>
      <rPr>
        <sz val="11"/>
        <color rgb="FF000000"/>
        <rFont val="Calibri"/>
      </rPr>
      <t>salt-call state.sls security/AFS/manualAFS</t>
    </r>
    <r>
      <rPr>
        <sz val="11"/>
        <color rgb="FF000000"/>
        <rFont val="Calibri"/>
      </rPr>
      <t xml:space="preserve">
</t>
    </r>
    <r>
      <rPr>
        <sz val="11"/>
        <color rgb="FF000000"/>
        <rFont val="Calibri"/>
      </rPr>
      <t>4. The AHV hypervisor does not support local interactive user accounts. AHV has been designed and configured to run essentially headless. The only accounts allowed on AHV are the pre-configured system accounts.</t>
    </r>
  </si>
  <si>
    <r>
      <rPr>
        <sz val="11"/>
        <color rgb="FF000000"/>
        <rFont val="Calibri"/>
      </rPr>
      <t xml:space="preserve">Without reauthentication, users may access resources or perform tasks for which they do not have authorization. </t>
    </r>
    <r>
      <rPr>
        <sz val="11"/>
        <color rgb="FF000000"/>
        <rFont val="Calibri"/>
      </rPr>
      <t xml:space="preserve">
</t>
    </r>
    <r>
      <rPr>
        <sz val="11"/>
        <color rgb="FF000000"/>
        <rFont val="Calibri"/>
      </rPr>
      <t>When operating systems provide the capability to change security roles, it is critical that the user reauthenticate.</t>
    </r>
  </si>
  <si>
    <t>V-279600</t>
  </si>
  <si>
    <r>
      <rPr>
        <sz val="11"/>
        <rFont val="Calibri"/>
      </rPr>
      <t>Nutanix OS must uniquely identify and authenticate organizational users (or processes acting on behalf of organizational users).</t>
    </r>
  </si>
  <si>
    <r>
      <rPr>
        <sz val="11"/>
        <color rgb="FF000000"/>
        <rFont val="Calibri"/>
      </rPr>
      <t>Nutanix OS is a purpose-built OS that comes with the account of last resort and system accounts needed. All user accounts required for the proper functionality of the OS are present.</t>
    </r>
    <r>
      <rPr>
        <sz val="11"/>
        <color rgb="FF000000"/>
        <rFont val="Calibri"/>
      </rPr>
      <t xml:space="preserve">
</t>
    </r>
    <r>
      <rPr>
        <sz val="11"/>
        <color rgb="FF000000"/>
        <rFont val="Calibri"/>
      </rPr>
      <t>If any additional accounts are found on the system, corruption may have occurred and the OS must be rebuilt.</t>
    </r>
  </si>
  <si>
    <r>
      <rPr>
        <sz val="11"/>
        <color rgb="FF000000"/>
        <rFont val="Calibri"/>
      </rPr>
      <t>To ensure accountability and prevent unauthenticated access, organizational users must be identified and authenticated to prevent potential misuse and compromise of the system.</t>
    </r>
    <r>
      <rPr>
        <sz val="11"/>
        <color rgb="FF000000"/>
        <rFont val="Calibri"/>
      </rPr>
      <t xml:space="preserve">
</t>
    </r>
    <r>
      <rPr>
        <sz val="11"/>
        <color rgb="FF000000"/>
        <rFont val="Calibri"/>
      </rPr>
      <t xml:space="preserve">Organizational users include organizational employees or individuals the organization deems to have equivalent status of employees (e.g., contractors). Organizational users (and processes acting on behalf of users) must be uniquely identified and authenticated to all accesses, except for the following: </t>
    </r>
    <r>
      <rPr>
        <sz val="11"/>
        <color rgb="FF000000"/>
        <rFont val="Calibri"/>
      </rPr>
      <t xml:space="preserve">
</t>
    </r>
    <r>
      <rPr>
        <sz val="11"/>
        <color rgb="FF000000"/>
        <rFont val="Calibri"/>
      </rPr>
      <t>1) Accesses explicitly identified and documented by the organization. Organizations document specific user actions that can be performed on the information system without identification or authentication; and</t>
    </r>
    <r>
      <rPr>
        <sz val="11"/>
        <color rgb="FF000000"/>
        <rFont val="Calibri"/>
      </rPr>
      <t xml:space="preserve">
</t>
    </r>
    <r>
      <rPr>
        <sz val="11"/>
        <color rgb="FF000000"/>
        <rFont val="Calibri"/>
      </rPr>
      <t>2) Accesses that occur through authorized use of group authenticators without individual authentication. Organizations may require unique identification of individuals in group accounts (e.g., shared privilege accounts) or for detailed accountability of individual activity.</t>
    </r>
  </si>
  <si>
    <r>
      <rPr>
        <sz val="11"/>
        <color rgb="FF000000"/>
        <rFont val="Calibri"/>
      </rPr>
      <t>Verify Nutanix OS contains no duplicate User IDs (UIDs) for interactive users using the following command.</t>
    </r>
    <r>
      <rPr>
        <sz val="11"/>
        <color rgb="FF000000"/>
        <rFont val="Calibri"/>
      </rPr>
      <t xml:space="preserve">
</t>
    </r>
    <r>
      <rPr>
        <sz val="11"/>
        <color rgb="FF000000"/>
        <rFont val="Calibri"/>
      </rPr>
      <t xml:space="preserve">awk -F ":" 'list[$3]++{print $1, $3}' /etc/passwd </t>
    </r>
    <r>
      <rPr>
        <sz val="11"/>
        <color rgb="FF000000"/>
        <rFont val="Calibri"/>
      </rPr>
      <t xml:space="preserve">
</t>
    </r>
    <r>
      <rPr>
        <sz val="11"/>
        <color rgb="FF000000"/>
        <rFont val="Calibri"/>
      </rPr>
      <t>If any output is returned, this is a finding.</t>
    </r>
  </si>
  <si>
    <t>V-279601</t>
  </si>
  <si>
    <r>
      <rPr>
        <sz val="11"/>
        <rFont val="Calibri"/>
      </rPr>
      <t>Nutanix OS must not install autofs.service.</t>
    </r>
  </si>
  <si>
    <r>
      <rPr>
        <sz val="11"/>
        <color rgb="FF000000"/>
        <rFont val="Calibri"/>
      </rPr>
      <t>Nutanix OS does not support the autofs.service by design. If autofs.service is enabled, some type of corruption has occurred and the OS must be rebuilt.</t>
    </r>
  </si>
  <si>
    <r>
      <rPr>
        <sz val="11"/>
        <color rgb="FF000000"/>
        <rFont val="Calibri"/>
      </rPr>
      <t>Without identifying devices, unidentified or unknown devices may be introduced, thereby facilitating malicious activity.</t>
    </r>
    <r>
      <rPr>
        <sz val="11"/>
        <color rgb="FF000000"/>
        <rFont val="Calibri"/>
      </rPr>
      <t xml:space="preserve">
</t>
    </r>
    <r>
      <rPr>
        <sz val="11"/>
        <color rgb="FF000000"/>
        <rFont val="Calibri"/>
      </rPr>
      <t>Peripherals include, but are not limited to, such devices as flash drives, external storage, and printers.</t>
    </r>
  </si>
  <si>
    <r>
      <rPr>
        <sz val="11"/>
        <color rgb="FF000000"/>
        <rFont val="Calibri"/>
      </rPr>
      <t>Verify Nutanix OS is configured to not automount devices using the following command.</t>
    </r>
    <r>
      <rPr>
        <sz val="11"/>
        <color rgb="FF000000"/>
        <rFont val="Calibri"/>
      </rPr>
      <t xml:space="preserve">
</t>
    </r>
    <r>
      <rPr>
        <sz val="11"/>
        <color rgb="FF000000"/>
        <rFont val="Calibri"/>
      </rPr>
      <t>$ sudo systemctl status autofs</t>
    </r>
    <r>
      <rPr>
        <sz val="11"/>
        <color rgb="FF000000"/>
        <rFont val="Calibri"/>
      </rPr>
      <t xml:space="preserve">
</t>
    </r>
    <r>
      <rPr>
        <sz val="11"/>
        <color rgb="FF000000"/>
        <rFont val="Calibri"/>
      </rPr>
      <t>If "autofs.sevice" is installed and or enabled, this is a finding.</t>
    </r>
  </si>
  <si>
    <t>V-279602</t>
  </si>
  <si>
    <r>
      <rPr>
        <sz val="11"/>
        <rFont val="Calibri"/>
      </rPr>
      <t>Nutanix OS must disable the ability to use USB mass storage devices.</t>
    </r>
  </si>
  <si>
    <r>
      <rPr>
        <sz val="11"/>
        <color rgb="FF000000"/>
        <rFont val="Calibri"/>
      </rPr>
      <t>1. For AOS, disable USB mass storage and blacklist from executing using the following command.</t>
    </r>
    <r>
      <rPr>
        <sz val="11"/>
        <color rgb="FF000000"/>
        <rFont val="Calibri"/>
      </rPr>
      <t xml:space="preserve">
</t>
    </r>
    <r>
      <rPr>
        <sz val="11"/>
        <color rgb="FF000000"/>
        <rFont val="Calibri"/>
      </rPr>
      <t>$ sudo salt-call state.sls security/CVM/modprobeCVM</t>
    </r>
    <r>
      <rPr>
        <sz val="11"/>
        <color rgb="FF000000"/>
        <rFont val="Calibri"/>
      </rPr>
      <t xml:space="preserve">
</t>
    </r>
    <r>
      <rPr>
        <sz val="11"/>
        <color rgb="FF000000"/>
        <rFont val="Calibri"/>
      </rPr>
      <t>2. For Prism Central, disable USB mass storage and blacklist from executing using the following command.</t>
    </r>
    <r>
      <rPr>
        <sz val="11"/>
        <color rgb="FF000000"/>
        <rFont val="Calibri"/>
      </rPr>
      <t xml:space="preserve">
</t>
    </r>
    <r>
      <rPr>
        <sz val="11"/>
        <color rgb="FF000000"/>
        <rFont val="Calibri"/>
      </rPr>
      <t>$ sudo salt-call state.sls security/PCVM/modprobePCVM</t>
    </r>
    <r>
      <rPr>
        <sz val="11"/>
        <color rgb="FF000000"/>
        <rFont val="Calibri"/>
      </rPr>
      <t xml:space="preserve">
</t>
    </r>
    <r>
      <rPr>
        <sz val="11"/>
        <color rgb="FF000000"/>
        <rFont val="Calibri"/>
      </rPr>
      <t>3. For Files, disable USB mass storage and blacklist from executing using the following command.</t>
    </r>
    <r>
      <rPr>
        <sz val="11"/>
        <color rgb="FF000000"/>
        <rFont val="Calibri"/>
      </rPr>
      <t xml:space="preserve">
</t>
    </r>
    <r>
      <rPr>
        <sz val="11"/>
        <color rgb="FF000000"/>
        <rFont val="Calibri"/>
      </rPr>
      <t>$ sudo salt-call state.sls security/AFS/modprobeAFS</t>
    </r>
    <r>
      <rPr>
        <sz val="11"/>
        <color rgb="FF000000"/>
        <rFont val="Calibri"/>
      </rPr>
      <t xml:space="preserve">
</t>
    </r>
    <r>
      <rPr>
        <sz val="11"/>
        <color rgb="FF000000"/>
        <rFont val="Calibri"/>
      </rPr>
      <t>4. Configure AHV to disable USB mass storage and blacklist from executing using the following command.</t>
    </r>
    <r>
      <rPr>
        <sz val="11"/>
        <color rgb="FF000000"/>
        <rFont val="Calibri"/>
      </rPr>
      <t xml:space="preserve">
</t>
    </r>
    <r>
      <rPr>
        <sz val="11"/>
        <color rgb="FF000000"/>
        <rFont val="Calibri"/>
      </rPr>
      <t>$ sudo salt-call state.sls security/KVM/modprobeKVM</t>
    </r>
  </si>
  <si>
    <r>
      <rPr>
        <sz val="11"/>
        <color rgb="FF000000"/>
        <rFont val="Calibri"/>
      </rPr>
      <t>Without identifying devices, unidentified or unknown devices may be introduced, thereby facilitating malicious activity.</t>
    </r>
    <r>
      <rPr>
        <sz val="11"/>
        <color rgb="FF000000"/>
        <rFont val="Calibri"/>
      </rPr>
      <t xml:space="preserve">
</t>
    </r>
    <r>
      <rPr>
        <sz val="11"/>
        <color rgb="FF000000"/>
        <rFont val="Calibri"/>
      </rPr>
      <t>Peripherals include, but are not limited to, flash drives, external storage, and printers.</t>
    </r>
  </si>
  <si>
    <r>
      <rPr>
        <sz val="11"/>
        <color rgb="FF000000"/>
        <rFont val="Calibri"/>
      </rPr>
      <t>Verify Nutanix OS is set to disable the ability to use USB mass storage devices using the following command.</t>
    </r>
    <r>
      <rPr>
        <sz val="11"/>
        <color rgb="FF000000"/>
        <rFont val="Calibri"/>
      </rPr>
      <t xml:space="preserve">
</t>
    </r>
    <r>
      <rPr>
        <sz val="11"/>
        <color rgb="FF000000"/>
        <rFont val="Calibri"/>
      </rPr>
      <t xml:space="preserve">$ sudo grep -i usb-storage /etc/modprobe.d/stig-reqs.conf </t>
    </r>
    <r>
      <rPr>
        <sz val="11"/>
        <color rgb="FF000000"/>
        <rFont val="Calibri"/>
      </rPr>
      <t xml:space="preserve">
</t>
    </r>
    <r>
      <rPr>
        <sz val="11"/>
        <color rgb="FF000000"/>
        <rFont val="Calibri"/>
      </rPr>
      <t>install usb-storage /bin/false</t>
    </r>
    <r>
      <rPr>
        <sz val="11"/>
        <color rgb="FF000000"/>
        <rFont val="Calibri"/>
      </rPr>
      <t xml:space="preserve">
</t>
    </r>
    <r>
      <rPr>
        <sz val="11"/>
        <color rgb="FF000000"/>
        <rFont val="Calibri"/>
      </rPr>
      <t xml:space="preserve">$ sudo grep -i usb-storage /etc/modprobe.d/blacklist.conf </t>
    </r>
    <r>
      <rPr>
        <sz val="11"/>
        <color rgb="FF000000"/>
        <rFont val="Calibri"/>
      </rPr>
      <t xml:space="preserve">
</t>
    </r>
    <r>
      <rPr>
        <sz val="11"/>
        <color rgb="FF000000"/>
        <rFont val="Calibri"/>
      </rPr>
      <t>blacklist usb-storage</t>
    </r>
    <r>
      <rPr>
        <sz val="11"/>
        <color rgb="FF000000"/>
        <rFont val="Calibri"/>
      </rPr>
      <t xml:space="preserve">
</t>
    </r>
    <r>
      <rPr>
        <sz val="11"/>
        <color rgb="FF000000"/>
        <rFont val="Calibri"/>
      </rPr>
      <t>If the command does not return any output or the output is not "blacklist usb-storage", and use of USB storage devices is not documented with the information system security officer (ISSO) as an operational requirement, this is a finding.</t>
    </r>
  </si>
  <si>
    <t>V-279603</t>
  </si>
  <si>
    <r>
      <rPr>
        <sz val="11"/>
        <rFont val="Calibri"/>
      </rPr>
      <t>Nutanix VMM must, for password-based authentication, verify that when users create or update passwords, the passwords are not found on the list of commonly used, expected, or compromised passwords.</t>
    </r>
  </si>
  <si>
    <r>
      <rPr>
        <sz val="11"/>
        <color rgb="FF000000"/>
        <rFont val="Calibri"/>
      </rPr>
      <t>Configure the operating system to enforce password complexity by requiring that at least one special character be used by setting the "ocredit" option using the following command.</t>
    </r>
    <r>
      <rPr>
        <sz val="11"/>
        <color rgb="FF000000"/>
        <rFont val="Calibri"/>
      </rPr>
      <t xml:space="preserve">
</t>
    </r>
    <r>
      <rPr>
        <sz val="11"/>
        <color rgb="FF000000"/>
        <rFont val="Calibri"/>
      </rPr>
      <t>$ ncli cluster edit-cvm-security-params enable-high-strength-password=true</t>
    </r>
  </si>
  <si>
    <r>
      <rPr>
        <sz val="11"/>
        <color rgb="FF000000"/>
        <rFont val="Calibri"/>
      </rPr>
      <t>Password-based authentication applies to passwords regardless of whether they are used in single-factor or multifactor authentication. Long passwords or passphrases are preferable over shorter passwords. Enforced composition rules provide marginal security benefits while decreasing usability. However, organizations may choose to establish certain rules for password generation (e.g., minimum character length for long passwords) under certain circumstances and can enforce this requirement in IA-5(1)(h). Account recovery can occur, for example, in situations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t>
    </r>
  </si>
  <si>
    <r>
      <rPr>
        <sz val="11"/>
        <color rgb="FF000000"/>
        <rFont val="Calibri"/>
      </rPr>
      <t>Verify Nutanix OS prevents using dictionary words for passwords.</t>
    </r>
    <r>
      <rPr>
        <sz val="11"/>
        <color rgb="FF000000"/>
        <rFont val="Calibri"/>
      </rPr>
      <t xml:space="preserve">
</t>
    </r>
    <r>
      <rPr>
        <sz val="11"/>
        <color rgb="FF000000"/>
        <rFont val="Calibri"/>
      </rPr>
      <t>Determine if the field "dictcheck" is set using the following command.</t>
    </r>
    <r>
      <rPr>
        <sz val="11"/>
        <color rgb="FF000000"/>
        <rFont val="Calibri"/>
      </rPr>
      <t xml:space="preserve">
</t>
    </r>
    <r>
      <rPr>
        <sz val="11"/>
        <color rgb="FF000000"/>
        <rFont val="Calibri"/>
      </rPr>
      <t>$ sudo grep -r dictcheck /etc/security/pwquality.conf*</t>
    </r>
    <r>
      <rPr>
        <sz val="11"/>
        <color rgb="FF000000"/>
        <rFont val="Calibri"/>
      </rPr>
      <t xml:space="preserve">
</t>
    </r>
    <r>
      <rPr>
        <sz val="11"/>
        <color rgb="FF000000"/>
        <rFont val="Calibri"/>
      </rPr>
      <t>/etc/security/pwquality.conf:dictcheck=1</t>
    </r>
    <r>
      <rPr>
        <sz val="11"/>
        <color rgb="FF000000"/>
        <rFont val="Calibri"/>
      </rPr>
      <t xml:space="preserve">
</t>
    </r>
    <r>
      <rPr>
        <sz val="11"/>
        <color rgb="FF000000"/>
        <rFont val="Calibri"/>
      </rPr>
      <t>If the "dictcheck" parameter is not set to "1", is commented out, or if conflicting results are returned, this is a finding.</t>
    </r>
  </si>
  <si>
    <t>V-279604</t>
  </si>
  <si>
    <r>
      <rPr>
        <sz val="11"/>
        <rFont val="Calibri"/>
      </rPr>
      <t>Nutanix OS must store only encrypted representations of passwords.</t>
    </r>
  </si>
  <si>
    <r>
      <rPr>
        <sz val="11"/>
        <color rgb="FF000000"/>
        <rFont val="Calibri"/>
      </rPr>
      <t>Configure Nutanix OS to use complex password using the following command.</t>
    </r>
    <r>
      <rPr>
        <sz val="11"/>
        <color rgb="FF000000"/>
        <rFont val="Calibri"/>
      </rPr>
      <t xml:space="preserve">
</t>
    </r>
    <r>
      <rPr>
        <sz val="11"/>
        <color rgb="FF000000"/>
        <rFont val="Calibri"/>
      </rPr>
      <t>1. For AOS, enter the following command.</t>
    </r>
    <r>
      <rPr>
        <sz val="11"/>
        <color rgb="FF000000"/>
        <rFont val="Calibri"/>
      </rPr>
      <t xml:space="preserve">
</t>
    </r>
    <r>
      <rPr>
        <sz val="11"/>
        <color rgb="FF000000"/>
        <rFont val="Calibri"/>
      </rPr>
      <t>$ sudo salt-call state.sls security/CVM/pamCVM.sls</t>
    </r>
    <r>
      <rPr>
        <sz val="11"/>
        <color rgb="FF000000"/>
        <rFont val="Calibri"/>
      </rPr>
      <t xml:space="preserve">
</t>
    </r>
    <r>
      <rPr>
        <sz val="11"/>
        <color rgb="FF000000"/>
        <rFont val="Calibri"/>
      </rPr>
      <t>2. For Prism Central, enter the following command.</t>
    </r>
    <r>
      <rPr>
        <sz val="11"/>
        <color rgb="FF000000"/>
        <rFont val="Calibri"/>
      </rPr>
      <t xml:space="preserve">
</t>
    </r>
    <r>
      <rPr>
        <sz val="11"/>
        <color rgb="FF000000"/>
        <rFont val="Calibri"/>
      </rPr>
      <t>$ sudo salt-call state.sls security/PCVM/pamPCVM.sls</t>
    </r>
    <r>
      <rPr>
        <sz val="11"/>
        <color rgb="FF000000"/>
        <rFont val="Calibri"/>
      </rPr>
      <t xml:space="preserve">
</t>
    </r>
    <r>
      <rPr>
        <sz val="11"/>
        <color rgb="FF000000"/>
        <rFont val="Calibri"/>
      </rPr>
      <t>3. For Files, enter the following command.</t>
    </r>
    <r>
      <rPr>
        <sz val="11"/>
        <color rgb="FF000000"/>
        <rFont val="Calibri"/>
      </rPr>
      <t xml:space="preserve">
</t>
    </r>
    <r>
      <rPr>
        <sz val="11"/>
        <color rgb="FF000000"/>
        <rFont val="Calibri"/>
      </rPr>
      <t>$ sudo salt-call state.sls security/AFS/pamAFS.sls</t>
    </r>
  </si>
  <si>
    <r>
      <rPr>
        <sz val="11"/>
        <color rgb="FF000000"/>
        <rFont val="Calibri"/>
      </rPr>
      <t>Passwords need to be protected at all times, and encryption is the standard method for protecting passwords. If passwords are not encrypted, they can be plainly read (i.e., clear text) and easily compromised.</t>
    </r>
  </si>
  <si>
    <r>
      <rPr>
        <sz val="11"/>
        <color rgb="FF000000"/>
        <rFont val="Calibri"/>
      </rPr>
      <t>1. Verify Nutanix OS is configured to store encrypted representation of passwords and that the encryption meets required standards using the following command.</t>
    </r>
    <r>
      <rPr>
        <sz val="11"/>
        <color rgb="FF000000"/>
        <rFont val="Calibri"/>
      </rPr>
      <t xml:space="preserve">
</t>
    </r>
    <r>
      <rPr>
        <sz val="11"/>
        <color rgb="FF000000"/>
        <rFont val="Calibri"/>
      </rPr>
      <t>$ sudo grep -i encrypt /etc/login.defs</t>
    </r>
    <r>
      <rPr>
        <sz val="11"/>
        <color rgb="FF000000"/>
        <rFont val="Calibri"/>
      </rPr>
      <t xml:space="preserve">
</t>
    </r>
    <r>
      <rPr>
        <sz val="11"/>
        <color rgb="FF000000"/>
        <rFont val="Calibri"/>
      </rPr>
      <t>ENCRYPT_METHOD SHA512</t>
    </r>
    <r>
      <rPr>
        <sz val="11"/>
        <color rgb="FF000000"/>
        <rFont val="Calibri"/>
      </rPr>
      <t xml:space="preserve">
</t>
    </r>
    <r>
      <rPr>
        <sz val="11"/>
        <color rgb="FF000000"/>
        <rFont val="Calibri"/>
      </rPr>
      <t>If the /etc/login.defs file does not contain the required output, this is a finding.</t>
    </r>
    <r>
      <rPr>
        <sz val="11"/>
        <color rgb="FF000000"/>
        <rFont val="Calibri"/>
      </rPr>
      <t xml:space="preserve">
</t>
    </r>
    <r>
      <rPr>
        <sz val="11"/>
        <color rgb="FF000000"/>
        <rFont val="Calibri"/>
      </rPr>
      <t>2. Confirm that the interactive user account passwords are using a strong password hash using the following command.</t>
    </r>
    <r>
      <rPr>
        <sz val="11"/>
        <color rgb="FF000000"/>
        <rFont val="Calibri"/>
      </rPr>
      <t xml:space="preserve">
</t>
    </r>
    <r>
      <rPr>
        <sz val="11"/>
        <color rgb="FF000000"/>
        <rFont val="Calibri"/>
      </rPr>
      <t>$ sudo cut -d: -f2 /etc/shadow</t>
    </r>
    <r>
      <rPr>
        <sz val="11"/>
        <color rgb="FF000000"/>
        <rFont val="Calibri"/>
      </rPr>
      <t xml:space="preserve">
</t>
    </r>
    <r>
      <rPr>
        <sz val="11"/>
        <color rgb="FF000000"/>
        <rFont val="Calibri"/>
      </rPr>
      <t>$6$hMKOdbToveIPcp$ybbhyd/bY/.nbce5H1Qc8Ji7ECmTZvs50ASDFHSY9XEW/TkK7Xer5xUYp7AHYzrk815rkJecsCDIMIgYXBQ9C/</t>
    </r>
    <r>
      <rPr>
        <sz val="11"/>
        <color rgb="FF000000"/>
        <rFont val="Calibri"/>
      </rPr>
      <t xml:space="preserve">
</t>
    </r>
    <r>
      <rPr>
        <sz val="11"/>
        <color rgb="FF000000"/>
        <rFont val="Calibri"/>
      </rPr>
      <t>Password hashes "!" or "*" indicate inactive accounts not available for logon and are not evaluated. If any interactive user passwords do not begin with "$6$", this is a finding.</t>
    </r>
    <r>
      <rPr>
        <sz val="11"/>
        <color rgb="FF000000"/>
        <rFont val="Calibri"/>
      </rPr>
      <t xml:space="preserve">
</t>
    </r>
    <r>
      <rPr>
        <sz val="11"/>
        <color rgb="FF000000"/>
        <rFont val="Calibri"/>
      </rPr>
      <t>3. Check that a minimum number of hash rounds is configured using the following command.</t>
    </r>
    <r>
      <rPr>
        <sz val="11"/>
        <color rgb="FF000000"/>
        <rFont val="Calibri"/>
      </rPr>
      <t xml:space="preserve">
</t>
    </r>
    <r>
      <rPr>
        <sz val="11"/>
        <color rgb="FF000000"/>
        <rFont val="Calibri"/>
      </rPr>
      <t>$ sudo grep -iE "^SHA_CRYPT_" /etc/login.defs</t>
    </r>
    <r>
      <rPr>
        <sz val="11"/>
        <color rgb="FF000000"/>
        <rFont val="Calibri"/>
      </rPr>
      <t xml:space="preserve">
</t>
    </r>
    <r>
      <rPr>
        <sz val="11"/>
        <color rgb="FF000000"/>
        <rFont val="Calibri"/>
      </rPr>
      <t>SHA_CRYPT_MAX_ROUNDS 5000</t>
    </r>
    <r>
      <rPr>
        <sz val="11"/>
        <color rgb="FF000000"/>
        <rFont val="Calibri"/>
      </rPr>
      <t xml:space="preserve">
</t>
    </r>
    <r>
      <rPr>
        <sz val="11"/>
        <color rgb="FF000000"/>
        <rFont val="Calibri"/>
      </rPr>
      <t>If the value of "SHA_CRYPT_MAX_ROUNDS" is not set to 5000 or more, this is a finding.</t>
    </r>
  </si>
  <si>
    <t>V-279605</t>
  </si>
  <si>
    <r>
      <rPr>
        <sz val="11"/>
        <rFont val="Calibri"/>
      </rPr>
      <t>Nutanix OS must enforce password complexity by requiring that at least one uppercase character be used.</t>
    </r>
  </si>
  <si>
    <r>
      <rPr>
        <sz val="11"/>
        <color rgb="FF000000"/>
        <rFont val="Calibri"/>
      </rPr>
      <t>Configure Nutanix OS to use complex passwords.</t>
    </r>
    <r>
      <rPr>
        <sz val="11"/>
        <color rgb="FF000000"/>
        <rFont val="Calibri"/>
      </rPr>
      <t xml:space="preserve">
</t>
    </r>
    <r>
      <rPr>
        <sz val="11"/>
        <color rgb="FF000000"/>
        <rFont val="Calibri"/>
      </rPr>
      <t>1. For AOS, enter the following command.</t>
    </r>
    <r>
      <rPr>
        <sz val="11"/>
        <color rgb="FF000000"/>
        <rFont val="Calibri"/>
      </rPr>
      <t xml:space="preserve">
</t>
    </r>
    <r>
      <rPr>
        <sz val="11"/>
        <color rgb="FF000000"/>
        <rFont val="Calibri"/>
      </rPr>
      <t>$ sudo salt-call state.sls security/CVM/pamCVM.sls</t>
    </r>
    <r>
      <rPr>
        <sz val="11"/>
        <color rgb="FF000000"/>
        <rFont val="Calibri"/>
      </rPr>
      <t xml:space="preserve">
</t>
    </r>
    <r>
      <rPr>
        <sz val="11"/>
        <color rgb="FF000000"/>
        <rFont val="Calibri"/>
      </rPr>
      <t>2. For Prism Central, enter the following command.</t>
    </r>
    <r>
      <rPr>
        <sz val="11"/>
        <color rgb="FF000000"/>
        <rFont val="Calibri"/>
      </rPr>
      <t xml:space="preserve">
</t>
    </r>
    <r>
      <rPr>
        <sz val="11"/>
        <color rgb="FF000000"/>
        <rFont val="Calibri"/>
      </rPr>
      <t>$ sudo salt-call state.sls security/PCVM/pamPCVM.sls</t>
    </r>
    <r>
      <rPr>
        <sz val="11"/>
        <color rgb="FF000000"/>
        <rFont val="Calibri"/>
      </rPr>
      <t xml:space="preserve">
</t>
    </r>
    <r>
      <rPr>
        <sz val="11"/>
        <color rgb="FF000000"/>
        <rFont val="Calibri"/>
      </rPr>
      <t>3. For Files, enter the following command.</t>
    </r>
    <r>
      <rPr>
        <sz val="11"/>
        <color rgb="FF000000"/>
        <rFont val="Calibri"/>
      </rPr>
      <t xml:space="preserve">
</t>
    </r>
    <r>
      <rPr>
        <sz val="11"/>
        <color rgb="FF000000"/>
        <rFont val="Calibri"/>
      </rPr>
      <t>$ sudo salt-call state.sls security/AFS/pamAFS.sls</t>
    </r>
    <r>
      <rPr>
        <sz val="11"/>
        <color rgb="FF000000"/>
        <rFont val="Calibri"/>
      </rPr>
      <t xml:space="preserve">
</t>
    </r>
    <r>
      <rPr>
        <sz val="11"/>
        <color rgb="FF000000"/>
        <rFont val="Calibri"/>
      </rPr>
      <t>4. For AHV OS CVM, enter the following command.</t>
    </r>
    <r>
      <rPr>
        <sz val="11"/>
        <color rgb="FF000000"/>
        <rFont val="Calibri"/>
      </rPr>
      <t xml:space="preserve">
</t>
    </r>
    <r>
      <rPr>
        <sz val="11"/>
        <color rgb="FF000000"/>
        <rFont val="Calibri"/>
      </rPr>
      <t>$ ncli cluster edit-hypervisor-security-params enable-high-strength-password=true</t>
    </r>
  </si>
  <si>
    <r>
      <rPr>
        <sz val="11"/>
        <color rgb="FF000000"/>
        <rFont val="Calibri"/>
      </rPr>
      <t>Using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determines how long it takes to crack a password. The more complex the password is, the greater the number of possible combinations that need to be tested before the password is compromised.</t>
    </r>
  </si>
  <si>
    <r>
      <rPr>
        <sz val="11"/>
        <color rgb="FF000000"/>
        <rFont val="Calibri"/>
      </rPr>
      <t>1. Verify Nutanix OS uses "pwquality" to enforce password complexity rules using the following command.</t>
    </r>
    <r>
      <rPr>
        <sz val="11"/>
        <color rgb="FF000000"/>
        <rFont val="Calibri"/>
      </rPr>
      <t xml:space="preserve">
</t>
    </r>
    <r>
      <rPr>
        <sz val="11"/>
        <color rgb="FF000000"/>
        <rFont val="Calibri"/>
      </rPr>
      <t>$ sudo cat /etc/pam.d/password-auth | grep pam_pwquality</t>
    </r>
    <r>
      <rPr>
        <sz val="11"/>
        <color rgb="FF000000"/>
        <rFont val="Calibri"/>
      </rPr>
      <t xml:space="preserve">
</t>
    </r>
    <r>
      <rPr>
        <sz val="11"/>
        <color rgb="FF000000"/>
        <rFont val="Calibri"/>
      </rPr>
      <t>password    requisite     pam_pwquality.so try_first_pass …</t>
    </r>
    <r>
      <rPr>
        <sz val="11"/>
        <color rgb="FF000000"/>
        <rFont val="Calibri"/>
      </rPr>
      <t xml:space="preserve">
</t>
    </r>
    <r>
      <rPr>
        <sz val="11"/>
        <color rgb="FF000000"/>
        <rFont val="Calibri"/>
      </rPr>
      <t>If the command does not return a line containing the value "pam_pwquality.so" as shown, or the line is commented out, this is a finding.</t>
    </r>
    <r>
      <rPr>
        <sz val="11"/>
        <color rgb="FF000000"/>
        <rFont val="Calibri"/>
      </rPr>
      <t xml:space="preserve">
</t>
    </r>
    <r>
      <rPr>
        <sz val="11"/>
        <color rgb="FF000000"/>
        <rFont val="Calibri"/>
      </rPr>
      <t>2. Verify Nutanix AOS is configured to require complex passwords. Note: The value to require a number of uppercase characters to be set is expressed as a negative number in "/etc/security/pwquality.conf".</t>
    </r>
    <r>
      <rPr>
        <sz val="11"/>
        <color rgb="FF000000"/>
        <rFont val="Calibri"/>
      </rPr>
      <t xml:space="preserve">
</t>
    </r>
    <r>
      <rPr>
        <sz val="11"/>
        <color rgb="FF000000"/>
        <rFont val="Calibri"/>
      </rPr>
      <t>3. Check the value for "ucredit" in "/etc/security/pwquality.conf" using the following command.</t>
    </r>
    <r>
      <rPr>
        <sz val="11"/>
        <color rgb="FF000000"/>
        <rFont val="Calibri"/>
      </rPr>
      <t xml:space="preserve">
</t>
    </r>
    <r>
      <rPr>
        <sz val="11"/>
        <color rgb="FF000000"/>
        <rFont val="Calibri"/>
      </rPr>
      <t xml:space="preserve">$ sudo grep ucredit /etc/security/pwquality.conf </t>
    </r>
    <r>
      <rPr>
        <sz val="11"/>
        <color rgb="FF000000"/>
        <rFont val="Calibri"/>
      </rPr>
      <t xml:space="preserve">
</t>
    </r>
    <r>
      <rPr>
        <sz val="11"/>
        <color rgb="FF000000"/>
        <rFont val="Calibri"/>
      </rPr>
      <t>ucredit = -1</t>
    </r>
    <r>
      <rPr>
        <sz val="11"/>
        <color rgb="FF000000"/>
        <rFont val="Calibri"/>
      </rPr>
      <t xml:space="preserve">
</t>
    </r>
    <r>
      <rPr>
        <sz val="11"/>
        <color rgb="FF000000"/>
        <rFont val="Calibri"/>
      </rPr>
      <t>If the value of "ucredit" is not set to a negative value, this is a finding.</t>
    </r>
  </si>
  <si>
    <t>V-279606</t>
  </si>
  <si>
    <r>
      <rPr>
        <sz val="11"/>
        <rFont val="Calibri"/>
      </rPr>
      <t>Nutanix OS must enforce password complexity by requiring at least one lowercase character be used.</t>
    </r>
  </si>
  <si>
    <r>
      <rPr>
        <sz val="11"/>
        <color rgb="FF000000"/>
        <rFont val="Calibri"/>
      </rPr>
      <t>Using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need to be tested before the password is compromised.</t>
    </r>
  </si>
  <si>
    <r>
      <rPr>
        <sz val="11"/>
        <color rgb="FF000000"/>
        <rFont val="Calibri"/>
      </rPr>
      <t>Verify Nutanix AOS is configured to require complex passwords. Note: The value to require a number of lowercase characters to be set is expressed as a negative number in "/etc/security/pwquality.conf".</t>
    </r>
    <r>
      <rPr>
        <sz val="11"/>
        <color rgb="FF000000"/>
        <rFont val="Calibri"/>
      </rPr>
      <t xml:space="preserve">
</t>
    </r>
    <r>
      <rPr>
        <sz val="11"/>
        <color rgb="FF000000"/>
        <rFont val="Calibri"/>
      </rPr>
      <t>Check the value for "lcredit" in "/etc/security/pwquality.conf" using the following command.</t>
    </r>
    <r>
      <rPr>
        <sz val="11"/>
        <color rgb="FF000000"/>
        <rFont val="Calibri"/>
      </rPr>
      <t xml:space="preserve">
</t>
    </r>
    <r>
      <rPr>
        <sz val="11"/>
        <color rgb="FF000000"/>
        <rFont val="Calibri"/>
      </rPr>
      <t xml:space="preserve">$ sudo grep lcredit /etc/security/pwquality.conf </t>
    </r>
    <r>
      <rPr>
        <sz val="11"/>
        <color rgb="FF000000"/>
        <rFont val="Calibri"/>
      </rPr>
      <t xml:space="preserve">
</t>
    </r>
    <r>
      <rPr>
        <sz val="11"/>
        <color rgb="FF000000"/>
        <rFont val="Calibri"/>
      </rPr>
      <t>lcredit = -1</t>
    </r>
    <r>
      <rPr>
        <sz val="11"/>
        <color rgb="FF000000"/>
        <rFont val="Calibri"/>
      </rPr>
      <t xml:space="preserve">
</t>
    </r>
    <r>
      <rPr>
        <sz val="11"/>
        <color rgb="FF000000"/>
        <rFont val="Calibri"/>
      </rPr>
      <t>If the value of "lcredit" is not set to a negative value, this is a finding.</t>
    </r>
  </si>
  <si>
    <t>V-279607</t>
  </si>
  <si>
    <r>
      <rPr>
        <sz val="11"/>
        <rFont val="Calibri"/>
      </rPr>
      <t>Nutanix OS must enforce password complexity by requiring that at least one numeric character be used.</t>
    </r>
  </si>
  <si>
    <r>
      <rPr>
        <sz val="11"/>
        <color rgb="FF000000"/>
        <rFont val="Calibri"/>
      </rPr>
      <t>Verify Nutanix AOS is configured to require complex passwords. Note: The value to require a number of numeric characters to be set is expressed as a negative number in "/etc/security/pwquality.conf".</t>
    </r>
    <r>
      <rPr>
        <sz val="11"/>
        <color rgb="FF000000"/>
        <rFont val="Calibri"/>
      </rPr>
      <t xml:space="preserve">
</t>
    </r>
    <r>
      <rPr>
        <sz val="11"/>
        <color rgb="FF000000"/>
        <rFont val="Calibri"/>
      </rPr>
      <t>Check the value for "dcredit" in "/etc/security/pwquality.conf" using the following command.</t>
    </r>
    <r>
      <rPr>
        <sz val="11"/>
        <color rgb="FF000000"/>
        <rFont val="Calibri"/>
      </rPr>
      <t xml:space="preserve">
</t>
    </r>
    <r>
      <rPr>
        <sz val="11"/>
        <color rgb="FF000000"/>
        <rFont val="Calibri"/>
      </rPr>
      <t xml:space="preserve">$ sudo grep dcredit /etc/security/pwquality.conf </t>
    </r>
    <r>
      <rPr>
        <sz val="11"/>
        <color rgb="FF000000"/>
        <rFont val="Calibri"/>
      </rPr>
      <t xml:space="preserve">
</t>
    </r>
    <r>
      <rPr>
        <sz val="11"/>
        <color rgb="FF000000"/>
        <rFont val="Calibri"/>
      </rPr>
      <t>dcredit = -1</t>
    </r>
    <r>
      <rPr>
        <sz val="11"/>
        <color rgb="FF000000"/>
        <rFont val="Calibri"/>
      </rPr>
      <t xml:space="preserve">
</t>
    </r>
    <r>
      <rPr>
        <sz val="11"/>
        <color rgb="FF000000"/>
        <rFont val="Calibri"/>
      </rPr>
      <t>If the value of "dcredit" is not set to a negative value, this is a finding.</t>
    </r>
  </si>
  <si>
    <t>V-279608</t>
  </si>
  <si>
    <r>
      <rPr>
        <sz val="11"/>
        <rFont val="Calibri"/>
      </rPr>
      <t>Nutanix OS must require the change of at least 50 percent of the total number of characters when passwords are changed.</t>
    </r>
  </si>
  <si>
    <r>
      <rPr>
        <sz val="11"/>
        <color rgb="FF000000"/>
        <rFont val="Calibri"/>
      </rPr>
      <t>Configure Nutanix OS to use complex password by running the following command.</t>
    </r>
    <r>
      <rPr>
        <sz val="11"/>
        <color rgb="FF000000"/>
        <rFont val="Calibri"/>
      </rPr>
      <t xml:space="preserve">
</t>
    </r>
    <r>
      <rPr>
        <sz val="11"/>
        <color rgb="FF000000"/>
        <rFont val="Calibri"/>
      </rPr>
      <t>1. For AOS, enter the following command.</t>
    </r>
    <r>
      <rPr>
        <sz val="11"/>
        <color rgb="FF000000"/>
        <rFont val="Calibri"/>
      </rPr>
      <t xml:space="preserve">
</t>
    </r>
    <r>
      <rPr>
        <sz val="11"/>
        <color rgb="FF000000"/>
        <rFont val="Calibri"/>
      </rPr>
      <t>$ sudo salt-call state.sls security/CVM/pamCVM.sls</t>
    </r>
    <r>
      <rPr>
        <sz val="11"/>
        <color rgb="FF000000"/>
        <rFont val="Calibri"/>
      </rPr>
      <t xml:space="preserve">
</t>
    </r>
    <r>
      <rPr>
        <sz val="11"/>
        <color rgb="FF000000"/>
        <rFont val="Calibri"/>
      </rPr>
      <t>2. For Prism Central, enter the following command.</t>
    </r>
    <r>
      <rPr>
        <sz val="11"/>
        <color rgb="FF000000"/>
        <rFont val="Calibri"/>
      </rPr>
      <t xml:space="preserve">
</t>
    </r>
    <r>
      <rPr>
        <sz val="11"/>
        <color rgb="FF000000"/>
        <rFont val="Calibri"/>
      </rPr>
      <t>$ sudo salt-call state.sls security/PCVM/pamPCVM.sls</t>
    </r>
    <r>
      <rPr>
        <sz val="11"/>
        <color rgb="FF000000"/>
        <rFont val="Calibri"/>
      </rPr>
      <t xml:space="preserve">
</t>
    </r>
    <r>
      <rPr>
        <sz val="11"/>
        <color rgb="FF000000"/>
        <rFont val="Calibri"/>
      </rPr>
      <t>3. For Files, enter the following command.</t>
    </r>
    <r>
      <rPr>
        <sz val="11"/>
        <color rgb="FF000000"/>
        <rFont val="Calibri"/>
      </rPr>
      <t xml:space="preserve">
</t>
    </r>
    <r>
      <rPr>
        <sz val="11"/>
        <color rgb="FF000000"/>
        <rFont val="Calibri"/>
      </rPr>
      <t>$ sudo salt-call state.sls security/AFS/pamAFS.sls</t>
    </r>
    <r>
      <rPr>
        <sz val="11"/>
        <color rgb="FF000000"/>
        <rFont val="Calibri"/>
      </rPr>
      <t xml:space="preserve">
</t>
    </r>
    <r>
      <rPr>
        <sz val="11"/>
        <color rgb="FF000000"/>
        <rFont val="Calibri"/>
      </rPr>
      <t>4. For AHV OS CVM, enter the following command.</t>
    </r>
    <r>
      <rPr>
        <sz val="11"/>
        <color rgb="FF000000"/>
        <rFont val="Calibri"/>
      </rPr>
      <t xml:space="preserve">
</t>
    </r>
    <r>
      <rPr>
        <sz val="11"/>
        <color rgb="FF000000"/>
        <rFont val="Calibri"/>
      </rPr>
      <t>$ ncli cluster edit-hypervisor-security-params enable-high-strength-password=true</t>
    </r>
  </si>
  <si>
    <r>
      <rPr>
        <sz val="11"/>
        <color rgb="FF000000"/>
        <rFont val="Calibri"/>
      </rPr>
      <t>If the operating system allows the user to consecutively reuse extensive portions of passwords, this increases the chances of password compromise by increasing the window of opportunity for attempts at guessing and brute-force attacks.</t>
    </r>
    <r>
      <rPr>
        <sz val="11"/>
        <color rgb="FF000000"/>
        <rFont val="Calibri"/>
      </rPr>
      <t xml:space="preserve">
</t>
    </r>
    <r>
      <rPr>
        <sz val="11"/>
        <color rgb="FF000000"/>
        <rFont val="Calibri"/>
      </rPr>
      <t>The number of changed characters refers to the number of changes required with respect to the total number of positions in the current password. In other words, characters may be the same within the two passwords; however, the positions of the like characters must be different.</t>
    </r>
    <r>
      <rPr>
        <sz val="11"/>
        <color rgb="FF000000"/>
        <rFont val="Calibri"/>
      </rPr>
      <t xml:space="preserve">
</t>
    </r>
    <r>
      <rPr>
        <sz val="11"/>
        <color rgb="FF000000"/>
        <rFont val="Calibri"/>
      </rPr>
      <t>If the password length is an odd number then number of changed characters must be rounded up. For example, a password length of 15 characters must require the change of at least eight characters.</t>
    </r>
  </si>
  <si>
    <r>
      <rPr>
        <sz val="11"/>
        <color rgb="FF000000"/>
        <rFont val="Calibri"/>
      </rPr>
      <t>1. Verify Nutanix AOS is configured to require complex passwords using the following command. Note: The values to require for complex passwords is located in "/etc/security/pwquality.conf".</t>
    </r>
    <r>
      <rPr>
        <sz val="11"/>
        <color rgb="FF000000"/>
        <rFont val="Calibri"/>
      </rPr>
      <t xml:space="preserve">
</t>
    </r>
    <r>
      <rPr>
        <sz val="11"/>
        <color rgb="FF000000"/>
        <rFont val="Calibri"/>
      </rPr>
      <t xml:space="preserve">$ sudo grep difok /etc/security/pwquality.conf </t>
    </r>
    <r>
      <rPr>
        <sz val="11"/>
        <color rgb="FF000000"/>
        <rFont val="Calibri"/>
      </rPr>
      <t xml:space="preserve">
</t>
    </r>
    <r>
      <rPr>
        <sz val="11"/>
        <color rgb="FF000000"/>
        <rFont val="Calibri"/>
      </rPr>
      <t>difok = 8</t>
    </r>
    <r>
      <rPr>
        <sz val="11"/>
        <color rgb="FF000000"/>
        <rFont val="Calibri"/>
      </rPr>
      <t xml:space="preserve">
</t>
    </r>
    <r>
      <rPr>
        <sz val="11"/>
        <color rgb="FF000000"/>
        <rFont val="Calibri"/>
      </rPr>
      <t>If the value of "difok" is set to less than "8", this is a finding.</t>
    </r>
    <r>
      <rPr>
        <sz val="11"/>
        <color rgb="FF000000"/>
        <rFont val="Calibri"/>
      </rPr>
      <t xml:space="preserve">
</t>
    </r>
    <r>
      <rPr>
        <sz val="11"/>
        <color rgb="FF000000"/>
        <rFont val="Calibri"/>
      </rPr>
      <t>2. Verify Nutanix AOS is configured to require complex passwords using the following command.</t>
    </r>
    <r>
      <rPr>
        <sz val="11"/>
        <color rgb="FF000000"/>
        <rFont val="Calibri"/>
      </rPr>
      <t xml:space="preserve">
</t>
    </r>
    <r>
      <rPr>
        <sz val="11"/>
        <color rgb="FF000000"/>
        <rFont val="Calibri"/>
      </rPr>
      <t xml:space="preserve">$ sudo grep minclass /etc/security/pwquality.conf </t>
    </r>
    <r>
      <rPr>
        <sz val="11"/>
        <color rgb="FF000000"/>
        <rFont val="Calibri"/>
      </rPr>
      <t xml:space="preserve">
</t>
    </r>
    <r>
      <rPr>
        <sz val="11"/>
        <color rgb="FF000000"/>
        <rFont val="Calibri"/>
      </rPr>
      <t>minclass = 4</t>
    </r>
    <r>
      <rPr>
        <sz val="11"/>
        <color rgb="FF000000"/>
        <rFont val="Calibri"/>
      </rPr>
      <t xml:space="preserve">
</t>
    </r>
    <r>
      <rPr>
        <sz val="11"/>
        <color rgb="FF000000"/>
        <rFont val="Calibri"/>
      </rPr>
      <t>If the value of "minclass" is set to less than "4", this is a finding.</t>
    </r>
    <r>
      <rPr>
        <sz val="11"/>
        <color rgb="FF000000"/>
        <rFont val="Calibri"/>
      </rPr>
      <t xml:space="preserve">
</t>
    </r>
    <r>
      <rPr>
        <sz val="11"/>
        <color rgb="FF000000"/>
        <rFont val="Calibri"/>
      </rPr>
      <t>3. Verify Nutanix AOS is configured to require complex passwords using the following command.</t>
    </r>
    <r>
      <rPr>
        <sz val="11"/>
        <color rgb="FF000000"/>
        <rFont val="Calibri"/>
      </rPr>
      <t xml:space="preserve">
</t>
    </r>
    <r>
      <rPr>
        <sz val="11"/>
        <color rgb="FF000000"/>
        <rFont val="Calibri"/>
      </rPr>
      <t xml:space="preserve">$ sudo grep maxrepeat /etc/security/pwquality.conf </t>
    </r>
    <r>
      <rPr>
        <sz val="11"/>
        <color rgb="FF000000"/>
        <rFont val="Calibri"/>
      </rPr>
      <t xml:space="preserve">
</t>
    </r>
    <r>
      <rPr>
        <sz val="11"/>
        <color rgb="FF000000"/>
        <rFont val="Calibri"/>
      </rPr>
      <t>maxrepeat = 2</t>
    </r>
    <r>
      <rPr>
        <sz val="11"/>
        <color rgb="FF000000"/>
        <rFont val="Calibri"/>
      </rPr>
      <t xml:space="preserve">
</t>
    </r>
    <r>
      <rPr>
        <sz val="11"/>
        <color rgb="FF000000"/>
        <rFont val="Calibri"/>
      </rPr>
      <t>If the value of "maxrepeat" is set to more than "2", this is a finding.</t>
    </r>
    <r>
      <rPr>
        <sz val="11"/>
        <color rgb="FF000000"/>
        <rFont val="Calibri"/>
      </rPr>
      <t xml:space="preserve">
</t>
    </r>
    <r>
      <rPr>
        <sz val="11"/>
        <color rgb="FF000000"/>
        <rFont val="Calibri"/>
      </rPr>
      <t>4. Verify Nutanix AOS is configured to require complex passwords using the following command.</t>
    </r>
    <r>
      <rPr>
        <sz val="11"/>
        <color rgb="FF000000"/>
        <rFont val="Calibri"/>
      </rPr>
      <t xml:space="preserve">
</t>
    </r>
    <r>
      <rPr>
        <sz val="11"/>
        <color rgb="FF000000"/>
        <rFont val="Calibri"/>
      </rPr>
      <t xml:space="preserve">$ sudo grep maxclassrepeat /etc/security/pwquality.conf </t>
    </r>
    <r>
      <rPr>
        <sz val="11"/>
        <color rgb="FF000000"/>
        <rFont val="Calibri"/>
      </rPr>
      <t xml:space="preserve">
</t>
    </r>
    <r>
      <rPr>
        <sz val="11"/>
        <color rgb="FF000000"/>
        <rFont val="Calibri"/>
      </rPr>
      <t>maxclassrepeat = 4</t>
    </r>
    <r>
      <rPr>
        <sz val="11"/>
        <color rgb="FF000000"/>
        <rFont val="Calibri"/>
      </rPr>
      <t xml:space="preserve">
</t>
    </r>
    <r>
      <rPr>
        <sz val="11"/>
        <color rgb="FF000000"/>
        <rFont val="Calibri"/>
      </rPr>
      <t>If the value of "maxclassrepeat" is set to more than "4", this is a finding.</t>
    </r>
  </si>
  <si>
    <t>V-279609</t>
  </si>
  <si>
    <r>
      <rPr>
        <sz val="11"/>
        <rFont val="Calibri"/>
      </rPr>
      <t>Operating systems must enforce 24 hours/1 day as the minimum password lifetime.</t>
    </r>
  </si>
  <si>
    <r>
      <rPr>
        <sz val="11"/>
        <color rgb="FF000000"/>
        <rFont val="Calibri"/>
      </rPr>
      <t>Enforcing a minimum password lifetime helps to prevent repeated password changes to defeat the password reuse or history enforcement requirement. If users are allowed to immediately and continually change their password, then the password could be repeatedly changed in a short period of time to defeat the organization's policy regarding password reuse.</t>
    </r>
  </si>
  <si>
    <r>
      <rPr>
        <sz val="11"/>
        <color rgb="FF000000"/>
        <rFont val="Calibri"/>
      </rPr>
      <t>1. Verify Nutanix AOS is configured to enforce 24hour/1day minimum password lifetime using the following command.</t>
    </r>
    <r>
      <rPr>
        <sz val="11"/>
        <color rgb="FF000000"/>
        <rFont val="Calibri"/>
      </rPr>
      <t xml:space="preserve">
</t>
    </r>
    <r>
      <rPr>
        <sz val="11"/>
        <color rgb="FF000000"/>
        <rFont val="Calibri"/>
      </rPr>
      <t>$ sudo grep -i pass_min_days /etc/login.defs</t>
    </r>
    <r>
      <rPr>
        <sz val="11"/>
        <color rgb="FF000000"/>
        <rFont val="Calibri"/>
      </rPr>
      <t xml:space="preserve">
</t>
    </r>
    <r>
      <rPr>
        <sz val="11"/>
        <color rgb="FF000000"/>
        <rFont val="Calibri"/>
      </rPr>
      <t>PASS_MIN_DAYS 1</t>
    </r>
    <r>
      <rPr>
        <sz val="11"/>
        <color rgb="FF000000"/>
        <rFont val="Calibri"/>
      </rPr>
      <t xml:space="preserve">
</t>
    </r>
    <r>
      <rPr>
        <sz val="11"/>
        <color rgb="FF000000"/>
        <rFont val="Calibri"/>
      </rPr>
      <t>If the "PASS_MIN_DAYS" parameter value is not "1" or greater, or is commented out, this is a finding.</t>
    </r>
    <r>
      <rPr>
        <sz val="11"/>
        <color rgb="FF000000"/>
        <rFont val="Calibri"/>
      </rPr>
      <t xml:space="preserve">
</t>
    </r>
    <r>
      <rPr>
        <sz val="11"/>
        <color rgb="FF000000"/>
        <rFont val="Calibri"/>
      </rPr>
      <t xml:space="preserve">2. Run the following command. </t>
    </r>
    <r>
      <rPr>
        <sz val="11"/>
        <color rgb="FF000000"/>
        <rFont val="Calibri"/>
      </rPr>
      <t xml:space="preserve">
</t>
    </r>
    <r>
      <rPr>
        <sz val="11"/>
        <color rgb="FF000000"/>
        <rFont val="Calibri"/>
      </rPr>
      <t>$ sudo awk -F: '$4 &lt; 1 {print $1 " " $4}' /etc/shadow</t>
    </r>
    <r>
      <rPr>
        <sz val="11"/>
        <color rgb="FF000000"/>
        <rFont val="Calibri"/>
      </rPr>
      <t xml:space="preserve">
</t>
    </r>
    <r>
      <rPr>
        <sz val="11"/>
        <color rgb="FF000000"/>
        <rFont val="Calibri"/>
      </rPr>
      <t>If any results are returned that are not associated with a system account, this is a finding.</t>
    </r>
  </si>
  <si>
    <t>V-279610</t>
  </si>
  <si>
    <r>
      <rPr>
        <sz val="11"/>
        <rFont val="Calibri"/>
      </rPr>
      <t>Operating systems must enforce a 60-day maximum password lifetime restriction.</t>
    </r>
  </si>
  <si>
    <r>
      <rPr>
        <sz val="11"/>
        <color rgb="FF000000"/>
        <rFont val="Calibri"/>
      </rPr>
      <t>Any password, no matter how complex, can eventually be cracked; therefore, passwords need to be changed periodically. If the operating system does not limit the lifetime of passwords and force users to change their passwords, there is the risk that the operating system passwords could be compromised.</t>
    </r>
  </si>
  <si>
    <r>
      <rPr>
        <sz val="11"/>
        <color rgb="FF000000"/>
        <rFont val="Calibri"/>
      </rPr>
      <t>1. Verify Nutanix AOS is configured to enforce a 60-day maximum password lifetime using the following command.</t>
    </r>
    <r>
      <rPr>
        <sz val="11"/>
        <color rgb="FF000000"/>
        <rFont val="Calibri"/>
      </rPr>
      <t xml:space="preserve">
</t>
    </r>
    <r>
      <rPr>
        <sz val="11"/>
        <color rgb="FF000000"/>
        <rFont val="Calibri"/>
      </rPr>
      <t>$ sudo grep -i pass_max_days /etc/login.defs</t>
    </r>
    <r>
      <rPr>
        <sz val="11"/>
        <color rgb="FF000000"/>
        <rFont val="Calibri"/>
      </rPr>
      <t xml:space="preserve">
</t>
    </r>
    <r>
      <rPr>
        <sz val="11"/>
        <color rgb="FF000000"/>
        <rFont val="Calibri"/>
      </rPr>
      <t>PASS_MAX_DAYS 60</t>
    </r>
    <r>
      <rPr>
        <sz val="11"/>
        <color rgb="FF000000"/>
        <rFont val="Calibri"/>
      </rPr>
      <t xml:space="preserve">
</t>
    </r>
    <r>
      <rPr>
        <sz val="11"/>
        <color rgb="FF000000"/>
        <rFont val="Calibri"/>
      </rPr>
      <t>If the "PASS_MAX_DAYS" parameter value is not 60 or less, or is commented out, this is a finding.</t>
    </r>
    <r>
      <rPr>
        <sz val="11"/>
        <color rgb="FF000000"/>
        <rFont val="Calibri"/>
      </rPr>
      <t xml:space="preserve">
</t>
    </r>
    <r>
      <rPr>
        <sz val="11"/>
        <color rgb="FF000000"/>
        <rFont val="Calibri"/>
      </rPr>
      <t xml:space="preserve">2. Run the following command. </t>
    </r>
    <r>
      <rPr>
        <sz val="11"/>
        <color rgb="FF000000"/>
        <rFont val="Calibri"/>
      </rPr>
      <t xml:space="preserve">
</t>
    </r>
    <r>
      <rPr>
        <sz val="11"/>
        <color rgb="FF000000"/>
        <rFont val="Calibri"/>
      </rPr>
      <t>$ sudo awk -F: '$5 &gt; 60 {print $1 " " $5}' /etc/shadow</t>
    </r>
    <r>
      <rPr>
        <sz val="11"/>
        <color rgb="FF000000"/>
        <rFont val="Calibri"/>
      </rPr>
      <t xml:space="preserve">
</t>
    </r>
    <r>
      <rPr>
        <sz val="11"/>
        <color rgb="FF000000"/>
        <rFont val="Calibri"/>
      </rPr>
      <t>If any results are returned that are not associated with a system account, this is a finding.</t>
    </r>
  </si>
  <si>
    <t>V-279611</t>
  </si>
  <si>
    <r>
      <rPr>
        <sz val="11"/>
        <rFont val="Calibri"/>
      </rPr>
      <t>Nutanix OS must enforce a minimum 15-character password length.</t>
    </r>
  </si>
  <si>
    <r>
      <rPr>
        <sz val="11"/>
        <color rgb="FF000000"/>
        <rFont val="Calibri"/>
      </rPr>
      <t>The shorter the password, the lower the number of possible combinations that need to be tested before the password is compromised.</t>
    </r>
    <r>
      <rPr>
        <sz val="11"/>
        <color rgb="FF000000"/>
        <rFont val="Calibri"/>
      </rPr>
      <t xml:space="preserve">
</t>
    </r>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 Using more characters in a password helps to exponentially increase the time and/or resources required to compromise the password.</t>
    </r>
  </si>
  <si>
    <r>
      <rPr>
        <sz val="11"/>
        <color rgb="FF000000"/>
        <rFont val="Calibri"/>
      </rPr>
      <t>Verify Nutanix OS is configured to enforce a minimum 15-character password length using the following command.</t>
    </r>
    <r>
      <rPr>
        <sz val="11"/>
        <color rgb="FF000000"/>
        <rFont val="Calibri"/>
      </rPr>
      <t xml:space="preserve">
</t>
    </r>
    <r>
      <rPr>
        <sz val="11"/>
        <color rgb="FF000000"/>
        <rFont val="Calibri"/>
      </rPr>
      <t>$ sudo grep minlen /etc/security/pwquality.conf</t>
    </r>
    <r>
      <rPr>
        <sz val="11"/>
        <color rgb="FF000000"/>
        <rFont val="Calibri"/>
      </rPr>
      <t xml:space="preserve">
</t>
    </r>
    <r>
      <rPr>
        <sz val="11"/>
        <color rgb="FF000000"/>
        <rFont val="Calibri"/>
      </rPr>
      <t>minlen = 15</t>
    </r>
    <r>
      <rPr>
        <sz val="11"/>
        <color rgb="FF000000"/>
        <rFont val="Calibri"/>
      </rPr>
      <t xml:space="preserve">
</t>
    </r>
    <r>
      <rPr>
        <sz val="11"/>
        <color rgb="FF000000"/>
        <rFont val="Calibri"/>
      </rPr>
      <t>If the command does not return a "minlen" value of 15 or greater, this is a finding.</t>
    </r>
  </si>
  <si>
    <t>V-279612</t>
  </si>
  <si>
    <r>
      <rPr>
        <sz val="11"/>
        <rFont val="Calibri"/>
      </rPr>
      <t>Nutanix OS must enforce password complexity by requiring that at least one special character be used.</t>
    </r>
  </si>
  <si>
    <r>
      <rPr>
        <sz val="11"/>
        <color rgb="FF000000"/>
        <rFont val="Calibri"/>
      </rPr>
      <t>Configure the operating system to enforce password complexity by requiring that at least one special character be used by setting the "ocredit" option.</t>
    </r>
    <r>
      <rPr>
        <sz val="11"/>
        <color rgb="FF000000"/>
        <rFont val="Calibri"/>
      </rPr>
      <t xml:space="preserve">
</t>
    </r>
    <r>
      <rPr>
        <sz val="11"/>
        <color rgb="FF000000"/>
        <rFont val="Calibri"/>
      </rPr>
      <t>Log in to Nutanix CVM and run the following command.</t>
    </r>
    <r>
      <rPr>
        <sz val="11"/>
        <color rgb="FF000000"/>
        <rFont val="Calibri"/>
      </rPr>
      <t xml:space="preserve">
</t>
    </r>
    <r>
      <rPr>
        <sz val="11"/>
        <color rgb="FF000000"/>
        <rFont val="Calibri"/>
      </rPr>
      <t>$ ncli cluster edit-cvm-security-params enable-high-strength-password=true</t>
    </r>
  </si>
  <si>
    <r>
      <rPr>
        <sz val="11"/>
        <color rgb="FF000000"/>
        <rFont val="Calibri"/>
      </rPr>
      <t>Using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in determining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Special characters are those characters that are not alphanumeric. Examples include: ~ ! @ # $ % ^ *.</t>
    </r>
  </si>
  <si>
    <r>
      <rPr>
        <sz val="11"/>
        <color rgb="FF000000"/>
        <rFont val="Calibri"/>
      </rPr>
      <t>Verify Nutanix AOS enforces password complexity by requiring that at least one special character be used.</t>
    </r>
    <r>
      <rPr>
        <sz val="11"/>
        <color rgb="FF000000"/>
        <rFont val="Calibri"/>
      </rPr>
      <t xml:space="preserve">
</t>
    </r>
    <r>
      <rPr>
        <sz val="11"/>
        <color rgb="FF000000"/>
        <rFont val="Calibri"/>
      </rPr>
      <t>Note: The value to require a number of special characters to be set is expressed as a negative number in "/etc/security/pwquality.conf".</t>
    </r>
    <r>
      <rPr>
        <sz val="11"/>
        <color rgb="FF000000"/>
        <rFont val="Calibri"/>
      </rPr>
      <t xml:space="preserve">
</t>
    </r>
    <r>
      <rPr>
        <sz val="11"/>
        <color rgb="FF000000"/>
        <rFont val="Calibri"/>
      </rPr>
      <t>Check the value for "ocredit" in "/etc/security/pwquality.conf" using the following command.</t>
    </r>
    <r>
      <rPr>
        <sz val="11"/>
        <color rgb="FF000000"/>
        <rFont val="Calibri"/>
      </rPr>
      <t xml:space="preserve">
</t>
    </r>
    <r>
      <rPr>
        <sz val="11"/>
        <color rgb="FF000000"/>
        <rFont val="Calibri"/>
      </rPr>
      <t xml:space="preserve">$ sudo grep ocredit /etc/security/pwquality.conf </t>
    </r>
    <r>
      <rPr>
        <sz val="11"/>
        <color rgb="FF000000"/>
        <rFont val="Calibri"/>
      </rPr>
      <t xml:space="preserve">
</t>
    </r>
    <r>
      <rPr>
        <sz val="11"/>
        <color rgb="FF000000"/>
        <rFont val="Calibri"/>
      </rPr>
      <t>ocredit=-1</t>
    </r>
    <r>
      <rPr>
        <sz val="11"/>
        <color rgb="FF000000"/>
        <rFont val="Calibri"/>
      </rPr>
      <t xml:space="preserve">
</t>
    </r>
    <r>
      <rPr>
        <sz val="11"/>
        <color rgb="FF000000"/>
        <rFont val="Calibri"/>
      </rPr>
      <t>If the value of "ocredit" is not set to a negative value, this is a finding.</t>
    </r>
  </si>
  <si>
    <t>V-279613</t>
  </si>
  <si>
    <r>
      <rPr>
        <sz val="11"/>
        <rFont val="Calibri"/>
      </rPr>
      <t>Nutanix OS must configure pam_uni.so module to use SHA-512 for authentication to a cryptographic module.</t>
    </r>
  </si>
  <si>
    <r>
      <rPr>
        <sz val="11"/>
        <color rgb="FF000000"/>
        <rFont val="Calibri"/>
      </rPr>
      <t>1. For AOS, disable inactive user accounts after the password expires using the following command.</t>
    </r>
    <r>
      <rPr>
        <sz val="11"/>
        <color rgb="FF000000"/>
        <rFont val="Calibri"/>
      </rPr>
      <t xml:space="preserve">
</t>
    </r>
    <r>
      <rPr>
        <sz val="11"/>
        <color rgb="FF000000"/>
        <rFont val="Calibri"/>
      </rPr>
      <t>$ sudo salt-call state.sls security/CVM/pamCVM</t>
    </r>
    <r>
      <rPr>
        <sz val="11"/>
        <color rgb="FF000000"/>
        <rFont val="Calibri"/>
      </rPr>
      <t xml:space="preserve">
</t>
    </r>
    <r>
      <rPr>
        <sz val="11"/>
        <color rgb="FF000000"/>
        <rFont val="Calibri"/>
      </rPr>
      <t>2. For Prism Central, disable inactive user accounts after the password expires using the following command.</t>
    </r>
    <r>
      <rPr>
        <sz val="11"/>
        <color rgb="FF000000"/>
        <rFont val="Calibri"/>
      </rPr>
      <t xml:space="preserve">
</t>
    </r>
    <r>
      <rPr>
        <sz val="11"/>
        <color rgb="FF000000"/>
        <rFont val="Calibri"/>
      </rPr>
      <t>$ sudo salt-call state.sls security/PCVM/pamPCVM</t>
    </r>
    <r>
      <rPr>
        <sz val="11"/>
        <color rgb="FF000000"/>
        <rFont val="Calibri"/>
      </rPr>
      <t xml:space="preserve">
</t>
    </r>
    <r>
      <rPr>
        <sz val="11"/>
        <color rgb="FF000000"/>
        <rFont val="Calibri"/>
      </rPr>
      <t>3. For Files, disable inactive user accounts after the password expires using the following command.</t>
    </r>
    <r>
      <rPr>
        <sz val="11"/>
        <color rgb="FF000000"/>
        <rFont val="Calibri"/>
      </rPr>
      <t xml:space="preserve">
</t>
    </r>
    <r>
      <rPr>
        <sz val="11"/>
        <color rgb="FF000000"/>
        <rFont val="Calibri"/>
      </rPr>
      <t>$ sudo salt-call state.sls security/AFS/pamAFS</t>
    </r>
    <r>
      <rPr>
        <sz val="11"/>
        <color rgb="FF000000"/>
        <rFont val="Calibri"/>
      </rPr>
      <t xml:space="preserve">
</t>
    </r>
    <r>
      <rPr>
        <sz val="11"/>
        <color rgb="FF000000"/>
        <rFont val="Calibri"/>
      </rPr>
      <t>4. Configure AHV to disable inactive user accounts after the password expires using the following command.</t>
    </r>
    <r>
      <rPr>
        <sz val="11"/>
        <color rgb="FF000000"/>
        <rFont val="Calibri"/>
      </rPr>
      <t xml:space="preserve">
</t>
    </r>
    <r>
      <rPr>
        <sz val="11"/>
        <color rgb="FF000000"/>
        <rFont val="Calibri"/>
      </rPr>
      <t>$ sudo salt-call state.sls security/KVM/pamKVM</t>
    </r>
  </si>
  <si>
    <r>
      <rPr>
        <sz val="11"/>
        <color rgb="FF000000"/>
        <rFont val="Calibri"/>
      </rPr>
      <t>Unapproved mechanisms that are used for authentication to the cryptographic module are not verified and therefore cannot be relied upon to provide confidentiality or integrity, and DOD data may be compromised.</t>
    </r>
    <r>
      <rPr>
        <sz val="11"/>
        <color rgb="FF000000"/>
        <rFont val="Calibri"/>
      </rPr>
      <t xml:space="preserve">
</t>
    </r>
    <r>
      <rPr>
        <sz val="11"/>
        <color rgb="FF000000"/>
        <rFont val="Calibri"/>
      </rPr>
      <t xml:space="preserve">Operating systems using encryption are required to use FIPS-compliant mechanisms for authenticating to cryptographic modules. </t>
    </r>
    <r>
      <rPr>
        <sz val="11"/>
        <color rgb="FF000000"/>
        <rFont val="Calibri"/>
      </rPr>
      <t xml:space="preserve">
</t>
    </r>
    <r>
      <rPr>
        <sz val="11"/>
        <color rgb="FF000000"/>
        <rFont val="Calibri"/>
      </rPr>
      <t>FIPS 140-3 is the current standard for validating that mechanisms used to access cryptographic modules utilize authentication that meets DOD requirements. This allows for Security Levels 1, 2, 3, or 4 for use on a general purpose computing system.</t>
    </r>
  </si>
  <si>
    <r>
      <rPr>
        <sz val="11"/>
        <color rgb="FF000000"/>
        <rFont val="Calibri"/>
      </rPr>
      <t>Verify pam_uni.so module is configured to use SHA-512 using the following command.</t>
    </r>
    <r>
      <rPr>
        <sz val="11"/>
        <color rgb="FF000000"/>
        <rFont val="Calibri"/>
      </rPr>
      <t xml:space="preserve">
</t>
    </r>
    <r>
      <rPr>
        <sz val="11"/>
        <color rgb="FF000000"/>
        <rFont val="Calibri"/>
      </rPr>
      <t>$ sudo grep password /etc/pam.d/password-auth | grep pam_unix</t>
    </r>
    <r>
      <rPr>
        <sz val="11"/>
        <color rgb="FF000000"/>
        <rFont val="Calibri"/>
      </rPr>
      <t xml:space="preserve">
</t>
    </r>
    <r>
      <rPr>
        <sz val="11"/>
        <color rgb="FF000000"/>
        <rFont val="Calibri"/>
      </rPr>
      <t>password    sufficient    pam_unix.so sha512 shadow try_first_pass use_authtok</t>
    </r>
    <r>
      <rPr>
        <sz val="11"/>
        <color rgb="FF000000"/>
        <rFont val="Calibri"/>
      </rPr>
      <t xml:space="preserve">
</t>
    </r>
    <r>
      <rPr>
        <sz val="11"/>
        <color rgb="FF000000"/>
        <rFont val="Calibri"/>
      </rPr>
      <t>If "sha512" is missing or commented out, this is a finding.</t>
    </r>
  </si>
  <si>
    <t>V-279614</t>
  </si>
  <si>
    <r>
      <rPr>
        <sz val="11"/>
        <rFont val="Calibri"/>
      </rPr>
      <t>Nutanix OS must audit all activities performed during nonlocal maintenance and diagnostic sessions.</t>
    </r>
  </si>
  <si>
    <r>
      <rPr>
        <sz val="11"/>
        <color rgb="FF000000"/>
        <rFont val="Calibri"/>
      </rPr>
      <t>1. For AOS, configure the audit rules using the following command.</t>
    </r>
    <r>
      <rPr>
        <sz val="11"/>
        <color rgb="FF000000"/>
        <rFont val="Calibri"/>
      </rPr>
      <t xml:space="preserve">
</t>
    </r>
    <r>
      <rPr>
        <sz val="11"/>
        <color rgb="FF000000"/>
        <rFont val="Calibri"/>
      </rPr>
      <t>$ sudo salt-call state.sls security/CVM/auditCVM</t>
    </r>
    <r>
      <rPr>
        <sz val="11"/>
        <color rgb="FF000000"/>
        <rFont val="Calibri"/>
      </rPr>
      <t xml:space="preserve">
</t>
    </r>
    <r>
      <rPr>
        <sz val="11"/>
        <color rgb="FF000000"/>
        <rFont val="Calibri"/>
      </rPr>
      <t>2. For Prism Central, configure the audit rules using the following command.</t>
    </r>
    <r>
      <rPr>
        <sz val="11"/>
        <color rgb="FF000000"/>
        <rFont val="Calibri"/>
      </rPr>
      <t xml:space="preserve">
</t>
    </r>
    <r>
      <rPr>
        <sz val="11"/>
        <color rgb="FF000000"/>
        <rFont val="Calibri"/>
      </rPr>
      <t>$ sudo salt-call state.sls security/PCVM/auditPCVM</t>
    </r>
    <r>
      <rPr>
        <sz val="11"/>
        <color rgb="FF000000"/>
        <rFont val="Calibri"/>
      </rPr>
      <t xml:space="preserve">
</t>
    </r>
    <r>
      <rPr>
        <sz val="11"/>
        <color rgb="FF000000"/>
        <rFont val="Calibri"/>
      </rPr>
      <t>3. For Files, configure the audit rules using the following command.</t>
    </r>
    <r>
      <rPr>
        <sz val="11"/>
        <color rgb="FF000000"/>
        <rFont val="Calibri"/>
      </rPr>
      <t xml:space="preserve">
</t>
    </r>
    <r>
      <rPr>
        <sz val="11"/>
        <color rgb="FF000000"/>
        <rFont val="Calibri"/>
      </rPr>
      <t>$ sudo salt-call state.sls security/AFS/auditAFS</t>
    </r>
    <r>
      <rPr>
        <sz val="11"/>
        <color rgb="FF000000"/>
        <rFont val="Calibri"/>
      </rPr>
      <t xml:space="preserve">
</t>
    </r>
    <r>
      <rPr>
        <sz val="11"/>
        <color rgb="FF000000"/>
        <rFont val="Calibri"/>
      </rPr>
      <t>4. For AHV, configure the audit rules using the following command.</t>
    </r>
    <r>
      <rPr>
        <sz val="11"/>
        <color rgb="FF000000"/>
        <rFont val="Calibri"/>
      </rPr>
      <t xml:space="preserve">
</t>
    </r>
    <r>
      <rPr>
        <sz val="11"/>
        <color rgb="FF000000"/>
        <rFont val="Calibri"/>
      </rPr>
      <t>$ sudo salt-call state.sls security/KVM/auditKVM</t>
    </r>
  </si>
  <si>
    <r>
      <rPr>
        <sz val="11"/>
        <color rgb="FF000000"/>
        <rFont val="Calibri"/>
      </rPr>
      <t>If events associated with nonlocal administrative access or diagnostic sessions are not logged, a major tool for assessing and investigating attacks would not be available.</t>
    </r>
    <r>
      <rPr>
        <sz val="11"/>
        <color rgb="FF000000"/>
        <rFont val="Calibri"/>
      </rPr>
      <t xml:space="preserve">
</t>
    </r>
    <r>
      <rPr>
        <sz val="11"/>
        <color rgb="FF000000"/>
        <rFont val="Calibri"/>
      </rPr>
      <t>This requirement addresses auditing-related issues associated with maintenance tools used specifically for diagnostic and repair actions on organizational information systems.</t>
    </r>
    <r>
      <rPr>
        <sz val="11"/>
        <color rgb="FF000000"/>
        <rFont val="Calibri"/>
      </rPr>
      <t xml:space="preserve">
</t>
    </r>
    <r>
      <rPr>
        <sz val="11"/>
        <color rgb="FF000000"/>
        <rFont val="Calibri"/>
      </rPr>
      <t>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t>
    </r>
    <r>
      <rPr>
        <sz val="11"/>
        <color rgb="FF000000"/>
        <rFont val="Calibri"/>
      </rPr>
      <t xml:space="preserve">
</t>
    </r>
    <r>
      <rPr>
        <sz val="11"/>
        <color rgb="FF000000"/>
        <rFont val="Calibri"/>
      </rPr>
      <t>This requirement applies to hardware/software diagnostic test equipment or tools. This requirement does not cover hardware/software components that may support information system maintenance, yet are a part of the system, for example, the software implementing "ping," "ls," "ipconfig," or the hardware and software implementing the monitoring port of an Ethernet switch.</t>
    </r>
  </si>
  <si>
    <r>
      <rPr>
        <sz val="11"/>
        <color rgb="FF000000"/>
        <rFont val="Calibri"/>
      </rPr>
      <t>Verify Nutanix OS audits all required activities performed during nonlocal maintenance and diagnostic sessions using the following commands.</t>
    </r>
    <r>
      <rPr>
        <sz val="11"/>
        <color rgb="FF000000"/>
        <rFont val="Calibri"/>
      </rPr>
      <t xml:space="preserve">
</t>
    </r>
    <r>
      <rPr>
        <sz val="11"/>
        <color rgb="FF000000"/>
        <rFont val="Calibri"/>
      </rPr>
      <t>$ sudo grep -i /usr/sbin/semanage /etc/audit/audit.rules</t>
    </r>
    <r>
      <rPr>
        <sz val="11"/>
        <color rgb="FF000000"/>
        <rFont val="Calibri"/>
      </rPr>
      <t xml:space="preserve">
</t>
    </r>
    <r>
      <rPr>
        <sz val="11"/>
        <color rgb="FF000000"/>
        <rFont val="Calibri"/>
      </rPr>
      <t>-a always,exit -F path=/usr/sbin/semanage -F perm=x -F auid&gt;=1000 -F auid!=4294967295 -k secobjects</t>
    </r>
    <r>
      <rPr>
        <sz val="11"/>
        <color rgb="FF000000"/>
        <rFont val="Calibri"/>
      </rPr>
      <t xml:space="preserve">
</t>
    </r>
    <r>
      <rPr>
        <sz val="11"/>
        <color rgb="FF000000"/>
        <rFont val="Calibri"/>
      </rPr>
      <t>$ sudo grep -i /usr/sbin/setsebool /etc/audit/audit.rules</t>
    </r>
    <r>
      <rPr>
        <sz val="11"/>
        <color rgb="FF000000"/>
        <rFont val="Calibri"/>
      </rPr>
      <t xml:space="preserve">
</t>
    </r>
    <r>
      <rPr>
        <sz val="11"/>
        <color rgb="FF000000"/>
        <rFont val="Calibri"/>
      </rPr>
      <t>-a always,exit -F path=/usr/sbin/setsebool -F perm=x -F auid&gt;=1000 -F auid!=4294967295 -k secobjects</t>
    </r>
    <r>
      <rPr>
        <sz val="11"/>
        <color rgb="FF000000"/>
        <rFont val="Calibri"/>
      </rPr>
      <t xml:space="preserve">
</t>
    </r>
    <r>
      <rPr>
        <sz val="11"/>
        <color rgb="FF000000"/>
        <rFont val="Calibri"/>
      </rPr>
      <t>$ sudo grep -i /usr/bin/chcon /etc/audit/audit.rules</t>
    </r>
    <r>
      <rPr>
        <sz val="11"/>
        <color rgb="FF000000"/>
        <rFont val="Calibri"/>
      </rPr>
      <t xml:space="preserve">
</t>
    </r>
    <r>
      <rPr>
        <sz val="11"/>
        <color rgb="FF000000"/>
        <rFont val="Calibri"/>
      </rPr>
      <t>-a always,exit -F path=/usr/bin/chcon -F perm=x -F auid&gt;=1000 -F auid!=4294967295 -k secobjects</t>
    </r>
    <r>
      <rPr>
        <sz val="11"/>
        <color rgb="FF000000"/>
        <rFont val="Calibri"/>
      </rPr>
      <t xml:space="preserve">
</t>
    </r>
    <r>
      <rPr>
        <sz val="11"/>
        <color rgb="FF000000"/>
        <rFont val="Calibri"/>
      </rPr>
      <t>$ sudo grep -iw /usr/sbin/setfiles /etc/audit/audit.rules</t>
    </r>
    <r>
      <rPr>
        <sz val="11"/>
        <color rgb="FF000000"/>
        <rFont val="Calibri"/>
      </rPr>
      <t xml:space="preserve">
</t>
    </r>
    <r>
      <rPr>
        <sz val="11"/>
        <color rgb="FF000000"/>
        <rFont val="Calibri"/>
      </rPr>
      <t>-a always,exit -F path=/usr/sbin/setfiles -F perm=x -F auid&gt;=1000 -F auid!=4294967295 -k privileged-priv_change</t>
    </r>
    <r>
      <rPr>
        <sz val="11"/>
        <color rgb="FF000000"/>
        <rFont val="Calibri"/>
      </rPr>
      <t xml:space="preserve">
</t>
    </r>
    <r>
      <rPr>
        <sz val="11"/>
        <color rgb="FF000000"/>
        <rFont val="Calibri"/>
      </rPr>
      <t>$ sudo grep -i /var/run/faillock /etc/audit/audit.rules</t>
    </r>
    <r>
      <rPr>
        <sz val="11"/>
        <color rgb="FF000000"/>
        <rFont val="Calibri"/>
      </rPr>
      <t xml:space="preserve">
</t>
    </r>
    <r>
      <rPr>
        <sz val="11"/>
        <color rgb="FF000000"/>
        <rFont val="Calibri"/>
      </rPr>
      <t>-w /var/run/faillock/ -p wa -k logins</t>
    </r>
    <r>
      <rPr>
        <sz val="11"/>
        <color rgb="FF000000"/>
        <rFont val="Calibri"/>
      </rPr>
      <t xml:space="preserve">
</t>
    </r>
    <r>
      <rPr>
        <sz val="11"/>
        <color rgb="FF000000"/>
        <rFont val="Calibri"/>
      </rPr>
      <t>$ sudo grep -i /var/log/lastlog /etc/audit/audit.rules</t>
    </r>
    <r>
      <rPr>
        <sz val="11"/>
        <color rgb="FF000000"/>
        <rFont val="Calibri"/>
      </rPr>
      <t xml:space="preserve">
</t>
    </r>
    <r>
      <rPr>
        <sz val="11"/>
        <color rgb="FF000000"/>
        <rFont val="Calibri"/>
      </rPr>
      <t>-w /var/log/lastlog -p wa -k logins</t>
    </r>
    <r>
      <rPr>
        <sz val="11"/>
        <color rgb="FF000000"/>
        <rFont val="Calibri"/>
      </rPr>
      <t xml:space="preserve">
</t>
    </r>
    <r>
      <rPr>
        <sz val="11"/>
        <color rgb="FF000000"/>
        <rFont val="Calibri"/>
      </rPr>
      <t>If any of the commands listed do not return any output, this is a finding.</t>
    </r>
  </si>
  <si>
    <t>V-279619</t>
  </si>
  <si>
    <r>
      <rPr>
        <sz val="11"/>
        <rFont val="Calibri"/>
      </rPr>
      <t>Nutanix OS must implement cryptographic mechanisms to protect the integrity of nonlocal maintenance and diagnostic communications, when used for nonlocal maintenance sessions.</t>
    </r>
  </si>
  <si>
    <r>
      <rPr>
        <sz val="11"/>
        <color rgb="FF000000"/>
        <rFont val="Calibri"/>
      </rPr>
      <t>Configure the system to run in FIPS mode.</t>
    </r>
    <r>
      <rPr>
        <sz val="11"/>
        <color rgb="FF000000"/>
        <rFont val="Calibri"/>
      </rPr>
      <t xml:space="preserve">
</t>
    </r>
    <r>
      <rPr>
        <sz val="11"/>
        <color rgb="FF000000"/>
        <rFont val="Calibri"/>
      </rPr>
      <t>1. For AOS, configure FIPS mode using the following command.</t>
    </r>
    <r>
      <rPr>
        <sz val="11"/>
        <color rgb="FF000000"/>
        <rFont val="Calibri"/>
      </rPr>
      <t xml:space="preserve">
</t>
    </r>
    <r>
      <rPr>
        <sz val="11"/>
        <color rgb="FF000000"/>
        <rFont val="Calibri"/>
      </rPr>
      <t>$ sudo salt-call state.sls security/CVM/fipsCVM</t>
    </r>
    <r>
      <rPr>
        <sz val="11"/>
        <color rgb="FF000000"/>
        <rFont val="Calibri"/>
      </rPr>
      <t xml:space="preserve">
</t>
    </r>
    <r>
      <rPr>
        <sz val="11"/>
        <color rgb="FF000000"/>
        <rFont val="Calibri"/>
      </rPr>
      <t>2. For Prism Central, configure FIPS mode using the following command.</t>
    </r>
    <r>
      <rPr>
        <sz val="11"/>
        <color rgb="FF000000"/>
        <rFont val="Calibri"/>
      </rPr>
      <t xml:space="preserve">
</t>
    </r>
    <r>
      <rPr>
        <sz val="11"/>
        <color rgb="FF000000"/>
        <rFont val="Calibri"/>
      </rPr>
      <t>$ sudo salt-call state.sls security/PCVM/fipsPCVM</t>
    </r>
    <r>
      <rPr>
        <sz val="11"/>
        <color rgb="FF000000"/>
        <rFont val="Calibri"/>
      </rPr>
      <t xml:space="preserve">
</t>
    </r>
    <r>
      <rPr>
        <sz val="11"/>
        <color rgb="FF000000"/>
        <rFont val="Calibri"/>
      </rPr>
      <t>3. For Files, configure FIPS mode using the following command.</t>
    </r>
    <r>
      <rPr>
        <sz val="11"/>
        <color rgb="FF000000"/>
        <rFont val="Calibri"/>
      </rPr>
      <t xml:space="preserve">
</t>
    </r>
    <r>
      <rPr>
        <sz val="11"/>
        <color rgb="FF000000"/>
        <rFont val="Calibri"/>
      </rPr>
      <t>$ sudo salt-call state.sls security/AFS/fipsAFS</t>
    </r>
    <r>
      <rPr>
        <sz val="11"/>
        <color rgb="FF000000"/>
        <rFont val="Calibri"/>
      </rPr>
      <t xml:space="preserve">
</t>
    </r>
    <r>
      <rPr>
        <sz val="11"/>
        <color rgb="FF000000"/>
        <rFont val="Calibri"/>
      </rPr>
      <t>4. For AHV, configure FIPS mode using the following command.</t>
    </r>
    <r>
      <rPr>
        <sz val="11"/>
        <color rgb="FF000000"/>
        <rFont val="Calibri"/>
      </rPr>
      <t xml:space="preserve">
</t>
    </r>
    <r>
      <rPr>
        <sz val="11"/>
        <color rgb="FF000000"/>
        <rFont val="Calibri"/>
      </rPr>
      <t>$ sudo salt-call state.sls security/KVM/fipsKVM</t>
    </r>
  </si>
  <si>
    <r>
      <rPr>
        <sz val="11"/>
        <color rgb="FF000000"/>
        <rFont val="Calibri"/>
      </rPr>
      <t xml:space="preserve">Privileged access contains control and configuration information and is particularly sensitive, so additional protections are necessary. This is maintained by using cryptographic mechanisms, such as a hash function or digital signature, to protect integrity. </t>
    </r>
    <r>
      <rPr>
        <sz val="11"/>
        <color rgb="FF000000"/>
        <rFont val="Calibri"/>
      </rPr>
      <t xml:space="preserve">
</t>
    </r>
    <r>
      <rPr>
        <sz val="11"/>
        <color rgb="FF000000"/>
        <rFont val="Calibri"/>
      </rPr>
      <t xml:space="preserve">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 </t>
    </r>
    <r>
      <rPr>
        <sz val="11"/>
        <color rgb="FF000000"/>
        <rFont val="Calibri"/>
      </rPr>
      <t xml:space="preserve">
</t>
    </r>
    <r>
      <rPr>
        <sz val="11"/>
        <color rgb="FF000000"/>
        <rFont val="Calibri"/>
      </rPr>
      <t>The operating system can meet this requirement through leveraging a cryptographic module. This requirement does not cover hardware/software components that may support information system maintenance, yet are a part of the system (e.g., the software implementing "ping," "ls," "ipconfig," or the hardware and software implementing the monitoring port of an Ethernet switch).</t>
    </r>
  </si>
  <si>
    <r>
      <rPr>
        <sz val="11"/>
        <color rgb="FF000000"/>
        <rFont val="Calibri"/>
      </rPr>
      <t>Confirm that the Nutanix OS OpenSSL library is configured to only use DOD-approved TLS encryption using the following command.</t>
    </r>
    <r>
      <rPr>
        <sz val="11"/>
        <color rgb="FF000000"/>
        <rFont val="Calibri"/>
      </rPr>
      <t xml:space="preserve">
</t>
    </r>
    <r>
      <rPr>
        <sz val="11"/>
        <color rgb="FF000000"/>
        <rFont val="Calibri"/>
      </rPr>
      <t>$ sudo grep -i MinProtocol /etc/crypto-policies/back-ends/opensslcnf.config</t>
    </r>
    <r>
      <rPr>
        <sz val="11"/>
        <color rgb="FF000000"/>
        <rFont val="Calibri"/>
      </rPr>
      <t xml:space="preserve">
</t>
    </r>
    <r>
      <rPr>
        <sz val="11"/>
        <color rgb="FF000000"/>
        <rFont val="Calibri"/>
      </rPr>
      <t>TLS.MinProtocol = TLSv1.2</t>
    </r>
    <r>
      <rPr>
        <sz val="11"/>
        <color rgb="FF000000"/>
        <rFont val="Calibri"/>
      </rPr>
      <t xml:space="preserve">
</t>
    </r>
    <r>
      <rPr>
        <sz val="11"/>
        <color rgb="FF000000"/>
        <rFont val="Calibri"/>
      </rPr>
      <t>DTLS.MinProtocol = DTLSv1.2</t>
    </r>
    <r>
      <rPr>
        <sz val="11"/>
        <color rgb="FF000000"/>
        <rFont val="Calibri"/>
      </rPr>
      <t xml:space="preserve">
</t>
    </r>
    <r>
      <rPr>
        <sz val="11"/>
        <color rgb="FF000000"/>
        <rFont val="Calibri"/>
      </rPr>
      <t>If the "TLS.MinProtocol" is set to anything older than "TLVSv1.2" or the "DTLS.Min.Protocol" is set to anything older than DTLSv1.2, this is a finding.</t>
    </r>
  </si>
  <si>
    <t>V-279620</t>
  </si>
  <si>
    <r>
      <rPr>
        <sz val="11"/>
        <rFont val="Calibri"/>
      </rPr>
      <t>Nutanix OS must employ strong authenticators in the establishment of nonlocal maintenance and diagnostic sessions.</t>
    </r>
  </si>
  <si>
    <r>
      <rPr>
        <sz val="11"/>
        <color rgb="FF000000"/>
        <rFont val="Calibri"/>
      </rPr>
      <t>If maintenance tools are used by unauthorized personnel, they may accidentally or intentionally damage or compromise the system. The act of managing systems and applications includes the ability to access sensitive application information, such as system configuration details, diagnostic information, user information, and potentially sensitive application data.</t>
    </r>
    <r>
      <rPr>
        <sz val="11"/>
        <color rgb="FF000000"/>
        <rFont val="Calibri"/>
      </rPr>
      <t xml:space="preserve">
</t>
    </r>
    <r>
      <rPr>
        <sz val="11"/>
        <color rgb="FF000000"/>
        <rFont val="Calibri"/>
      </rPr>
      <t>Some maintenance and test tools are either standalone devices with their own operating systems or are applications bundled with an operating system.</t>
    </r>
    <r>
      <rPr>
        <sz val="11"/>
        <color rgb="FF000000"/>
        <rFont val="Calibri"/>
      </rPr>
      <t xml:space="preserve">
</t>
    </r>
    <r>
      <rPr>
        <sz val="11"/>
        <color rgb="FF000000"/>
        <rFont val="Calibri"/>
      </rPr>
      <t>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 Typically, strong authentication requires authenticators that are resistant to replay attacks and employ multifactor authentication. Strong authenticators include, for example, PKI where certificates are stored on a token protected by a password, passphrase, or biometric.</t>
    </r>
  </si>
  <si>
    <r>
      <rPr>
        <sz val="11"/>
        <color rgb="FF000000"/>
        <rFont val="Calibri"/>
      </rPr>
      <t>Verify Nutanix OS is configured to use only MACs employing FIPS 140-3-approved algorithms using the following command.</t>
    </r>
    <r>
      <rPr>
        <sz val="11"/>
        <color rgb="FF000000"/>
        <rFont val="Calibri"/>
      </rPr>
      <t xml:space="preserve">
</t>
    </r>
    <r>
      <rPr>
        <sz val="11"/>
        <color rgb="FF000000"/>
        <rFont val="Calibri"/>
      </rPr>
      <t>$ sudo grep -i ciphers /etc/crypto-policies/back-ends/opensshserver.config</t>
    </r>
    <r>
      <rPr>
        <sz val="11"/>
        <color rgb="FF000000"/>
        <rFont val="Calibri"/>
      </rPr>
      <t xml:space="preserve">
</t>
    </r>
    <r>
      <rPr>
        <sz val="11"/>
        <color rgb="FF000000"/>
        <rFont val="Calibri"/>
      </rPr>
      <t xml:space="preserve">CRYPTO_POLICY=Ciphers=aes256-ctr,aes192-ctr,aes128-ctr,aes256-gcm@openssh.com,aes128-gcm@openssh.com </t>
    </r>
    <r>
      <rPr>
        <sz val="11"/>
        <color rgb="FF000000"/>
        <rFont val="Calibri"/>
      </rPr>
      <t xml:space="preserve">
</t>
    </r>
    <r>
      <rPr>
        <sz val="11"/>
        <color rgb="FF000000"/>
        <rFont val="Calibri"/>
      </rPr>
      <t>If the cipher entries in the "opensshserver.config" file have any hashes other than shown here, the order differs from the example above, or they are missing or commented out, this is a finding.</t>
    </r>
  </si>
  <si>
    <t>V-279621</t>
  </si>
  <si>
    <r>
      <rPr>
        <sz val="11"/>
        <rFont val="Calibri"/>
      </rPr>
      <t>Nutanix OS must protect the confidentiality and integrity of all information at rest.</t>
    </r>
  </si>
  <si>
    <r>
      <rPr>
        <sz val="11"/>
        <color rgb="FF000000"/>
        <rFont val="Calibri"/>
      </rPr>
      <t>1. For AOS, Prism Central, and Files, file partition encryption is done during installation. During foundation, there is an installation option box to enable "crypto_LUKS", this must be ticked before proceeding with installation. If data-at-rest encryption is not enabled during installation, the system must be re-installed with the proper options selected.</t>
    </r>
    <r>
      <rPr>
        <sz val="11"/>
        <color rgb="FF000000"/>
        <rFont val="Calibri"/>
      </rPr>
      <t xml:space="preserve">
</t>
    </r>
    <r>
      <rPr>
        <sz val="11"/>
        <color rgb="FF000000"/>
        <rFont val="Calibri"/>
      </rPr>
      <t>2. For AHV, configure data-at-rest encryption on partitions using Luks Crypto modules. Enabling partition encryption must be done during imaging using Foundation VM. On the foundation VM in the imaging deployment screen, select tick the option, then enter the following command.</t>
    </r>
    <r>
      <rPr>
        <sz val="11"/>
        <color rgb="FF000000"/>
        <rFont val="Calibri"/>
      </rPr>
      <t xml:space="preserve">
</t>
    </r>
    <r>
      <rPr>
        <sz val="11"/>
        <color rgb="FF000000"/>
        <rFont val="Calibri"/>
      </rPr>
      <t>enable_luks=true</t>
    </r>
  </si>
  <si>
    <r>
      <rPr>
        <sz val="11"/>
        <color rgb="FF000000"/>
        <rFont val="Calibri"/>
      </rPr>
      <t>Information at rest refers to the state of information when it is located on a secondary storage device (e.g., disk drive and tape drive, when used for backups) within an operating system.</t>
    </r>
    <r>
      <rPr>
        <sz val="11"/>
        <color rgb="FF000000"/>
        <rFont val="Calibri"/>
      </rPr>
      <t xml:space="preserve">
</t>
    </r>
    <r>
      <rPr>
        <sz val="11"/>
        <color rgb="FF000000"/>
        <rFont val="Calibri"/>
      </rPr>
      <t>This requirement addresses protection of user-generated data, as well as operating system-specific configuration data. Organizations may choose to employ different mechanisms to achieve confidentiality and integrity protections, as appropriate, in accordance with the security category and/or classification of the information.</t>
    </r>
    <r>
      <rPr>
        <sz val="11"/>
        <color rgb="FF000000"/>
        <rFont val="Calibri"/>
      </rPr>
      <t xml:space="preserve">
</t>
    </r>
    <r>
      <rPr>
        <sz val="11"/>
        <color rgb="FF000000"/>
        <rFont val="Calibri"/>
      </rPr>
      <t>Satisfies: SRG-OS-000185-GPOS-00079, SRG-OS-000404-GPOS-00183, SRG-OS-000405-GPOS-00184</t>
    </r>
  </si>
  <si>
    <r>
      <rPr>
        <sz val="11"/>
        <color rgb="FF000000"/>
        <rFont val="Calibri"/>
      </rPr>
      <t>1. For AOS, Prism Central, and Files, verify every persistent disk partition present is the type "crytpo_LUKS" using the following command.</t>
    </r>
    <r>
      <rPr>
        <sz val="11"/>
        <color rgb="FF000000"/>
        <rFont val="Calibri"/>
      </rPr>
      <t xml:space="preserve">
</t>
    </r>
    <r>
      <rPr>
        <sz val="11"/>
        <color rgb="FF000000"/>
        <rFont val="Calibri"/>
      </rPr>
      <t>$ sudo blkid</t>
    </r>
    <r>
      <rPr>
        <sz val="11"/>
        <color rgb="FF000000"/>
        <rFont val="Calibri"/>
      </rPr>
      <t xml:space="preserve">
</t>
    </r>
    <r>
      <rPr>
        <sz val="11"/>
        <color rgb="FF000000"/>
        <rFont val="Calibri"/>
      </rPr>
      <t>/dev/sdb4: UUID="990b15e8-64b1-4720-bc63-57d1ffdfef96" TYPE="crypto_LUKS" PARTLABEL="primary" PARTUUID="860391ab-f6dd-4315-915c-9bf3f5aec840"</t>
    </r>
    <r>
      <rPr>
        <sz val="11"/>
        <color rgb="FF000000"/>
        <rFont val="Calibri"/>
      </rPr>
      <t xml:space="preserve">
</t>
    </r>
    <r>
      <rPr>
        <sz val="11"/>
        <color rgb="FF000000"/>
        <rFont val="Calibri"/>
      </rPr>
      <t>/dev/sdc1: UUID="a61e3060-a330-420f-be2e-dd25f4a4d5cc" TYPE="crypto_LUKS" PARTLABEL="primary" PARTUUID="c685393a-1bea-4831-9058-7baadc5f5bfb"</t>
    </r>
    <r>
      <rPr>
        <sz val="11"/>
        <color rgb="FF000000"/>
        <rFont val="Calibri"/>
      </rPr>
      <t xml:space="preserve">
</t>
    </r>
    <r>
      <rPr>
        <sz val="11"/>
        <color rgb="FF000000"/>
        <rFont val="Calibri"/>
      </rPr>
      <t>/dev/sdd1: UUID="4a45d2a9-1022-4f12-b547-df565f21c10d" TYPE="crypto_LUKS" PARTLABEL="primary" PARTUUID="7ec91c7a-211d-43cf-8766-1f976d1a2ee6"</t>
    </r>
    <r>
      <rPr>
        <sz val="11"/>
        <color rgb="FF000000"/>
        <rFont val="Calibri"/>
      </rPr>
      <t xml:space="preserve">
</t>
    </r>
    <r>
      <rPr>
        <sz val="11"/>
        <color rgb="FF000000"/>
        <rFont val="Calibri"/>
      </rPr>
      <t>/dev/sde1: UUID="7932a4d3-4e6b-44cc-a91b-2163e1a2ae08" TYPE="crypto_LUKS" PARTLABEL="primary" PARTUUID="eea7b909-f533-47cf-af9a-fbe6547f1a81"</t>
    </r>
    <r>
      <rPr>
        <sz val="11"/>
        <color rgb="FF000000"/>
        <rFont val="Calibri"/>
      </rPr>
      <t xml:space="preserve">
</t>
    </r>
    <r>
      <rPr>
        <sz val="11"/>
        <color rgb="FF000000"/>
        <rFont val="Calibri"/>
      </rPr>
      <t>/dev/sdf1: UUID="fb191583-434d-4efe-af42-649b0a8d8d7e" TYPE="crypto_LUKS" PARTLABEL="primary" PARTUUID="8db3b9f9-db7e-4e23-b13a-813cdd9fcac5"</t>
    </r>
    <r>
      <rPr>
        <sz val="11"/>
        <color rgb="FF000000"/>
        <rFont val="Calibri"/>
      </rPr>
      <t xml:space="preserve">
</t>
    </r>
    <r>
      <rPr>
        <sz val="11"/>
        <color rgb="FF000000"/>
        <rFont val="Calibri"/>
      </rPr>
      <t>/dev/md2: UUID="8f9f9b65-feeb-4008-8e6a-0fab3bc3b0cc" TYPE="crypto_LUKS"</t>
    </r>
    <r>
      <rPr>
        <sz val="11"/>
        <color rgb="FF000000"/>
        <rFont val="Calibri"/>
      </rPr>
      <t xml:space="preserve">
</t>
    </r>
    <r>
      <rPr>
        <sz val="11"/>
        <color rgb="FF000000"/>
        <rFont val="Calibri"/>
      </rPr>
      <t>/dev/md1: UUID="c159835d-96de-4711-9090-4a2f3fa47b0c" TYPE="crypto_LUKS"</t>
    </r>
    <r>
      <rPr>
        <sz val="11"/>
        <color rgb="FF000000"/>
        <rFont val="Calibri"/>
      </rPr>
      <t xml:space="preserve">
</t>
    </r>
    <r>
      <rPr>
        <sz val="11"/>
        <color rgb="FF000000"/>
        <rFont val="Calibri"/>
      </rPr>
      <t>/dev/md0: UUID="b3eaf528-eb28-4afd-b7c8-8e2d03fe4a5e" TYPE="crypto_LUKS"</t>
    </r>
    <r>
      <rPr>
        <sz val="11"/>
        <color rgb="FF000000"/>
        <rFont val="Calibri"/>
      </rPr>
      <t xml:space="preserve">
</t>
    </r>
    <r>
      <rPr>
        <sz val="11"/>
        <color rgb="FF000000"/>
        <rFont val="Calibri"/>
      </rPr>
      <t>/dev/loop0: UUID="517f3cfa-1912-4ff0-94bb-c17d953947dc" BLOCK_SIZE="4096" TYPE="ext4"</t>
    </r>
    <r>
      <rPr>
        <sz val="11"/>
        <color rgb="FF000000"/>
        <rFont val="Calibri"/>
      </rPr>
      <t xml:space="preserve">
</t>
    </r>
    <r>
      <rPr>
        <sz val="11"/>
        <color rgb="FF000000"/>
        <rFont val="Calibri"/>
      </rPr>
      <t>/dev/loop1: UUID="e2fb344c-991b-4f50-ac8c-76b7a369737f" BLOCK_SIZE="4096" TYPE="ext4"</t>
    </r>
    <r>
      <rPr>
        <sz val="11"/>
        <color rgb="FF000000"/>
        <rFont val="Calibri"/>
      </rPr>
      <t xml:space="preserve">
</t>
    </r>
    <r>
      <rPr>
        <sz val="11"/>
        <color rgb="FF000000"/>
        <rFont val="Calibri"/>
      </rPr>
      <t>/dev/loop2: UUID="f9ca379d-74cb-49f4-9737-10852b04717d" BLOCK_SIZE="4096" TYPE="ext4"</t>
    </r>
    <r>
      <rPr>
        <sz val="11"/>
        <color rgb="FF000000"/>
        <rFont val="Calibri"/>
      </rPr>
      <t xml:space="preserve">
</t>
    </r>
    <r>
      <rPr>
        <sz val="11"/>
        <color rgb="FF000000"/>
        <rFont val="Calibri"/>
      </rPr>
      <t>/dev/loop3: UUID="f9521269-ad69-4ac1-98c1-989d258bb996" BLOCK_SIZE="1024" TYPE="ext4"</t>
    </r>
    <r>
      <rPr>
        <sz val="11"/>
        <color rgb="FF000000"/>
        <rFont val="Calibri"/>
      </rPr>
      <t xml:space="preserve">
</t>
    </r>
    <r>
      <rPr>
        <sz val="11"/>
        <color rgb="FF000000"/>
        <rFont val="Calibri"/>
      </rPr>
      <t>/dev/mapper/luks-b3eaf528-eb28-4afd-b7c8-8e2d03fe4a5e: UUID="90d4d623-919e-4d21-b4a3-66f10d23b76c" B</t>
    </r>
    <r>
      <rPr>
        <sz val="11"/>
        <color rgb="FF000000"/>
        <rFont val="Calibri"/>
      </rPr>
      <t xml:space="preserve">
</t>
    </r>
    <r>
      <rPr>
        <sz val="11"/>
        <color rgb="FF000000"/>
        <rFont val="Calibri"/>
      </rPr>
      <t>2. Verify that AHV is configured for data-at-rest encryption using LUKS Crypto modules using the following command.</t>
    </r>
    <r>
      <rPr>
        <sz val="11"/>
        <color rgb="FF000000"/>
        <rFont val="Calibri"/>
      </rPr>
      <t xml:space="preserve">
</t>
    </r>
    <r>
      <rPr>
        <sz val="11"/>
        <color rgb="FF000000"/>
        <rFont val="Calibri"/>
      </rPr>
      <t>Note: A TPM hardware module is required on each AHV node.</t>
    </r>
    <r>
      <rPr>
        <sz val="11"/>
        <color rgb="FF000000"/>
        <rFont val="Calibri"/>
      </rPr>
      <t xml:space="preserve">
</t>
    </r>
    <r>
      <rPr>
        <sz val="11"/>
        <color rgb="FF000000"/>
        <rFont val="Calibri"/>
      </rPr>
      <t>$ sudo blkid</t>
    </r>
    <r>
      <rPr>
        <sz val="11"/>
        <color rgb="FF000000"/>
        <rFont val="Calibri"/>
      </rPr>
      <t xml:space="preserve">
</t>
    </r>
    <r>
      <rPr>
        <sz val="11"/>
        <color rgb="FF000000"/>
        <rFont val="Calibri"/>
      </rPr>
      <t>/dev/mapper/AHV-root: UUID="67b7d7fe-de60-6fd0-befb-e6748cf97743" TYPE="crypto_LUKS"</t>
    </r>
    <r>
      <rPr>
        <sz val="11"/>
        <color rgb="FF000000"/>
        <rFont val="Calibri"/>
      </rPr>
      <t xml:space="preserve">
</t>
    </r>
    <r>
      <rPr>
        <sz val="11"/>
        <color rgb="FF000000"/>
        <rFont val="Calibri"/>
      </rPr>
      <t xml:space="preserve">Every persistent disk partition present must be of type "crypto_LUKS". If any partitions other than the boot partition or pseudo file systems (such as /proc or /sys) are not type "crypto_LUKS", ask the administrator to indicate how the partitions are encrypted. </t>
    </r>
    <r>
      <rPr>
        <sz val="11"/>
        <color rgb="FF000000"/>
        <rFont val="Calibri"/>
      </rPr>
      <t xml:space="preserve">
</t>
    </r>
    <r>
      <rPr>
        <sz val="11"/>
        <color rgb="FF000000"/>
        <rFont val="Calibri"/>
      </rPr>
      <t>If partitions are not encrypted, this is a finding.</t>
    </r>
  </si>
  <si>
    <t>V-279622</t>
  </si>
  <si>
    <r>
      <rPr>
        <sz val="11"/>
        <rFont val="Calibri"/>
      </rPr>
      <t>Nutanix OS must provide protected storage for cryptographic keys with organization-defined safeguards and/or hardware protected key store.</t>
    </r>
  </si>
  <si>
    <r>
      <rPr>
        <sz val="11"/>
        <color rgb="FF000000"/>
        <rFont val="Calibri"/>
      </rPr>
      <t>Hardware TPM modules consist of a hardware chip that is built into the motherboard of the physical server. If no TPM module exists, then a new physical server is required.</t>
    </r>
    <r>
      <rPr>
        <sz val="11"/>
        <color rgb="FF000000"/>
        <rFont val="Calibri"/>
      </rPr>
      <t xml:space="preserve">
</t>
    </r>
    <r>
      <rPr>
        <sz val="11"/>
        <color rgb="FF000000"/>
        <rFont val="Calibri"/>
      </rPr>
      <t>For AHV, if the TPM module exists but is not "trusted' then something has been modified within AHV and the system must be rebuilt from source to correct this issue.</t>
    </r>
  </si>
  <si>
    <r>
      <rPr>
        <sz val="11"/>
        <color rgb="FF000000"/>
        <rFont val="Calibri"/>
      </rPr>
      <t>A Trusted Platform Module (TPM) is an example of a hardware-protected data store that can be used to protect cryptographic keys.</t>
    </r>
  </si>
  <si>
    <r>
      <rPr>
        <sz val="11"/>
        <color rgb="FF000000"/>
        <rFont val="Calibri"/>
      </rPr>
      <t>Verify that the Nutanix OS hardware consists of a hardware TPM module installed and loaded using the following command.</t>
    </r>
    <r>
      <rPr>
        <sz val="11"/>
        <color rgb="FF000000"/>
        <rFont val="Calibri"/>
      </rPr>
      <t xml:space="preserve">
</t>
    </r>
    <r>
      <rPr>
        <sz val="11"/>
        <color rgb="FF000000"/>
        <rFont val="Calibri"/>
      </rPr>
      <t>$ sudo lsmod | grep -i tpm</t>
    </r>
    <r>
      <rPr>
        <sz val="11"/>
        <color rgb="FF000000"/>
        <rFont val="Calibri"/>
      </rPr>
      <t xml:space="preserve">
</t>
    </r>
    <r>
      <rPr>
        <sz val="11"/>
        <color rgb="FF000000"/>
        <rFont val="Calibri"/>
      </rPr>
      <t>tpm                    77824  1 trusted</t>
    </r>
    <r>
      <rPr>
        <sz val="11"/>
        <color rgb="FF000000"/>
        <rFont val="Calibri"/>
      </rPr>
      <t xml:space="preserve">
</t>
    </r>
    <r>
      <rPr>
        <sz val="11"/>
        <color rgb="FF000000"/>
        <rFont val="Calibri"/>
      </rPr>
      <t>rng_core               16384  1 tpm</t>
    </r>
    <r>
      <rPr>
        <sz val="11"/>
        <color rgb="FF000000"/>
        <rFont val="Calibri"/>
      </rPr>
      <t xml:space="preserve">
</t>
    </r>
    <r>
      <rPr>
        <sz val="11"/>
        <color rgb="FF000000"/>
        <rFont val="Calibri"/>
      </rPr>
      <t>If no lines are returned or if the TPM does not indicate "trusted", this is a finding.</t>
    </r>
  </si>
  <si>
    <t>V-279623</t>
  </si>
  <si>
    <r>
      <rPr>
        <sz val="11"/>
        <rFont val="Calibri"/>
      </rPr>
      <t>Nutanix OS must isolate security functions from nonsecurity functions.</t>
    </r>
  </si>
  <si>
    <r>
      <rPr>
        <sz val="11"/>
        <color rgb="FF000000"/>
        <rFont val="Calibri"/>
      </rPr>
      <t>1. For AOS, Prism Central, and Files, note that the Nutanix OS is designed and engineered to have SELinux preinstalled and set as active. If the package is missing or not active and running, then some corruption has occurred and the OS must be rebuilt.</t>
    </r>
    <r>
      <rPr>
        <sz val="11"/>
        <color rgb="FF000000"/>
        <rFont val="Calibri"/>
      </rPr>
      <t xml:space="preserve">
</t>
    </r>
    <r>
      <rPr>
        <sz val="11"/>
        <color rgb="FF000000"/>
        <rFont val="Calibri"/>
      </rPr>
      <t>2. For AHV, verify correct operation of all security functions by setting the "SELinux" status and the "Enforcing" mode by modifying the "/etc/selinux/config" file to have the following line. A reboot is required for the changes to take effect.</t>
    </r>
    <r>
      <rPr>
        <sz val="11"/>
        <color rgb="FF000000"/>
        <rFont val="Calibri"/>
      </rPr>
      <t xml:space="preserve">
</t>
    </r>
    <r>
      <rPr>
        <sz val="11"/>
        <color rgb="FF000000"/>
        <rFont val="Calibri"/>
      </rPr>
      <t>SELINUX=enforcing</t>
    </r>
  </si>
  <si>
    <r>
      <rPr>
        <sz val="11"/>
        <color rgb="FF000000"/>
        <rFont val="Calibri"/>
      </rPr>
      <t>An isolation boundary provides access control and protects the integrity of the hardware, software, and firmware that perform security functions.</t>
    </r>
    <r>
      <rPr>
        <sz val="11"/>
        <color rgb="FF000000"/>
        <rFont val="Calibri"/>
      </rPr>
      <t xml:space="preserve">
</t>
    </r>
    <r>
      <rPr>
        <sz val="11"/>
        <color rgb="FF000000"/>
        <rFont val="Calibri"/>
      </rPr>
      <t>Security functions are the hardware, software, and/or firmware of the information system responsible for enforcing the system security policy and supporting the isolation of code and data on which the protection is based. Operating systems implement code separation (i.e., separation of security functions from nonsecurity functions) in a number of ways, including through the provision of security kernels via processor rings or processor modes. For nonkernel code, security function isolation is often achieved through file system protections that serve to protect the code on disk and address space protections that protect executing code.</t>
    </r>
    <r>
      <rPr>
        <sz val="11"/>
        <color rgb="FF000000"/>
        <rFont val="Calibri"/>
      </rPr>
      <t xml:space="preserve">
</t>
    </r>
    <r>
      <rPr>
        <sz val="11"/>
        <color rgb="FF000000"/>
        <rFont val="Calibri"/>
      </rPr>
      <t>Developers and implementers can increase the assurance in security functions by employing well-defined security policy models; structured, disciplined, and rigorous hardware and software development techniques; and sound system/security engineering principles. Implementation may include isolation of memory space and libraries. Operating systems restrict access to security functions using access control mechanisms and by implementing least privilege capabilities.</t>
    </r>
    <r>
      <rPr>
        <sz val="11"/>
        <color rgb="FF000000"/>
        <rFont val="Calibri"/>
      </rPr>
      <t xml:space="preserve">
</t>
    </r>
    <r>
      <rPr>
        <sz val="11"/>
        <color rgb="FF000000"/>
        <rFont val="Calibri"/>
      </rPr>
      <t>Satisfies: SRG-OS-000134-GPOS-00068, SRG-OS-000445-GPOS-00199</t>
    </r>
  </si>
  <si>
    <r>
      <rPr>
        <sz val="11"/>
        <color rgb="FF000000"/>
        <rFont val="Calibri"/>
      </rPr>
      <t>Nutanix OS is configured by default to run SELinux Policies. Verify Nutanix OS SELinux is set to Enforcing Mode using the following command.</t>
    </r>
    <r>
      <rPr>
        <sz val="11"/>
        <color rgb="FF000000"/>
        <rFont val="Calibri"/>
      </rPr>
      <t xml:space="preserve">
</t>
    </r>
    <r>
      <rPr>
        <sz val="11"/>
        <color rgb="FF000000"/>
        <rFont val="Calibri"/>
      </rPr>
      <t>$ sudo getenforce</t>
    </r>
    <r>
      <rPr>
        <sz val="11"/>
        <color rgb="FF000000"/>
        <rFont val="Calibri"/>
      </rPr>
      <t xml:space="preserve">
</t>
    </r>
    <r>
      <rPr>
        <sz val="11"/>
        <color rgb="FF000000"/>
        <rFont val="Calibri"/>
      </rPr>
      <t>Enforcing</t>
    </r>
    <r>
      <rPr>
        <sz val="11"/>
        <color rgb="FF000000"/>
        <rFont val="Calibri"/>
      </rPr>
      <t xml:space="preserve">
</t>
    </r>
    <r>
      <rPr>
        <sz val="11"/>
        <color rgb="FF000000"/>
        <rFont val="Calibri"/>
      </rPr>
      <t>If "SELinux" is not active and not in "Enforcing" mode, this is a finding.</t>
    </r>
  </si>
  <si>
    <t>V-279624</t>
  </si>
  <si>
    <r>
      <rPr>
        <sz val="11"/>
        <rFont val="Calibri"/>
      </rPr>
      <t>Operating systems must prevent unauthorized and unintended information transfer via shared system resources.</t>
    </r>
  </si>
  <si>
    <r>
      <rPr>
        <sz val="11"/>
        <color rgb="FF000000"/>
        <rFont val="Calibri"/>
      </rPr>
      <t>1. For AOS, Prism Central, and Files, note that the Nutanix OS is designed and engineered to have all world-writable directories set correctly with the sticky bit set. If the package is missing or not active and running, then some corruption has occurred and the OS must be rebuilt.</t>
    </r>
    <r>
      <rPr>
        <sz val="11"/>
        <color rgb="FF000000"/>
        <rFont val="Calibri"/>
      </rPr>
      <t xml:space="preserve">
</t>
    </r>
    <r>
      <rPr>
        <sz val="11"/>
        <color rgb="FF000000"/>
        <rFont val="Calibri"/>
      </rPr>
      <t>2. For AHV, configure all public directories to be owned by root or a system account to prevent unauthorized and unintended information transferred via shared system resources. Set the owner of all public directories as root or a system account by replacing "[Public Directory]" with any directory path not owned by root or a system account.</t>
    </r>
    <r>
      <rPr>
        <sz val="11"/>
        <color rgb="FF000000"/>
        <rFont val="Calibri"/>
      </rPr>
      <t xml:space="preserve">
</t>
    </r>
    <r>
      <rPr>
        <sz val="11"/>
        <color rgb="FF000000"/>
        <rFont val="Calibri"/>
      </rPr>
      <t>Set the sticky bit on all world-writable directories by replacing "[World-Writable Directory]" with any directory path missing the sticky bit.</t>
    </r>
    <r>
      <rPr>
        <sz val="11"/>
        <color rgb="FF000000"/>
        <rFont val="Calibri"/>
      </rPr>
      <t xml:space="preserve">
</t>
    </r>
    <r>
      <rPr>
        <sz val="11"/>
        <color rgb="FF000000"/>
        <rFont val="Calibri"/>
      </rPr>
      <t>Example command:</t>
    </r>
    <r>
      <rPr>
        <sz val="11"/>
        <color rgb="FF000000"/>
        <rFont val="Calibri"/>
      </rPr>
      <t xml:space="preserve">
</t>
    </r>
    <r>
      <rPr>
        <sz val="11"/>
        <color rgb="FF000000"/>
        <rFont val="Calibri"/>
      </rPr>
      <t>$ sudo chown root [Public Directory]</t>
    </r>
    <r>
      <rPr>
        <sz val="11"/>
        <color rgb="FF000000"/>
        <rFont val="Calibri"/>
      </rPr>
      <t xml:space="preserve">
</t>
    </r>
    <r>
      <rPr>
        <sz val="11"/>
        <color rgb="FF000000"/>
        <rFont val="Calibri"/>
      </rPr>
      <t>$ sudo chmod 1777 [World-Writable Directory]</t>
    </r>
  </si>
  <si>
    <r>
      <rPr>
        <sz val="11"/>
        <color rgb="FF000000"/>
        <rFont val="Calibri"/>
      </rPr>
      <t>Preventing unauthorized information transfers mitigates the risk of information, including encrypted representations of information, produced by the actions of prior users/roles (or the actions of processes acting on behalf of prior users/roles) from being available to any current users/roles (or current processes) that obtain access to shared system resources (e.g., registers, main memory, hard disks) after those resources have been released back to information systems. The control of information in shared resources is also commonly referred to as object reuse and residual information protection.</t>
    </r>
    <r>
      <rPr>
        <sz val="11"/>
        <color rgb="FF000000"/>
        <rFont val="Calibri"/>
      </rPr>
      <t xml:space="preserve">
</t>
    </r>
    <r>
      <rPr>
        <sz val="11"/>
        <color rgb="FF000000"/>
        <rFont val="Calibri"/>
      </rPr>
      <t>This requirement generally applies to the design of an information technology product, but it can also apply to the configuration of particular information system components that are, or use, such products. This can be verified by acceptance/validation processes in DOD or other government agencies.</t>
    </r>
    <r>
      <rPr>
        <sz val="11"/>
        <color rgb="FF000000"/>
        <rFont val="Calibri"/>
      </rPr>
      <t xml:space="preserve">
</t>
    </r>
    <r>
      <rPr>
        <sz val="11"/>
        <color rgb="FF000000"/>
        <rFont val="Calibri"/>
      </rPr>
      <t>There may be shared resources with configurable protections (e.g., files in storage) that may be assessed on specific information system components.</t>
    </r>
  </si>
  <si>
    <r>
      <rPr>
        <sz val="11"/>
        <color rgb="FF000000"/>
        <rFont val="Calibri"/>
      </rPr>
      <t>1. For AOS, Prism Central, and Files, verify Nutanix OS provides that all public directories are owned by root using the following command.</t>
    </r>
    <r>
      <rPr>
        <sz val="11"/>
        <color rgb="FF000000"/>
        <rFont val="Calibri"/>
      </rPr>
      <t xml:space="preserve">
</t>
    </r>
    <r>
      <rPr>
        <sz val="11"/>
        <color rgb="FF000000"/>
        <rFont val="Calibri"/>
      </rPr>
      <t>$ sudo find / -type d \( -perm -0002 -a ! -perm -1000 \) -print 2&gt;/dev/null</t>
    </r>
    <r>
      <rPr>
        <sz val="11"/>
        <color rgb="FF000000"/>
        <rFont val="Calibri"/>
      </rPr>
      <t xml:space="preserve">
</t>
    </r>
    <r>
      <rPr>
        <sz val="11"/>
        <color rgb="FF000000"/>
        <rFont val="Calibri"/>
      </rPr>
      <t>drwxrwxrwxt 7 root root 4096 Jul 26 11:19 /tmp</t>
    </r>
    <r>
      <rPr>
        <sz val="11"/>
        <color rgb="FF000000"/>
        <rFont val="Calibri"/>
      </rPr>
      <t xml:space="preserve">
</t>
    </r>
    <r>
      <rPr>
        <sz val="11"/>
        <color rgb="FF000000"/>
        <rFont val="Calibri"/>
      </rPr>
      <t>2. Verify AHV is configured so all public directories are owned by root (or a system account) and all world-writable directories have the sticky bit set using the following command.</t>
    </r>
    <r>
      <rPr>
        <sz val="11"/>
        <color rgb="FF000000"/>
        <rFont val="Calibri"/>
      </rPr>
      <t xml:space="preserve">
</t>
    </r>
    <r>
      <rPr>
        <sz val="11"/>
        <color rgb="FF000000"/>
        <rFont val="Calibri"/>
      </rPr>
      <t>$ sudo find / -type d -perm -0002 -exec ls -lLd {} \;</t>
    </r>
    <r>
      <rPr>
        <sz val="11"/>
        <color rgb="FF000000"/>
        <rFont val="Calibri"/>
      </rPr>
      <t xml:space="preserve">
</t>
    </r>
    <r>
      <rPr>
        <sz val="11"/>
        <color rgb="FF000000"/>
        <rFont val="Calibri"/>
      </rPr>
      <t>drwxrwxrwt. 2 root root 40 Jun  4 15:21 /dev/mqueue</t>
    </r>
    <r>
      <rPr>
        <sz val="11"/>
        <color rgb="FF000000"/>
        <rFont val="Calibri"/>
      </rPr>
      <t xml:space="preserve">
</t>
    </r>
    <r>
      <rPr>
        <sz val="11"/>
        <color rgb="FF000000"/>
        <rFont val="Calibri"/>
      </rPr>
      <t>drwxrwxrwt. 2 root root 40 Jun  4 15:21 /dev/shm</t>
    </r>
    <r>
      <rPr>
        <sz val="11"/>
        <color rgb="FF000000"/>
        <rFont val="Calibri"/>
      </rPr>
      <t xml:space="preserve">
</t>
    </r>
    <r>
      <rPr>
        <sz val="11"/>
        <color rgb="FF000000"/>
        <rFont val="Calibri"/>
      </rPr>
      <t>drwxrwxrwt. 7 root root 4096 Jul 28 15:37 /tmp</t>
    </r>
    <r>
      <rPr>
        <sz val="11"/>
        <color rgb="FF000000"/>
        <rFont val="Calibri"/>
      </rPr>
      <t xml:space="preserve">
</t>
    </r>
    <r>
      <rPr>
        <sz val="11"/>
        <color rgb="FF000000"/>
        <rFont val="Calibri"/>
      </rPr>
      <t>$ sudo find / -type d \( -perm -0002 -a ! -perm -1000 \) -print 2&gt;/dev/null</t>
    </r>
    <r>
      <rPr>
        <sz val="11"/>
        <color rgb="FF000000"/>
        <rFont val="Calibri"/>
      </rPr>
      <t xml:space="preserve">
</t>
    </r>
    <r>
      <rPr>
        <sz val="11"/>
        <color rgb="FF000000"/>
        <rFont val="Calibri"/>
      </rPr>
      <t>drwxrwxrwxt 7 root root 4096 Jul 26 11:19 /tmp</t>
    </r>
    <r>
      <rPr>
        <sz val="11"/>
        <color rgb="FF000000"/>
        <rFont val="Calibri"/>
      </rPr>
      <t xml:space="preserve">
</t>
    </r>
    <r>
      <rPr>
        <sz val="11"/>
        <color rgb="FF000000"/>
        <rFont val="Calibri"/>
      </rPr>
      <t>If any of the public directories are not owned by root (or a system account) or are not world-writable and do not have the sticky bit set, this is a finding.</t>
    </r>
  </si>
  <si>
    <t>V-279625</t>
  </si>
  <si>
    <r>
      <rPr>
        <sz val="11"/>
        <rFont val="Calibri"/>
      </rPr>
      <t>Nutanix OS must manage excess capacity, bandwidth, or other redundancy to limit the effects of information flooding types of denial-of-service (DoS) attacks.</t>
    </r>
  </si>
  <si>
    <r>
      <rPr>
        <sz val="11"/>
        <color rgb="FF000000"/>
        <rFont val="Calibri"/>
      </rPr>
      <t>Set the value of syncookies to 1.</t>
    </r>
    <r>
      <rPr>
        <sz val="11"/>
        <color rgb="FF000000"/>
        <rFont val="Calibri"/>
      </rPr>
      <t xml:space="preserve">
</t>
    </r>
    <r>
      <rPr>
        <sz val="11"/>
        <color rgb="FF000000"/>
        <rFont val="Calibri"/>
      </rPr>
      <t>1. For AOS, run the following command.</t>
    </r>
    <r>
      <rPr>
        <sz val="11"/>
        <color rgb="FF000000"/>
        <rFont val="Calibri"/>
      </rPr>
      <t xml:space="preserve">
</t>
    </r>
    <r>
      <rPr>
        <sz val="11"/>
        <color rgb="FF000000"/>
        <rFont val="Calibri"/>
      </rPr>
      <t>$ sudo salt-call state.sls security/CVM/iptables/init</t>
    </r>
    <r>
      <rPr>
        <sz val="11"/>
        <color rgb="FF000000"/>
        <rFont val="Calibri"/>
      </rPr>
      <t xml:space="preserve">
</t>
    </r>
    <r>
      <rPr>
        <sz val="11"/>
        <color rgb="FF000000"/>
        <rFont val="Calibri"/>
      </rPr>
      <t>2. For Prism Central, run the following command.</t>
    </r>
    <r>
      <rPr>
        <sz val="11"/>
        <color rgb="FF000000"/>
        <rFont val="Calibri"/>
      </rPr>
      <t xml:space="preserve">
</t>
    </r>
    <r>
      <rPr>
        <sz val="11"/>
        <color rgb="FF000000"/>
        <rFont val="Calibri"/>
      </rPr>
      <t>$ sudo salt-call state.sls security/PCVM/iptables/init</t>
    </r>
    <r>
      <rPr>
        <sz val="11"/>
        <color rgb="FF000000"/>
        <rFont val="Calibri"/>
      </rPr>
      <t xml:space="preserve">
</t>
    </r>
    <r>
      <rPr>
        <sz val="11"/>
        <color rgb="FF000000"/>
        <rFont val="Calibri"/>
      </rPr>
      <t>3. For Files, run the following command.</t>
    </r>
    <r>
      <rPr>
        <sz val="11"/>
        <color rgb="FF000000"/>
        <rFont val="Calibri"/>
      </rPr>
      <t xml:space="preserve">
</t>
    </r>
    <r>
      <rPr>
        <sz val="11"/>
        <color rgb="FF000000"/>
        <rFont val="Calibri"/>
      </rPr>
      <t>$ sudo salt-call state.sls security/AFS/iptables/init</t>
    </r>
    <r>
      <rPr>
        <sz val="11"/>
        <color rgb="FF000000"/>
        <rFont val="Calibri"/>
      </rPr>
      <t xml:space="preserve">
</t>
    </r>
    <r>
      <rPr>
        <sz val="11"/>
        <color rgb="FF000000"/>
        <rFont val="Calibri"/>
      </rPr>
      <t>4. For AHV, configure Nutanix AHV to use TCP syncookies using the following command.</t>
    </r>
    <r>
      <rPr>
        <sz val="11"/>
        <color rgb="FF000000"/>
        <rFont val="Calibri"/>
      </rPr>
      <t xml:space="preserve">
</t>
    </r>
    <r>
      <rPr>
        <sz val="11"/>
        <color rgb="FF000000"/>
        <rFont val="Calibri"/>
      </rPr>
      <t xml:space="preserve">$ sudo sysctl -w net.ipv4.tcp_syncookies=1 </t>
    </r>
    <r>
      <rPr>
        <sz val="11"/>
        <color rgb="FF000000"/>
        <rFont val="Calibri"/>
      </rPr>
      <t xml:space="preserve">
</t>
    </r>
    <r>
      <rPr>
        <sz val="11"/>
        <color rgb="FF000000"/>
        <rFont val="Calibri"/>
      </rPr>
      <t xml:space="preserve">If "1" is not the system's default value, add or update the following line in "/etc/sysctl.conf": </t>
    </r>
    <r>
      <rPr>
        <sz val="11"/>
        <color rgb="FF000000"/>
        <rFont val="Calibri"/>
      </rPr>
      <t xml:space="preserve">
</t>
    </r>
    <r>
      <rPr>
        <sz val="11"/>
        <color rgb="FF000000"/>
        <rFont val="Calibri"/>
      </rPr>
      <t>net.ipv4.tcp_syncookies = 1</t>
    </r>
  </si>
  <si>
    <r>
      <rPr>
        <sz val="11"/>
        <color rgb="FF000000"/>
        <rFont val="Calibri"/>
      </rPr>
      <t xml:space="preserve">DoS is a condition when a resource is not available for legitimate users. When this occurs, the organization either cannot accomplish its mission or must operate at degraded capacity. </t>
    </r>
    <r>
      <rPr>
        <sz val="11"/>
        <color rgb="FF000000"/>
        <rFont val="Calibri"/>
      </rPr>
      <t xml:space="preserve">
</t>
    </r>
    <r>
      <rPr>
        <sz val="11"/>
        <color rgb="FF000000"/>
        <rFont val="Calibri"/>
      </rPr>
      <t>Managing excess capacity ensures that sufficient capacity is available to counter flooding attacks. Employing increased capacity and service redundancy may reduce the susceptibility to some DoS attacks. Managing excess capacity may include, for example, establishing selected usage priorities, quotas, or partitioning.</t>
    </r>
  </si>
  <si>
    <r>
      <rPr>
        <sz val="11"/>
        <color rgb="FF000000"/>
        <rFont val="Calibri"/>
      </rPr>
      <t xml:space="preserve">Verify Nutanix OS is configured to use syncookies. </t>
    </r>
    <r>
      <rPr>
        <sz val="11"/>
        <color rgb="FF000000"/>
        <rFont val="Calibri"/>
      </rPr>
      <t xml:space="preserve">
</t>
    </r>
    <r>
      <rPr>
        <sz val="11"/>
        <color rgb="FF000000"/>
        <rFont val="Calibri"/>
      </rPr>
      <t>1. For AOS, Prism Central, and Files, verify the saved value of TCP syncookies using the following command.</t>
    </r>
    <r>
      <rPr>
        <sz val="11"/>
        <color rgb="FF000000"/>
        <rFont val="Calibri"/>
      </rPr>
      <t xml:space="preserve">
</t>
    </r>
    <r>
      <rPr>
        <sz val="11"/>
        <color rgb="FF000000"/>
        <rFont val="Calibri"/>
      </rPr>
      <t xml:space="preserve">$ sudo grep -i net.ipv4.tcp_syncookies /etc/sysctl.conf /etc/sysctl.d/* | grep -v '#' </t>
    </r>
    <r>
      <rPr>
        <sz val="11"/>
        <color rgb="FF000000"/>
        <rFont val="Calibri"/>
      </rPr>
      <t xml:space="preserve">
</t>
    </r>
    <r>
      <rPr>
        <sz val="11"/>
        <color rgb="FF000000"/>
        <rFont val="Calibri"/>
      </rPr>
      <t>/etc/sysctl.d/99-salt.conf:net.ipv4.tcp_syncookies = 1</t>
    </r>
    <r>
      <rPr>
        <sz val="11"/>
        <color rgb="FF000000"/>
        <rFont val="Calibri"/>
      </rPr>
      <t xml:space="preserve">
</t>
    </r>
    <r>
      <rPr>
        <sz val="11"/>
        <color rgb="FF000000"/>
        <rFont val="Calibri"/>
      </rPr>
      <t>2. Verify AHV is configured to use syncookies using the following command.</t>
    </r>
    <r>
      <rPr>
        <sz val="11"/>
        <color rgb="FF000000"/>
        <rFont val="Calibri"/>
      </rPr>
      <t xml:space="preserve">
</t>
    </r>
    <r>
      <rPr>
        <sz val="11"/>
        <color rgb="FF000000"/>
        <rFont val="Calibri"/>
      </rPr>
      <t xml:space="preserve">$ sysctl net.ipv4.tcp_syncookies </t>
    </r>
    <r>
      <rPr>
        <sz val="11"/>
        <color rgb="FF000000"/>
        <rFont val="Calibri"/>
      </rPr>
      <t xml:space="preserve">
</t>
    </r>
    <r>
      <rPr>
        <sz val="11"/>
        <color rgb="FF000000"/>
        <rFont val="Calibri"/>
      </rPr>
      <t xml:space="preserve">net.ipv4.tcp_syncookies = 1 </t>
    </r>
    <r>
      <rPr>
        <sz val="11"/>
        <color rgb="FF000000"/>
        <rFont val="Calibri"/>
      </rPr>
      <t xml:space="preserve">
</t>
    </r>
    <r>
      <rPr>
        <sz val="11"/>
        <color rgb="FF000000"/>
        <rFont val="Calibri"/>
      </rPr>
      <t xml:space="preserve">$ sudo grep -i net.ipv4.tcp_syncookies /etc/sysctl.conf /etc/sysctl.d/* | grep -v '#' </t>
    </r>
    <r>
      <rPr>
        <sz val="11"/>
        <color rgb="FF000000"/>
        <rFont val="Calibri"/>
      </rPr>
      <t xml:space="preserve">
</t>
    </r>
    <r>
      <rPr>
        <sz val="11"/>
        <color rgb="FF000000"/>
        <rFont val="Calibri"/>
      </rPr>
      <t>If the value of syncookies is not set to "1", this is a finding.</t>
    </r>
  </si>
  <si>
    <t>V-279626</t>
  </si>
  <si>
    <r>
      <rPr>
        <sz val="11"/>
        <rFont val="Calibri"/>
      </rPr>
      <t>Nutanix OS must protect against or limit the effects of denial-of-service (DoS) attacks by ensuring the operating system is implementing rate-limiting measures on impacted network interfaces.</t>
    </r>
  </si>
  <si>
    <r>
      <rPr>
        <sz val="11"/>
        <color rgb="FF000000"/>
        <rFont val="Calibri"/>
      </rPr>
      <t>Restrict using functions, ports, protocols, and/or services as defined in the Ports, Protocols, and Services Management (PPSM) Category Assurance List (CAL) and vulnerability assessments.</t>
    </r>
    <r>
      <rPr>
        <sz val="11"/>
        <color rgb="FF000000"/>
        <rFont val="Calibri"/>
      </rPr>
      <t xml:space="preserve">
</t>
    </r>
    <r>
      <rPr>
        <sz val="11"/>
        <color rgb="FF000000"/>
        <rFont val="Calibri"/>
      </rPr>
      <t>1. For AOS, use the following command.</t>
    </r>
    <r>
      <rPr>
        <sz val="11"/>
        <color rgb="FF000000"/>
        <rFont val="Calibri"/>
      </rPr>
      <t xml:space="preserve">
</t>
    </r>
    <r>
      <rPr>
        <sz val="11"/>
        <color rgb="FF000000"/>
        <rFont val="Calibri"/>
      </rPr>
      <t>$ sudo salt-call state.sls security/CVM/iptables/init</t>
    </r>
    <r>
      <rPr>
        <sz val="11"/>
        <color rgb="FF000000"/>
        <rFont val="Calibri"/>
      </rPr>
      <t xml:space="preserve">
</t>
    </r>
    <r>
      <rPr>
        <sz val="11"/>
        <color rgb="FF000000"/>
        <rFont val="Calibri"/>
      </rPr>
      <t>2. For Prism Central, use the following command.</t>
    </r>
    <r>
      <rPr>
        <sz val="11"/>
        <color rgb="FF000000"/>
        <rFont val="Calibri"/>
      </rPr>
      <t xml:space="preserve">
</t>
    </r>
    <r>
      <rPr>
        <sz val="11"/>
        <color rgb="FF000000"/>
        <rFont val="Calibri"/>
      </rPr>
      <t>$ sudo salt-call state.sls security/PVCM/iptables/init</t>
    </r>
    <r>
      <rPr>
        <sz val="11"/>
        <color rgb="FF000000"/>
        <rFont val="Calibri"/>
      </rPr>
      <t xml:space="preserve">
</t>
    </r>
    <r>
      <rPr>
        <sz val="11"/>
        <color rgb="FF000000"/>
        <rFont val="Calibri"/>
      </rPr>
      <t>3. For Files, use the following command.</t>
    </r>
    <r>
      <rPr>
        <sz val="11"/>
        <color rgb="FF000000"/>
        <rFont val="Calibri"/>
      </rPr>
      <t xml:space="preserve">
</t>
    </r>
    <r>
      <rPr>
        <sz val="11"/>
        <color rgb="FF000000"/>
        <rFont val="Calibri"/>
      </rPr>
      <t>$ sudo salt-call state.sls security/AFS/iptables/init</t>
    </r>
  </si>
  <si>
    <r>
      <rPr>
        <sz val="11"/>
        <color rgb="FF000000"/>
        <rFont val="Calibri"/>
      </rPr>
      <t>DoS is a condition when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This requirement addresses the configuration of the operating system to mitigate the impact of DoS attacks that have occurred or are ongoing on system availability. For each system, known and potential DoS attacks must be identified and solutions for each type implemented. A variety of technologies exist to limit or, in some cases, eliminate the effects of DoS attacks (e.g., limiting processes or establishing memory partitions). Employing increased capacity and bandwidth, combined with service redundancy, may reduce the susceptibility to some DoS attacks.</t>
    </r>
  </si>
  <si>
    <r>
      <rPr>
        <sz val="11"/>
        <color rgb="FF000000"/>
        <rFont val="Calibri"/>
      </rPr>
      <t>For AHV, this requirement is Not Applicable.</t>
    </r>
    <r>
      <rPr>
        <sz val="11"/>
        <color rgb="FF000000"/>
        <rFont val="Calibri"/>
      </rPr>
      <t xml:space="preserve">
</t>
    </r>
    <r>
      <rPr>
        <sz val="11"/>
        <color rgb="FF000000"/>
        <rFont val="Calibri"/>
      </rPr>
      <t>Verify Nutanix OS protects against or limits the effects of DoS attacks by ensuring that a rate-limiting measures are enabled using the following command.</t>
    </r>
    <r>
      <rPr>
        <sz val="11"/>
        <color rgb="FF000000"/>
        <rFont val="Calibri"/>
      </rPr>
      <t xml:space="preserve">
</t>
    </r>
    <r>
      <rPr>
        <sz val="11"/>
        <color rgb="FF000000"/>
        <rFont val="Calibri"/>
      </rPr>
      <t>$ /sbin/sysctl -a | grep 'net.ipv4.tcp_invalid_ratelimit'</t>
    </r>
    <r>
      <rPr>
        <sz val="11"/>
        <color rgb="FF000000"/>
        <rFont val="Calibri"/>
      </rPr>
      <t xml:space="preserve">
</t>
    </r>
    <r>
      <rPr>
        <sz val="11"/>
        <color rgb="FF000000"/>
        <rFont val="Calibri"/>
      </rPr>
      <t>net.ipv4.tcp_invalid_ratelimit = 500</t>
    </r>
    <r>
      <rPr>
        <sz val="11"/>
        <color rgb="FF000000"/>
        <rFont val="Calibri"/>
      </rPr>
      <t xml:space="preserve">
</t>
    </r>
    <r>
      <rPr>
        <sz val="11"/>
        <color rgb="FF000000"/>
        <rFont val="Calibri"/>
      </rPr>
      <t>If "net.ipv4.tcp_invalid_ratelimit" has a value greater than "1000" or equal to "0", this is a finding.</t>
    </r>
  </si>
  <si>
    <t>V-279627</t>
  </si>
  <si>
    <r>
      <rPr>
        <sz val="11"/>
        <rFont val="Calibri"/>
      </rPr>
      <t>Nutanix OS must protect the confidentiality and integrity of communications with wireless peripherals.</t>
    </r>
  </si>
  <si>
    <r>
      <rPr>
        <sz val="11"/>
        <color rgb="FF000000"/>
        <rFont val="Calibri"/>
      </rPr>
      <t>This is a default setting and is not supported to be changed in the field. If any wireless interfaces exist, then something has been modified and the system must be rebuilt from source to correct this issue.</t>
    </r>
  </si>
  <si>
    <r>
      <rPr>
        <sz val="11"/>
        <color rgb="FF000000"/>
        <rFont val="Calibri"/>
      </rPr>
      <t>Without protection of communications with wireless peripherals, confidentiality and integrity may be compromised because unprotected communications can be intercepted and either read, altered, or used to compromise the operating system.</t>
    </r>
    <r>
      <rPr>
        <sz val="11"/>
        <color rgb="FF000000"/>
        <rFont val="Calibri"/>
      </rPr>
      <t xml:space="preserve">
</t>
    </r>
    <r>
      <rPr>
        <sz val="11"/>
        <color rgb="FF000000"/>
        <rFont val="Calibri"/>
      </rPr>
      <t>This requirement applies to wireless peripheral technologies (e.g., wireless mice, keyboards, displays, etc.) used with an operating system. Wireless peripherals (e.g., Wi-Fi/Bluetooth/IR Keyboards, Mice, and Pointing Devices and Near Field Communications [NFC]) present a unique challenge by creating an open, unsecured port on a computer. Wireless peripherals must meet DOD requirements for wireless data transmission and be approved for use by the authorizing official (AO). Even though some wireless peripherals, such as mice and pointing devices, do not ordinarily carry information that needs to be protected, modification of communications with these wireless peripherals may be used to compromise the operating system. Communication paths outside the physical protection of a controlled boundary are exposed to the possibility of interception and modification.</t>
    </r>
    <r>
      <rPr>
        <sz val="11"/>
        <color rgb="FF000000"/>
        <rFont val="Calibri"/>
      </rPr>
      <t xml:space="preserve">
</t>
    </r>
    <r>
      <rPr>
        <sz val="11"/>
        <color rgb="FF000000"/>
        <rFont val="Calibri"/>
      </rPr>
      <t>Protecting the confidentiality and integrity of communications with wireless peripherals can be accomplished by physical means (e.g., employing physical barriers to wireless radio frequencies) or by logical means (e.g., employing cryptographic techniques). If physical means of protection are employed, then logical means (cryptography) do not have to be employed, and vice versa. If the wireless peripheral is only passing telemetry data, encryption of the data may not be required.</t>
    </r>
  </si>
  <si>
    <r>
      <rPr>
        <sz val="11"/>
        <color rgb="FF000000"/>
        <rFont val="Calibri"/>
      </rPr>
      <t>Note: This requirement is Not Applicable for systems that do not have physical wireless network radios.</t>
    </r>
    <r>
      <rPr>
        <sz val="11"/>
        <color rgb="FF000000"/>
        <rFont val="Calibri"/>
      </rPr>
      <t xml:space="preserve">
</t>
    </r>
    <r>
      <rPr>
        <sz val="11"/>
        <color rgb="FF000000"/>
        <rFont val="Calibri"/>
      </rPr>
      <t>Verify Nutanix OS has no wireless interfaces configured on the system using the following command.</t>
    </r>
    <r>
      <rPr>
        <sz val="11"/>
        <color rgb="FF000000"/>
        <rFont val="Calibri"/>
      </rPr>
      <t xml:space="preserve">
</t>
    </r>
    <r>
      <rPr>
        <sz val="11"/>
        <color rgb="FF000000"/>
        <rFont val="Calibri"/>
      </rPr>
      <t>$ sudo nmcli device status</t>
    </r>
    <r>
      <rPr>
        <sz val="11"/>
        <color rgb="FF000000"/>
        <rFont val="Calibri"/>
      </rPr>
      <t xml:space="preserve">
</t>
    </r>
    <r>
      <rPr>
        <sz val="11"/>
        <color rgb="FF000000"/>
        <rFont val="Calibri"/>
      </rPr>
      <t>-bash: nmcli: command not found</t>
    </r>
    <r>
      <rPr>
        <sz val="11"/>
        <color rgb="FF000000"/>
        <rFont val="Calibri"/>
      </rPr>
      <t xml:space="preserve">
</t>
    </r>
    <r>
      <rPr>
        <sz val="11"/>
        <color rgb="FF000000"/>
        <rFont val="Calibri"/>
      </rPr>
      <t>If a wireless interface is listed or if the nmcli has any output other than "command not found", this is a finding.</t>
    </r>
  </si>
  <si>
    <t>V-279628</t>
  </si>
  <si>
    <r>
      <rPr>
        <sz val="11"/>
        <rFont val="Calibri"/>
      </rPr>
      <t>Nutanix OS must install and use SSH for remote access.</t>
    </r>
  </si>
  <si>
    <r>
      <rPr>
        <sz val="11"/>
        <color rgb="FF000000"/>
        <rFont val="Calibri"/>
      </rPr>
      <t>However, Nutanix AOS has the OpenSSH-Server package preinstalled as part of its base package set. If the package is not installed, some corruption has taken place and the CVM must be rebuilt.</t>
    </r>
    <r>
      <rPr>
        <sz val="11"/>
        <color rgb="FF000000"/>
        <rFont val="Calibri"/>
      </rPr>
      <t xml:space="preserve">
</t>
    </r>
    <r>
      <rPr>
        <sz val="11"/>
        <color rgb="FF000000"/>
        <rFont val="Calibri"/>
      </rPr>
      <t xml:space="preserve">Configure SSH to meet DOD standard, if already installed on the OS instance. </t>
    </r>
    <r>
      <rPr>
        <sz val="11"/>
        <color rgb="FF000000"/>
        <rFont val="Calibri"/>
      </rPr>
      <t xml:space="preserve">
</t>
    </r>
    <r>
      <rPr>
        <sz val="11"/>
        <color rgb="FF000000"/>
        <rFont val="Calibri"/>
      </rPr>
      <t>1. For AOS, configure SSH, then restart the SSH for the changes to take effect using the following command.</t>
    </r>
    <r>
      <rPr>
        <sz val="11"/>
        <color rgb="FF000000"/>
        <rFont val="Calibri"/>
      </rPr>
      <t xml:space="preserve">
</t>
    </r>
    <r>
      <rPr>
        <sz val="11"/>
        <color rgb="FF000000"/>
        <rFont val="Calibri"/>
      </rPr>
      <t>$ sudo salt-call state.sls security/CVM/sshdCVM</t>
    </r>
    <r>
      <rPr>
        <sz val="11"/>
        <color rgb="FF000000"/>
        <rFont val="Calibri"/>
      </rPr>
      <t xml:space="preserve">
</t>
    </r>
    <r>
      <rPr>
        <sz val="11"/>
        <color rgb="FF000000"/>
        <rFont val="Calibri"/>
      </rPr>
      <t>$ sudo systemctl restart sshd</t>
    </r>
    <r>
      <rPr>
        <sz val="11"/>
        <color rgb="FF000000"/>
        <rFont val="Calibri"/>
      </rPr>
      <t xml:space="preserve">
</t>
    </r>
    <r>
      <rPr>
        <sz val="11"/>
        <color rgb="FF000000"/>
        <rFont val="Calibri"/>
      </rPr>
      <t>2. For Prism Central, configure SSH, then restart the SSH for the changes to take effect using the following command.</t>
    </r>
    <r>
      <rPr>
        <sz val="11"/>
        <color rgb="FF000000"/>
        <rFont val="Calibri"/>
      </rPr>
      <t xml:space="preserve">
</t>
    </r>
    <r>
      <rPr>
        <sz val="11"/>
        <color rgb="FF000000"/>
        <rFont val="Calibri"/>
      </rPr>
      <t>$ sudo salt-call state.sls security/PCVM/sshdPCVM</t>
    </r>
    <r>
      <rPr>
        <sz val="11"/>
        <color rgb="FF000000"/>
        <rFont val="Calibri"/>
      </rPr>
      <t xml:space="preserve">
</t>
    </r>
    <r>
      <rPr>
        <sz val="11"/>
        <color rgb="FF000000"/>
        <rFont val="Calibri"/>
      </rPr>
      <t>$ sudo systemctl restart sshd</t>
    </r>
    <r>
      <rPr>
        <sz val="11"/>
        <color rgb="FF000000"/>
        <rFont val="Calibri"/>
      </rPr>
      <t xml:space="preserve">
</t>
    </r>
    <r>
      <rPr>
        <sz val="11"/>
        <color rgb="FF000000"/>
        <rFont val="Calibri"/>
      </rPr>
      <t>3. For Files, configure SSH, then restart the SSH for the changes to take effect using the following command.</t>
    </r>
    <r>
      <rPr>
        <sz val="11"/>
        <color rgb="FF000000"/>
        <rFont val="Calibri"/>
      </rPr>
      <t xml:space="preserve">
</t>
    </r>
    <r>
      <rPr>
        <sz val="11"/>
        <color rgb="FF000000"/>
        <rFont val="Calibri"/>
      </rPr>
      <t>$ sudo salt-call state.sls security/AFS/sshdAFS</t>
    </r>
    <r>
      <rPr>
        <sz val="11"/>
        <color rgb="FF000000"/>
        <rFont val="Calibri"/>
      </rPr>
      <t xml:space="preserve">
</t>
    </r>
    <r>
      <rPr>
        <sz val="11"/>
        <color rgb="FF000000"/>
        <rFont val="Calibri"/>
      </rPr>
      <t>$ sudo systemctl restart sshd</t>
    </r>
    <r>
      <rPr>
        <sz val="11"/>
        <color rgb="FF000000"/>
        <rFont val="Calibri"/>
      </rPr>
      <t xml:space="preserve">
</t>
    </r>
    <r>
      <rPr>
        <sz val="11"/>
        <color rgb="FF000000"/>
        <rFont val="Calibri"/>
      </rPr>
      <t>4. For AHV configure SSH, then restart the SSH for the changes to take effect using the following command.</t>
    </r>
    <r>
      <rPr>
        <sz val="11"/>
        <color rgb="FF000000"/>
        <rFont val="Calibri"/>
      </rPr>
      <t xml:space="preserve">
</t>
    </r>
    <r>
      <rPr>
        <sz val="11"/>
        <color rgb="FF000000"/>
        <rFont val="Calibri"/>
      </rPr>
      <t>$ sudo salt-call state.sls security/KVM/sshdKVM</t>
    </r>
    <r>
      <rPr>
        <sz val="11"/>
        <color rgb="FF000000"/>
        <rFont val="Calibri"/>
      </rPr>
      <t xml:space="preserve">
</t>
    </r>
    <r>
      <rPr>
        <sz val="11"/>
        <color rgb="FF000000"/>
        <rFont val="Calibri"/>
      </rPr>
      <t>$ sudo systemctl restart sshd</t>
    </r>
  </si>
  <si>
    <r>
      <rPr>
        <sz val="11"/>
        <color rgb="FF000000"/>
        <rFont val="Calibri"/>
      </rPr>
      <t>Information can be either unintentionally or maliciously disclosed or modified during preparation for transmission,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Ensuring the confidentiality of transmitted information requires the operating system to take measures in preparing information for transmission. This can be accomplished via access control and encryption.</t>
    </r>
    <r>
      <rPr>
        <sz val="11"/>
        <color rgb="FF000000"/>
        <rFont val="Calibri"/>
      </rPr>
      <t xml:space="preserve">
</t>
    </r>
    <r>
      <rPr>
        <sz val="11"/>
        <color rgb="FF000000"/>
        <rFont val="Calibri"/>
      </rPr>
      <t>Satisfies: SRG-OS-000425-GPOS-00189, SRG-OS-000074-GPOS-00042, SRG-OS-000425-GPOS-00189, SRG-OS-000113-GPOS-00058, SRG-OS-000426-GPOS-00190, SRG-OS-000112-GPOS-00057</t>
    </r>
  </si>
  <si>
    <r>
      <rPr>
        <sz val="11"/>
        <color rgb="FF000000"/>
        <rFont val="Calibri"/>
      </rPr>
      <t>Verify Nutanix OS has SSH loaded and active using the following command.</t>
    </r>
    <r>
      <rPr>
        <sz val="11"/>
        <color rgb="FF000000"/>
        <rFont val="Calibri"/>
      </rPr>
      <t xml:space="preserve">
</t>
    </r>
    <r>
      <rPr>
        <sz val="11"/>
        <color rgb="FF000000"/>
        <rFont val="Calibri"/>
      </rPr>
      <t>Note: The default Protocol version of the ssh daemon is 2, which provides the necessary mitigations to prevent replay attacks.</t>
    </r>
    <r>
      <rPr>
        <sz val="11"/>
        <color rgb="FF000000"/>
        <rFont val="Calibri"/>
      </rPr>
      <t xml:space="preserve">
</t>
    </r>
    <r>
      <rPr>
        <sz val="11"/>
        <color rgb="FF000000"/>
        <rFont val="Calibri"/>
      </rPr>
      <t>$ sudo systemctl status sshd</t>
    </r>
    <r>
      <rPr>
        <sz val="11"/>
        <color rgb="FF000000"/>
        <rFont val="Calibri"/>
      </rPr>
      <t xml:space="preserve">
</t>
    </r>
    <r>
      <rPr>
        <sz val="11"/>
        <color rgb="FF000000"/>
        <rFont val="Calibri"/>
      </rPr>
      <t>sshd.service - OpenSSH server daemon</t>
    </r>
    <r>
      <rPr>
        <sz val="11"/>
        <color rgb="FF000000"/>
        <rFont val="Calibri"/>
      </rPr>
      <t xml:space="preserve">
</t>
    </r>
    <r>
      <rPr>
        <sz val="11"/>
        <color rgb="FF000000"/>
        <rFont val="Calibri"/>
      </rPr>
      <t>Loaded: loaded (/usr/lib/systemd/system/sshd.service; enabled)</t>
    </r>
    <r>
      <rPr>
        <sz val="11"/>
        <color rgb="FF000000"/>
        <rFont val="Calibri"/>
      </rPr>
      <t xml:space="preserve">
</t>
    </r>
    <r>
      <rPr>
        <sz val="11"/>
        <color rgb="FF000000"/>
        <rFont val="Calibri"/>
      </rPr>
      <t>Active: active (running) since Tue 2015-11-17 15:17:22 EST; 4 weeks 0 days ago</t>
    </r>
    <r>
      <rPr>
        <sz val="11"/>
        <color rgb="FF000000"/>
        <rFont val="Calibri"/>
      </rPr>
      <t xml:space="preserve">
</t>
    </r>
    <r>
      <rPr>
        <sz val="11"/>
        <color rgb="FF000000"/>
        <rFont val="Calibri"/>
      </rPr>
      <t>Main PID: 1348 (sshd)</t>
    </r>
    <r>
      <rPr>
        <sz val="11"/>
        <color rgb="FF000000"/>
        <rFont val="Calibri"/>
      </rPr>
      <t xml:space="preserve">
</t>
    </r>
    <r>
      <rPr>
        <sz val="11"/>
        <color rgb="FF000000"/>
        <rFont val="Calibri"/>
      </rPr>
      <t>CGroup: /system.slice/sshd.service</t>
    </r>
    <r>
      <rPr>
        <sz val="11"/>
        <color rgb="FF000000"/>
        <rFont val="Calibri"/>
      </rPr>
      <t xml:space="preserve">
</t>
    </r>
    <r>
      <rPr>
        <sz val="11"/>
        <color rgb="FF000000"/>
        <rFont val="Calibri"/>
      </rPr>
      <t>1053 /usr/sbin/sshd -D</t>
    </r>
    <r>
      <rPr>
        <sz val="11"/>
        <color rgb="FF000000"/>
        <rFont val="Calibri"/>
      </rPr>
      <t xml:space="preserve">
</t>
    </r>
    <r>
      <rPr>
        <sz val="11"/>
        <color rgb="FF000000"/>
        <rFont val="Calibri"/>
      </rPr>
      <t>If "sshd" does not show a status of "active" and "running", this is a finding.</t>
    </r>
    <r>
      <rPr>
        <sz val="11"/>
        <color rgb="FF000000"/>
        <rFont val="Calibri"/>
      </rPr>
      <t xml:space="preserve">
</t>
    </r>
    <r>
      <rPr>
        <sz val="11"/>
        <color rgb="FF000000"/>
        <rFont val="Calibri"/>
      </rPr>
      <t>If the "SSH server" package is not installed, this is a finding.</t>
    </r>
  </si>
  <si>
    <t>V-279629</t>
  </si>
  <si>
    <r>
      <rPr>
        <sz val="11"/>
        <rFont val="Calibri"/>
      </rPr>
      <t>Nutanix OS must restrict the message log access permissions to reveal error messages only to authorized users.</t>
    </r>
  </si>
  <si>
    <r>
      <rPr>
        <sz val="11"/>
        <color rgb="FF000000"/>
        <rFont val="Calibri"/>
      </rPr>
      <t>1. AOS, Prism Central, and Files OS VMs are configured by default to have ownership and permission levels set correctly to meet this requirement. If these are found to be out of compliance, some corruption has taken place and the OS must be rebuilt.</t>
    </r>
    <r>
      <rPr>
        <sz val="11"/>
        <color rgb="FF000000"/>
        <rFont val="Calibri"/>
      </rPr>
      <t xml:space="preserve">
</t>
    </r>
    <r>
      <rPr>
        <sz val="11"/>
        <color rgb="FF000000"/>
        <rFont val="Calibri"/>
      </rPr>
      <t>2. For AHV, remove accounts that do not support approved system activities.</t>
    </r>
  </si>
  <si>
    <r>
      <rPr>
        <sz val="11"/>
        <color rgb="FF000000"/>
        <rFont val="Calibri"/>
      </rPr>
      <t>Only authorized personnel should be aware of errors and the details of the errors. Error messages are an indicator of an organization's operational state or can identify the operating system or platform. Additionally, Personally Identifiable Information (PII) and operational information must not be revealed through error messages to unauthorized personnel or their designated representatives.</t>
    </r>
    <r>
      <rPr>
        <sz val="11"/>
        <color rgb="FF000000"/>
        <rFont val="Calibri"/>
      </rPr>
      <t xml:space="preserve">
</t>
    </r>
    <r>
      <rPr>
        <sz val="11"/>
        <color rgb="FF000000"/>
        <rFont val="Calibri"/>
      </rPr>
      <t>The structure and content of error messages must be carefully considered by the organization and development team. The extent to which the information system is able to identify and handle error conditions is guided by organizational policy and operational requirements.</t>
    </r>
  </si>
  <si>
    <r>
      <rPr>
        <sz val="11"/>
        <color rgb="FF000000"/>
        <rFont val="Calibri"/>
      </rPr>
      <t>1. For AOS, Prism Central, and Files, verify the file permissions of /home/log/messages is greater than "600" and the ownership is "root" using the following command.</t>
    </r>
    <r>
      <rPr>
        <sz val="11"/>
        <color rgb="FF000000"/>
        <rFont val="Calibri"/>
      </rPr>
      <t xml:space="preserve">
</t>
    </r>
    <r>
      <rPr>
        <sz val="11"/>
        <color rgb="FF000000"/>
        <rFont val="Calibri"/>
      </rPr>
      <t xml:space="preserve">$ sudo stat -c "%a %n" /home/log/messages </t>
    </r>
    <r>
      <rPr>
        <sz val="11"/>
        <color rgb="FF000000"/>
        <rFont val="Calibri"/>
      </rPr>
      <t xml:space="preserve">
</t>
    </r>
    <r>
      <rPr>
        <sz val="11"/>
        <color rgb="FF000000"/>
        <rFont val="Calibri"/>
      </rPr>
      <t>600 /home/log/messages</t>
    </r>
    <r>
      <rPr>
        <sz val="11"/>
        <color rgb="FF000000"/>
        <rFont val="Calibri"/>
      </rPr>
      <t xml:space="preserve">
</t>
    </r>
    <r>
      <rPr>
        <sz val="11"/>
        <color rgb="FF000000"/>
        <rFont val="Calibri"/>
      </rPr>
      <t xml:space="preserve">$ sudo stat -c "%U" /home/log/messages </t>
    </r>
    <r>
      <rPr>
        <sz val="11"/>
        <color rgb="FF000000"/>
        <rFont val="Calibri"/>
      </rPr>
      <t xml:space="preserve">
</t>
    </r>
    <r>
      <rPr>
        <sz val="11"/>
        <color rgb="FF000000"/>
        <rFont val="Calibri"/>
      </rPr>
      <t>root</t>
    </r>
    <r>
      <rPr>
        <sz val="11"/>
        <color rgb="FF000000"/>
        <rFont val="Calibri"/>
      </rPr>
      <t xml:space="preserve">
</t>
    </r>
    <r>
      <rPr>
        <sz val="11"/>
        <color rgb="FF000000"/>
        <rFont val="Calibri"/>
      </rPr>
      <t xml:space="preserve">$ sudo stat -c "%G" /home/log/messages </t>
    </r>
    <r>
      <rPr>
        <sz val="11"/>
        <color rgb="FF000000"/>
        <rFont val="Calibri"/>
      </rPr>
      <t xml:space="preserve">
</t>
    </r>
    <r>
      <rPr>
        <sz val="11"/>
        <color rgb="FF000000"/>
        <rFont val="Calibri"/>
      </rPr>
      <t>root</t>
    </r>
    <r>
      <rPr>
        <sz val="11"/>
        <color rgb="FF000000"/>
        <rFont val="Calibri"/>
      </rPr>
      <t xml:space="preserve">
</t>
    </r>
    <r>
      <rPr>
        <sz val="11"/>
        <color rgb="FF000000"/>
        <rFont val="Calibri"/>
      </rPr>
      <t>2. For AHV, remove accounts that do not support approved system activities. List all interactive user accounts using the following command.</t>
    </r>
    <r>
      <rPr>
        <sz val="11"/>
        <color rgb="FF000000"/>
        <rFont val="Calibri"/>
      </rPr>
      <t xml:space="preserve">
</t>
    </r>
    <r>
      <rPr>
        <sz val="11"/>
        <color rgb="FF000000"/>
        <rFont val="Calibri"/>
      </rPr>
      <t>$ sudo awk -F: '$3 &gt;= 1000 {print $1 " " $5}' /etc/passwd</t>
    </r>
    <r>
      <rPr>
        <sz val="11"/>
        <color rgb="FF000000"/>
        <rFont val="Calibri"/>
      </rPr>
      <t xml:space="preserve">
</t>
    </r>
    <r>
      <rPr>
        <sz val="11"/>
        <color rgb="FF000000"/>
        <rFont val="Calibri"/>
      </rPr>
      <t>If accounts exist on the system that are unauthorized or if the message log is not restricted as required, this is a finding.</t>
    </r>
  </si>
  <si>
    <t>V-279630</t>
  </si>
  <si>
    <r>
      <rPr>
        <sz val="11"/>
        <rFont val="Calibri"/>
      </rPr>
      <t>Nutanix OS must restrict the /var/log directory access permissions to reveal error messages only to authorized users.</t>
    </r>
  </si>
  <si>
    <r>
      <rPr>
        <sz val="11"/>
        <color rgb="FF000000"/>
        <rFont val="Calibri"/>
      </rPr>
      <t>Nutanix OS VMs are configured by default to have ownership and permission levels set correctly to meet this requirement. If these are found to be out of compliance, some corruption has taken place and the OS must be rebuilt.</t>
    </r>
  </si>
  <si>
    <r>
      <rPr>
        <sz val="11"/>
        <color rgb="FF000000"/>
        <rFont val="Calibri"/>
      </rPr>
      <t>Verify the /var/log directory access permissions are set to "755" or less and restricted to "root" using the following command.</t>
    </r>
    <r>
      <rPr>
        <sz val="11"/>
        <color rgb="FF000000"/>
        <rFont val="Calibri"/>
      </rPr>
      <t xml:space="preserve">
</t>
    </r>
    <r>
      <rPr>
        <sz val="11"/>
        <color rgb="FF000000"/>
        <rFont val="Calibri"/>
      </rPr>
      <t>$ sudo stat -c "%a %n" /var/log</t>
    </r>
    <r>
      <rPr>
        <sz val="11"/>
        <color rgb="FF000000"/>
        <rFont val="Calibri"/>
      </rPr>
      <t xml:space="preserve">
</t>
    </r>
    <r>
      <rPr>
        <sz val="11"/>
        <color rgb="FF000000"/>
        <rFont val="Calibri"/>
      </rPr>
      <t>755 /var/log</t>
    </r>
    <r>
      <rPr>
        <sz val="11"/>
        <color rgb="FF000000"/>
        <rFont val="Calibri"/>
      </rPr>
      <t xml:space="preserve">
</t>
    </r>
    <r>
      <rPr>
        <sz val="11"/>
        <color rgb="FF000000"/>
        <rFont val="Calibri"/>
      </rPr>
      <t xml:space="preserve">$ sudo stat -c "%U" /var/log </t>
    </r>
    <r>
      <rPr>
        <sz val="11"/>
        <color rgb="FF000000"/>
        <rFont val="Calibri"/>
      </rPr>
      <t xml:space="preserve">
</t>
    </r>
    <r>
      <rPr>
        <sz val="11"/>
        <color rgb="FF000000"/>
        <rFont val="Calibri"/>
      </rPr>
      <t>root</t>
    </r>
    <r>
      <rPr>
        <sz val="11"/>
        <color rgb="FF000000"/>
        <rFont val="Calibri"/>
      </rPr>
      <t xml:space="preserve">
</t>
    </r>
    <r>
      <rPr>
        <sz val="11"/>
        <color rgb="FF000000"/>
        <rFont val="Calibri"/>
      </rPr>
      <t xml:space="preserve">$ sudo stat -c "%G" /var/log </t>
    </r>
    <r>
      <rPr>
        <sz val="11"/>
        <color rgb="FF000000"/>
        <rFont val="Calibri"/>
      </rPr>
      <t xml:space="preserve">
</t>
    </r>
    <r>
      <rPr>
        <sz val="11"/>
        <color rgb="FF000000"/>
        <rFont val="Calibri"/>
      </rPr>
      <t>root</t>
    </r>
    <r>
      <rPr>
        <sz val="11"/>
        <color rgb="FF000000"/>
        <rFont val="Calibri"/>
      </rPr>
      <t xml:space="preserve">
</t>
    </r>
    <r>
      <rPr>
        <sz val="11"/>
        <color rgb="FF000000"/>
        <rFont val="Calibri"/>
      </rPr>
      <t>If group ownership of /home/log/messages is anything other than "root", this is a finding.</t>
    </r>
  </si>
  <si>
    <t>V-279631</t>
  </si>
  <si>
    <r>
      <rPr>
        <sz val="11"/>
        <rFont val="Calibri"/>
      </rPr>
      <t>Nutanix OS must implement nonexecutable data to protect its memory from unauthorized code execution.</t>
    </r>
  </si>
  <si>
    <r>
      <rPr>
        <sz val="11"/>
        <color rgb="FF000000"/>
        <rFont val="Calibri"/>
      </rPr>
      <t>1. Nutanix AOS, Prism Central, and Files OS VMs have the OpenSSH-Server package preinstalled as part of its base package set. If the package is not installed, some corruption has taken place and the CVM must be rebuilt.</t>
    </r>
    <r>
      <rPr>
        <sz val="11"/>
        <color rgb="FF000000"/>
        <rFont val="Calibri"/>
      </rPr>
      <t xml:space="preserve">
</t>
    </r>
    <r>
      <rPr>
        <sz val="11"/>
        <color rgb="FF000000"/>
        <rFont val="Calibri"/>
      </rPr>
      <t>2. For Nutanix AHV, if the system's BIOS setup configuration permits toggling the No Execution bit, then set "/proc/cpuinfo" to "enable".</t>
    </r>
  </si>
  <si>
    <r>
      <rPr>
        <sz val="11"/>
        <color rgb="FF000000"/>
        <rFont val="Calibri"/>
      </rPr>
      <t>Some adversaries launch attacks with the intent of executing code in nonexecutable regions of memory or in memory locations that are prohibited. Security safeguards employed to protect memory include, for example, data execution prevention and address space layout randomization. Data execution prevention safeguards can either be hardware-enforced or software-enforced with hardware providing the greater strength of mechanism.</t>
    </r>
    <r>
      <rPr>
        <sz val="11"/>
        <color rgb="FF000000"/>
        <rFont val="Calibri"/>
      </rPr>
      <t xml:space="preserve">
</t>
    </r>
    <r>
      <rPr>
        <sz val="11"/>
        <color rgb="FF000000"/>
        <rFont val="Calibri"/>
      </rPr>
      <t>Examples of attacks are buffer overflow attacks.</t>
    </r>
  </si>
  <si>
    <r>
      <rPr>
        <sz val="11"/>
        <color rgb="FF000000"/>
        <rFont val="Calibri"/>
      </rPr>
      <t>Verify Nutanix OS is configured to implement nonexecutable data to protect its memory from unauthorized code execution using the following command.</t>
    </r>
    <r>
      <rPr>
        <sz val="11"/>
        <color rgb="FF000000"/>
        <rFont val="Calibri"/>
      </rPr>
      <t xml:space="preserve">
</t>
    </r>
    <r>
      <rPr>
        <sz val="11"/>
        <color rgb="FF000000"/>
        <rFont val="Calibri"/>
      </rPr>
      <t>$ sudo grep flags /proc/cpuinfo | grep -w nx</t>
    </r>
    <r>
      <rPr>
        <sz val="11"/>
        <color rgb="FF000000"/>
        <rFont val="Calibri"/>
      </rPr>
      <t xml:space="preserve">
</t>
    </r>
    <r>
      <rPr>
        <sz val="11"/>
        <color rgb="FF000000"/>
        <rFont val="Calibri"/>
      </rPr>
      <t>flags.       : fpu vme de …. nx pdpe1gb rdtscp...</t>
    </r>
    <r>
      <rPr>
        <sz val="11"/>
        <color rgb="FF000000"/>
        <rFont val="Calibri"/>
      </rPr>
      <t xml:space="preserve">
</t>
    </r>
    <r>
      <rPr>
        <sz val="11"/>
        <color rgb="FF000000"/>
        <rFont val="Calibri"/>
      </rPr>
      <t>If "flags" does not contain the "nx" flag, this is a finding.</t>
    </r>
  </si>
  <si>
    <t>V-279632</t>
  </si>
  <si>
    <r>
      <rPr>
        <sz val="11"/>
        <rFont val="Calibri"/>
      </rPr>
      <t>Nutanix OS must implement address space layout randomization to protect its memory from unauthorized code execution.</t>
    </r>
  </si>
  <si>
    <r>
      <rPr>
        <sz val="11"/>
        <color rgb="FF000000"/>
        <rFont val="Calibri"/>
      </rPr>
      <t>Configure Nutanix AOS to implement address space layout randomization using the following command.</t>
    </r>
    <r>
      <rPr>
        <sz val="11"/>
        <color rgb="FF000000"/>
        <rFont val="Calibri"/>
      </rPr>
      <t xml:space="preserve">
</t>
    </r>
    <r>
      <rPr>
        <sz val="11"/>
        <color rgb="FF000000"/>
        <rFont val="Calibri"/>
      </rPr>
      <t>$ sudo sysctl kernel.randomize_va_space=2</t>
    </r>
  </si>
  <si>
    <r>
      <rPr>
        <sz val="11"/>
        <color rgb="FF000000"/>
        <rFont val="Calibri"/>
      </rPr>
      <t>Verify Nutanix OS is configured to implement address space layout randomization using the following command.</t>
    </r>
    <r>
      <rPr>
        <sz val="11"/>
        <color rgb="FF000000"/>
        <rFont val="Calibri"/>
      </rPr>
      <t xml:space="preserve">
</t>
    </r>
    <r>
      <rPr>
        <sz val="11"/>
        <color rgb="FF000000"/>
        <rFont val="Calibri"/>
      </rPr>
      <t>$ sudo sysctl kernel.randomize_va_space</t>
    </r>
    <r>
      <rPr>
        <sz val="11"/>
        <color rgb="FF000000"/>
        <rFont val="Calibri"/>
      </rPr>
      <t xml:space="preserve">
</t>
    </r>
    <r>
      <rPr>
        <sz val="11"/>
        <color rgb="FF000000"/>
        <rFont val="Calibri"/>
      </rPr>
      <t>kernel.randomize_va_space = 2</t>
    </r>
    <r>
      <rPr>
        <sz val="11"/>
        <color rgb="FF000000"/>
        <rFont val="Calibri"/>
      </rPr>
      <t xml:space="preserve">
</t>
    </r>
    <r>
      <rPr>
        <sz val="11"/>
        <color rgb="FF000000"/>
        <rFont val="Calibri"/>
      </rPr>
      <t>If the value of "kernel.randomize_va_space" is anything other than "2", this is a finding.</t>
    </r>
  </si>
  <si>
    <t>V-279633</t>
  </si>
  <si>
    <r>
      <rPr>
        <sz val="11"/>
        <rFont val="Calibri"/>
      </rPr>
      <t>Nutanix OS must remove all software components after updated versions have been installed.</t>
    </r>
  </si>
  <si>
    <r>
      <rPr>
        <sz val="11"/>
        <color rgb="FF000000"/>
        <rFont val="Calibri"/>
      </rPr>
      <t>Previous versions of software components that are not removed from the information system after updates have been installed may be exploited by adversaries. Some information technology products may remove older versions of software automatically from the information system.</t>
    </r>
  </si>
  <si>
    <r>
      <rPr>
        <sz val="11"/>
        <color rgb="FF000000"/>
        <rFont val="Calibri"/>
      </rPr>
      <t>Verify Nutanix OS removes all software components after updated versions have been installed using the following command.</t>
    </r>
    <r>
      <rPr>
        <sz val="11"/>
        <color rgb="FF000000"/>
        <rFont val="Calibri"/>
      </rPr>
      <t xml:space="preserve">
</t>
    </r>
    <r>
      <rPr>
        <sz val="11"/>
        <color rgb="FF000000"/>
        <rFont val="Calibri"/>
      </rPr>
      <t>$ sudo grep -i clean_requirements_on_remove /etc/yum.conf</t>
    </r>
    <r>
      <rPr>
        <sz val="11"/>
        <color rgb="FF000000"/>
        <rFont val="Calibri"/>
      </rPr>
      <t xml:space="preserve">
</t>
    </r>
    <r>
      <rPr>
        <sz val="11"/>
        <color rgb="FF000000"/>
        <rFont val="Calibri"/>
      </rPr>
      <t>clean_requirements_on_remove=1</t>
    </r>
    <r>
      <rPr>
        <sz val="11"/>
        <color rgb="FF000000"/>
        <rFont val="Calibri"/>
      </rPr>
      <t xml:space="preserve">
</t>
    </r>
    <r>
      <rPr>
        <sz val="11"/>
        <color rgb="FF000000"/>
        <rFont val="Calibri"/>
      </rPr>
      <t>If "clean_requirements_on_remove" is not set to "1", "True", or "yes", or is not set in "/etc/yum.conf", this is a finding.</t>
    </r>
  </si>
  <si>
    <t>V-279667</t>
  </si>
  <si>
    <r>
      <rPr>
        <sz val="11"/>
        <rFont val="Calibri"/>
      </rPr>
      <t>Nutanix AHV must generate error messages that provide information necessary for corrective actions without revealing information that could be exploited by adversaries.</t>
    </r>
  </si>
  <si>
    <r>
      <rPr>
        <sz val="11"/>
        <color rgb="FF000000"/>
        <rFont val="Calibri"/>
      </rPr>
      <t>Configure Nutanix AHV to set permissions of all log files under the "/home/log" directory to "600" or more restricted using the following command.</t>
    </r>
    <r>
      <rPr>
        <sz val="11"/>
        <color rgb="FF000000"/>
        <rFont val="Calibri"/>
      </rPr>
      <t xml:space="preserve">
</t>
    </r>
    <r>
      <rPr>
        <sz val="11"/>
        <color rgb="FF000000"/>
        <rFont val="Calibri"/>
      </rPr>
      <t>$ sudo find /var/log -perm /137 -type f -exec chmod 600 '{}' \;</t>
    </r>
  </si>
  <si>
    <r>
      <rPr>
        <sz val="11"/>
        <color rgb="FF000000"/>
        <rFont val="Calibri"/>
      </rPr>
      <t>Any operating system providing too much information in error messages risks compromising the data and security of the structure, and content of error messages needs to be carefully considered by the organization.</t>
    </r>
    <r>
      <rPr>
        <sz val="11"/>
        <color rgb="FF000000"/>
        <rFont val="Calibri"/>
      </rPr>
      <t xml:space="preserve">
</t>
    </r>
    <r>
      <rPr>
        <sz val="11"/>
        <color rgb="FF000000"/>
        <rFont val="Calibri"/>
      </rPr>
      <t>Organizations carefully consider the structure/content of error messages. The extent to which information systems are able to identify and handle error conditions is guided by organizational policy and operational requirements. Information that could be exploited by adversaries includes, for example, erroneous logon attempts with passwords entered by mistake such as the username, mission/business information that can be derived from (if not stated explicitly by) information recorded, and personal information, such as account numbers, social security numbers, and credit card numbers.</t>
    </r>
  </si>
  <si>
    <r>
      <rPr>
        <sz val="11"/>
        <color rgb="FF000000"/>
        <rFont val="Calibri"/>
      </rPr>
      <t>For AOS, Prism Central, and Files, this requirement is Inherently Met.</t>
    </r>
    <r>
      <rPr>
        <sz val="11"/>
        <color rgb="FF000000"/>
        <rFont val="Calibri"/>
      </rPr>
      <t xml:space="preserve">
</t>
    </r>
    <r>
      <rPr>
        <sz val="11"/>
        <color rgb="FF000000"/>
        <rFont val="Calibri"/>
      </rPr>
      <t>Confirm Nutanix AHV has all system log files under the "/var/log" directory with a permission of "600" using the following command.</t>
    </r>
    <r>
      <rPr>
        <sz val="11"/>
        <color rgb="FF000000"/>
        <rFont val="Calibri"/>
      </rPr>
      <t xml:space="preserve">
</t>
    </r>
    <r>
      <rPr>
        <sz val="11"/>
        <color rgb="FF000000"/>
        <rFont val="Calibri"/>
      </rPr>
      <t>$ sudo find /var/log -perm /137 -type f -exec stat -c "%n %a" {} \;</t>
    </r>
    <r>
      <rPr>
        <sz val="11"/>
        <color rgb="FF000000"/>
        <rFont val="Calibri"/>
      </rPr>
      <t xml:space="preserve">
</t>
    </r>
    <r>
      <rPr>
        <sz val="11"/>
        <color rgb="FF000000"/>
        <rFont val="Calibri"/>
      </rPr>
      <t>If command displays any output, this is a finding.</t>
    </r>
  </si>
  <si>
    <t>V-279685</t>
  </si>
  <si>
    <r>
      <rPr>
        <sz val="11"/>
        <rFont val="Calibri"/>
      </rPr>
      <t>Nutanix AHV must protect against or limit the effects of denial-of-service (DoS) attacks by ensuring the operating system is implementing rate-limiting measures on impacted network interfaces.</t>
    </r>
  </si>
  <si>
    <r>
      <rPr>
        <sz val="11"/>
        <color rgb="FF000000"/>
        <rFont val="Calibri"/>
      </rPr>
      <t>Configure Nutanix AHV firewall services using the following command.</t>
    </r>
    <r>
      <rPr>
        <sz val="11"/>
        <color rgb="FF000000"/>
        <rFont val="Calibri"/>
      </rPr>
      <t xml:space="preserve">
</t>
    </r>
    <r>
      <rPr>
        <sz val="11"/>
        <color rgb="FF000000"/>
        <rFont val="Calibri"/>
      </rPr>
      <t>$ sudo salt-call state.sls security/KVM/iptablesKVM</t>
    </r>
  </si>
  <si>
    <r>
      <rPr>
        <sz val="11"/>
        <color rgb="FF000000"/>
        <rFont val="Calibri"/>
      </rPr>
      <t>For AOS, Prism Central, and Files, this requirement is Not Applicable.</t>
    </r>
    <r>
      <rPr>
        <sz val="11"/>
        <color rgb="FF000000"/>
        <rFont val="Calibri"/>
      </rPr>
      <t xml:space="preserve">
</t>
    </r>
    <r>
      <rPr>
        <sz val="11"/>
        <color rgb="FF000000"/>
        <rFont val="Calibri"/>
      </rPr>
      <t>Verify "firewalld" has "nftables" set as the default backend using the following command.</t>
    </r>
    <r>
      <rPr>
        <sz val="11"/>
        <color rgb="FF000000"/>
        <rFont val="Calibri"/>
      </rPr>
      <t xml:space="preserve">
</t>
    </r>
    <r>
      <rPr>
        <sz val="11"/>
        <color rgb="FF000000"/>
        <rFont val="Calibri"/>
      </rPr>
      <t>$ sudo grep -i firewallbackend /etc/firewalld/firewalld.conf</t>
    </r>
    <r>
      <rPr>
        <sz val="11"/>
        <color rgb="FF000000"/>
        <rFont val="Calibri"/>
      </rPr>
      <t xml:space="preserve">
</t>
    </r>
    <r>
      <rPr>
        <sz val="11"/>
        <color rgb="FF000000"/>
        <rFont val="Calibri"/>
      </rPr>
      <t># FirewallBackend</t>
    </r>
    <r>
      <rPr>
        <sz val="11"/>
        <color rgb="FF000000"/>
        <rFont val="Calibri"/>
      </rPr>
      <t xml:space="preserve">
</t>
    </r>
    <r>
      <rPr>
        <sz val="11"/>
        <color rgb="FF000000"/>
        <rFont val="Calibri"/>
      </rPr>
      <t>FirewallBackend=nftables</t>
    </r>
    <r>
      <rPr>
        <sz val="11"/>
        <color rgb="FF000000"/>
        <rFont val="Calibri"/>
      </rPr>
      <t xml:space="preserve">
</t>
    </r>
    <r>
      <rPr>
        <sz val="11"/>
        <color rgb="FF000000"/>
        <rFont val="Calibri"/>
      </rPr>
      <t>If the "nftables" is not set as the "firewallbackend" default, this is a finding.</t>
    </r>
  </si>
  <si>
    <t>V-279686</t>
  </si>
  <si>
    <r>
      <rPr>
        <sz val="11"/>
        <rFont val="Calibri"/>
      </rPr>
      <t>Nutanix AHV must store only encrypted representations of passwords.</t>
    </r>
  </si>
  <si>
    <r>
      <rPr>
        <sz val="11"/>
        <color rgb="FF000000"/>
        <rFont val="Calibri"/>
      </rPr>
      <t>Configure the high-strength password requirements using the following command.</t>
    </r>
    <r>
      <rPr>
        <sz val="11"/>
        <color rgb="FF000000"/>
        <rFont val="Calibri"/>
      </rPr>
      <t xml:space="preserve">
</t>
    </r>
    <r>
      <rPr>
        <sz val="11"/>
        <color rgb="FF000000"/>
        <rFont val="Calibri"/>
      </rPr>
      <t>$ ncli cluster edit-hypervisor-security-params enable-high-strength-password=true</t>
    </r>
  </si>
  <si>
    <r>
      <rPr>
        <sz val="11"/>
        <color rgb="FF000000"/>
        <rFont val="Calibri"/>
      </rPr>
      <t>1. Verify Nutanix AHV is configured to store encrypted representation of passwords and that the encryption meets required standards using the following command.</t>
    </r>
    <r>
      <rPr>
        <sz val="11"/>
        <color rgb="FF000000"/>
        <rFont val="Calibri"/>
      </rPr>
      <t xml:space="preserve">
</t>
    </r>
    <r>
      <rPr>
        <sz val="11"/>
        <color rgb="FF000000"/>
        <rFont val="Calibri"/>
      </rPr>
      <t>$ sudo grep password /etc/pam.d/system-auth /etc/pam.d/password-auth</t>
    </r>
    <r>
      <rPr>
        <sz val="11"/>
        <color rgb="FF000000"/>
        <rFont val="Calibri"/>
      </rPr>
      <t xml:space="preserve">
</t>
    </r>
    <r>
      <rPr>
        <sz val="11"/>
        <color rgb="FF000000"/>
        <rFont val="Calibri"/>
      </rPr>
      <t>/etc/pam.d/system-auth-ac:password sufficient pam_unix.so sha512 shadow try_first_pass use_authtok</t>
    </r>
    <r>
      <rPr>
        <sz val="11"/>
        <color rgb="FF000000"/>
        <rFont val="Calibri"/>
      </rPr>
      <t xml:space="preserve">
</t>
    </r>
    <r>
      <rPr>
        <sz val="11"/>
        <color rgb="FF000000"/>
        <rFont val="Calibri"/>
      </rPr>
      <t>/etc/pam.d/password-auth:password sufficient pam_unix.so sha512 shadow try_first_pass use_authtok</t>
    </r>
    <r>
      <rPr>
        <sz val="11"/>
        <color rgb="FF000000"/>
        <rFont val="Calibri"/>
      </rPr>
      <t xml:space="preserve">
</t>
    </r>
    <r>
      <rPr>
        <sz val="11"/>
        <color rgb="FF000000"/>
        <rFont val="Calibri"/>
      </rPr>
      <t>Output should match the example; if it does not this is a finding.</t>
    </r>
    <r>
      <rPr>
        <sz val="11"/>
        <color rgb="FF000000"/>
        <rFont val="Calibri"/>
      </rPr>
      <t xml:space="preserve">
</t>
    </r>
    <r>
      <rPr>
        <sz val="11"/>
        <color rgb="FF000000"/>
        <rFont val="Calibri"/>
      </rPr>
      <t>$ sudo grep -i encrypt /etc/login.defs</t>
    </r>
    <r>
      <rPr>
        <sz val="11"/>
        <color rgb="FF000000"/>
        <rFont val="Calibri"/>
      </rPr>
      <t xml:space="preserve">
</t>
    </r>
    <r>
      <rPr>
        <sz val="11"/>
        <color rgb="FF000000"/>
        <rFont val="Calibri"/>
      </rPr>
      <t>ENCRYPT_METHOD SHA512</t>
    </r>
    <r>
      <rPr>
        <sz val="11"/>
        <color rgb="FF000000"/>
        <rFont val="Calibri"/>
      </rPr>
      <t xml:space="preserve">
</t>
    </r>
    <r>
      <rPr>
        <sz val="11"/>
        <color rgb="FF000000"/>
        <rFont val="Calibri"/>
      </rPr>
      <t>If the "/etc/login.defs" file does not contain the required output, this is a finding.</t>
    </r>
    <r>
      <rPr>
        <sz val="11"/>
        <color rgb="FF000000"/>
        <rFont val="Calibri"/>
      </rPr>
      <t xml:space="preserve">
</t>
    </r>
    <r>
      <rPr>
        <sz val="11"/>
        <color rgb="FF000000"/>
        <rFont val="Calibri"/>
      </rPr>
      <t>2. Run the command:</t>
    </r>
    <r>
      <rPr>
        <sz val="11"/>
        <color rgb="FF000000"/>
        <rFont val="Calibri"/>
      </rPr>
      <t xml:space="preserve">
</t>
    </r>
    <r>
      <rPr>
        <sz val="11"/>
        <color rgb="FF000000"/>
        <rFont val="Calibri"/>
      </rPr>
      <t>$ sudo grep -i sha512 /etc/libuser.conf</t>
    </r>
    <r>
      <rPr>
        <sz val="11"/>
        <color rgb="FF000000"/>
        <rFont val="Calibri"/>
      </rPr>
      <t xml:space="preserve">
</t>
    </r>
    <r>
      <rPr>
        <sz val="11"/>
        <color rgb="FF000000"/>
        <rFont val="Calibri"/>
      </rPr>
      <t>crypt_style = sha512</t>
    </r>
    <r>
      <rPr>
        <sz val="11"/>
        <color rgb="FF000000"/>
        <rFont val="Calibri"/>
      </rPr>
      <t xml:space="preserve">
</t>
    </r>
    <r>
      <rPr>
        <sz val="11"/>
        <color rgb="FF000000"/>
        <rFont val="Calibri"/>
      </rPr>
      <t>If the "/etc/libuser.conf" file does not contain the required output,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</si>
  <si>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</si>
  <si>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</si>
  <si>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</si>
  <si>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</si>
  <si>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</si>
  <si>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</si>
  <si>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</si>
  <si>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</si>
  <si>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</si>
  <si>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</si>
  <si>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</si>
  <si>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</si>
  <si>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</si>
  <si>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</si>
  <si>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</si>
  <si>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</si>
  <si>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</si>
  <si>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</si>
  <si>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</si>
  <si>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</si>
  <si>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</si>
  <si>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</si>
  <si>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</si>
  <si>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</si>
  <si>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</si>
  <si>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</si>
  <si>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</si>
  <si>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</si>
  <si>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</si>
  <si>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Nutanix Acropolis Security Technical Implementation Guide Y26M01</t>
  </si>
  <si>
    <t>Developed By:</t>
  </si>
  <si>
    <t>Nutanix and Defense Information Systems Agency (DISA) for the US DoD</t>
  </si>
  <si>
    <t>Release Information:</t>
  </si>
  <si>
    <r>
      <rPr>
        <b/>
        <sz val="11"/>
        <color rgb="FF000000"/>
        <rFont val="Calibri"/>
      </rPr>
      <t>Version:</t>
    </r>
    <r>
      <rPr>
        <sz val="11"/>
        <color rgb="FF000000"/>
        <rFont val="Calibri"/>
      </rPr>
      <t xml:space="preserve"> Y26M01    </t>
    </r>
    <r>
      <rPr>
        <b/>
        <sz val="11"/>
        <color rgb="FF000000"/>
        <rFont val="Calibri"/>
      </rPr>
      <t>Date:</t>
    </r>
    <r>
      <rPr>
        <sz val="11"/>
        <color rgb="FF000000"/>
        <rFont val="Calibri"/>
      </rPr>
      <t xml:space="preserve"> 26 January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137</t>
    </r>
  </si>
  <si>
    <t>Download Url:</t>
  </si>
  <si>
    <t>https://www.cyber.mil/stigs</t>
  </si>
  <si>
    <t>Guide Overview:</t>
  </si>
  <si>
    <r>
      <rPr>
        <sz val="11"/>
        <color rgb="FF000000"/>
        <rFont val="Calibri"/>
      </rPr>
      <t>The Nutanix Acropolis STIG provides technical security configuration and assessment controls for the Nutanix hyper-converged infrastructure (HCI) platform and components.</t>
    </r>
    <r>
      <rPr>
        <sz val="11"/>
        <color rgb="FF000000"/>
        <rFont val="Calibri"/>
      </rPr>
      <t xml:space="preserve">
</t>
    </r>
    <r>
      <rPr>
        <sz val="11"/>
        <color rgb="FF000000"/>
        <rFont val="Calibri"/>
      </rPr>
      <t>The Nutanix platform is designed to simplify and modernize data center operations. It integrates compute, storage, and networking into a single software-defined solution, eliminating the need for traditional infrastructure. Nutanix clusters consist of multiple nodes, each containing compute, storage, and networking resources. These nodes work together to form a unified pool of resources. This architecture is designed to support hybrid cloud environments, enabling seamless integration with public cloud services while maintaining on-premises control.</t>
    </r>
    <r>
      <rPr>
        <sz val="11"/>
        <color rgb="FF000000"/>
        <rFont val="Calibri"/>
      </rPr>
      <t xml:space="preserve">
</t>
    </r>
    <r>
      <rPr>
        <sz val="11"/>
        <color rgb="FF000000"/>
        <rFont val="Calibri"/>
      </rPr>
      <t>Key components of the architecture include:</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The Acropolis Operating System (AOS) provides a distributed storage fabric, application</t>
    </r>
    <r>
      <rPr>
        <sz val="11"/>
        <color rgb="FF000000"/>
        <rFont val="Calibri"/>
      </rPr>
      <t xml:space="preserve">
</t>
    </r>
    <r>
      <rPr>
        <sz val="11"/>
        <color rgb="FF000000"/>
        <rFont val="Calibri"/>
      </rPr>
      <t>mobility, and virtualization capabilities.</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The Controller Virtual Machine (CVM) is a virtual storage appliance. CVM holds all</t>
    </r>
    <r>
      <rPr>
        <sz val="11"/>
        <color rgb="FF000000"/>
        <rFont val="Calibri"/>
      </rPr>
      <t xml:space="preserve">
</t>
    </r>
    <r>
      <rPr>
        <sz val="11"/>
        <color rgb="FF000000"/>
        <rFont val="Calibri"/>
      </rPr>
      <t>Controller VMs and interfaces (i.e., Prism Element web console, nCLI, and SSH). The CVM is responsible for ensuring the efficient operation of the cluster by handling tasks such as resource allocation, data replication, and cluster-wide communication. It operates as a virtual machine on each node within a Nutanix cluster and serves as the control plane for managing and orchestrating the cluster’s resources, including storage, compute, and networking.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Acropolis Hypervisor (AHV) is a built-in hypervisor that simplifies virtualization</t>
    </r>
    <r>
      <rPr>
        <sz val="11"/>
        <color rgb="FF000000"/>
        <rFont val="Calibri"/>
      </rPr>
      <t xml:space="preserve">
</t>
    </r>
    <r>
      <rPr>
        <sz val="11"/>
        <color rgb="FF000000"/>
        <rFont val="Calibri"/>
      </rPr>
      <t>management for enterprise applications. While AHV focuses on virtualization, CVM handles the management and coordination of workloads.</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Prism Element is a user interface tool for CVM, providing a configuration interface for</t>
    </r>
    <r>
      <rPr>
        <sz val="11"/>
        <color rgb="FF000000"/>
        <rFont val="Calibri"/>
      </rPr>
      <t xml:space="preserve">
</t>
    </r>
    <r>
      <rPr>
        <sz val="11"/>
        <color rgb="FF000000"/>
        <rFont val="Calibri"/>
      </rPr>
      <t>management of a single cluster.</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Prism Central provides a centralized management interface for monitoring and managing</t>
    </r>
    <r>
      <rPr>
        <sz val="11"/>
        <color rgb="FF000000"/>
        <rFont val="Calibri"/>
      </rPr>
      <t xml:space="preserve">
</t>
    </r>
    <r>
      <rPr>
        <sz val="11"/>
        <color rgb="FF000000"/>
        <rFont val="Calibri"/>
      </rPr>
      <t>the entire infrastructure, including multiple Nutanix clusters from a single interface. Prism Central does not require a license for basic functionality, but advanced features (e.g., Prism Pro) may require additional licensing.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Nutanix Files is included in the scope of the current STIG but is not a required component</t>
    </r>
    <r>
      <rPr>
        <sz val="11"/>
        <color rgb="FF000000"/>
        <rFont val="Calibri"/>
      </rPr>
      <t xml:space="preserve">
</t>
    </r>
    <r>
      <rPr>
        <sz val="11"/>
        <color rgb="FF000000"/>
        <rFont val="Calibri"/>
      </rPr>
      <t>for DOD implementation. Files is a software-defined file storage solution that allows the sharing of files in a centralized and protected location to eliminate the requirement for a third-party file server. Files offerings also include File Analytics for statistics and monitoring of file servers, and the Files Manager for a unified control plane of all file servers and the deployment of file servers in Prism Central.</t>
    </r>
  </si>
  <si>
    <t>Components:</t>
  </si>
  <si>
    <r>
      <rPr>
        <i/>
        <sz val="11"/>
        <color rgb="FF000000"/>
        <rFont val="Calibri"/>
      </rPr>
      <t>Title:</t>
    </r>
    <r>
      <rPr>
        <sz val="11"/>
        <color rgb="FF000000"/>
        <rFont val="Calibri"/>
      </rPr>
      <t xml:space="preserve"> Nutanix Acropolis Application Server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26 January 2026     </t>
    </r>
    <r>
      <rPr>
        <i/>
        <sz val="11"/>
        <color rgb="FF000000"/>
        <rFont val="Calibri"/>
      </rPr>
      <t>Recommendation Count:</t>
    </r>
    <r>
      <rPr>
        <sz val="11"/>
        <color rgb="FF000000"/>
        <rFont val="Calibri"/>
      </rPr>
      <t xml:space="preserve"> 31</t>
    </r>
  </si>
  <si>
    <r>
      <rPr>
        <i/>
        <sz val="11"/>
        <color rgb="FF000000"/>
        <rFont val="Calibri"/>
      </rPr>
      <t>Title:</t>
    </r>
    <r>
      <rPr>
        <sz val="11"/>
        <color rgb="FF000000"/>
        <rFont val="Calibri"/>
      </rPr>
      <t xml:space="preserve"> Nutanix Acropolis GPOS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26 January 2026     </t>
    </r>
    <r>
      <rPr>
        <i/>
        <sz val="11"/>
        <color rgb="FF000000"/>
        <rFont val="Calibri"/>
      </rPr>
      <t>Recommendation Count:</t>
    </r>
    <r>
      <rPr>
        <sz val="11"/>
        <color rgb="FF000000"/>
        <rFont val="Calibri"/>
      </rPr>
      <t xml:space="preserve"> 106</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</si>
  <si>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</si>
  <si>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</si>
  <si>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</si>
  <si>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</si>
  <si>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</si>
  <si>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</si>
  <si>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</si>
  <si>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</si>
  <si>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</si>
  <si>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</si>
  <si>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</si>
  <si>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</si>
  <si>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</si>
  <si>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</si>
  <si>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</si>
  <si>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</si>
  <si>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</si>
  <si>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</si>
  <si>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</si>
  <si>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</si>
  <si>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</si>
  <si>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</si>
  <si>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Nutanix Acropolis Security Technical Implementation Guide Y26M01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</si>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</sst>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1"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2"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3" fillId="4" borderId="11" xfId="0" applyNumberFormat="1" applyFont="1" applyFill="1" applyBorder="1" applyAlignment="1" applyProtection="1">
      <alignment horizontal="left"/>
    </xf>
    <xf numFmtId="0" fontId="13" fillId="4" borderId="11" xfId="0" applyNumberFormat="1" applyFont="1" applyFill="1" applyBorder="1" applyAlignment="1" applyProtection="1">
      <alignment horizontal="center"/>
    </xf>
    <xf numFmtId="164" fontId="13" fillId="4" borderId="11" xfId="0" applyNumberFormat="1" applyFont="1" applyFill="1" applyBorder="1" applyAlignment="1" applyProtection="1">
      <alignment horizontal="center"/>
    </xf>
    <xf numFmtId="0" fontId="14" fillId="3" borderId="0" xfId="0" applyNumberFormat="1" applyFont="1" applyFill="1" applyProtection="1"/>
    <xf numFmtId="0" fontId="12"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6" fillId="3" borderId="0" xfId="0" applyNumberFormat="1" applyFont="1" applyFill="1" applyProtection="1"/>
    <xf numFmtId="0" fontId="17" fillId="3" borderId="13" xfId="0" applyNumberFormat="1" applyFont="1" applyFill="1" applyBorder="1" applyAlignment="1" applyProtection="1">
      <alignment horizontal="right" vertical="center"/>
    </xf>
    <xf numFmtId="0" fontId="18"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2" fillId="2" borderId="11" xfId="0" applyNumberFormat="1" applyFont="1" applyFill="1" applyBorder="1" applyAlignment="1" applyProtection="1">
      <alignment horizontal="center" vertical="center" wrapText="1"/>
    </xf>
    <xf numFmtId="0" fontId="19"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2"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1" fillId="14" borderId="11" xfId="0" applyNumberFormat="1" applyFont="1" applyFill="1" applyBorder="1" applyAlignment="1" applyProtection="1">
      <alignment horizontal="center" vertical="center" wrapText="1"/>
    </xf>
    <xf numFmtId="0" fontId="21" fillId="15" borderId="11" xfId="0" applyNumberFormat="1" applyFont="1" applyFill="1" applyBorder="1" applyAlignment="1" applyProtection="1">
      <alignment horizontal="center" vertical="center" wrapText="1"/>
    </xf>
    <xf numFmtId="0" fontId="21" fillId="16" borderId="11" xfId="0" applyNumberFormat="1" applyFont="1" applyFill="1" applyBorder="1" applyAlignment="1" applyProtection="1">
      <alignment horizontal="center" vertical="center" wrapText="1"/>
    </xf>
    <xf numFmtId="0" fontId="21" fillId="17" borderId="11" xfId="0" applyNumberFormat="1" applyFont="1" applyFill="1" applyBorder="1" applyAlignment="1" applyProtection="1">
      <alignment horizontal="center" vertical="center" wrapText="1"/>
    </xf>
    <xf numFmtId="0" fontId="21" fillId="18" borderId="11" xfId="0" applyNumberFormat="1" applyFont="1" applyFill="1" applyBorder="1" applyAlignment="1" applyProtection="1">
      <alignment horizontal="center" vertical="center" wrapText="1"/>
    </xf>
    <xf numFmtId="0" fontId="21" fillId="19" borderId="11" xfId="0" applyNumberFormat="1" applyFont="1" applyFill="1" applyBorder="1" applyAlignment="1" applyProtection="1">
      <alignment horizontal="center" vertical="center" wrapText="1"/>
    </xf>
    <xf numFmtId="0" fontId="22"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3"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2"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2"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5" fillId="3" borderId="0" xfId="0" applyNumberFormat="1" applyFont="1" applyFill="1" applyAlignment="1" applyProtection="1">
      <alignment vertical="top" wrapText="1"/>
    </xf>
    <xf numFmtId="3" fontId="20"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0"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2"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8A93-4BB3-BAC0-0B1A0440ED6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8A93-4BB3-BAC0-0B1A0440ED6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137</c:v>
                </c:pt>
              </c:numCache>
            </c:numRef>
          </c:val>
          <c:extLst>
            <c:ext xmlns:c16="http://schemas.microsoft.com/office/drawing/2014/chart" uri="{C3380CC4-5D6E-409C-BE32-E72D297353CC}">
              <c16:uniqueId val="{00000002-8A93-4BB3-BAC0-0B1A0440ED66}"/>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Application Server</c:v>
                </c:pt>
                <c:pt idx="1">
                  <c:v>GPOS</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5A51-4569-9235-A673AFA7FF5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Application Server</c:v>
                </c:pt>
                <c:pt idx="1">
                  <c:v>GPOS</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5A51-4569-9235-A673AFA7FF5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Application Server</c:v>
                </c:pt>
                <c:pt idx="1">
                  <c:v>GPOS</c:v>
                </c:pt>
              </c:strCache>
            </c:strRef>
          </c:cat>
          <c:val>
            <c:numRef>
              <c:f>Dashboard!$E$29:$E$30</c:f>
              <c:numCache>
                <c:formatCode>General</c:formatCode>
                <c:ptCount val="2"/>
                <c:pt idx="0">
                  <c:v>31</c:v>
                </c:pt>
                <c:pt idx="1">
                  <c:v>106</c:v>
                </c:pt>
              </c:numCache>
            </c:numRef>
          </c:val>
          <c:extLst>
            <c:ext xmlns:c16="http://schemas.microsoft.com/office/drawing/2014/chart" uri="{C3380CC4-5D6E-409C-BE32-E72D297353CC}">
              <c16:uniqueId val="{00000002-5A51-4569-9235-A673AFA7FF5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A81-4A74-99EC-D3F3530C41A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5A81-4A74-99EC-D3F3530C41A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137</c:v>
                </c:pt>
              </c:numCache>
            </c:numRef>
          </c:val>
          <c:extLst>
            <c:ext xmlns:c16="http://schemas.microsoft.com/office/drawing/2014/chart" uri="{C3380CC4-5D6E-409C-BE32-E72D297353CC}">
              <c16:uniqueId val="{00000002-5A81-4A74-99EC-D3F3530C41A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Dashboard!$C$67:$C$69</c:f>
              <c:numCache>
                <c:formatCode>General</c:formatCode>
                <c:ptCount val="3"/>
                <c:pt idx="0">
                  <c:v>0</c:v>
                </c:pt>
                <c:pt idx="1">
                  <c:v>0</c:v>
                </c:pt>
                <c:pt idx="2">
                  <c:v>0</c:v>
                </c:pt>
              </c:numCache>
            </c:numRef>
          </c:val>
          <c:extLst>
            <c:ext xmlns:c16="http://schemas.microsoft.com/office/drawing/2014/chart" uri="{C3380CC4-5D6E-409C-BE32-E72D297353CC}">
              <c16:uniqueId val="{00000000-4B65-4925-BA13-6614CD40581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Dashboard!$D$67:$D$69</c:f>
              <c:numCache>
                <c:formatCode>General</c:formatCode>
                <c:ptCount val="3"/>
                <c:pt idx="0">
                  <c:v>0</c:v>
                </c:pt>
                <c:pt idx="1">
                  <c:v>0</c:v>
                </c:pt>
                <c:pt idx="2">
                  <c:v>0</c:v>
                </c:pt>
              </c:numCache>
            </c:numRef>
          </c:val>
          <c:extLst>
            <c:ext xmlns:c16="http://schemas.microsoft.com/office/drawing/2014/chart" uri="{C3380CC4-5D6E-409C-BE32-E72D297353CC}">
              <c16:uniqueId val="{00000001-4B65-4925-BA13-6614CD40581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Dashboard!$E$67:$E$69</c:f>
              <c:numCache>
                <c:formatCode>General</c:formatCode>
                <c:ptCount val="3"/>
                <c:pt idx="0">
                  <c:v>17</c:v>
                </c:pt>
                <c:pt idx="1">
                  <c:v>114</c:v>
                </c:pt>
                <c:pt idx="2">
                  <c:v>6</c:v>
                </c:pt>
              </c:numCache>
            </c:numRef>
          </c:val>
          <c:extLst>
            <c:ext xmlns:c16="http://schemas.microsoft.com/office/drawing/2014/chart" uri="{C3380CC4-5D6E-409C-BE32-E72D297353CC}">
              <c16:uniqueId val="{00000002-4B65-4925-BA13-6614CD40581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72AB-4CCA-AFD1-52D762A29E8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72AB-4CCA-AFD1-52D762A29E8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137</c:v>
                </c:pt>
              </c:numCache>
            </c:numRef>
          </c:val>
          <c:extLst>
            <c:ext xmlns:c16="http://schemas.microsoft.com/office/drawing/2014/chart" uri="{C3380CC4-5D6E-409C-BE32-E72D297353CC}">
              <c16:uniqueId val="{00000002-72AB-4CCA-AFD1-52D762A29E8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08E6-4D44-A3E6-93861A973E4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08E6-4D44-A3E6-93861A973E4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137</c:v>
                </c:pt>
              </c:numCache>
            </c:numRef>
          </c:val>
          <c:extLst>
            <c:ext xmlns:c16="http://schemas.microsoft.com/office/drawing/2014/chart" uri="{C3380CC4-5D6E-409C-BE32-E72D297353CC}">
              <c16:uniqueId val="{00000002-08E6-4D44-A3E6-93861A973E4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0111-4626-830D-5835F2561DAD}"/>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0111-4626-830D-5835F2561DAD}"/>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0111-4626-830D-5835F2561DAD}"/>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0111-4626-830D-5835F2561DA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7106-492B-9F7B-41499AC7395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x5nhjn">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wmmdnt">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xge2m2">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mmkfkf">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aizr5t">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ncyj13">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z1lql5">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p0jsho">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138">
  <autoFilter ref="A1:N138"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655</v>
      </c>
    </row>
    <row r="3" spans="2:3" ht="15" customHeight="1" x14ac:dyDescent="0.35"/>
    <row r="4" spans="2:3" ht="58" x14ac:dyDescent="0.35">
      <c r="B4" s="20" t="s">
        <v>656</v>
      </c>
      <c r="C4" s="21" t="s">
        <v>657</v>
      </c>
    </row>
    <row r="5" spans="2:3" x14ac:dyDescent="0.35">
      <c r="C5" s="21" t="s">
        <v>658</v>
      </c>
    </row>
    <row r="6" spans="2:3" x14ac:dyDescent="0.35">
      <c r="C6" s="18" t="s">
        <v>659</v>
      </c>
    </row>
    <row r="7" spans="2:3" ht="10" customHeight="1" x14ac:dyDescent="0.35"/>
    <row r="8" spans="2:3" ht="232" x14ac:dyDescent="0.35">
      <c r="B8" s="22" t="s">
        <v>660</v>
      </c>
      <c r="C8" s="21" t="s">
        <v>661</v>
      </c>
    </row>
    <row r="9" spans="2:3" ht="10" customHeight="1" x14ac:dyDescent="0.35"/>
    <row r="10" spans="2:3" ht="35" customHeight="1" x14ac:dyDescent="0.35">
      <c r="B10" s="22" t="s">
        <v>662</v>
      </c>
      <c r="C10" s="21" t="s">
        <v>663</v>
      </c>
    </row>
    <row r="11" spans="2:3" ht="75" customHeight="1" x14ac:dyDescent="0.35">
      <c r="B11" s="18" t="s">
        <v>21</v>
      </c>
      <c r="C11" s="21" t="s">
        <v>664</v>
      </c>
    </row>
    <row r="12" spans="2:3" ht="47" customHeight="1" x14ac:dyDescent="0.35">
      <c r="B12" s="18" t="s">
        <v>21</v>
      </c>
      <c r="C12" s="21" t="s">
        <v>665</v>
      </c>
    </row>
    <row r="13" spans="2:3" ht="35" customHeight="1" x14ac:dyDescent="0.35">
      <c r="B13" s="18" t="s">
        <v>21</v>
      </c>
      <c r="C13" s="21" t="s">
        <v>666</v>
      </c>
    </row>
    <row r="14" spans="2:3" ht="32" customHeight="1" x14ac:dyDescent="0.35">
      <c r="B14" s="18" t="s">
        <v>21</v>
      </c>
      <c r="C14" s="21" t="s">
        <v>667</v>
      </c>
    </row>
    <row r="15" spans="2:3" ht="30" customHeight="1" x14ac:dyDescent="0.35">
      <c r="B15" s="18" t="s">
        <v>21</v>
      </c>
      <c r="C15" s="21" t="s">
        <v>668</v>
      </c>
    </row>
    <row r="16" spans="2:3" ht="10" customHeight="1" x14ac:dyDescent="0.35"/>
    <row r="17" spans="1:3" ht="145" customHeight="1" x14ac:dyDescent="0.35">
      <c r="B17" s="22" t="s">
        <v>669</v>
      </c>
      <c r="C17" s="21" t="s">
        <v>670</v>
      </c>
    </row>
    <row r="18" spans="1:3" ht="10" customHeight="1" x14ac:dyDescent="0.35"/>
    <row r="19" spans="1:3" ht="3" customHeight="1" x14ac:dyDescent="0.35">
      <c r="B19" s="23"/>
      <c r="C19" s="23"/>
    </row>
    <row r="20" spans="1:3" ht="12" customHeight="1" x14ac:dyDescent="0.35"/>
    <row r="21" spans="1:3" ht="35" customHeight="1" x14ac:dyDescent="0.35">
      <c r="A21" s="25"/>
      <c r="B21" s="26" t="s">
        <v>671</v>
      </c>
      <c r="C21" s="27" t="s">
        <v>672</v>
      </c>
    </row>
    <row r="22" spans="1:3" ht="18" customHeight="1" x14ac:dyDescent="0.35">
      <c r="A22" s="25"/>
      <c r="B22" s="25" t="s">
        <v>21</v>
      </c>
      <c r="C22" s="27" t="s">
        <v>673</v>
      </c>
    </row>
    <row r="23" spans="1:3" ht="18" customHeight="1" x14ac:dyDescent="0.35">
      <c r="A23" s="25"/>
      <c r="B23" s="25" t="s">
        <v>21</v>
      </c>
      <c r="C23" s="27" t="s">
        <v>674</v>
      </c>
    </row>
    <row r="24" spans="1:3" ht="18" customHeight="1" x14ac:dyDescent="0.35">
      <c r="A24" s="25"/>
      <c r="B24" s="25" t="s">
        <v>21</v>
      </c>
      <c r="C24" s="27" t="s">
        <v>675</v>
      </c>
    </row>
    <row r="25" spans="1:3" ht="18" customHeight="1" x14ac:dyDescent="0.35">
      <c r="A25" s="25"/>
      <c r="B25" s="25" t="s">
        <v>21</v>
      </c>
      <c r="C25" s="27" t="s">
        <v>676</v>
      </c>
    </row>
    <row r="26" spans="1:3" ht="18" customHeight="1" x14ac:dyDescent="0.35">
      <c r="A26" s="25"/>
      <c r="B26" s="25" t="s">
        <v>21</v>
      </c>
      <c r="C26" s="27" t="s">
        <v>677</v>
      </c>
    </row>
    <row r="27" spans="1:3" ht="18" customHeight="1" x14ac:dyDescent="0.35">
      <c r="A27" s="25"/>
      <c r="B27" s="25" t="s">
        <v>21</v>
      </c>
      <c r="C27" s="27" t="s">
        <v>678</v>
      </c>
    </row>
    <row r="28" spans="1:3" ht="18" customHeight="1" x14ac:dyDescent="0.35">
      <c r="A28" s="25"/>
      <c r="B28" s="25" t="s">
        <v>21</v>
      </c>
      <c r="C28" s="27" t="s">
        <v>679</v>
      </c>
    </row>
    <row r="29" spans="1:3" ht="18" customHeight="1" x14ac:dyDescent="0.35">
      <c r="A29" s="25"/>
      <c r="B29" s="25" t="s">
        <v>21</v>
      </c>
      <c r="C29" s="27" t="s">
        <v>680</v>
      </c>
    </row>
    <row r="30" spans="1:3" ht="44" customHeight="1" x14ac:dyDescent="0.35">
      <c r="A30" s="25"/>
      <c r="B30" s="25" t="s">
        <v>21</v>
      </c>
      <c r="C30" s="28" t="s">
        <v>681</v>
      </c>
    </row>
    <row r="31" spans="1:3" ht="10" customHeight="1" x14ac:dyDescent="0.35"/>
    <row r="32" spans="1:3" ht="3" customHeight="1" x14ac:dyDescent="0.35">
      <c r="B32" s="23"/>
      <c r="C32" s="23"/>
    </row>
    <row r="33" spans="2:3" ht="12" customHeight="1" x14ac:dyDescent="0.35"/>
    <row r="34" spans="2:3" ht="24" customHeight="1" x14ac:dyDescent="0.35">
      <c r="B34" s="29" t="s">
        <v>682</v>
      </c>
      <c r="C34" s="30" t="s">
        <v>683</v>
      </c>
    </row>
    <row r="35" spans="2:3" ht="18.5" x14ac:dyDescent="0.35">
      <c r="B35" s="29" t="s">
        <v>684</v>
      </c>
      <c r="C35" s="31" t="s">
        <v>685</v>
      </c>
    </row>
    <row r="36" spans="2:3" ht="27" customHeight="1" x14ac:dyDescent="0.35">
      <c r="B36" s="32" t="s">
        <v>686</v>
      </c>
      <c r="C36" s="24" t="s">
        <v>687</v>
      </c>
    </row>
    <row r="37" spans="2:3" x14ac:dyDescent="0.35">
      <c r="B37" s="29" t="s">
        <v>688</v>
      </c>
      <c r="C37" s="33" t="s">
        <v>689</v>
      </c>
    </row>
    <row r="38" spans="2:3" ht="10" customHeight="1" x14ac:dyDescent="0.35"/>
    <row r="39" spans="2:3" ht="220" customHeight="1" x14ac:dyDescent="0.35">
      <c r="B39" s="29" t="s">
        <v>690</v>
      </c>
      <c r="C39" s="34" t="s">
        <v>691</v>
      </c>
    </row>
    <row r="40" spans="2:3" ht="10" customHeight="1" x14ac:dyDescent="0.35"/>
    <row r="41" spans="2:3" ht="20" customHeight="1" x14ac:dyDescent="0.35">
      <c r="B41" s="29" t="s">
        <v>692</v>
      </c>
      <c r="C41" s="35" t="s">
        <v>17</v>
      </c>
    </row>
    <row r="42" spans="2:3" ht="29" x14ac:dyDescent="0.35">
      <c r="C42" s="21" t="s">
        <v>693</v>
      </c>
    </row>
    <row r="43" spans="2:3" ht="10" customHeight="1" x14ac:dyDescent="0.35"/>
    <row r="44" spans="2:3" ht="20" customHeight="1" x14ac:dyDescent="0.35">
      <c r="C44" s="35" t="s">
        <v>177</v>
      </c>
    </row>
    <row r="45" spans="2:3" ht="29" x14ac:dyDescent="0.35">
      <c r="C45" s="21" t="s">
        <v>694</v>
      </c>
    </row>
    <row r="46" spans="2:3" ht="10" customHeight="1" x14ac:dyDescent="0.35"/>
    <row r="47" spans="2:3" ht="43.5" x14ac:dyDescent="0.35">
      <c r="B47" s="29" t="s">
        <v>695</v>
      </c>
      <c r="C47" s="21" t="s">
        <v>696</v>
      </c>
    </row>
    <row r="48" spans="2:3" ht="10" customHeight="1" x14ac:dyDescent="0.35"/>
    <row r="49" spans="2:3" ht="15.5" x14ac:dyDescent="0.35">
      <c r="C49" s="36" t="s">
        <v>87</v>
      </c>
    </row>
    <row r="50" spans="2:3" ht="29" x14ac:dyDescent="0.35">
      <c r="C50" s="21" t="s">
        <v>697</v>
      </c>
    </row>
    <row r="51" spans="2:3" ht="10" customHeight="1" x14ac:dyDescent="0.35"/>
    <row r="52" spans="2:3" ht="15.5" x14ac:dyDescent="0.35">
      <c r="C52" s="37" t="s">
        <v>16</v>
      </c>
    </row>
    <row r="53" spans="2:3" ht="29" x14ac:dyDescent="0.35">
      <c r="C53" s="21" t="s">
        <v>698</v>
      </c>
    </row>
    <row r="54" spans="2:3" ht="10" customHeight="1" x14ac:dyDescent="0.35"/>
    <row r="55" spans="2:3" ht="15.5" x14ac:dyDescent="0.35">
      <c r="C55" s="38" t="s">
        <v>183</v>
      </c>
    </row>
    <row r="56" spans="2:3" ht="29" x14ac:dyDescent="0.35">
      <c r="C56" s="21" t="s">
        <v>699</v>
      </c>
    </row>
    <row r="57" spans="2:3" ht="10" customHeight="1" x14ac:dyDescent="0.35"/>
    <row r="58" spans="2:3" ht="3" customHeight="1" x14ac:dyDescent="0.35">
      <c r="B58" s="23"/>
      <c r="C58" s="23"/>
    </row>
    <row r="59" spans="2:3" ht="12" customHeight="1" x14ac:dyDescent="0.35"/>
    <row r="60" spans="2:3" ht="130.5" x14ac:dyDescent="0.35">
      <c r="B60" s="20" t="s">
        <v>700</v>
      </c>
      <c r="C60" s="21" t="s">
        <v>701</v>
      </c>
    </row>
    <row r="61" spans="2:3" ht="6" customHeight="1" x14ac:dyDescent="0.35"/>
    <row r="62" spans="2:3" ht="217.5" x14ac:dyDescent="0.35">
      <c r="C62" s="21" t="s">
        <v>702</v>
      </c>
    </row>
    <row r="63" spans="2:3" ht="6" customHeight="1" x14ac:dyDescent="0.35"/>
    <row r="64" spans="2:3" ht="43.5" x14ac:dyDescent="0.35">
      <c r="C64" s="21" t="s">
        <v>703</v>
      </c>
    </row>
    <row r="65" spans="2:3" ht="10" customHeight="1" x14ac:dyDescent="0.35"/>
    <row r="66" spans="2:3" ht="3" customHeight="1" x14ac:dyDescent="0.35">
      <c r="B66" s="23"/>
      <c r="C66" s="23"/>
    </row>
    <row r="67" spans="2:3" ht="12" customHeight="1" x14ac:dyDescent="0.35"/>
    <row r="68" spans="2:3" ht="145" x14ac:dyDescent="0.35">
      <c r="B68" s="20" t="s">
        <v>704</v>
      </c>
      <c r="C68" s="21" t="s">
        <v>705</v>
      </c>
    </row>
    <row r="69" spans="2:3" ht="6" customHeight="1" x14ac:dyDescent="0.35"/>
    <row r="70" spans="2:3" ht="203" x14ac:dyDescent="0.35">
      <c r="C70" s="21" t="s">
        <v>706</v>
      </c>
    </row>
    <row r="71" spans="2:3" ht="6" customHeight="1" x14ac:dyDescent="0.35"/>
    <row r="72" spans="2:3" ht="43.5" x14ac:dyDescent="0.35">
      <c r="C72" s="21" t="s">
        <v>707</v>
      </c>
    </row>
    <row r="73" spans="2:3" ht="10" customHeight="1" x14ac:dyDescent="0.35"/>
    <row r="74" spans="2:3" ht="3" customHeight="1" x14ac:dyDescent="0.35">
      <c r="B74" s="23"/>
      <c r="C74" s="23"/>
    </row>
    <row r="75" spans="2:3" ht="12" customHeight="1" x14ac:dyDescent="0.35"/>
    <row r="76" spans="2:3" ht="101.5" x14ac:dyDescent="0.35">
      <c r="B76" s="20" t="s">
        <v>708</v>
      </c>
      <c r="C76" s="21" t="s">
        <v>709</v>
      </c>
    </row>
    <row r="77" spans="2:3" ht="6" customHeight="1" x14ac:dyDescent="0.35"/>
    <row r="78" spans="2:3" ht="145" x14ac:dyDescent="0.35">
      <c r="C78" s="21" t="s">
        <v>710</v>
      </c>
    </row>
    <row r="79" spans="2:3" ht="6" customHeight="1" x14ac:dyDescent="0.35"/>
    <row r="80" spans="2:3" ht="43.5" x14ac:dyDescent="0.35">
      <c r="C80" s="21" t="s">
        <v>711</v>
      </c>
    </row>
    <row r="84" spans="2:3" ht="32" customHeight="1" x14ac:dyDescent="0.35">
      <c r="B84" s="81" t="s">
        <v>654</v>
      </c>
      <c r="C84" s="81"/>
    </row>
  </sheetData>
  <sheetProtection password="90EA" sheet="1"/>
  <mergeCells count="1">
    <mergeCell ref="B84:C84"/>
  </mergeCells>
  <hyperlinks>
    <hyperlink ref="C5" r:id="rId1" xr:uid="{00000000-0004-0000-0000-000000000000}"/>
    <hyperlink ref="C6" r:id="rId2" xr:uid="{00000000-0004-0000-0000-000001000000}"/>
    <hyperlink ref="C37" r:id="rId3" xr:uid="{00000000-0004-0000-0000-000002000000}"/>
    <hyperlink ref="B84"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82" t="s">
        <v>712</v>
      </c>
      <c r="C2" s="83"/>
      <c r="D2" s="83"/>
      <c r="E2" s="83"/>
      <c r="F2" s="83"/>
      <c r="G2" s="83"/>
      <c r="H2" s="83"/>
      <c r="I2" s="83"/>
    </row>
    <row r="4" spans="2:15" ht="18.5" x14ac:dyDescent="0.45">
      <c r="B4" s="40" t="s">
        <v>713</v>
      </c>
    </row>
    <row r="5" spans="2:15" x14ac:dyDescent="0.35">
      <c r="B5" s="42" t="s">
        <v>21</v>
      </c>
      <c r="C5" s="42" t="s">
        <v>714</v>
      </c>
      <c r="D5" s="42" t="s">
        <v>715</v>
      </c>
      <c r="F5" s="84" t="s">
        <v>716</v>
      </c>
      <c r="G5" s="84"/>
      <c r="H5" s="84"/>
      <c r="I5" s="85" t="s">
        <v>717</v>
      </c>
      <c r="J5" s="85"/>
      <c r="K5" s="85"/>
      <c r="L5" s="85"/>
      <c r="M5" s="85"/>
      <c r="N5" s="85"/>
      <c r="O5" s="85"/>
    </row>
    <row r="6" spans="2:15" x14ac:dyDescent="0.35">
      <c r="B6" s="48" t="s">
        <v>718</v>
      </c>
      <c r="C6" s="49">
        <v>137</v>
      </c>
      <c r="D6" s="50" t="s">
        <v>21</v>
      </c>
      <c r="F6" s="84" t="s">
        <v>719</v>
      </c>
      <c r="G6" s="84"/>
      <c r="H6" s="84"/>
      <c r="I6" s="86" t="s">
        <v>720</v>
      </c>
      <c r="J6" s="86"/>
      <c r="K6" s="86"/>
      <c r="L6" s="86"/>
      <c r="M6" s="86"/>
      <c r="N6" s="86"/>
      <c r="O6" s="86"/>
    </row>
    <row r="7" spans="2:15" x14ac:dyDescent="0.35">
      <c r="B7" s="51" t="s">
        <v>721</v>
      </c>
      <c r="C7" s="52">
        <f>C6-C8-C9</f>
        <v>137</v>
      </c>
      <c r="D7" s="53">
        <f>IF(C6&gt;0,C7/C6,0)</f>
        <v>1</v>
      </c>
      <c r="F7" s="84" t="s">
        <v>722</v>
      </c>
      <c r="G7" s="84"/>
      <c r="H7" s="84"/>
      <c r="I7" s="86" t="s">
        <v>720</v>
      </c>
      <c r="J7" s="86"/>
      <c r="K7" s="86"/>
      <c r="L7" s="86"/>
      <c r="M7" s="86"/>
      <c r="N7" s="86"/>
      <c r="O7" s="86"/>
    </row>
    <row r="8" spans="2:15" x14ac:dyDescent="0.35">
      <c r="B8" s="44" t="s">
        <v>723</v>
      </c>
      <c r="C8" s="45">
        <f>COUNTIF('Recommendations'!H:H,"Risk Accepted")</f>
        <v>0</v>
      </c>
      <c r="D8" s="46">
        <f>IF(C6&gt;0,C8/C6,0)</f>
        <v>0</v>
      </c>
      <c r="F8" s="84" t="s">
        <v>724</v>
      </c>
      <c r="G8" s="84"/>
      <c r="H8" s="84"/>
      <c r="I8" s="86" t="s">
        <v>720</v>
      </c>
      <c r="J8" s="86"/>
      <c r="K8" s="86"/>
      <c r="L8" s="86"/>
      <c r="M8" s="86"/>
      <c r="N8" s="86"/>
      <c r="O8" s="86"/>
    </row>
    <row r="9" spans="2:15" x14ac:dyDescent="0.35">
      <c r="B9" s="44" t="s">
        <v>725</v>
      </c>
      <c r="C9" s="45">
        <f>COUNTIF('Recommendations'!H:H,"N/A")</f>
        <v>0</v>
      </c>
      <c r="D9" s="46">
        <f>IF(C6&gt;0,C9/C6,0)</f>
        <v>0</v>
      </c>
      <c r="F9" s="84" t="s">
        <v>726</v>
      </c>
      <c r="G9" s="84"/>
      <c r="H9" s="84"/>
      <c r="I9" s="86" t="s">
        <v>720</v>
      </c>
      <c r="J9" s="86"/>
      <c r="K9" s="86"/>
      <c r="L9" s="86"/>
      <c r="M9" s="86"/>
      <c r="N9" s="86"/>
      <c r="O9" s="86"/>
    </row>
    <row r="12" spans="2:15" ht="18.5" x14ac:dyDescent="0.45">
      <c r="B12" s="40" t="s">
        <v>727</v>
      </c>
    </row>
    <row r="14" spans="2:15" x14ac:dyDescent="0.35">
      <c r="B14" s="54" t="s">
        <v>728</v>
      </c>
    </row>
    <row r="15" spans="2:15" x14ac:dyDescent="0.35">
      <c r="B15" s="42" t="s">
        <v>21</v>
      </c>
      <c r="C15" s="42" t="s">
        <v>729</v>
      </c>
      <c r="D15" s="42" t="s">
        <v>730</v>
      </c>
      <c r="E15" s="42" t="s">
        <v>731</v>
      </c>
      <c r="F15" s="42" t="s">
        <v>732</v>
      </c>
    </row>
    <row r="16" spans="2:15" x14ac:dyDescent="0.35">
      <c r="B16" s="44" t="s">
        <v>733</v>
      </c>
      <c r="C16" s="45">
        <f>COUNTIF('Recommendations'!M:M,"Resolved")</f>
        <v>0</v>
      </c>
      <c r="D16" s="45">
        <f>COUNTIF('Recommendations'!M:M,"Testing")</f>
        <v>0</v>
      </c>
      <c r="E16" s="45">
        <f>COUNTIF('Recommendations'!M:M,"Outstanding")</f>
        <v>137</v>
      </c>
      <c r="F16" s="45">
        <f>SUM(C16:E16)</f>
        <v>137</v>
      </c>
    </row>
    <row r="18" spans="2:6" x14ac:dyDescent="0.35">
      <c r="B18" s="54" t="s">
        <v>734</v>
      </c>
    </row>
    <row r="19" spans="2:6" x14ac:dyDescent="0.35">
      <c r="B19" s="55" t="s">
        <v>21</v>
      </c>
      <c r="C19" s="55" t="s">
        <v>729</v>
      </c>
      <c r="D19" s="55" t="s">
        <v>730</v>
      </c>
      <c r="E19" s="55" t="s">
        <v>731</v>
      </c>
      <c r="F19" s="55" t="s">
        <v>21</v>
      </c>
    </row>
    <row r="20" spans="2:6" x14ac:dyDescent="0.35">
      <c r="B20" s="44" t="s">
        <v>733</v>
      </c>
      <c r="C20" s="46">
        <f>IF(F16&gt;0, C16/F16, 0)</f>
        <v>0</v>
      </c>
      <c r="D20" s="46">
        <f>IF(F16&gt;0, D16/F16, 0)</f>
        <v>0</v>
      </c>
      <c r="E20" s="46">
        <f>IF(F16&gt;0, E16/F16, 0)</f>
        <v>1</v>
      </c>
      <c r="F20" s="47" t="s">
        <v>21</v>
      </c>
    </row>
    <row r="25" spans="2:6" ht="18.5" x14ac:dyDescent="0.45">
      <c r="B25" s="40" t="s">
        <v>735</v>
      </c>
    </row>
    <row r="27" spans="2:6" x14ac:dyDescent="0.35">
      <c r="B27" s="54" t="s">
        <v>728</v>
      </c>
    </row>
    <row r="28" spans="2:6" x14ac:dyDescent="0.35">
      <c r="B28" s="42" t="s">
        <v>3</v>
      </c>
      <c r="C28" s="42" t="s">
        <v>729</v>
      </c>
      <c r="D28" s="42" t="s">
        <v>730</v>
      </c>
      <c r="E28" s="42" t="s">
        <v>731</v>
      </c>
      <c r="F28" s="42" t="s">
        <v>732</v>
      </c>
    </row>
    <row r="29" spans="2:6" x14ac:dyDescent="0.35">
      <c r="B29" s="44" t="s">
        <v>17</v>
      </c>
      <c r="C29" s="45">
        <f>COUNTIFS('Recommendations'!D:D,"Application Server",'Recommendations'!M:M,"=Resolved")</f>
        <v>0</v>
      </c>
      <c r="D29" s="45">
        <f>COUNTIFS('Recommendations'!D:D,"=Application Server",'Recommendations'!M:M,"=Testing")</f>
        <v>0</v>
      </c>
      <c r="E29" s="45">
        <f>COUNTIFS('Recommendations'!D:D,"=Application Server",'Recommendations'!M:M,"=Outstanding")</f>
        <v>31</v>
      </c>
      <c r="F29" s="45">
        <f>SUM(C29:E29)</f>
        <v>31</v>
      </c>
    </row>
    <row r="30" spans="2:6" x14ac:dyDescent="0.35">
      <c r="B30" s="44" t="s">
        <v>177</v>
      </c>
      <c r="C30" s="45">
        <f>COUNTIFS('Recommendations'!D:D,"GPOS",'Recommendations'!M:M,"=Resolved")</f>
        <v>0</v>
      </c>
      <c r="D30" s="45">
        <f>COUNTIFS('Recommendations'!D:D,"=GPOS",'Recommendations'!M:M,"=Testing")</f>
        <v>0</v>
      </c>
      <c r="E30" s="45">
        <f>COUNTIFS('Recommendations'!D:D,"=GPOS",'Recommendations'!M:M,"=Outstanding")</f>
        <v>106</v>
      </c>
      <c r="F30" s="45">
        <f>SUM(C30:E30)</f>
        <v>106</v>
      </c>
    </row>
    <row r="32" spans="2:6" x14ac:dyDescent="0.35">
      <c r="B32" s="54" t="s">
        <v>734</v>
      </c>
    </row>
    <row r="33" spans="2:6" x14ac:dyDescent="0.35">
      <c r="B33" s="55" t="s">
        <v>3</v>
      </c>
      <c r="C33" s="55" t="s">
        <v>729</v>
      </c>
      <c r="D33" s="55" t="s">
        <v>730</v>
      </c>
      <c r="E33" s="55" t="s">
        <v>731</v>
      </c>
      <c r="F33" s="55" t="s">
        <v>21</v>
      </c>
    </row>
    <row r="34" spans="2:6" x14ac:dyDescent="0.35">
      <c r="B34" s="44" t="s">
        <v>17</v>
      </c>
      <c r="C34" s="46">
        <f>IF(F29&gt;0, C29/F29, 0)</f>
        <v>0</v>
      </c>
      <c r="D34" s="46">
        <f>IF(F29&gt;0, D29/F29, 0)</f>
        <v>0</v>
      </c>
      <c r="E34" s="46">
        <f>IF(F29&gt;0, E29/F29, 0)</f>
        <v>1</v>
      </c>
      <c r="F34" s="47" t="s">
        <v>21</v>
      </c>
    </row>
    <row r="35" spans="2:6" x14ac:dyDescent="0.35">
      <c r="B35" s="44" t="s">
        <v>177</v>
      </c>
      <c r="C35" s="46">
        <f>IF(F30&gt;0, C30/F30, 0)</f>
        <v>0</v>
      </c>
      <c r="D35" s="46">
        <f>IF(F30&gt;0, D30/F30, 0)</f>
        <v>0</v>
      </c>
      <c r="E35" s="46">
        <f>IF(F30&gt;0, E30/F30, 0)</f>
        <v>1</v>
      </c>
      <c r="F35" s="47" t="s">
        <v>21</v>
      </c>
    </row>
    <row r="40" spans="2:6" ht="18.5" x14ac:dyDescent="0.45">
      <c r="B40" s="40" t="s">
        <v>736</v>
      </c>
    </row>
    <row r="42" spans="2:6" x14ac:dyDescent="0.35">
      <c r="B42" s="54" t="s">
        <v>728</v>
      </c>
    </row>
    <row r="43" spans="2:6" x14ac:dyDescent="0.35">
      <c r="B43" s="42" t="s">
        <v>6</v>
      </c>
      <c r="C43" s="42" t="s">
        <v>729</v>
      </c>
      <c r="D43" s="42" t="s">
        <v>730</v>
      </c>
      <c r="E43" s="42" t="s">
        <v>731</v>
      </c>
      <c r="F43" s="42" t="s">
        <v>732</v>
      </c>
    </row>
    <row r="44" spans="2:6" x14ac:dyDescent="0.35">
      <c r="B44" s="44" t="s">
        <v>737</v>
      </c>
      <c r="C44" s="45">
        <f>COUNTIFS('Recommendations'!G:G,"Phase1",'Recommendations'!M:M,"=Resolved")</f>
        <v>0</v>
      </c>
      <c r="D44" s="45">
        <f>COUNTIFS('Recommendations'!G:G,"=Phase1",'Recommendations'!M:M,"=Testing")</f>
        <v>0</v>
      </c>
      <c r="E44" s="45">
        <f>COUNTIFS('Recommendations'!G:G,"=Phase1",'Recommendations'!M:M,"=Outstanding")</f>
        <v>0</v>
      </c>
      <c r="F44" s="45">
        <f t="shared" ref="F44:F49" si="0">SUM(C44:E44)</f>
        <v>0</v>
      </c>
    </row>
    <row r="45" spans="2:6" x14ac:dyDescent="0.35">
      <c r="B45" s="44" t="s">
        <v>738</v>
      </c>
      <c r="C45" s="45">
        <f>COUNTIFS('Recommendations'!G:G,"Phase2",'Recommendations'!M:M,"=Resolved")</f>
        <v>0</v>
      </c>
      <c r="D45" s="45">
        <f>COUNTIFS('Recommendations'!G:G,"=Phase2",'Recommendations'!M:M,"=Testing")</f>
        <v>0</v>
      </c>
      <c r="E45" s="45">
        <f>COUNTIFS('Recommendations'!G:G,"=Phase2",'Recommendations'!M:M,"=Outstanding")</f>
        <v>0</v>
      </c>
      <c r="F45" s="45">
        <f t="shared" si="0"/>
        <v>0</v>
      </c>
    </row>
    <row r="46" spans="2:6" x14ac:dyDescent="0.35">
      <c r="B46" s="44" t="s">
        <v>739</v>
      </c>
      <c r="C46" s="45">
        <f>COUNTIFS('Recommendations'!G:G,"Phase3",'Recommendations'!M:M,"=Resolved")</f>
        <v>0</v>
      </c>
      <c r="D46" s="45">
        <f>COUNTIFS('Recommendations'!G:G,"=Phase3",'Recommendations'!M:M,"=Testing")</f>
        <v>0</v>
      </c>
      <c r="E46" s="45">
        <f>COUNTIFS('Recommendations'!G:G,"=Phase3",'Recommendations'!M:M,"=Outstanding")</f>
        <v>0</v>
      </c>
      <c r="F46" s="45">
        <f t="shared" si="0"/>
        <v>0</v>
      </c>
    </row>
    <row r="47" spans="2:6" x14ac:dyDescent="0.35">
      <c r="B47" s="44" t="s">
        <v>740</v>
      </c>
      <c r="C47" s="45">
        <f>COUNTIFS('Recommendations'!G:G,"Phase4",'Recommendations'!M:M,"=Resolved")</f>
        <v>0</v>
      </c>
      <c r="D47" s="45">
        <f>COUNTIFS('Recommendations'!G:G,"=Phase4",'Recommendations'!M:M,"=Testing")</f>
        <v>0</v>
      </c>
      <c r="E47" s="45">
        <f>COUNTIFS('Recommendations'!G:G,"=Phase4",'Recommendations'!M:M,"=Outstanding")</f>
        <v>0</v>
      </c>
      <c r="F47" s="45">
        <f t="shared" si="0"/>
        <v>0</v>
      </c>
    </row>
    <row r="48" spans="2:6" x14ac:dyDescent="0.35">
      <c r="B48" s="44" t="s">
        <v>741</v>
      </c>
      <c r="C48" s="45">
        <f>COUNTIFS('Recommendations'!G:G,"Phase5",'Recommendations'!M:M,"=Resolved")</f>
        <v>0</v>
      </c>
      <c r="D48" s="45">
        <f>COUNTIFS('Recommendations'!G:G,"=Phase5",'Recommendations'!M:M,"=Testing")</f>
        <v>0</v>
      </c>
      <c r="E48" s="45">
        <f>COUNTIFS('Recommendations'!G:G,"=Phase5",'Recommendations'!M:M,"=Outstanding")</f>
        <v>0</v>
      </c>
      <c r="F48" s="45">
        <f t="shared" si="0"/>
        <v>0</v>
      </c>
    </row>
    <row r="49" spans="2:6" x14ac:dyDescent="0.35">
      <c r="B49" s="44" t="s">
        <v>20</v>
      </c>
      <c r="C49" s="45">
        <f>COUNTIFS('Recommendations'!G:G,"Pending",'Recommendations'!M:M,"=Resolved")</f>
        <v>0</v>
      </c>
      <c r="D49" s="45">
        <f>COUNTIFS('Recommendations'!G:G,"=Pending",'Recommendations'!M:M,"=Testing")</f>
        <v>0</v>
      </c>
      <c r="E49" s="45">
        <f>COUNTIFS('Recommendations'!G:G,"=Pending",'Recommendations'!M:M,"=Outstanding")</f>
        <v>137</v>
      </c>
      <c r="F49" s="45">
        <f t="shared" si="0"/>
        <v>137</v>
      </c>
    </row>
    <row r="51" spans="2:6" x14ac:dyDescent="0.35">
      <c r="B51" s="54" t="s">
        <v>734</v>
      </c>
    </row>
    <row r="52" spans="2:6" x14ac:dyDescent="0.35">
      <c r="B52" s="55" t="s">
        <v>6</v>
      </c>
      <c r="C52" s="55" t="s">
        <v>729</v>
      </c>
      <c r="D52" s="55" t="s">
        <v>730</v>
      </c>
      <c r="E52" s="55" t="s">
        <v>731</v>
      </c>
      <c r="F52" s="55" t="s">
        <v>21</v>
      </c>
    </row>
    <row r="53" spans="2:6" x14ac:dyDescent="0.35">
      <c r="B53" s="44" t="s">
        <v>737</v>
      </c>
      <c r="C53" s="46">
        <f t="shared" ref="C53:C58" si="1">IF(F44&gt;0, C44/F44, 0)</f>
        <v>0</v>
      </c>
      <c r="D53" s="46">
        <f t="shared" ref="D53:D58" si="2">IF(F44&gt;0, D44/F44, 0)</f>
        <v>0</v>
      </c>
      <c r="E53" s="46">
        <f t="shared" ref="E53:E58" si="3">IF(F44&gt;0, E44/F44, 0)</f>
        <v>0</v>
      </c>
      <c r="F53" s="47" t="s">
        <v>21</v>
      </c>
    </row>
    <row r="54" spans="2:6" x14ac:dyDescent="0.35">
      <c r="B54" s="44" t="s">
        <v>738</v>
      </c>
      <c r="C54" s="46">
        <f t="shared" si="1"/>
        <v>0</v>
      </c>
      <c r="D54" s="46">
        <f t="shared" si="2"/>
        <v>0</v>
      </c>
      <c r="E54" s="46">
        <f t="shared" si="3"/>
        <v>0</v>
      </c>
      <c r="F54" s="47" t="s">
        <v>21</v>
      </c>
    </row>
    <row r="55" spans="2:6" x14ac:dyDescent="0.35">
      <c r="B55" s="44" t="s">
        <v>739</v>
      </c>
      <c r="C55" s="46">
        <f t="shared" si="1"/>
        <v>0</v>
      </c>
      <c r="D55" s="46">
        <f t="shared" si="2"/>
        <v>0</v>
      </c>
      <c r="E55" s="46">
        <f t="shared" si="3"/>
        <v>0</v>
      </c>
      <c r="F55" s="47" t="s">
        <v>21</v>
      </c>
    </row>
    <row r="56" spans="2:6" x14ac:dyDescent="0.35">
      <c r="B56" s="44" t="s">
        <v>740</v>
      </c>
      <c r="C56" s="46">
        <f t="shared" si="1"/>
        <v>0</v>
      </c>
      <c r="D56" s="46">
        <f t="shared" si="2"/>
        <v>0</v>
      </c>
      <c r="E56" s="46">
        <f t="shared" si="3"/>
        <v>0</v>
      </c>
      <c r="F56" s="47" t="s">
        <v>21</v>
      </c>
    </row>
    <row r="57" spans="2:6" x14ac:dyDescent="0.35">
      <c r="B57" s="44" t="s">
        <v>741</v>
      </c>
      <c r="C57" s="46">
        <f t="shared" si="1"/>
        <v>0</v>
      </c>
      <c r="D57" s="46">
        <f t="shared" si="2"/>
        <v>0</v>
      </c>
      <c r="E57" s="46">
        <f t="shared" si="3"/>
        <v>0</v>
      </c>
      <c r="F57" s="47" t="s">
        <v>21</v>
      </c>
    </row>
    <row r="58" spans="2:6" x14ac:dyDescent="0.35">
      <c r="B58" s="44" t="s">
        <v>20</v>
      </c>
      <c r="C58" s="46">
        <f t="shared" si="1"/>
        <v>0</v>
      </c>
      <c r="D58" s="46">
        <f t="shared" si="2"/>
        <v>0</v>
      </c>
      <c r="E58" s="46">
        <f t="shared" si="3"/>
        <v>1</v>
      </c>
      <c r="F58" s="47" t="s">
        <v>21</v>
      </c>
    </row>
    <row r="63" spans="2:6" ht="18.5" x14ac:dyDescent="0.45">
      <c r="B63" s="40" t="s">
        <v>742</v>
      </c>
    </row>
    <row r="65" spans="2:6" x14ac:dyDescent="0.35">
      <c r="B65" s="54" t="s">
        <v>728</v>
      </c>
    </row>
    <row r="66" spans="2:6" x14ac:dyDescent="0.35">
      <c r="B66" s="42" t="s">
        <v>2</v>
      </c>
      <c r="C66" s="42" t="s">
        <v>729</v>
      </c>
      <c r="D66" s="42" t="s">
        <v>730</v>
      </c>
      <c r="E66" s="42" t="s">
        <v>731</v>
      </c>
      <c r="F66" s="42" t="s">
        <v>732</v>
      </c>
    </row>
    <row r="67" spans="2:6" x14ac:dyDescent="0.35">
      <c r="B67" s="44" t="s">
        <v>87</v>
      </c>
      <c r="C67" s="45">
        <f>COUNTIFS('Recommendations'!C:C,"CAT I (High)",'Recommendations'!M:M,"=Resolved")</f>
        <v>0</v>
      </c>
      <c r="D67" s="45">
        <f>COUNTIFS('Recommendations'!C:C,"=CAT I (High)",'Recommendations'!M:M,"=Testing")</f>
        <v>0</v>
      </c>
      <c r="E67" s="45">
        <f>COUNTIFS('Recommendations'!C:C,"=CAT I (High)",'Recommendations'!M:M,"=Outstanding")</f>
        <v>17</v>
      </c>
      <c r="F67" s="45">
        <f>SUM(C67:E67)</f>
        <v>17</v>
      </c>
    </row>
    <row r="68" spans="2:6" x14ac:dyDescent="0.35">
      <c r="B68" s="44" t="s">
        <v>16</v>
      </c>
      <c r="C68" s="45">
        <f>COUNTIFS('Recommendations'!C:C,"CAT II (Medium)",'Recommendations'!M:M,"=Resolved")</f>
        <v>0</v>
      </c>
      <c r="D68" s="45">
        <f>COUNTIFS('Recommendations'!C:C,"=CAT II (Medium)",'Recommendations'!M:M,"=Testing")</f>
        <v>0</v>
      </c>
      <c r="E68" s="45">
        <f>COUNTIFS('Recommendations'!C:C,"=CAT II (Medium)",'Recommendations'!M:M,"=Outstanding")</f>
        <v>114</v>
      </c>
      <c r="F68" s="45">
        <f>SUM(C68:E68)</f>
        <v>114</v>
      </c>
    </row>
    <row r="69" spans="2:6" x14ac:dyDescent="0.35">
      <c r="B69" s="44" t="s">
        <v>183</v>
      </c>
      <c r="C69" s="45">
        <f>COUNTIFS('Recommendations'!C:C,"CAT III (Low)",'Recommendations'!M:M,"=Resolved")</f>
        <v>0</v>
      </c>
      <c r="D69" s="45">
        <f>COUNTIFS('Recommendations'!C:C,"=CAT III (Low)",'Recommendations'!M:M,"=Testing")</f>
        <v>0</v>
      </c>
      <c r="E69" s="45">
        <f>COUNTIFS('Recommendations'!C:C,"=CAT III (Low)",'Recommendations'!M:M,"=Outstanding")</f>
        <v>6</v>
      </c>
      <c r="F69" s="45">
        <f>SUM(C69:E69)</f>
        <v>6</v>
      </c>
    </row>
    <row r="71" spans="2:6" x14ac:dyDescent="0.35">
      <c r="B71" s="54" t="s">
        <v>734</v>
      </c>
    </row>
    <row r="72" spans="2:6" x14ac:dyDescent="0.35">
      <c r="B72" s="55" t="s">
        <v>2</v>
      </c>
      <c r="C72" s="55" t="s">
        <v>729</v>
      </c>
      <c r="D72" s="55" t="s">
        <v>730</v>
      </c>
      <c r="E72" s="55" t="s">
        <v>731</v>
      </c>
      <c r="F72" s="55" t="s">
        <v>21</v>
      </c>
    </row>
    <row r="73" spans="2:6" x14ac:dyDescent="0.35">
      <c r="B73" s="44" t="s">
        <v>87</v>
      </c>
      <c r="C73" s="46">
        <f>IF(F67&gt;0, C67/F67, 0)</f>
        <v>0</v>
      </c>
      <c r="D73" s="46">
        <f>IF(F67&gt;0, D67/F67, 0)</f>
        <v>0</v>
      </c>
      <c r="E73" s="46">
        <f>IF(F67&gt;0, E67/F67, 0)</f>
        <v>1</v>
      </c>
      <c r="F73" s="47" t="s">
        <v>21</v>
      </c>
    </row>
    <row r="74" spans="2:6" x14ac:dyDescent="0.35">
      <c r="B74" s="44" t="s">
        <v>16</v>
      </c>
      <c r="C74" s="46">
        <f>IF(F68&gt;0, C68/F68, 0)</f>
        <v>0</v>
      </c>
      <c r="D74" s="46">
        <f>IF(F68&gt;0, D68/F68, 0)</f>
        <v>0</v>
      </c>
      <c r="E74" s="46">
        <f>IF(F68&gt;0, E68/F68, 0)</f>
        <v>1</v>
      </c>
      <c r="F74" s="47" t="s">
        <v>21</v>
      </c>
    </row>
    <row r="75" spans="2:6" x14ac:dyDescent="0.35">
      <c r="B75" s="44" t="s">
        <v>183</v>
      </c>
      <c r="C75" s="46">
        <f>IF(F69&gt;0, C69/F69, 0)</f>
        <v>0</v>
      </c>
      <c r="D75" s="46">
        <f>IF(F69&gt;0, D69/F69, 0)</f>
        <v>0</v>
      </c>
      <c r="E75" s="46">
        <f>IF(F69&gt;0, E69/F69, 0)</f>
        <v>1</v>
      </c>
      <c r="F75" s="47" t="s">
        <v>21</v>
      </c>
    </row>
    <row r="80" spans="2:6" ht="18.5" x14ac:dyDescent="0.45">
      <c r="B80" s="40" t="s">
        <v>743</v>
      </c>
    </row>
    <row r="82" spans="2:6" x14ac:dyDescent="0.35">
      <c r="B82" s="54" t="s">
        <v>728</v>
      </c>
    </row>
    <row r="83" spans="2:6" x14ac:dyDescent="0.35">
      <c r="B83" s="42" t="s">
        <v>4</v>
      </c>
      <c r="C83" s="42" t="s">
        <v>729</v>
      </c>
      <c r="D83" s="42" t="s">
        <v>730</v>
      </c>
      <c r="E83" s="42" t="s">
        <v>731</v>
      </c>
      <c r="F83" s="42" t="s">
        <v>732</v>
      </c>
    </row>
    <row r="84" spans="2:6" x14ac:dyDescent="0.35">
      <c r="B84" s="44" t="s">
        <v>744</v>
      </c>
      <c r="C84" s="45">
        <f>COUNTIFS('Recommendations'!E:E,"Must",'Recommendations'!M:M,"=Resolved")</f>
        <v>0</v>
      </c>
      <c r="D84" s="45">
        <f>COUNTIFS('Recommendations'!E:E,"=Must",'Recommendations'!M:M,"=Testing")</f>
        <v>0</v>
      </c>
      <c r="E84" s="45">
        <f>COUNTIFS('Recommendations'!E:E,"=Must",'Recommendations'!M:M,"=Outstanding")</f>
        <v>0</v>
      </c>
      <c r="F84" s="45">
        <f>SUM(C84:E84)</f>
        <v>0</v>
      </c>
    </row>
    <row r="85" spans="2:6" x14ac:dyDescent="0.35">
      <c r="B85" s="44" t="s">
        <v>745</v>
      </c>
      <c r="C85" s="45">
        <f>COUNTIFS('Recommendations'!E:E,"Should",'Recommendations'!M:M,"=Resolved")</f>
        <v>0</v>
      </c>
      <c r="D85" s="45">
        <f>COUNTIFS('Recommendations'!E:E,"=Should",'Recommendations'!M:M,"=Testing")</f>
        <v>0</v>
      </c>
      <c r="E85" s="45">
        <f>COUNTIFS('Recommendations'!E:E,"=Should",'Recommendations'!M:M,"=Outstanding")</f>
        <v>0</v>
      </c>
      <c r="F85" s="45">
        <f>SUM(C85:E85)</f>
        <v>0</v>
      </c>
    </row>
    <row r="86" spans="2:6" x14ac:dyDescent="0.35">
      <c r="B86" s="44" t="s">
        <v>746</v>
      </c>
      <c r="C86" s="45">
        <f>COUNTIFS('Recommendations'!E:E,"Could",'Recommendations'!M:M,"=Resolved")</f>
        <v>0</v>
      </c>
      <c r="D86" s="45">
        <f>COUNTIFS('Recommendations'!E:E,"=Could",'Recommendations'!M:M,"=Testing")</f>
        <v>0</v>
      </c>
      <c r="E86" s="45">
        <f>COUNTIFS('Recommendations'!E:E,"=Could",'Recommendations'!M:M,"=Outstanding")</f>
        <v>0</v>
      </c>
      <c r="F86" s="45">
        <f>SUM(C86:E86)</f>
        <v>0</v>
      </c>
    </row>
    <row r="87" spans="2:6" x14ac:dyDescent="0.35">
      <c r="B87" s="44" t="s">
        <v>747</v>
      </c>
      <c r="C87" s="45">
        <f>COUNTIFS('Recommendations'!E:E,"Won't",'Recommendations'!M:M,"=Resolved")</f>
        <v>0</v>
      </c>
      <c r="D87" s="45">
        <f>COUNTIFS('Recommendations'!E:E,"=Won't",'Recommendations'!M:M,"=Testing")</f>
        <v>0</v>
      </c>
      <c r="E87" s="45">
        <f>COUNTIFS('Recommendations'!E:E,"=Won't",'Recommendations'!M:M,"=Outstanding")</f>
        <v>0</v>
      </c>
      <c r="F87" s="45">
        <f>SUM(C87:E87)</f>
        <v>0</v>
      </c>
    </row>
    <row r="88" spans="2:6" x14ac:dyDescent="0.35">
      <c r="B88" s="44" t="s">
        <v>18</v>
      </c>
      <c r="C88" s="45">
        <f>COUNTIFS('Recommendations'!E:E,"Unassigned",'Recommendations'!M:M,"=Resolved")</f>
        <v>0</v>
      </c>
      <c r="D88" s="45">
        <f>COUNTIFS('Recommendations'!E:E,"=Unassigned",'Recommendations'!M:M,"=Testing")</f>
        <v>0</v>
      </c>
      <c r="E88" s="45">
        <f>COUNTIFS('Recommendations'!E:E,"=Unassigned",'Recommendations'!M:M,"=Outstanding")</f>
        <v>137</v>
      </c>
      <c r="F88" s="45">
        <f>SUM(C88:E88)</f>
        <v>137</v>
      </c>
    </row>
    <row r="90" spans="2:6" x14ac:dyDescent="0.35">
      <c r="B90" s="54" t="s">
        <v>734</v>
      </c>
    </row>
    <row r="91" spans="2:6" x14ac:dyDescent="0.35">
      <c r="B91" s="55" t="s">
        <v>4</v>
      </c>
      <c r="C91" s="55" t="s">
        <v>729</v>
      </c>
      <c r="D91" s="55" t="s">
        <v>730</v>
      </c>
      <c r="E91" s="55" t="s">
        <v>731</v>
      </c>
      <c r="F91" s="55" t="s">
        <v>21</v>
      </c>
    </row>
    <row r="92" spans="2:6" x14ac:dyDescent="0.35">
      <c r="B92" s="44" t="s">
        <v>744</v>
      </c>
      <c r="C92" s="46">
        <f>IF(F84&gt;0, C84/F84, 0)</f>
        <v>0</v>
      </c>
      <c r="D92" s="46">
        <f>IF(F84&gt;0, D84/F84, 0)</f>
        <v>0</v>
      </c>
      <c r="E92" s="46">
        <f>IF(F84&gt;0, E84/F84, 0)</f>
        <v>0</v>
      </c>
      <c r="F92" s="47" t="s">
        <v>21</v>
      </c>
    </row>
    <row r="93" spans="2:6" x14ac:dyDescent="0.35">
      <c r="B93" s="44" t="s">
        <v>745</v>
      </c>
      <c r="C93" s="46">
        <f>IF(F85&gt;0, C85/F85, 0)</f>
        <v>0</v>
      </c>
      <c r="D93" s="46">
        <f>IF(F85&gt;0, D85/F85, 0)</f>
        <v>0</v>
      </c>
      <c r="E93" s="46">
        <f>IF(F85&gt;0, E85/F85, 0)</f>
        <v>0</v>
      </c>
      <c r="F93" s="47" t="s">
        <v>21</v>
      </c>
    </row>
    <row r="94" spans="2:6" x14ac:dyDescent="0.35">
      <c r="B94" s="44" t="s">
        <v>746</v>
      </c>
      <c r="C94" s="46">
        <f>IF(F86&gt;0, C86/F86, 0)</f>
        <v>0</v>
      </c>
      <c r="D94" s="46">
        <f>IF(F86&gt;0, D86/F86, 0)</f>
        <v>0</v>
      </c>
      <c r="E94" s="46">
        <f>IF(F86&gt;0, E86/F86, 0)</f>
        <v>0</v>
      </c>
      <c r="F94" s="47" t="s">
        <v>21</v>
      </c>
    </row>
    <row r="95" spans="2:6" x14ac:dyDescent="0.35">
      <c r="B95" s="44" t="s">
        <v>747</v>
      </c>
      <c r="C95" s="46">
        <f>IF(F87&gt;0, C87/F87, 0)</f>
        <v>0</v>
      </c>
      <c r="D95" s="46">
        <f>IF(F87&gt;0, D87/F87, 0)</f>
        <v>0</v>
      </c>
      <c r="E95" s="46">
        <f>IF(F87&gt;0, E87/F87, 0)</f>
        <v>0</v>
      </c>
      <c r="F95" s="47" t="s">
        <v>21</v>
      </c>
    </row>
    <row r="96" spans="2:6" x14ac:dyDescent="0.35">
      <c r="B96" s="44" t="s">
        <v>18</v>
      </c>
      <c r="C96" s="46">
        <f>IF(F88&gt;0, C88/F88, 0)</f>
        <v>0</v>
      </c>
      <c r="D96" s="46">
        <f>IF(F88&gt;0, D88/F88, 0)</f>
        <v>0</v>
      </c>
      <c r="E96" s="46">
        <f>IF(F88&gt;0, E88/F88, 0)</f>
        <v>1</v>
      </c>
      <c r="F96" s="47" t="s">
        <v>21</v>
      </c>
    </row>
    <row r="101" spans="2:6" ht="18.5" x14ac:dyDescent="0.45">
      <c r="B101" s="40" t="s">
        <v>748</v>
      </c>
    </row>
    <row r="103" spans="2:6" x14ac:dyDescent="0.35">
      <c r="B103" s="54" t="s">
        <v>728</v>
      </c>
    </row>
    <row r="104" spans="2:6" x14ac:dyDescent="0.35">
      <c r="B104" s="42" t="s">
        <v>749</v>
      </c>
      <c r="C104" s="42" t="s">
        <v>729</v>
      </c>
      <c r="D104" s="42" t="s">
        <v>730</v>
      </c>
      <c r="E104" s="42" t="s">
        <v>731</v>
      </c>
      <c r="F104" s="42" t="s">
        <v>732</v>
      </c>
    </row>
    <row r="105" spans="2:6" x14ac:dyDescent="0.35">
      <c r="B105" s="44" t="s">
        <v>750</v>
      </c>
      <c r="C105" s="45">
        <f>COUNTIFS('Recommendations'!F:F,"Low",'Recommendations'!M:M,"=Resolved")</f>
        <v>0</v>
      </c>
      <c r="D105" s="45">
        <f>COUNTIFS('Recommendations'!F:F,"=Low",'Recommendations'!M:M,"=Testing")</f>
        <v>0</v>
      </c>
      <c r="E105" s="45">
        <f>COUNTIFS('Recommendations'!F:F,"=Low",'Recommendations'!M:M,"=Outstanding")</f>
        <v>0</v>
      </c>
      <c r="F105" s="45">
        <f>SUM(C105:E105)</f>
        <v>0</v>
      </c>
    </row>
    <row r="106" spans="2:6" x14ac:dyDescent="0.35">
      <c r="B106" s="44" t="s">
        <v>751</v>
      </c>
      <c r="C106" s="45">
        <f>COUNTIFS('Recommendations'!F:F,"Medium",'Recommendations'!M:M,"=Resolved")</f>
        <v>0</v>
      </c>
      <c r="D106" s="45">
        <f>COUNTIFS('Recommendations'!F:F,"=Medium",'Recommendations'!M:M,"=Testing")</f>
        <v>0</v>
      </c>
      <c r="E106" s="45">
        <f>COUNTIFS('Recommendations'!F:F,"=Medium",'Recommendations'!M:M,"=Outstanding")</f>
        <v>0</v>
      </c>
      <c r="F106" s="45">
        <f>SUM(C106:E106)</f>
        <v>0</v>
      </c>
    </row>
    <row r="107" spans="2:6" x14ac:dyDescent="0.35">
      <c r="B107" s="44" t="s">
        <v>752</v>
      </c>
      <c r="C107" s="45">
        <f>COUNTIFS('Recommendations'!F:F,"High",'Recommendations'!M:M,"=Resolved")</f>
        <v>0</v>
      </c>
      <c r="D107" s="45">
        <f>COUNTIFS('Recommendations'!F:F,"=High",'Recommendations'!M:M,"=Testing")</f>
        <v>0</v>
      </c>
      <c r="E107" s="45">
        <f>COUNTIFS('Recommendations'!F:F,"=High",'Recommendations'!M:M,"=Outstanding")</f>
        <v>0</v>
      </c>
      <c r="F107" s="45">
        <f>SUM(C107:E107)</f>
        <v>0</v>
      </c>
    </row>
    <row r="108" spans="2:6" x14ac:dyDescent="0.35">
      <c r="B108" s="44" t="s">
        <v>19</v>
      </c>
      <c r="C108" s="45">
        <f>COUNTIFS('Recommendations'!F:F,"Unassessed",'Recommendations'!M:M,"=Resolved")</f>
        <v>0</v>
      </c>
      <c r="D108" s="45">
        <f>COUNTIFS('Recommendations'!F:F,"=Unassessed",'Recommendations'!M:M,"=Testing")</f>
        <v>0</v>
      </c>
      <c r="E108" s="45">
        <f>COUNTIFS('Recommendations'!F:F,"=Unassessed",'Recommendations'!M:M,"=Outstanding")</f>
        <v>137</v>
      </c>
      <c r="F108" s="45">
        <f>SUM(C108:E108)</f>
        <v>137</v>
      </c>
    </row>
    <row r="110" spans="2:6" x14ac:dyDescent="0.35">
      <c r="B110" s="54" t="s">
        <v>734</v>
      </c>
    </row>
    <row r="111" spans="2:6" x14ac:dyDescent="0.35">
      <c r="B111" s="55" t="s">
        <v>749</v>
      </c>
      <c r="C111" s="55" t="s">
        <v>729</v>
      </c>
      <c r="D111" s="55" t="s">
        <v>730</v>
      </c>
      <c r="E111" s="55" t="s">
        <v>731</v>
      </c>
      <c r="F111" s="55" t="s">
        <v>21</v>
      </c>
    </row>
    <row r="112" spans="2:6" x14ac:dyDescent="0.35">
      <c r="B112" s="44" t="s">
        <v>750</v>
      </c>
      <c r="C112" s="46">
        <f>IF(F105&gt;0, C105/F105, 0)</f>
        <v>0</v>
      </c>
      <c r="D112" s="46">
        <f>IF(F105&gt;0, D105/F105, 0)</f>
        <v>0</v>
      </c>
      <c r="E112" s="46">
        <f>IF(F105&gt;0, E105/F105, 0)</f>
        <v>0</v>
      </c>
      <c r="F112" s="47" t="s">
        <v>21</v>
      </c>
    </row>
    <row r="113" spans="2:15" x14ac:dyDescent="0.35">
      <c r="B113" s="44" t="s">
        <v>751</v>
      </c>
      <c r="C113" s="46">
        <f>IF(F106&gt;0, C106/F106, 0)</f>
        <v>0</v>
      </c>
      <c r="D113" s="46">
        <f>IF(F106&gt;0, D106/F106, 0)</f>
        <v>0</v>
      </c>
      <c r="E113" s="46">
        <f>IF(F106&gt;0, E106/F106, 0)</f>
        <v>0</v>
      </c>
      <c r="F113" s="47" t="s">
        <v>21</v>
      </c>
    </row>
    <row r="114" spans="2:15" x14ac:dyDescent="0.35">
      <c r="B114" s="44" t="s">
        <v>752</v>
      </c>
      <c r="C114" s="46">
        <f>IF(F107&gt;0, C107/F107, 0)</f>
        <v>0</v>
      </c>
      <c r="D114" s="46">
        <f>IF(F107&gt;0, D107/F107, 0)</f>
        <v>0</v>
      </c>
      <c r="E114" s="46">
        <f>IF(F107&gt;0, E107/F107, 0)</f>
        <v>0</v>
      </c>
      <c r="F114" s="47" t="s">
        <v>21</v>
      </c>
    </row>
    <row r="115" spans="2:15" x14ac:dyDescent="0.35">
      <c r="B115" s="44" t="s">
        <v>19</v>
      </c>
      <c r="C115" s="46">
        <f>IF(F108&gt;0, C108/F108, 0)</f>
        <v>0</v>
      </c>
      <c r="D115" s="46">
        <f>IF(F108&gt;0, D108/F108, 0)</f>
        <v>0</v>
      </c>
      <c r="E115" s="46">
        <f>IF(F108&gt;0, E108/F108, 0)</f>
        <v>1</v>
      </c>
      <c r="F115" s="47" t="s">
        <v>21</v>
      </c>
    </row>
    <row r="120" spans="2:15" ht="18.5" x14ac:dyDescent="0.45">
      <c r="B120" s="40" t="s">
        <v>753</v>
      </c>
      <c r="J120" s="40" t="s">
        <v>754</v>
      </c>
    </row>
    <row r="121" spans="2:15" x14ac:dyDescent="0.35">
      <c r="B121" s="42" t="s">
        <v>6</v>
      </c>
      <c r="C121" s="87" t="s">
        <v>755</v>
      </c>
      <c r="D121" s="87"/>
      <c r="E121" s="42" t="s">
        <v>721</v>
      </c>
      <c r="F121" s="42" t="s">
        <v>729</v>
      </c>
      <c r="G121" s="87" t="s">
        <v>756</v>
      </c>
      <c r="H121" s="87"/>
      <c r="J121" s="42" t="s">
        <v>6</v>
      </c>
      <c r="K121" s="42" t="s">
        <v>744</v>
      </c>
      <c r="L121" s="42" t="s">
        <v>745</v>
      </c>
      <c r="M121" s="42" t="s">
        <v>746</v>
      </c>
      <c r="N121" s="42" t="s">
        <v>747</v>
      </c>
      <c r="O121" s="42" t="s">
        <v>18</v>
      </c>
    </row>
    <row r="122" spans="2:15" x14ac:dyDescent="0.35">
      <c r="B122" s="48" t="s">
        <v>737</v>
      </c>
      <c r="C122" s="88" t="s">
        <v>21</v>
      </c>
      <c r="D122" s="88"/>
      <c r="E122" s="45">
        <f>COUNTIF('Recommendations'!G:G,"Phase1")-COUNTIFS('Recommendations'!G:G,"Phase1",'Recommendations'!H:H,"Risk Accepted")-COUNTIFS('Recommendations'!G:G,"Phase1",'Recommendations'!H:H,"N/A")</f>
        <v>0</v>
      </c>
      <c r="F122" s="45">
        <f>COUNTIFS('Recommendations'!G:G,"Phase1",'Recommendations'!M:M,"Resolved")</f>
        <v>0</v>
      </c>
      <c r="G122" s="89">
        <f t="shared" ref="G122:G127" si="4">IF(E122&gt;0,F122/E122,0)</f>
        <v>0</v>
      </c>
      <c r="H122" s="89"/>
      <c r="J122" s="48" t="s">
        <v>737</v>
      </c>
      <c r="K122" s="45">
        <f>COUNTIFS('Recommendations'!G:G,"Phase1",'Recommendations'!E:E,"Must")</f>
        <v>0</v>
      </c>
      <c r="L122" s="45">
        <f>COUNTIFS('Recommendations'!G:G,"Phase1",'Recommendations'!E:E,"Should")</f>
        <v>0</v>
      </c>
      <c r="M122" s="45">
        <f>COUNTIFS('Recommendations'!G:G,"Phase1",'Recommendations'!E:E,"Could")</f>
        <v>0</v>
      </c>
      <c r="N122" s="45">
        <f>COUNTIFS('Recommendations'!G:G,"Phase1",'Recommendations'!E:E,"Won't")</f>
        <v>0</v>
      </c>
      <c r="O122" s="45">
        <f>COUNTIFS('Recommendations'!G:G,"Phase1",'Recommendations'!E:E,"Unassigned")</f>
        <v>0</v>
      </c>
    </row>
    <row r="123" spans="2:15" x14ac:dyDescent="0.35">
      <c r="B123" s="48" t="s">
        <v>738</v>
      </c>
      <c r="C123" s="88" t="s">
        <v>21</v>
      </c>
      <c r="D123" s="88"/>
      <c r="E123" s="45">
        <f>COUNTIF('Recommendations'!G:G,"Phase2")-COUNTIFS('Recommendations'!G:G,"Phase2",'Recommendations'!H:H,"Risk Accepted")-COUNTIFS('Recommendations'!G:G,"Phase2",'Recommendations'!H:H,"N/A")</f>
        <v>0</v>
      </c>
      <c r="F123" s="45">
        <f>COUNTIFS('Recommendations'!G:G,"Phase2",'Recommendations'!M:M,"Resolved")</f>
        <v>0</v>
      </c>
      <c r="G123" s="89">
        <f t="shared" si="4"/>
        <v>0</v>
      </c>
      <c r="H123" s="89"/>
      <c r="J123" s="48" t="s">
        <v>738</v>
      </c>
      <c r="K123" s="45">
        <f>COUNTIFS('Recommendations'!G:G,"Phase2",'Recommendations'!E:E,"Must")</f>
        <v>0</v>
      </c>
      <c r="L123" s="45">
        <f>COUNTIFS('Recommendations'!G:G,"Phase2",'Recommendations'!E:E,"Should")</f>
        <v>0</v>
      </c>
      <c r="M123" s="45">
        <f>COUNTIFS('Recommendations'!G:G,"Phase2",'Recommendations'!E:E,"Could")</f>
        <v>0</v>
      </c>
      <c r="N123" s="45">
        <f>COUNTIFS('Recommendations'!G:G,"Phase2",'Recommendations'!E:E,"Won't")</f>
        <v>0</v>
      </c>
      <c r="O123" s="45">
        <f>COUNTIFS('Recommendations'!G:G,"Phase2",'Recommendations'!E:E,"Unassigned")</f>
        <v>0</v>
      </c>
    </row>
    <row r="124" spans="2:15" x14ac:dyDescent="0.35">
      <c r="B124" s="48" t="s">
        <v>739</v>
      </c>
      <c r="C124" s="88" t="s">
        <v>21</v>
      </c>
      <c r="D124" s="88"/>
      <c r="E124" s="45">
        <f>COUNTIF('Recommendations'!G:G,"Phase3")-COUNTIFS('Recommendations'!G:G,"Phase3",'Recommendations'!H:H,"Risk Accepted")-COUNTIFS('Recommendations'!G:G,"Phase3",'Recommendations'!H:H,"N/A")</f>
        <v>0</v>
      </c>
      <c r="F124" s="45">
        <f>COUNTIFS('Recommendations'!G:G,"Phase3",'Recommendations'!M:M,"Resolved")</f>
        <v>0</v>
      </c>
      <c r="G124" s="89">
        <f t="shared" si="4"/>
        <v>0</v>
      </c>
      <c r="H124" s="89"/>
      <c r="J124" s="48" t="s">
        <v>739</v>
      </c>
      <c r="K124" s="45">
        <f>COUNTIFS('Recommendations'!G:G,"Phase3",'Recommendations'!E:E,"Must")</f>
        <v>0</v>
      </c>
      <c r="L124" s="45">
        <f>COUNTIFS('Recommendations'!G:G,"Phase3",'Recommendations'!E:E,"Should")</f>
        <v>0</v>
      </c>
      <c r="M124" s="45">
        <f>COUNTIFS('Recommendations'!G:G,"Phase3",'Recommendations'!E:E,"Could")</f>
        <v>0</v>
      </c>
      <c r="N124" s="45">
        <f>COUNTIFS('Recommendations'!G:G,"Phase3",'Recommendations'!E:E,"Won't")</f>
        <v>0</v>
      </c>
      <c r="O124" s="45">
        <f>COUNTIFS('Recommendations'!G:G,"Phase3",'Recommendations'!E:E,"Unassigned")</f>
        <v>0</v>
      </c>
    </row>
    <row r="125" spans="2:15" x14ac:dyDescent="0.35">
      <c r="B125" s="48" t="s">
        <v>740</v>
      </c>
      <c r="C125" s="88" t="s">
        <v>21</v>
      </c>
      <c r="D125" s="88"/>
      <c r="E125" s="45">
        <f>COUNTIF('Recommendations'!G:G,"Phase4")-COUNTIFS('Recommendations'!G:G,"Phase4",'Recommendations'!H:H,"Risk Accepted")-COUNTIFS('Recommendations'!G:G,"Phase4",'Recommendations'!H:H,"N/A")</f>
        <v>0</v>
      </c>
      <c r="F125" s="45">
        <f>COUNTIFS('Recommendations'!G:G,"Phase4",'Recommendations'!M:M,"Resolved")</f>
        <v>0</v>
      </c>
      <c r="G125" s="89">
        <f t="shared" si="4"/>
        <v>0</v>
      </c>
      <c r="H125" s="89"/>
      <c r="J125" s="48" t="s">
        <v>740</v>
      </c>
      <c r="K125" s="45">
        <f>COUNTIFS('Recommendations'!G:G,"Phase4",'Recommendations'!E:E,"Must")</f>
        <v>0</v>
      </c>
      <c r="L125" s="45">
        <f>COUNTIFS('Recommendations'!G:G,"Phase4",'Recommendations'!E:E,"Should")</f>
        <v>0</v>
      </c>
      <c r="M125" s="45">
        <f>COUNTIFS('Recommendations'!G:G,"Phase4",'Recommendations'!E:E,"Could")</f>
        <v>0</v>
      </c>
      <c r="N125" s="45">
        <f>COUNTIFS('Recommendations'!G:G,"Phase4",'Recommendations'!E:E,"Won't")</f>
        <v>0</v>
      </c>
      <c r="O125" s="45">
        <f>COUNTIFS('Recommendations'!G:G,"Phase4",'Recommendations'!E:E,"Unassigned")</f>
        <v>0</v>
      </c>
    </row>
    <row r="126" spans="2:15" x14ac:dyDescent="0.35">
      <c r="B126" s="48" t="s">
        <v>741</v>
      </c>
      <c r="C126" s="88" t="s">
        <v>21</v>
      </c>
      <c r="D126" s="88"/>
      <c r="E126" s="45">
        <f>COUNTIF('Recommendations'!G:G,"Phase5")-COUNTIFS('Recommendations'!G:G,"Phase5",'Recommendations'!H:H,"Risk Accepted")-COUNTIFS('Recommendations'!G:G,"Phase5",'Recommendations'!H:H,"N/A")</f>
        <v>0</v>
      </c>
      <c r="F126" s="45">
        <f>COUNTIFS('Recommendations'!G:G,"Phase5",'Recommendations'!M:M,"Resolved")</f>
        <v>0</v>
      </c>
      <c r="G126" s="89">
        <f t="shared" si="4"/>
        <v>0</v>
      </c>
      <c r="H126" s="89"/>
      <c r="J126" s="48" t="s">
        <v>741</v>
      </c>
      <c r="K126" s="45">
        <f>COUNTIFS('Recommendations'!G:G,"Phase5",'Recommendations'!E:E,"Must")</f>
        <v>0</v>
      </c>
      <c r="L126" s="45">
        <f>COUNTIFS('Recommendations'!G:G,"Phase5",'Recommendations'!E:E,"Should")</f>
        <v>0</v>
      </c>
      <c r="M126" s="45">
        <f>COUNTIFS('Recommendations'!G:G,"Phase5",'Recommendations'!E:E,"Could")</f>
        <v>0</v>
      </c>
      <c r="N126" s="45">
        <f>COUNTIFS('Recommendations'!G:G,"Phase5",'Recommendations'!E:E,"Won't")</f>
        <v>0</v>
      </c>
      <c r="O126" s="45">
        <f>COUNTIFS('Recommendations'!G:G,"Phase5",'Recommendations'!E:E,"Unassigned")</f>
        <v>0</v>
      </c>
    </row>
    <row r="127" spans="2:15" x14ac:dyDescent="0.35">
      <c r="B127" s="48" t="s">
        <v>20</v>
      </c>
      <c r="C127" s="88" t="s">
        <v>21</v>
      </c>
      <c r="D127" s="88"/>
      <c r="E127" s="45">
        <f>COUNTIF('Recommendations'!G:G,"Pending")-COUNTIFS('Recommendations'!G:G,"Pending",'Recommendations'!H:H,"Risk Accepted")-COUNTIFS('Recommendations'!G:G,"Pending",'Recommendations'!H:H,"N/A")</f>
        <v>137</v>
      </c>
      <c r="F127" s="45">
        <f>COUNTIFS('Recommendations'!G:G,"Pending",'Recommendations'!M:M,"Resolved")</f>
        <v>0</v>
      </c>
      <c r="G127" s="89">
        <f t="shared" si="4"/>
        <v>0</v>
      </c>
      <c r="H127" s="89"/>
      <c r="J127" s="48" t="s">
        <v>20</v>
      </c>
      <c r="K127" s="45">
        <f>COUNTIFS('Recommendations'!G:G,"Pending",'Recommendations'!E:E,"Must")</f>
        <v>0</v>
      </c>
      <c r="L127" s="45">
        <f>COUNTIFS('Recommendations'!G:G,"Pending",'Recommendations'!E:E,"Should")</f>
        <v>0</v>
      </c>
      <c r="M127" s="45">
        <f>COUNTIFS('Recommendations'!G:G,"Pending",'Recommendations'!E:E,"Could")</f>
        <v>0</v>
      </c>
      <c r="N127" s="45">
        <f>COUNTIFS('Recommendations'!G:G,"Pending",'Recommendations'!E:E,"Won't")</f>
        <v>0</v>
      </c>
      <c r="O127" s="45">
        <f>COUNTIFS('Recommendations'!G:G,"Pending",'Recommendations'!E:E,"Unassigned")</f>
        <v>137</v>
      </c>
    </row>
    <row r="134" spans="2:24" ht="21" x14ac:dyDescent="0.5">
      <c r="B134" s="40" t="s">
        <v>757</v>
      </c>
      <c r="P134" s="57" t="s">
        <v>758</v>
      </c>
    </row>
    <row r="136" spans="2:24" ht="60" customHeight="1" x14ac:dyDescent="0.35">
      <c r="B136" s="90" t="s">
        <v>759</v>
      </c>
      <c r="C136" s="83"/>
      <c r="D136" s="83"/>
      <c r="E136" s="83"/>
      <c r="F136" s="83"/>
      <c r="P136" s="90" t="s">
        <v>760</v>
      </c>
      <c r="Q136" s="83"/>
      <c r="R136" s="83"/>
      <c r="S136" s="83"/>
      <c r="T136" s="83"/>
      <c r="U136" s="83"/>
      <c r="V136" s="83"/>
      <c r="W136" s="83"/>
    </row>
    <row r="138" spans="2:24" ht="30" customHeight="1" x14ac:dyDescent="0.35">
      <c r="P138" s="58" t="s">
        <v>761</v>
      </c>
      <c r="Q138" s="59">
        <f>C16</f>
        <v>0</v>
      </c>
      <c r="R138" s="60"/>
      <c r="S138" s="59">
        <f>C84</f>
        <v>0</v>
      </c>
      <c r="T138" s="60"/>
      <c r="U138" s="59">
        <f>C85</f>
        <v>0</v>
      </c>
      <c r="V138" s="60"/>
      <c r="W138" s="59">
        <f>C86</f>
        <v>0</v>
      </c>
      <c r="X138" s="60"/>
    </row>
    <row r="139" spans="2:24" ht="35" customHeight="1" x14ac:dyDescent="0.35">
      <c r="P139" s="61" t="s">
        <v>762</v>
      </c>
      <c r="Q139" s="61" t="s">
        <v>763</v>
      </c>
      <c r="R139" s="61" t="s">
        <v>764</v>
      </c>
      <c r="S139" s="61" t="s">
        <v>765</v>
      </c>
      <c r="T139" s="61" t="s">
        <v>766</v>
      </c>
      <c r="U139" s="61" t="s">
        <v>767</v>
      </c>
      <c r="V139" s="61" t="s">
        <v>768</v>
      </c>
      <c r="W139" s="61" t="s">
        <v>769</v>
      </c>
      <c r="X139" s="61" t="s">
        <v>770</v>
      </c>
    </row>
    <row r="140" spans="2:24" x14ac:dyDescent="0.35">
      <c r="O140" s="62" t="s">
        <v>771</v>
      </c>
      <c r="P140" s="63" t="s">
        <v>772</v>
      </c>
      <c r="Q140" s="64">
        <v>0</v>
      </c>
      <c r="R140" s="65">
        <f>IF(Dashboard!F16&gt;0, Q140/Dashboard!F16, "")</f>
        <v>0</v>
      </c>
      <c r="S140" s="64">
        <v>0</v>
      </c>
      <c r="T140" s="65" t="str">
        <f>IF(AND(NOT(ISBLANK(S140)),Dashboard!F84&gt;0), S140/Dashboard!F84, "")</f>
        <v/>
      </c>
      <c r="U140" s="64">
        <v>0</v>
      </c>
      <c r="V140" s="65" t="str">
        <f>IF(AND(NOT(ISBLANK(U140)),Dashboard!F85&gt;0), U140/Dashboard!F85, "")</f>
        <v/>
      </c>
      <c r="W140" s="64">
        <v>0</v>
      </c>
      <c r="X140" s="65" t="str">
        <f>IF(AND(NOT(ISBLANK(W140)),Dashboard!F86&gt;0), W140/Dashboard!F86, "")</f>
        <v/>
      </c>
    </row>
    <row r="141" spans="2:24" x14ac:dyDescent="0.35">
      <c r="P141" s="56"/>
      <c r="Q141" s="43"/>
      <c r="R141" s="46" t="str">
        <f>IF(AND(NOT(ISBLANK(Q141)),Dashboard!F16&gt;0), Q141/Dashboard!F16, "")</f>
        <v/>
      </c>
      <c r="S141" s="43"/>
      <c r="T141" s="46" t="str">
        <f>IF(AND(NOT(ISBLANK(S141)),Dashboard!F84&gt;0), S141/Dashboard!F84, "")</f>
        <v/>
      </c>
      <c r="U141" s="43"/>
      <c r="V141" s="46" t="str">
        <f>IF(AND(NOT(ISBLANK(U141)),Dashboard!F85&gt;0), U141/Dashboard!F85, "")</f>
        <v/>
      </c>
      <c r="W141" s="43"/>
      <c r="X141" s="46" t="str">
        <f>IF(AND(NOT(ISBLANK(W141)),Dashboard!F86&gt;0), W141/Dashboard!F86, "")</f>
        <v/>
      </c>
    </row>
    <row r="142" spans="2:24" x14ac:dyDescent="0.35">
      <c r="P142" s="56"/>
      <c r="Q142" s="43"/>
      <c r="R142" s="46" t="str">
        <f>IF(AND(NOT(ISBLANK(Q142)),Dashboard!F16&gt;0), Q142/Dashboard!F16, "")</f>
        <v/>
      </c>
      <c r="S142" s="43"/>
      <c r="T142" s="46" t="str">
        <f>IF(AND(NOT(ISBLANK(S142)),Dashboard!F84&gt;0), S142/Dashboard!F84, "")</f>
        <v/>
      </c>
      <c r="U142" s="43"/>
      <c r="V142" s="46" t="str">
        <f>IF(AND(NOT(ISBLANK(U142)),Dashboard!F85&gt;0), U142/Dashboard!F85, "")</f>
        <v/>
      </c>
      <c r="W142" s="43"/>
      <c r="X142" s="46" t="str">
        <f>IF(AND(NOT(ISBLANK(W142)),Dashboard!F86&gt;0), W142/Dashboard!F86, "")</f>
        <v/>
      </c>
    </row>
    <row r="143" spans="2:24" x14ac:dyDescent="0.35">
      <c r="P143" s="56"/>
      <c r="Q143" s="43"/>
      <c r="R143" s="46" t="str">
        <f>IF(AND(NOT(ISBLANK(Q143)),Dashboard!F16&gt;0), Q143/Dashboard!F16, "")</f>
        <v/>
      </c>
      <c r="S143" s="43"/>
      <c r="T143" s="46" t="str">
        <f>IF(AND(NOT(ISBLANK(S143)),Dashboard!F84&gt;0), S143/Dashboard!F84, "")</f>
        <v/>
      </c>
      <c r="U143" s="43"/>
      <c r="V143" s="46" t="str">
        <f>IF(AND(NOT(ISBLANK(U143)),Dashboard!F85&gt;0), U143/Dashboard!F85, "")</f>
        <v/>
      </c>
      <c r="W143" s="43"/>
      <c r="X143" s="46" t="str">
        <f>IF(AND(NOT(ISBLANK(W143)),Dashboard!F86&gt;0), W143/Dashboard!F86, "")</f>
        <v/>
      </c>
    </row>
    <row r="144" spans="2:24" x14ac:dyDescent="0.35">
      <c r="P144" s="56"/>
      <c r="Q144" s="43"/>
      <c r="R144" s="46" t="str">
        <f>IF(AND(NOT(ISBLANK(Q144)),Dashboard!F16&gt;0), Q144/Dashboard!F16, "")</f>
        <v/>
      </c>
      <c r="S144" s="43"/>
      <c r="T144" s="46" t="str">
        <f>IF(AND(NOT(ISBLANK(S144)),Dashboard!F84&gt;0), S144/Dashboard!F84, "")</f>
        <v/>
      </c>
      <c r="U144" s="43"/>
      <c r="V144" s="46" t="str">
        <f>IF(AND(NOT(ISBLANK(U144)),Dashboard!F85&gt;0), U144/Dashboard!F85, "")</f>
        <v/>
      </c>
      <c r="W144" s="43"/>
      <c r="X144" s="46" t="str">
        <f>IF(AND(NOT(ISBLANK(W144)),Dashboard!F86&gt;0), W144/Dashboard!F86, "")</f>
        <v/>
      </c>
    </row>
    <row r="145" spans="16:24" x14ac:dyDescent="0.35">
      <c r="P145" s="56"/>
      <c r="Q145" s="43"/>
      <c r="R145" s="46" t="str">
        <f>IF(AND(NOT(ISBLANK(Q145)),Dashboard!F16&gt;0), Q145/Dashboard!F16, "")</f>
        <v/>
      </c>
      <c r="S145" s="43"/>
      <c r="T145" s="46" t="str">
        <f>IF(AND(NOT(ISBLANK(S145)),Dashboard!F84&gt;0), S145/Dashboard!F84, "")</f>
        <v/>
      </c>
      <c r="U145" s="43"/>
      <c r="V145" s="46" t="str">
        <f>IF(AND(NOT(ISBLANK(U145)),Dashboard!F85&gt;0), U145/Dashboard!F85, "")</f>
        <v/>
      </c>
      <c r="W145" s="43"/>
      <c r="X145" s="46" t="str">
        <f>IF(AND(NOT(ISBLANK(W145)),Dashboard!F86&gt;0), W145/Dashboard!F86, "")</f>
        <v/>
      </c>
    </row>
    <row r="146" spans="16:24" x14ac:dyDescent="0.35">
      <c r="P146" s="56"/>
      <c r="Q146" s="43"/>
      <c r="R146" s="46" t="str">
        <f>IF(AND(NOT(ISBLANK(Q146)),Dashboard!F16&gt;0), Q146/Dashboard!F16, "")</f>
        <v/>
      </c>
      <c r="S146" s="43"/>
      <c r="T146" s="46" t="str">
        <f>IF(AND(NOT(ISBLANK(S146)),Dashboard!F84&gt;0), S146/Dashboard!F84, "")</f>
        <v/>
      </c>
      <c r="U146" s="43"/>
      <c r="V146" s="46" t="str">
        <f>IF(AND(NOT(ISBLANK(U146)),Dashboard!F85&gt;0), U146/Dashboard!F85, "")</f>
        <v/>
      </c>
      <c r="W146" s="43"/>
      <c r="X146" s="46" t="str">
        <f>IF(AND(NOT(ISBLANK(W146)),Dashboard!F86&gt;0), W146/Dashboard!F86, "")</f>
        <v/>
      </c>
    </row>
    <row r="147" spans="16:24" x14ac:dyDescent="0.35">
      <c r="P147" s="56"/>
      <c r="Q147" s="43"/>
      <c r="R147" s="46" t="str">
        <f>IF(AND(NOT(ISBLANK(Q147)),Dashboard!F16&gt;0), Q147/Dashboard!F16, "")</f>
        <v/>
      </c>
      <c r="S147" s="43"/>
      <c r="T147" s="46" t="str">
        <f>IF(AND(NOT(ISBLANK(S147)),Dashboard!F84&gt;0), S147/Dashboard!F84, "")</f>
        <v/>
      </c>
      <c r="U147" s="43"/>
      <c r="V147" s="46" t="str">
        <f>IF(AND(NOT(ISBLANK(U147)),Dashboard!F85&gt;0), U147/Dashboard!F85, "")</f>
        <v/>
      </c>
      <c r="W147" s="43"/>
      <c r="X147" s="46" t="str">
        <f>IF(AND(NOT(ISBLANK(W147)),Dashboard!F86&gt;0), W147/Dashboard!F86, "")</f>
        <v/>
      </c>
    </row>
    <row r="148" spans="16:24" x14ac:dyDescent="0.35">
      <c r="P148" s="56"/>
      <c r="Q148" s="43"/>
      <c r="R148" s="46" t="str">
        <f>IF(AND(NOT(ISBLANK(Q148)),Dashboard!F16&gt;0), Q148/Dashboard!F16, "")</f>
        <v/>
      </c>
      <c r="S148" s="43"/>
      <c r="T148" s="46" t="str">
        <f>IF(AND(NOT(ISBLANK(S148)),Dashboard!F84&gt;0), S148/Dashboard!F84, "")</f>
        <v/>
      </c>
      <c r="U148" s="43"/>
      <c r="V148" s="46" t="str">
        <f>IF(AND(NOT(ISBLANK(U148)),Dashboard!F85&gt;0), U148/Dashboard!F85, "")</f>
        <v/>
      </c>
      <c r="W148" s="43"/>
      <c r="X148" s="46" t="str">
        <f>IF(AND(NOT(ISBLANK(W148)),Dashboard!F86&gt;0), W148/Dashboard!F86, "")</f>
        <v/>
      </c>
    </row>
    <row r="149" spans="16:24" x14ac:dyDescent="0.35">
      <c r="P149" s="56"/>
      <c r="Q149" s="43"/>
      <c r="R149" s="46" t="str">
        <f>IF(AND(NOT(ISBLANK(Q149)),Dashboard!F16&gt;0), Q149/Dashboard!F16, "")</f>
        <v/>
      </c>
      <c r="S149" s="43"/>
      <c r="T149" s="46" t="str">
        <f>IF(AND(NOT(ISBLANK(S149)),Dashboard!F84&gt;0), S149/Dashboard!F84, "")</f>
        <v/>
      </c>
      <c r="U149" s="43"/>
      <c r="V149" s="46" t="str">
        <f>IF(AND(NOT(ISBLANK(U149)),Dashboard!F85&gt;0), U149/Dashboard!F85, "")</f>
        <v/>
      </c>
      <c r="W149" s="43"/>
      <c r="X149" s="46" t="str">
        <f>IF(AND(NOT(ISBLANK(W149)),Dashboard!F86&gt;0), W149/Dashboard!F86, "")</f>
        <v/>
      </c>
    </row>
    <row r="150" spans="16:24" x14ac:dyDescent="0.35">
      <c r="P150" s="56"/>
      <c r="Q150" s="43"/>
      <c r="R150" s="46" t="str">
        <f>IF(AND(NOT(ISBLANK(Q150)),Dashboard!F16&gt;0), Q150/Dashboard!F16, "")</f>
        <v/>
      </c>
      <c r="S150" s="43"/>
      <c r="T150" s="46" t="str">
        <f>IF(AND(NOT(ISBLANK(S150)),Dashboard!F84&gt;0), S150/Dashboard!F84, "")</f>
        <v/>
      </c>
      <c r="U150" s="43"/>
      <c r="V150" s="46" t="str">
        <f>IF(AND(NOT(ISBLANK(U150)),Dashboard!F85&gt;0), U150/Dashboard!F85, "")</f>
        <v/>
      </c>
      <c r="W150" s="43"/>
      <c r="X150" s="46" t="str">
        <f>IF(AND(NOT(ISBLANK(W150)),Dashboard!F86&gt;0), W150/Dashboard!F86, "")</f>
        <v/>
      </c>
    </row>
    <row r="151" spans="16:24" x14ac:dyDescent="0.35">
      <c r="P151" s="56"/>
      <c r="Q151" s="43"/>
      <c r="R151" s="46" t="str">
        <f>IF(AND(NOT(ISBLANK(Q151)),Dashboard!F16&gt;0), Q151/Dashboard!F16, "")</f>
        <v/>
      </c>
      <c r="S151" s="43"/>
      <c r="T151" s="46" t="str">
        <f>IF(AND(NOT(ISBLANK(S151)),Dashboard!F84&gt;0), S151/Dashboard!F84, "")</f>
        <v/>
      </c>
      <c r="U151" s="43"/>
      <c r="V151" s="46" t="str">
        <f>IF(AND(NOT(ISBLANK(U151)),Dashboard!F85&gt;0), U151/Dashboard!F85, "")</f>
        <v/>
      </c>
      <c r="W151" s="43"/>
      <c r="X151" s="46" t="str">
        <f>IF(AND(NOT(ISBLANK(W151)),Dashboard!F86&gt;0), W151/Dashboard!F86, "")</f>
        <v/>
      </c>
    </row>
    <row r="152" spans="16:24" x14ac:dyDescent="0.35">
      <c r="P152" s="56"/>
      <c r="Q152" s="43"/>
      <c r="R152" s="46" t="str">
        <f>IF(AND(NOT(ISBLANK(Q152)),Dashboard!F16&gt;0), Q152/Dashboard!F16, "")</f>
        <v/>
      </c>
      <c r="S152" s="43"/>
      <c r="T152" s="46" t="str">
        <f>IF(AND(NOT(ISBLANK(S152)),Dashboard!F84&gt;0), S152/Dashboard!F84, "")</f>
        <v/>
      </c>
      <c r="U152" s="43"/>
      <c r="V152" s="46" t="str">
        <f>IF(AND(NOT(ISBLANK(U152)),Dashboard!F85&gt;0), U152/Dashboard!F85, "")</f>
        <v/>
      </c>
      <c r="W152" s="43"/>
      <c r="X152" s="46" t="str">
        <f>IF(AND(NOT(ISBLANK(W152)),Dashboard!F86&gt;0), W152/Dashboard!F86, "")</f>
        <v/>
      </c>
    </row>
    <row r="153" spans="16:24" x14ac:dyDescent="0.35">
      <c r="P153" s="56"/>
      <c r="Q153" s="43"/>
      <c r="R153" s="46" t="str">
        <f>IF(AND(NOT(ISBLANK(Q153)),Dashboard!F16&gt;0), Q153/Dashboard!F16, "")</f>
        <v/>
      </c>
      <c r="S153" s="43"/>
      <c r="T153" s="46" t="str">
        <f>IF(AND(NOT(ISBLANK(S153)),Dashboard!F84&gt;0), S153/Dashboard!F84, "")</f>
        <v/>
      </c>
      <c r="U153" s="43"/>
      <c r="V153" s="46" t="str">
        <f>IF(AND(NOT(ISBLANK(U153)),Dashboard!F85&gt;0), U153/Dashboard!F85, "")</f>
        <v/>
      </c>
      <c r="W153" s="43"/>
      <c r="X153" s="46" t="str">
        <f>IF(AND(NOT(ISBLANK(W153)),Dashboard!F86&gt;0), W153/Dashboard!F86, "")</f>
        <v/>
      </c>
    </row>
    <row r="154" spans="16:24" x14ac:dyDescent="0.35">
      <c r="P154" s="56"/>
      <c r="Q154" s="43"/>
      <c r="R154" s="46" t="str">
        <f>IF(AND(NOT(ISBLANK(Q154)),Dashboard!F16&gt;0), Q154/Dashboard!F16, "")</f>
        <v/>
      </c>
      <c r="S154" s="43"/>
      <c r="T154" s="46" t="str">
        <f>IF(AND(NOT(ISBLANK(S154)),Dashboard!F84&gt;0), S154/Dashboard!F84, "")</f>
        <v/>
      </c>
      <c r="U154" s="43"/>
      <c r="V154" s="46" t="str">
        <f>IF(AND(NOT(ISBLANK(U154)),Dashboard!F85&gt;0), U154/Dashboard!F85, "")</f>
        <v/>
      </c>
      <c r="W154" s="43"/>
      <c r="X154" s="46" t="str">
        <f>IF(AND(NOT(ISBLANK(W154)),Dashboard!F86&gt;0), W154/Dashboard!F86, "")</f>
        <v/>
      </c>
    </row>
    <row r="155" spans="16:24" x14ac:dyDescent="0.35">
      <c r="P155" s="56"/>
      <c r="Q155" s="43"/>
      <c r="R155" s="46" t="str">
        <f>IF(AND(NOT(ISBLANK(Q155)),Dashboard!F16&gt;0), Q155/Dashboard!F16, "")</f>
        <v/>
      </c>
      <c r="S155" s="43"/>
      <c r="T155" s="46" t="str">
        <f>IF(AND(NOT(ISBLANK(S155)),Dashboard!F84&gt;0), S155/Dashboard!F84, "")</f>
        <v/>
      </c>
      <c r="U155" s="43"/>
      <c r="V155" s="46" t="str">
        <f>IF(AND(NOT(ISBLANK(U155)),Dashboard!F85&gt;0), U155/Dashboard!F85, "")</f>
        <v/>
      </c>
      <c r="W155" s="43"/>
      <c r="X155" s="46" t="str">
        <f>IF(AND(NOT(ISBLANK(W155)),Dashboard!F86&gt;0), W155/Dashboard!F86, "")</f>
        <v/>
      </c>
    </row>
    <row r="156" spans="16:24" x14ac:dyDescent="0.35">
      <c r="P156" s="56"/>
      <c r="Q156" s="43"/>
      <c r="R156" s="46" t="str">
        <f>IF(AND(NOT(ISBLANK(Q156)),Dashboard!F16&gt;0), Q156/Dashboard!F16, "")</f>
        <v/>
      </c>
      <c r="S156" s="43"/>
      <c r="T156" s="46" t="str">
        <f>IF(AND(NOT(ISBLANK(S156)),Dashboard!F84&gt;0), S156/Dashboard!F84, "")</f>
        <v/>
      </c>
      <c r="U156" s="43"/>
      <c r="V156" s="46" t="str">
        <f>IF(AND(NOT(ISBLANK(U156)),Dashboard!F85&gt;0), U156/Dashboard!F85, "")</f>
        <v/>
      </c>
      <c r="W156" s="43"/>
      <c r="X156" s="46" t="str">
        <f>IF(AND(NOT(ISBLANK(W156)),Dashboard!F86&gt;0), W156/Dashboard!F86, "")</f>
        <v/>
      </c>
    </row>
    <row r="157" spans="16:24" x14ac:dyDescent="0.35">
      <c r="P157" s="56"/>
      <c r="Q157" s="43"/>
      <c r="R157" s="46" t="str">
        <f>IF(AND(NOT(ISBLANK(Q157)),Dashboard!F16&gt;0), Q157/Dashboard!F16, "")</f>
        <v/>
      </c>
      <c r="S157" s="43"/>
      <c r="T157" s="46" t="str">
        <f>IF(AND(NOT(ISBLANK(S157)),Dashboard!F84&gt;0), S157/Dashboard!F84, "")</f>
        <v/>
      </c>
      <c r="U157" s="43"/>
      <c r="V157" s="46" t="str">
        <f>IF(AND(NOT(ISBLANK(U157)),Dashboard!F85&gt;0), U157/Dashboard!F85, "")</f>
        <v/>
      </c>
      <c r="W157" s="43"/>
      <c r="X157" s="46" t="str">
        <f>IF(AND(NOT(ISBLANK(W157)),Dashboard!F86&gt;0), W157/Dashboard!F86, "")</f>
        <v/>
      </c>
    </row>
    <row r="158" spans="16:24" x14ac:dyDescent="0.35">
      <c r="P158" s="56"/>
      <c r="Q158" s="43"/>
      <c r="R158" s="46" t="str">
        <f>IF(AND(NOT(ISBLANK(Q158)),Dashboard!F16&gt;0), Q158/Dashboard!F16, "")</f>
        <v/>
      </c>
      <c r="S158" s="43"/>
      <c r="T158" s="46" t="str">
        <f>IF(AND(NOT(ISBLANK(S158)),Dashboard!F84&gt;0), S158/Dashboard!F84, "")</f>
        <v/>
      </c>
      <c r="U158" s="43"/>
      <c r="V158" s="46" t="str">
        <f>IF(AND(NOT(ISBLANK(U158)),Dashboard!F85&gt;0), U158/Dashboard!F85, "")</f>
        <v/>
      </c>
      <c r="W158" s="43"/>
      <c r="X158" s="46" t="str">
        <f>IF(AND(NOT(ISBLANK(W158)),Dashboard!F86&gt;0), W158/Dashboard!F86, "")</f>
        <v/>
      </c>
    </row>
    <row r="159" spans="16:24" x14ac:dyDescent="0.35">
      <c r="P159" s="56"/>
      <c r="Q159" s="43"/>
      <c r="R159" s="46" t="str">
        <f>IF(AND(NOT(ISBLANK(Q159)),Dashboard!F16&gt;0), Q159/Dashboard!F16, "")</f>
        <v/>
      </c>
      <c r="S159" s="43"/>
      <c r="T159" s="46" t="str">
        <f>IF(AND(NOT(ISBLANK(S159)),Dashboard!F84&gt;0), S159/Dashboard!F84, "")</f>
        <v/>
      </c>
      <c r="U159" s="43"/>
      <c r="V159" s="46" t="str">
        <f>IF(AND(NOT(ISBLANK(U159)),Dashboard!F85&gt;0), U159/Dashboard!F85, "")</f>
        <v/>
      </c>
      <c r="W159" s="43"/>
      <c r="X159" s="46" t="str">
        <f>IF(AND(NOT(ISBLANK(W159)),Dashboard!F86&gt;0), W159/Dashboard!F86, "")</f>
        <v/>
      </c>
    </row>
    <row r="160" spans="16:24" x14ac:dyDescent="0.35">
      <c r="P160" s="56"/>
      <c r="Q160" s="43"/>
      <c r="R160" s="46" t="str">
        <f>IF(AND(NOT(ISBLANK(Q160)),Dashboard!F16&gt;0), Q160/Dashboard!F16, "")</f>
        <v/>
      </c>
      <c r="S160" s="43"/>
      <c r="T160" s="46" t="str">
        <f>IF(AND(NOT(ISBLANK(S160)),Dashboard!F84&gt;0), S160/Dashboard!F84, "")</f>
        <v/>
      </c>
      <c r="U160" s="43"/>
      <c r="V160" s="46" t="str">
        <f>IF(AND(NOT(ISBLANK(U160)),Dashboard!F85&gt;0), U160/Dashboard!F85, "")</f>
        <v/>
      </c>
      <c r="W160" s="43"/>
      <c r="X160" s="46" t="str">
        <f>IF(AND(NOT(ISBLANK(W160)),Dashboard!F86&gt;0), W160/Dashboard!F86, "")</f>
        <v/>
      </c>
    </row>
    <row r="161" spans="2:24" x14ac:dyDescent="0.35">
      <c r="P161" s="56"/>
      <c r="Q161" s="43"/>
      <c r="R161" s="46" t="str">
        <f>IF(AND(NOT(ISBLANK(Q161)),Dashboard!F16&gt;0), Q161/Dashboard!F16, "")</f>
        <v/>
      </c>
      <c r="S161" s="43"/>
      <c r="T161" s="46" t="str">
        <f>IF(AND(NOT(ISBLANK(S161)),Dashboard!F84&gt;0), S161/Dashboard!F84, "")</f>
        <v/>
      </c>
      <c r="U161" s="43"/>
      <c r="V161" s="46" t="str">
        <f>IF(AND(NOT(ISBLANK(U161)),Dashboard!F85&gt;0), U161/Dashboard!F85, "")</f>
        <v/>
      </c>
      <c r="W161" s="43"/>
      <c r="X161" s="46" t="str">
        <f>IF(AND(NOT(ISBLANK(W161)),Dashboard!F86&gt;0), W161/Dashboard!F86, "")</f>
        <v/>
      </c>
    </row>
    <row r="162" spans="2:24" x14ac:dyDescent="0.35">
      <c r="P162" s="56"/>
      <c r="Q162" s="43"/>
      <c r="R162" s="46" t="str">
        <f>IF(AND(NOT(ISBLANK(Q162)),Dashboard!F16&gt;0), Q162/Dashboard!F16, "")</f>
        <v/>
      </c>
      <c r="S162" s="43"/>
      <c r="T162" s="46" t="str">
        <f>IF(AND(NOT(ISBLANK(S162)),Dashboard!F84&gt;0), S162/Dashboard!F84, "")</f>
        <v/>
      </c>
      <c r="U162" s="43"/>
      <c r="V162" s="46" t="str">
        <f>IF(AND(NOT(ISBLANK(U162)),Dashboard!F85&gt;0), U162/Dashboard!F85, "")</f>
        <v/>
      </c>
      <c r="W162" s="43"/>
      <c r="X162" s="46" t="str">
        <f>IF(AND(NOT(ISBLANK(W162)),Dashboard!F86&gt;0), W162/Dashboard!F86, "")</f>
        <v/>
      </c>
    </row>
    <row r="163" spans="2:24" x14ac:dyDescent="0.35">
      <c r="P163" s="56"/>
      <c r="Q163" s="43"/>
      <c r="R163" s="46" t="str">
        <f>IF(AND(NOT(ISBLANK(Q163)),Dashboard!F16&gt;0), Q163/Dashboard!F16, "")</f>
        <v/>
      </c>
      <c r="S163" s="43"/>
      <c r="T163" s="46" t="str">
        <f>IF(AND(NOT(ISBLANK(S163)),Dashboard!F84&gt;0), S163/Dashboard!F84, "")</f>
        <v/>
      </c>
      <c r="U163" s="43"/>
      <c r="V163" s="46" t="str">
        <f>IF(AND(NOT(ISBLANK(U163)),Dashboard!F85&gt;0), U163/Dashboard!F85, "")</f>
        <v/>
      </c>
      <c r="W163" s="43"/>
      <c r="X163" s="46" t="str">
        <f>IF(AND(NOT(ISBLANK(W163)),Dashboard!F86&gt;0), W163/Dashboard!F86, "")</f>
        <v/>
      </c>
    </row>
    <row r="164" spans="2:24" x14ac:dyDescent="0.35">
      <c r="P164" s="56"/>
      <c r="Q164" s="43"/>
      <c r="R164" s="46" t="str">
        <f>IF(AND(NOT(ISBLANK(Q164)),Dashboard!F16&gt;0), Q164/Dashboard!F16, "")</f>
        <v/>
      </c>
      <c r="S164" s="43"/>
      <c r="T164" s="46" t="str">
        <f>IF(AND(NOT(ISBLANK(S164)),Dashboard!F84&gt;0), S164/Dashboard!F84, "")</f>
        <v/>
      </c>
      <c r="U164" s="43"/>
      <c r="V164" s="46" t="str">
        <f>IF(AND(NOT(ISBLANK(U164)),Dashboard!F85&gt;0), U164/Dashboard!F85, "")</f>
        <v/>
      </c>
      <c r="W164" s="43"/>
      <c r="X164" s="46" t="str">
        <f>IF(AND(NOT(ISBLANK(W164)),Dashboard!F86&gt;0), W164/Dashboard!F86, "")</f>
        <v/>
      </c>
    </row>
    <row r="165" spans="2:24" x14ac:dyDescent="0.35">
      <c r="P165" s="56"/>
      <c r="Q165" s="43"/>
      <c r="R165" s="46" t="str">
        <f>IF(AND(NOT(ISBLANK(Q165)),Dashboard!F16&gt;0), Q165/Dashboard!F16, "")</f>
        <v/>
      </c>
      <c r="S165" s="43"/>
      <c r="T165" s="46" t="str">
        <f>IF(AND(NOT(ISBLANK(S165)),Dashboard!F84&gt;0), S165/Dashboard!F84, "")</f>
        <v/>
      </c>
      <c r="U165" s="43"/>
      <c r="V165" s="46" t="str">
        <f>IF(AND(NOT(ISBLANK(U165)),Dashboard!F85&gt;0), U165/Dashboard!F85, "")</f>
        <v/>
      </c>
      <c r="W165" s="43"/>
      <c r="X165" s="46" t="str">
        <f>IF(AND(NOT(ISBLANK(W165)),Dashboard!F86&gt;0), W165/Dashboard!F86, "")</f>
        <v/>
      </c>
    </row>
    <row r="166" spans="2:24" x14ac:dyDescent="0.35">
      <c r="P166" s="56"/>
      <c r="Q166" s="43"/>
      <c r="R166" s="46" t="str">
        <f>IF(AND(NOT(ISBLANK(Q166)),Dashboard!F16&gt;0), Q166/Dashboard!F16, "")</f>
        <v/>
      </c>
      <c r="S166" s="43"/>
      <c r="T166" s="46" t="str">
        <f>IF(AND(NOT(ISBLANK(S166)),Dashboard!F84&gt;0), S166/Dashboard!F84, "")</f>
        <v/>
      </c>
      <c r="U166" s="43"/>
      <c r="V166" s="46" t="str">
        <f>IF(AND(NOT(ISBLANK(U166)),Dashboard!F85&gt;0), U166/Dashboard!F85, "")</f>
        <v/>
      </c>
      <c r="W166" s="43"/>
      <c r="X166" s="46" t="str">
        <f>IF(AND(NOT(ISBLANK(W166)),Dashboard!F86&gt;0), W166/Dashboard!F86, "")</f>
        <v/>
      </c>
    </row>
    <row r="167" spans="2:24" x14ac:dyDescent="0.35">
      <c r="P167" s="56"/>
      <c r="Q167" s="43"/>
      <c r="R167" s="46" t="str">
        <f>IF(AND(NOT(ISBLANK(Q167)),Dashboard!F16&gt;0), Q167/Dashboard!F16, "")</f>
        <v/>
      </c>
      <c r="S167" s="43"/>
      <c r="T167" s="46" t="str">
        <f>IF(AND(NOT(ISBLANK(S167)),Dashboard!F84&gt;0), S167/Dashboard!F84, "")</f>
        <v/>
      </c>
      <c r="U167" s="43"/>
      <c r="V167" s="46" t="str">
        <f>IF(AND(NOT(ISBLANK(U167)),Dashboard!F85&gt;0), U167/Dashboard!F85, "")</f>
        <v/>
      </c>
      <c r="W167" s="43"/>
      <c r="X167" s="46" t="str">
        <f>IF(AND(NOT(ISBLANK(W167)),Dashboard!F86&gt;0), W167/Dashboard!F86, "")</f>
        <v/>
      </c>
    </row>
    <row r="168" spans="2:24" x14ac:dyDescent="0.35">
      <c r="P168" s="56"/>
      <c r="Q168" s="43"/>
      <c r="R168" s="46" t="str">
        <f>IF(AND(NOT(ISBLANK(Q168)),Dashboard!F16&gt;0), Q168/Dashboard!F16, "")</f>
        <v/>
      </c>
      <c r="S168" s="43"/>
      <c r="T168" s="46" t="str">
        <f>IF(AND(NOT(ISBLANK(S168)),Dashboard!F84&gt;0), S168/Dashboard!F84, "")</f>
        <v/>
      </c>
      <c r="U168" s="43"/>
      <c r="V168" s="46" t="str">
        <f>IF(AND(NOT(ISBLANK(U168)),Dashboard!F85&gt;0), U168/Dashboard!F85, "")</f>
        <v/>
      </c>
      <c r="W168" s="43"/>
      <c r="X168" s="46" t="str">
        <f>IF(AND(NOT(ISBLANK(W168)),Dashboard!F86&gt;0), W168/Dashboard!F86, "")</f>
        <v/>
      </c>
    </row>
    <row r="169" spans="2:24" x14ac:dyDescent="0.35">
      <c r="P169" s="56"/>
      <c r="Q169" s="43"/>
      <c r="R169" s="46" t="str">
        <f>IF(AND(NOT(ISBLANK(Q169)),Dashboard!F16&gt;0), Q169/Dashboard!F16, "")</f>
        <v/>
      </c>
      <c r="S169" s="43"/>
      <c r="T169" s="46" t="str">
        <f>IF(AND(NOT(ISBLANK(S169)),Dashboard!F84&gt;0), S169/Dashboard!F84, "")</f>
        <v/>
      </c>
      <c r="U169" s="43"/>
      <c r="V169" s="46" t="str">
        <f>IF(AND(NOT(ISBLANK(U169)),Dashboard!F85&gt;0), U169/Dashboard!F85, "")</f>
        <v/>
      </c>
      <c r="W169" s="43"/>
      <c r="X169" s="46" t="str">
        <f>IF(AND(NOT(ISBLANK(W169)),Dashboard!F86&gt;0), W169/Dashboard!F86, "")</f>
        <v/>
      </c>
    </row>
    <row r="170" spans="2:24" x14ac:dyDescent="0.35">
      <c r="P170" s="56"/>
      <c r="Q170" s="43"/>
      <c r="R170" s="46" t="str">
        <f>IF(AND(NOT(ISBLANK(Q170)),Dashboard!F16&gt;0), Q170/Dashboard!F16, "")</f>
        <v/>
      </c>
      <c r="S170" s="43"/>
      <c r="T170" s="46" t="str">
        <f>IF(AND(NOT(ISBLANK(S170)),Dashboard!F84&gt;0), S170/Dashboard!F84, "")</f>
        <v/>
      </c>
      <c r="U170" s="43"/>
      <c r="V170" s="46" t="str">
        <f>IF(AND(NOT(ISBLANK(U170)),Dashboard!F85&gt;0), U170/Dashboard!F85, "")</f>
        <v/>
      </c>
      <c r="W170" s="43"/>
      <c r="X170" s="46" t="str">
        <f>IF(AND(NOT(ISBLANK(W170)),Dashboard!F86&gt;0), W170/Dashboard!F86, "")</f>
        <v/>
      </c>
    </row>
    <row r="175" spans="2:24" ht="21" x14ac:dyDescent="0.5">
      <c r="B175" s="40" t="s">
        <v>773</v>
      </c>
      <c r="P175" s="57" t="s">
        <v>774</v>
      </c>
    </row>
    <row r="177" spans="2:22" ht="45" customHeight="1" x14ac:dyDescent="0.35">
      <c r="B177" s="90" t="s">
        <v>775</v>
      </c>
      <c r="C177" s="83"/>
      <c r="D177" s="83"/>
      <c r="E177" s="83"/>
      <c r="F177" s="83"/>
      <c r="P177" s="90" t="s">
        <v>776</v>
      </c>
      <c r="Q177" s="83"/>
      <c r="R177" s="83"/>
      <c r="S177" s="83"/>
      <c r="T177" s="83"/>
      <c r="U177" s="83"/>
    </row>
    <row r="178" spans="2:22" ht="35" customHeight="1" x14ac:dyDescent="0.35">
      <c r="P178" s="87" t="s">
        <v>777</v>
      </c>
      <c r="Q178" s="87"/>
      <c r="R178" s="87" t="s">
        <v>778</v>
      </c>
      <c r="S178" s="87"/>
      <c r="T178" s="87"/>
    </row>
    <row r="179" spans="2:22" ht="30" customHeight="1" x14ac:dyDescent="0.35">
      <c r="P179" s="91">
        <v>0</v>
      </c>
      <c r="Q179" s="92"/>
      <c r="R179" s="93" t="s">
        <v>779</v>
      </c>
      <c r="S179" s="94"/>
      <c r="T179" s="94"/>
    </row>
    <row r="182" spans="2:22" ht="25" customHeight="1" x14ac:dyDescent="0.35">
      <c r="P182" s="66" t="s">
        <v>762</v>
      </c>
      <c r="Q182" s="66" t="s">
        <v>780</v>
      </c>
      <c r="R182" s="66" t="s">
        <v>781</v>
      </c>
      <c r="S182" s="95" t="s">
        <v>8</v>
      </c>
      <c r="T182" s="95"/>
      <c r="U182" s="95"/>
      <c r="V182" s="83"/>
    </row>
    <row r="183" spans="2:22" ht="20" customHeight="1" x14ac:dyDescent="0.35">
      <c r="P183" s="68"/>
      <c r="Q183" s="69"/>
      <c r="R183" s="70" t="str">
        <f>IF(AND(NOT(ISBLANK(Q183)), Dashboard!$P179&gt;0), Q183/Dashboard!$P179, "")</f>
        <v/>
      </c>
      <c r="S183" s="96"/>
      <c r="T183" s="97"/>
      <c r="U183" s="97"/>
      <c r="V183" s="97"/>
    </row>
    <row r="184" spans="2:22" ht="20" customHeight="1" x14ac:dyDescent="0.35">
      <c r="P184" s="68"/>
      <c r="Q184" s="69"/>
      <c r="R184" s="70" t="str">
        <f>IF(AND(NOT(ISBLANK(Q184)), Dashboard!$P179&gt;0), Q184/Dashboard!$P179, "")</f>
        <v/>
      </c>
      <c r="S184" s="96"/>
      <c r="T184" s="97"/>
      <c r="U184" s="97"/>
      <c r="V184" s="97"/>
    </row>
    <row r="185" spans="2:22" ht="20" customHeight="1" x14ac:dyDescent="0.35">
      <c r="P185" s="68"/>
      <c r="Q185" s="69"/>
      <c r="R185" s="70" t="str">
        <f>IF(AND(NOT(ISBLANK(Q185)), Dashboard!$P179&gt;0), Q185/Dashboard!$P179, "")</f>
        <v/>
      </c>
      <c r="S185" s="96"/>
      <c r="T185" s="97"/>
      <c r="U185" s="97"/>
      <c r="V185" s="97"/>
    </row>
    <row r="186" spans="2:22" ht="20" customHeight="1" x14ac:dyDescent="0.35">
      <c r="P186" s="68"/>
      <c r="Q186" s="69"/>
      <c r="R186" s="70" t="str">
        <f>IF(AND(NOT(ISBLANK(Q186)), Dashboard!$P179&gt;0), Q186/Dashboard!$P179, "")</f>
        <v/>
      </c>
      <c r="S186" s="96"/>
      <c r="T186" s="97"/>
      <c r="U186" s="97"/>
      <c r="V186" s="97"/>
    </row>
    <row r="187" spans="2:22" ht="20" customHeight="1" x14ac:dyDescent="0.35">
      <c r="P187" s="68"/>
      <c r="Q187" s="69"/>
      <c r="R187" s="70" t="str">
        <f>IF(AND(NOT(ISBLANK(Q187)), Dashboard!$P179&gt;0), Q187/Dashboard!$P179, "")</f>
        <v/>
      </c>
      <c r="S187" s="96"/>
      <c r="T187" s="97"/>
      <c r="U187" s="97"/>
      <c r="V187" s="97"/>
    </row>
    <row r="188" spans="2:22" ht="20" customHeight="1" x14ac:dyDescent="0.35">
      <c r="P188" s="68"/>
      <c r="Q188" s="69"/>
      <c r="R188" s="70" t="str">
        <f>IF(AND(NOT(ISBLANK(Q188)), Dashboard!$P179&gt;0), Q188/Dashboard!$P179, "")</f>
        <v/>
      </c>
      <c r="S188" s="96"/>
      <c r="T188" s="97"/>
      <c r="U188" s="97"/>
      <c r="V188" s="97"/>
    </row>
    <row r="189" spans="2:22" ht="20" customHeight="1" x14ac:dyDescent="0.35">
      <c r="P189" s="68"/>
      <c r="Q189" s="69"/>
      <c r="R189" s="70" t="str">
        <f>IF(AND(NOT(ISBLANK(Q189)), Dashboard!$P179&gt;0), Q189/Dashboard!$P179, "")</f>
        <v/>
      </c>
      <c r="S189" s="96"/>
      <c r="T189" s="97"/>
      <c r="U189" s="97"/>
      <c r="V189" s="97"/>
    </row>
    <row r="190" spans="2:22" ht="20" customHeight="1" x14ac:dyDescent="0.35">
      <c r="P190" s="68"/>
      <c r="Q190" s="69"/>
      <c r="R190" s="70" t="str">
        <f>IF(AND(NOT(ISBLANK(Q190)), Dashboard!$P179&gt;0), Q190/Dashboard!$P179, "")</f>
        <v/>
      </c>
      <c r="S190" s="96"/>
      <c r="T190" s="97"/>
      <c r="U190" s="97"/>
      <c r="V190" s="97"/>
    </row>
    <row r="191" spans="2:22" ht="20" customHeight="1" x14ac:dyDescent="0.35">
      <c r="P191" s="68"/>
      <c r="Q191" s="69"/>
      <c r="R191" s="70" t="str">
        <f>IF(AND(NOT(ISBLANK(Q191)), Dashboard!$P179&gt;0), Q191/Dashboard!$P179, "")</f>
        <v/>
      </c>
      <c r="S191" s="96"/>
      <c r="T191" s="97"/>
      <c r="U191" s="97"/>
      <c r="V191" s="97"/>
    </row>
    <row r="192" spans="2:22" ht="20" customHeight="1" x14ac:dyDescent="0.35">
      <c r="P192" s="68"/>
      <c r="Q192" s="69"/>
      <c r="R192" s="70" t="str">
        <f>IF(AND(NOT(ISBLANK(Q192)), Dashboard!$P179&gt;0), Q192/Dashboard!$P179, "")</f>
        <v/>
      </c>
      <c r="S192" s="96"/>
      <c r="T192" s="97"/>
      <c r="U192" s="97"/>
      <c r="V192" s="97"/>
    </row>
    <row r="193" spans="2:22" ht="20" customHeight="1" x14ac:dyDescent="0.35">
      <c r="P193" s="68"/>
      <c r="Q193" s="69"/>
      <c r="R193" s="70" t="str">
        <f>IF(AND(NOT(ISBLANK(Q193)), Dashboard!$P179&gt;0), Q193/Dashboard!$P179, "")</f>
        <v/>
      </c>
      <c r="S193" s="96"/>
      <c r="T193" s="97"/>
      <c r="U193" s="97"/>
      <c r="V193" s="97"/>
    </row>
    <row r="194" spans="2:22" ht="20" customHeight="1" x14ac:dyDescent="0.35">
      <c r="P194" s="68"/>
      <c r="Q194" s="69"/>
      <c r="R194" s="70" t="str">
        <f>IF(AND(NOT(ISBLANK(Q194)), Dashboard!$P179&gt;0), Q194/Dashboard!$P179, "")</f>
        <v/>
      </c>
      <c r="S194" s="96"/>
      <c r="T194" s="97"/>
      <c r="U194" s="97"/>
      <c r="V194" s="97"/>
    </row>
    <row r="195" spans="2:22" ht="20" customHeight="1" x14ac:dyDescent="0.35">
      <c r="P195" s="68"/>
      <c r="Q195" s="69"/>
      <c r="R195" s="70" t="str">
        <f>IF(AND(NOT(ISBLANK(Q195)), Dashboard!$P179&gt;0), Q195/Dashboard!$P179, "")</f>
        <v/>
      </c>
      <c r="S195" s="96"/>
      <c r="T195" s="97"/>
      <c r="U195" s="97"/>
      <c r="V195" s="97"/>
    </row>
    <row r="196" spans="2:22" ht="20" customHeight="1" x14ac:dyDescent="0.35">
      <c r="P196" s="68"/>
      <c r="Q196" s="69"/>
      <c r="R196" s="70" t="str">
        <f>IF(AND(NOT(ISBLANK(Q196)), Dashboard!$P179&gt;0), Q196/Dashboard!$P179, "")</f>
        <v/>
      </c>
      <c r="S196" s="96"/>
      <c r="T196" s="97"/>
      <c r="U196" s="97"/>
      <c r="V196" s="97"/>
    </row>
    <row r="197" spans="2:22" ht="20" customHeight="1" x14ac:dyDescent="0.35">
      <c r="P197" s="68"/>
      <c r="Q197" s="69"/>
      <c r="R197" s="70" t="str">
        <f>IF(AND(NOT(ISBLANK(Q197)), Dashboard!$P179&gt;0), Q197/Dashboard!$P179, "")</f>
        <v/>
      </c>
      <c r="S197" s="96"/>
      <c r="T197" s="97"/>
      <c r="U197" s="97"/>
      <c r="V197" s="97"/>
    </row>
    <row r="198" spans="2:22" ht="20" customHeight="1" x14ac:dyDescent="0.35">
      <c r="P198" s="68"/>
      <c r="Q198" s="69"/>
      <c r="R198" s="70" t="str">
        <f>IF(AND(NOT(ISBLANK(Q198)), Dashboard!$P179&gt;0), Q198/Dashboard!$P179, "")</f>
        <v/>
      </c>
      <c r="S198" s="96"/>
      <c r="T198" s="97"/>
      <c r="U198" s="97"/>
      <c r="V198" s="97"/>
    </row>
    <row r="199" spans="2:22" ht="20" customHeight="1" x14ac:dyDescent="0.35">
      <c r="P199" s="68"/>
      <c r="Q199" s="69"/>
      <c r="R199" s="70" t="str">
        <f>IF(AND(NOT(ISBLANK(Q199)), Dashboard!$P179&gt;0), Q199/Dashboard!$P179, "")</f>
        <v/>
      </c>
      <c r="S199" s="96"/>
      <c r="T199" s="97"/>
      <c r="U199" s="97"/>
      <c r="V199" s="97"/>
    </row>
    <row r="200" spans="2:22" ht="20" customHeight="1" x14ac:dyDescent="0.35">
      <c r="P200" s="68"/>
      <c r="Q200" s="69"/>
      <c r="R200" s="70" t="str">
        <f>IF(AND(NOT(ISBLANK(Q200)), Dashboard!$P179&gt;0), Q200/Dashboard!$P179, "")</f>
        <v/>
      </c>
      <c r="S200" s="96"/>
      <c r="T200" s="97"/>
      <c r="U200" s="97"/>
      <c r="V200" s="97"/>
    </row>
    <row r="201" spans="2:22" ht="20" customHeight="1" x14ac:dyDescent="0.35">
      <c r="P201" s="68"/>
      <c r="Q201" s="69"/>
      <c r="R201" s="70" t="str">
        <f>IF(AND(NOT(ISBLANK(Q201)), Dashboard!$P179&gt;0), Q201/Dashboard!$P179, "")</f>
        <v/>
      </c>
      <c r="S201" s="96"/>
      <c r="T201" s="97"/>
      <c r="U201" s="97"/>
      <c r="V201" s="97"/>
    </row>
    <row r="202" spans="2:22" ht="20" customHeight="1" x14ac:dyDescent="0.35">
      <c r="P202" s="68"/>
      <c r="Q202" s="69"/>
      <c r="R202" s="70" t="str">
        <f>IF(AND(NOT(ISBLANK(Q202)), Dashboard!$P179&gt;0), Q202/Dashboard!$P179, "")</f>
        <v/>
      </c>
      <c r="S202" s="96"/>
      <c r="T202" s="97"/>
      <c r="U202" s="97"/>
      <c r="V202" s="97"/>
    </row>
    <row r="206" spans="2:22" ht="32" customHeight="1" x14ac:dyDescent="0.35">
      <c r="B206" s="81" t="s">
        <v>654</v>
      </c>
      <c r="C206" s="81"/>
      <c r="D206" s="81"/>
      <c r="E206" s="81"/>
      <c r="F206" s="81"/>
      <c r="G206" s="81"/>
      <c r="H206" s="81"/>
      <c r="I206" s="81"/>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22:H127">
    <cfRule type="expression" dxfId="32" priority="4">
      <formula>$G122&gt;=0.8</formula>
    </cfRule>
    <cfRule type="expression" dxfId="31" priority="5">
      <formula>AND($G122&gt;=0.5,$G122&lt;0.8)</formula>
    </cfRule>
    <cfRule type="expression" dxfId="30" priority="6">
      <formula>$G122&lt;0.5</formula>
    </cfRule>
  </conditionalFormatting>
  <conditionalFormatting sqref="K122:K127">
    <cfRule type="cellIs" dxfId="29" priority="7" operator="greaterThan">
      <formula>0</formula>
    </cfRule>
  </conditionalFormatting>
  <conditionalFormatting sqref="L122:L127">
    <cfRule type="cellIs" dxfId="28" priority="8" operator="greaterThan">
      <formula>0</formula>
    </cfRule>
  </conditionalFormatting>
  <conditionalFormatting sqref="M122:M127">
    <cfRule type="cellIs" dxfId="27" priority="9" operator="greaterThan">
      <formula>0</formula>
    </cfRule>
  </conditionalFormatting>
  <conditionalFormatting sqref="N122:N127">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42"/>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138"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16</v>
      </c>
      <c r="D4" s="3" t="s">
        <v>17</v>
      </c>
      <c r="E4" s="4" t="s">
        <v>18</v>
      </c>
      <c r="F4" s="4" t="s">
        <v>19</v>
      </c>
      <c r="G4" s="4" t="s">
        <v>20</v>
      </c>
      <c r="H4" s="4" t="s">
        <v>21</v>
      </c>
      <c r="I4" s="5" t="s">
        <v>21</v>
      </c>
      <c r="J4" s="1" t="s">
        <v>32</v>
      </c>
      <c r="K4" s="1" t="s">
        <v>33</v>
      </c>
      <c r="L4" s="1" t="s">
        <v>34</v>
      </c>
      <c r="M4" s="4" t="str">
        <f t="shared" si="0"/>
        <v>Outstanding</v>
      </c>
      <c r="N4" s="13" t="s">
        <v>21</v>
      </c>
    </row>
    <row r="5" spans="1:14" ht="60" customHeight="1" x14ac:dyDescent="0.35">
      <c r="A5" s="11" t="s">
        <v>35</v>
      </c>
      <c r="B5" s="1" t="s">
        <v>36</v>
      </c>
      <c r="C5" s="2" t="s">
        <v>16</v>
      </c>
      <c r="D5" s="3" t="s">
        <v>17</v>
      </c>
      <c r="E5" s="4" t="s">
        <v>18</v>
      </c>
      <c r="F5" s="4" t="s">
        <v>19</v>
      </c>
      <c r="G5" s="4" t="s">
        <v>20</v>
      </c>
      <c r="H5" s="4" t="s">
        <v>21</v>
      </c>
      <c r="I5" s="5" t="s">
        <v>21</v>
      </c>
      <c r="J5" s="1" t="s">
        <v>37</v>
      </c>
      <c r="K5" s="1" t="s">
        <v>38</v>
      </c>
      <c r="L5" s="1" t="s">
        <v>39</v>
      </c>
      <c r="M5" s="4" t="str">
        <f t="shared" si="0"/>
        <v>Outstanding</v>
      </c>
      <c r="N5" s="13" t="s">
        <v>21</v>
      </c>
    </row>
    <row r="6" spans="1:14" ht="60" customHeight="1" x14ac:dyDescent="0.35">
      <c r="A6" s="11" t="s">
        <v>40</v>
      </c>
      <c r="B6" s="1" t="s">
        <v>41</v>
      </c>
      <c r="C6" s="2" t="s">
        <v>16</v>
      </c>
      <c r="D6" s="3" t="s">
        <v>17</v>
      </c>
      <c r="E6" s="4" t="s">
        <v>18</v>
      </c>
      <c r="F6" s="4" t="s">
        <v>19</v>
      </c>
      <c r="G6" s="4" t="s">
        <v>20</v>
      </c>
      <c r="H6" s="4" t="s">
        <v>21</v>
      </c>
      <c r="I6" s="5" t="s">
        <v>21</v>
      </c>
      <c r="J6" s="1" t="s">
        <v>42</v>
      </c>
      <c r="K6" s="1" t="s">
        <v>43</v>
      </c>
      <c r="L6" s="1" t="s">
        <v>44</v>
      </c>
      <c r="M6" s="4" t="str">
        <f t="shared" si="0"/>
        <v>Outstanding</v>
      </c>
      <c r="N6" s="13" t="s">
        <v>21</v>
      </c>
    </row>
    <row r="7" spans="1:14" ht="60" customHeight="1" x14ac:dyDescent="0.35">
      <c r="A7" s="11" t="s">
        <v>45</v>
      </c>
      <c r="B7" s="1" t="s">
        <v>46</v>
      </c>
      <c r="C7" s="2" t="s">
        <v>16</v>
      </c>
      <c r="D7" s="3" t="s">
        <v>17</v>
      </c>
      <c r="E7" s="4" t="s">
        <v>18</v>
      </c>
      <c r="F7" s="4" t="s">
        <v>19</v>
      </c>
      <c r="G7" s="4" t="s">
        <v>20</v>
      </c>
      <c r="H7" s="4" t="s">
        <v>21</v>
      </c>
      <c r="I7" s="5" t="s">
        <v>21</v>
      </c>
      <c r="J7" s="1" t="s">
        <v>47</v>
      </c>
      <c r="K7" s="1" t="s">
        <v>48</v>
      </c>
      <c r="L7" s="1" t="s">
        <v>49</v>
      </c>
      <c r="M7" s="4" t="str">
        <f t="shared" si="0"/>
        <v>Outstanding</v>
      </c>
      <c r="N7" s="13" t="s">
        <v>21</v>
      </c>
    </row>
    <row r="8" spans="1:14" ht="60" customHeight="1" x14ac:dyDescent="0.35">
      <c r="A8" s="11" t="s">
        <v>50</v>
      </c>
      <c r="B8" s="1" t="s">
        <v>51</v>
      </c>
      <c r="C8" s="2" t="s">
        <v>16</v>
      </c>
      <c r="D8" s="3" t="s">
        <v>17</v>
      </c>
      <c r="E8" s="4" t="s">
        <v>18</v>
      </c>
      <c r="F8" s="4" t="s">
        <v>19</v>
      </c>
      <c r="G8" s="4" t="s">
        <v>20</v>
      </c>
      <c r="H8" s="4" t="s">
        <v>21</v>
      </c>
      <c r="I8" s="5" t="s">
        <v>21</v>
      </c>
      <c r="J8" s="1" t="s">
        <v>52</v>
      </c>
      <c r="K8" s="1" t="s">
        <v>53</v>
      </c>
      <c r="L8" s="1" t="s">
        <v>54</v>
      </c>
      <c r="M8" s="4" t="str">
        <f t="shared" si="0"/>
        <v>Outstanding</v>
      </c>
      <c r="N8" s="13" t="s">
        <v>21</v>
      </c>
    </row>
    <row r="9" spans="1:14" ht="60" customHeight="1" x14ac:dyDescent="0.35">
      <c r="A9" s="11" t="s">
        <v>55</v>
      </c>
      <c r="B9" s="1" t="s">
        <v>56</v>
      </c>
      <c r="C9" s="2" t="s">
        <v>16</v>
      </c>
      <c r="D9" s="3" t="s">
        <v>17</v>
      </c>
      <c r="E9" s="4" t="s">
        <v>18</v>
      </c>
      <c r="F9" s="4" t="s">
        <v>19</v>
      </c>
      <c r="G9" s="4" t="s">
        <v>20</v>
      </c>
      <c r="H9" s="4" t="s">
        <v>21</v>
      </c>
      <c r="I9" s="5" t="s">
        <v>21</v>
      </c>
      <c r="J9" s="1" t="s">
        <v>57</v>
      </c>
      <c r="K9" s="1" t="s">
        <v>58</v>
      </c>
      <c r="L9" s="1" t="s">
        <v>59</v>
      </c>
      <c r="M9" s="4" t="str">
        <f t="shared" si="0"/>
        <v>Outstanding</v>
      </c>
      <c r="N9" s="13" t="s">
        <v>21</v>
      </c>
    </row>
    <row r="10" spans="1:14" ht="60" customHeight="1" x14ac:dyDescent="0.35">
      <c r="A10" s="11" t="s">
        <v>60</v>
      </c>
      <c r="B10" s="1" t="s">
        <v>61</v>
      </c>
      <c r="C10" s="2" t="s">
        <v>16</v>
      </c>
      <c r="D10" s="3" t="s">
        <v>17</v>
      </c>
      <c r="E10" s="4" t="s">
        <v>18</v>
      </c>
      <c r="F10" s="4" t="s">
        <v>19</v>
      </c>
      <c r="G10" s="4" t="s">
        <v>20</v>
      </c>
      <c r="H10" s="4" t="s">
        <v>21</v>
      </c>
      <c r="I10" s="5" t="s">
        <v>21</v>
      </c>
      <c r="J10" s="1" t="s">
        <v>62</v>
      </c>
      <c r="K10" s="1" t="s">
        <v>63</v>
      </c>
      <c r="L10" s="1" t="s">
        <v>64</v>
      </c>
      <c r="M10" s="4" t="str">
        <f t="shared" si="0"/>
        <v>Outstanding</v>
      </c>
      <c r="N10" s="13" t="s">
        <v>21</v>
      </c>
    </row>
    <row r="11" spans="1:14" ht="60" customHeight="1" x14ac:dyDescent="0.35">
      <c r="A11" s="11" t="s">
        <v>65</v>
      </c>
      <c r="B11" s="1" t="s">
        <v>66</v>
      </c>
      <c r="C11" s="2" t="s">
        <v>16</v>
      </c>
      <c r="D11" s="3" t="s">
        <v>17</v>
      </c>
      <c r="E11" s="4" t="s">
        <v>18</v>
      </c>
      <c r="F11" s="4" t="s">
        <v>19</v>
      </c>
      <c r="G11" s="4" t="s">
        <v>20</v>
      </c>
      <c r="H11" s="4" t="s">
        <v>21</v>
      </c>
      <c r="I11" s="5" t="s">
        <v>21</v>
      </c>
      <c r="J11" s="1" t="s">
        <v>67</v>
      </c>
      <c r="K11" s="1" t="s">
        <v>68</v>
      </c>
      <c r="L11" s="1" t="s">
        <v>69</v>
      </c>
      <c r="M11" s="4" t="str">
        <f t="shared" si="0"/>
        <v>Outstanding</v>
      </c>
      <c r="N11" s="13" t="s">
        <v>21</v>
      </c>
    </row>
    <row r="12" spans="1:14" ht="60" customHeight="1" x14ac:dyDescent="0.35">
      <c r="A12" s="11" t="s">
        <v>70</v>
      </c>
      <c r="B12" s="1" t="s">
        <v>71</v>
      </c>
      <c r="C12" s="2" t="s">
        <v>16</v>
      </c>
      <c r="D12" s="3" t="s">
        <v>17</v>
      </c>
      <c r="E12" s="4" t="s">
        <v>18</v>
      </c>
      <c r="F12" s="4" t="s">
        <v>19</v>
      </c>
      <c r="G12" s="4" t="s">
        <v>20</v>
      </c>
      <c r="H12" s="4" t="s">
        <v>21</v>
      </c>
      <c r="I12" s="5" t="s">
        <v>21</v>
      </c>
      <c r="J12" s="1" t="s">
        <v>72</v>
      </c>
      <c r="K12" s="1" t="s">
        <v>73</v>
      </c>
      <c r="L12" s="1" t="s">
        <v>74</v>
      </c>
      <c r="M12" s="4" t="str">
        <f t="shared" si="0"/>
        <v>Outstanding</v>
      </c>
      <c r="N12" s="13" t="s">
        <v>21</v>
      </c>
    </row>
    <row r="13" spans="1:14" ht="60" customHeight="1" x14ac:dyDescent="0.35">
      <c r="A13" s="11" t="s">
        <v>75</v>
      </c>
      <c r="B13" s="1" t="s">
        <v>76</v>
      </c>
      <c r="C13" s="2" t="s">
        <v>16</v>
      </c>
      <c r="D13" s="3" t="s">
        <v>17</v>
      </c>
      <c r="E13" s="4" t="s">
        <v>18</v>
      </c>
      <c r="F13" s="4" t="s">
        <v>19</v>
      </c>
      <c r="G13" s="4" t="s">
        <v>20</v>
      </c>
      <c r="H13" s="4" t="s">
        <v>21</v>
      </c>
      <c r="I13" s="5" t="s">
        <v>21</v>
      </c>
      <c r="J13" s="1" t="s">
        <v>77</v>
      </c>
      <c r="K13" s="1" t="s">
        <v>78</v>
      </c>
      <c r="L13" s="1" t="s">
        <v>79</v>
      </c>
      <c r="M13" s="4" t="str">
        <f t="shared" si="0"/>
        <v>Outstanding</v>
      </c>
      <c r="N13" s="13" t="s">
        <v>21</v>
      </c>
    </row>
    <row r="14" spans="1:14" ht="60" customHeight="1" x14ac:dyDescent="0.35">
      <c r="A14" s="11" t="s">
        <v>80</v>
      </c>
      <c r="B14" s="1" t="s">
        <v>81</v>
      </c>
      <c r="C14" s="2" t="s">
        <v>16</v>
      </c>
      <c r="D14" s="3" t="s">
        <v>17</v>
      </c>
      <c r="E14" s="4" t="s">
        <v>18</v>
      </c>
      <c r="F14" s="4" t="s">
        <v>19</v>
      </c>
      <c r="G14" s="4" t="s">
        <v>20</v>
      </c>
      <c r="H14" s="4" t="s">
        <v>21</v>
      </c>
      <c r="I14" s="5" t="s">
        <v>21</v>
      </c>
      <c r="J14" s="1" t="s">
        <v>82</v>
      </c>
      <c r="K14" s="1" t="s">
        <v>83</v>
      </c>
      <c r="L14" s="1" t="s">
        <v>84</v>
      </c>
      <c r="M14" s="4" t="str">
        <f t="shared" si="0"/>
        <v>Outstanding</v>
      </c>
      <c r="N14" s="13" t="s">
        <v>21</v>
      </c>
    </row>
    <row r="15" spans="1:14" ht="60" customHeight="1" x14ac:dyDescent="0.35">
      <c r="A15" s="11" t="s">
        <v>85</v>
      </c>
      <c r="B15" s="1" t="s">
        <v>86</v>
      </c>
      <c r="C15" s="2" t="s">
        <v>87</v>
      </c>
      <c r="D15" s="3" t="s">
        <v>17</v>
      </c>
      <c r="E15" s="4" t="s">
        <v>18</v>
      </c>
      <c r="F15" s="4" t="s">
        <v>19</v>
      </c>
      <c r="G15" s="4" t="s">
        <v>20</v>
      </c>
      <c r="H15" s="4" t="s">
        <v>21</v>
      </c>
      <c r="I15" s="5" t="s">
        <v>21</v>
      </c>
      <c r="J15" s="1" t="s">
        <v>88</v>
      </c>
      <c r="K15" s="1" t="s">
        <v>89</v>
      </c>
      <c r="L15" s="1" t="s">
        <v>90</v>
      </c>
      <c r="M15" s="4" t="str">
        <f t="shared" si="0"/>
        <v>Outstanding</v>
      </c>
      <c r="N15" s="13" t="s">
        <v>21</v>
      </c>
    </row>
    <row r="16" spans="1:14" ht="60" customHeight="1" x14ac:dyDescent="0.35">
      <c r="A16" s="11" t="s">
        <v>91</v>
      </c>
      <c r="B16" s="1" t="s">
        <v>92</v>
      </c>
      <c r="C16" s="2" t="s">
        <v>87</v>
      </c>
      <c r="D16" s="3" t="s">
        <v>17</v>
      </c>
      <c r="E16" s="4" t="s">
        <v>18</v>
      </c>
      <c r="F16" s="4" t="s">
        <v>19</v>
      </c>
      <c r="G16" s="4" t="s">
        <v>20</v>
      </c>
      <c r="H16" s="4" t="s">
        <v>21</v>
      </c>
      <c r="I16" s="5" t="s">
        <v>21</v>
      </c>
      <c r="J16" s="1" t="s">
        <v>93</v>
      </c>
      <c r="K16" s="1" t="s">
        <v>94</v>
      </c>
      <c r="L16" s="1" t="s">
        <v>95</v>
      </c>
      <c r="M16" s="4" t="str">
        <f t="shared" si="0"/>
        <v>Outstanding</v>
      </c>
      <c r="N16" s="13" t="s">
        <v>21</v>
      </c>
    </row>
    <row r="17" spans="1:14" ht="60" customHeight="1" x14ac:dyDescent="0.35">
      <c r="A17" s="11" t="s">
        <v>96</v>
      </c>
      <c r="B17" s="1" t="s">
        <v>97</v>
      </c>
      <c r="C17" s="2" t="s">
        <v>16</v>
      </c>
      <c r="D17" s="3" t="s">
        <v>17</v>
      </c>
      <c r="E17" s="4" t="s">
        <v>18</v>
      </c>
      <c r="F17" s="4" t="s">
        <v>19</v>
      </c>
      <c r="G17" s="4" t="s">
        <v>20</v>
      </c>
      <c r="H17" s="4" t="s">
        <v>21</v>
      </c>
      <c r="I17" s="5" t="s">
        <v>21</v>
      </c>
      <c r="J17" s="1" t="s">
        <v>93</v>
      </c>
      <c r="K17" s="1" t="s">
        <v>98</v>
      </c>
      <c r="L17" s="1" t="s">
        <v>99</v>
      </c>
      <c r="M17" s="4" t="str">
        <f t="shared" si="0"/>
        <v>Outstanding</v>
      </c>
      <c r="N17" s="13" t="s">
        <v>21</v>
      </c>
    </row>
    <row r="18" spans="1:14" ht="60" customHeight="1" x14ac:dyDescent="0.35">
      <c r="A18" s="11" t="s">
        <v>100</v>
      </c>
      <c r="B18" s="1" t="s">
        <v>101</v>
      </c>
      <c r="C18" s="2" t="s">
        <v>16</v>
      </c>
      <c r="D18" s="3" t="s">
        <v>17</v>
      </c>
      <c r="E18" s="4" t="s">
        <v>18</v>
      </c>
      <c r="F18" s="4" t="s">
        <v>19</v>
      </c>
      <c r="G18" s="4" t="s">
        <v>20</v>
      </c>
      <c r="H18" s="4" t="s">
        <v>21</v>
      </c>
      <c r="I18" s="5" t="s">
        <v>21</v>
      </c>
      <c r="J18" s="1" t="s">
        <v>102</v>
      </c>
      <c r="K18" s="1" t="s">
        <v>103</v>
      </c>
      <c r="L18" s="1" t="s">
        <v>104</v>
      </c>
      <c r="M18" s="4" t="str">
        <f t="shared" si="0"/>
        <v>Outstanding</v>
      </c>
      <c r="N18" s="13" t="s">
        <v>21</v>
      </c>
    </row>
    <row r="19" spans="1:14" ht="60" customHeight="1" x14ac:dyDescent="0.35">
      <c r="A19" s="11" t="s">
        <v>105</v>
      </c>
      <c r="B19" s="1" t="s">
        <v>106</v>
      </c>
      <c r="C19" s="2" t="s">
        <v>16</v>
      </c>
      <c r="D19" s="3" t="s">
        <v>17</v>
      </c>
      <c r="E19" s="4" t="s">
        <v>18</v>
      </c>
      <c r="F19" s="4" t="s">
        <v>19</v>
      </c>
      <c r="G19" s="4" t="s">
        <v>20</v>
      </c>
      <c r="H19" s="4" t="s">
        <v>21</v>
      </c>
      <c r="I19" s="5" t="s">
        <v>21</v>
      </c>
      <c r="J19" s="1" t="s">
        <v>107</v>
      </c>
      <c r="K19" s="1" t="s">
        <v>108</v>
      </c>
      <c r="L19" s="1" t="s">
        <v>109</v>
      </c>
      <c r="M19" s="4" t="str">
        <f t="shared" si="0"/>
        <v>Outstanding</v>
      </c>
      <c r="N19" s="13" t="s">
        <v>21</v>
      </c>
    </row>
    <row r="20" spans="1:14" ht="60" customHeight="1" x14ac:dyDescent="0.35">
      <c r="A20" s="11" t="s">
        <v>110</v>
      </c>
      <c r="B20" s="1" t="s">
        <v>111</v>
      </c>
      <c r="C20" s="2" t="s">
        <v>16</v>
      </c>
      <c r="D20" s="3" t="s">
        <v>17</v>
      </c>
      <c r="E20" s="4" t="s">
        <v>18</v>
      </c>
      <c r="F20" s="4" t="s">
        <v>19</v>
      </c>
      <c r="G20" s="4" t="s">
        <v>20</v>
      </c>
      <c r="H20" s="4" t="s">
        <v>21</v>
      </c>
      <c r="I20" s="5" t="s">
        <v>21</v>
      </c>
      <c r="J20" s="1" t="s">
        <v>112</v>
      </c>
      <c r="K20" s="1" t="s">
        <v>113</v>
      </c>
      <c r="L20" s="1" t="s">
        <v>114</v>
      </c>
      <c r="M20" s="4" t="str">
        <f t="shared" si="0"/>
        <v>Outstanding</v>
      </c>
      <c r="N20" s="13" t="s">
        <v>21</v>
      </c>
    </row>
    <row r="21" spans="1:14" ht="60" customHeight="1" x14ac:dyDescent="0.35">
      <c r="A21" s="11" t="s">
        <v>115</v>
      </c>
      <c r="B21" s="1" t="s">
        <v>116</v>
      </c>
      <c r="C21" s="2" t="s">
        <v>16</v>
      </c>
      <c r="D21" s="3" t="s">
        <v>17</v>
      </c>
      <c r="E21" s="4" t="s">
        <v>18</v>
      </c>
      <c r="F21" s="4" t="s">
        <v>19</v>
      </c>
      <c r="G21" s="4" t="s">
        <v>20</v>
      </c>
      <c r="H21" s="4" t="s">
        <v>21</v>
      </c>
      <c r="I21" s="5" t="s">
        <v>21</v>
      </c>
      <c r="J21" s="1" t="s">
        <v>117</v>
      </c>
      <c r="K21" s="1" t="s">
        <v>118</v>
      </c>
      <c r="L21" s="1" t="s">
        <v>119</v>
      </c>
      <c r="M21" s="4" t="str">
        <f t="shared" si="0"/>
        <v>Outstanding</v>
      </c>
      <c r="N21" s="13" t="s">
        <v>21</v>
      </c>
    </row>
    <row r="22" spans="1:14" ht="60" customHeight="1" x14ac:dyDescent="0.35">
      <c r="A22" s="11" t="s">
        <v>120</v>
      </c>
      <c r="B22" s="1" t="s">
        <v>121</v>
      </c>
      <c r="C22" s="2" t="s">
        <v>16</v>
      </c>
      <c r="D22" s="3" t="s">
        <v>17</v>
      </c>
      <c r="E22" s="4" t="s">
        <v>18</v>
      </c>
      <c r="F22" s="4" t="s">
        <v>19</v>
      </c>
      <c r="G22" s="4" t="s">
        <v>20</v>
      </c>
      <c r="H22" s="4" t="s">
        <v>21</v>
      </c>
      <c r="I22" s="5" t="s">
        <v>21</v>
      </c>
      <c r="J22" s="1" t="s">
        <v>122</v>
      </c>
      <c r="K22" s="1" t="s">
        <v>123</v>
      </c>
      <c r="L22" s="1" t="s">
        <v>124</v>
      </c>
      <c r="M22" s="4" t="str">
        <f t="shared" si="0"/>
        <v>Outstanding</v>
      </c>
      <c r="N22" s="13" t="s">
        <v>21</v>
      </c>
    </row>
    <row r="23" spans="1:14" ht="60" customHeight="1" x14ac:dyDescent="0.35">
      <c r="A23" s="11" t="s">
        <v>125</v>
      </c>
      <c r="B23" s="1" t="s">
        <v>126</v>
      </c>
      <c r="C23" s="2" t="s">
        <v>16</v>
      </c>
      <c r="D23" s="3" t="s">
        <v>17</v>
      </c>
      <c r="E23" s="4" t="s">
        <v>18</v>
      </c>
      <c r="F23" s="4" t="s">
        <v>19</v>
      </c>
      <c r="G23" s="4" t="s">
        <v>20</v>
      </c>
      <c r="H23" s="4" t="s">
        <v>21</v>
      </c>
      <c r="I23" s="5" t="s">
        <v>21</v>
      </c>
      <c r="J23" s="1" t="s">
        <v>127</v>
      </c>
      <c r="K23" s="1" t="s">
        <v>128</v>
      </c>
      <c r="L23" s="1" t="s">
        <v>129</v>
      </c>
      <c r="M23" s="4" t="str">
        <f t="shared" si="0"/>
        <v>Outstanding</v>
      </c>
      <c r="N23" s="13" t="s">
        <v>21</v>
      </c>
    </row>
    <row r="24" spans="1:14" ht="60" customHeight="1" x14ac:dyDescent="0.35">
      <c r="A24" s="11" t="s">
        <v>130</v>
      </c>
      <c r="B24" s="1" t="s">
        <v>131</v>
      </c>
      <c r="C24" s="2" t="s">
        <v>16</v>
      </c>
      <c r="D24" s="3" t="s">
        <v>17</v>
      </c>
      <c r="E24" s="4" t="s">
        <v>18</v>
      </c>
      <c r="F24" s="4" t="s">
        <v>19</v>
      </c>
      <c r="G24" s="4" t="s">
        <v>20</v>
      </c>
      <c r="H24" s="4" t="s">
        <v>21</v>
      </c>
      <c r="I24" s="5" t="s">
        <v>21</v>
      </c>
      <c r="J24" s="1" t="s">
        <v>132</v>
      </c>
      <c r="K24" s="1" t="s">
        <v>133</v>
      </c>
      <c r="L24" s="1" t="s">
        <v>134</v>
      </c>
      <c r="M24" s="4" t="str">
        <f t="shared" si="0"/>
        <v>Outstanding</v>
      </c>
      <c r="N24" s="13" t="s">
        <v>21</v>
      </c>
    </row>
    <row r="25" spans="1:14" ht="60" customHeight="1" x14ac:dyDescent="0.35">
      <c r="A25" s="11" t="s">
        <v>135</v>
      </c>
      <c r="B25" s="1" t="s">
        <v>136</v>
      </c>
      <c r="C25" s="2" t="s">
        <v>16</v>
      </c>
      <c r="D25" s="3" t="s">
        <v>17</v>
      </c>
      <c r="E25" s="4" t="s">
        <v>18</v>
      </c>
      <c r="F25" s="4" t="s">
        <v>19</v>
      </c>
      <c r="G25" s="4" t="s">
        <v>20</v>
      </c>
      <c r="H25" s="4" t="s">
        <v>21</v>
      </c>
      <c r="I25" s="5" t="s">
        <v>21</v>
      </c>
      <c r="J25" s="1" t="s">
        <v>137</v>
      </c>
      <c r="K25" s="1" t="s">
        <v>138</v>
      </c>
      <c r="L25" s="1" t="s">
        <v>139</v>
      </c>
      <c r="M25" s="4" t="str">
        <f t="shared" si="0"/>
        <v>Outstanding</v>
      </c>
      <c r="N25" s="13" t="s">
        <v>21</v>
      </c>
    </row>
    <row r="26" spans="1:14" ht="60" customHeight="1" x14ac:dyDescent="0.35">
      <c r="A26" s="11" t="s">
        <v>140</v>
      </c>
      <c r="B26" s="1" t="s">
        <v>141</v>
      </c>
      <c r="C26" s="2" t="s">
        <v>16</v>
      </c>
      <c r="D26" s="3" t="s">
        <v>17</v>
      </c>
      <c r="E26" s="4" t="s">
        <v>18</v>
      </c>
      <c r="F26" s="4" t="s">
        <v>19</v>
      </c>
      <c r="G26" s="4" t="s">
        <v>20</v>
      </c>
      <c r="H26" s="4" t="s">
        <v>21</v>
      </c>
      <c r="I26" s="5" t="s">
        <v>21</v>
      </c>
      <c r="J26" s="1" t="s">
        <v>142</v>
      </c>
      <c r="K26" s="1" t="s">
        <v>143</v>
      </c>
      <c r="L26" s="1" t="s">
        <v>144</v>
      </c>
      <c r="M26" s="4" t="str">
        <f t="shared" si="0"/>
        <v>Outstanding</v>
      </c>
      <c r="N26" s="13" t="s">
        <v>21</v>
      </c>
    </row>
    <row r="27" spans="1:14" ht="60" customHeight="1" x14ac:dyDescent="0.35">
      <c r="A27" s="11" t="s">
        <v>145</v>
      </c>
      <c r="B27" s="1" t="s">
        <v>146</v>
      </c>
      <c r="C27" s="2" t="s">
        <v>16</v>
      </c>
      <c r="D27" s="3" t="s">
        <v>17</v>
      </c>
      <c r="E27" s="4" t="s">
        <v>18</v>
      </c>
      <c r="F27" s="4" t="s">
        <v>19</v>
      </c>
      <c r="G27" s="4" t="s">
        <v>20</v>
      </c>
      <c r="H27" s="4" t="s">
        <v>21</v>
      </c>
      <c r="I27" s="5" t="s">
        <v>21</v>
      </c>
      <c r="J27" s="1" t="s">
        <v>147</v>
      </c>
      <c r="K27" s="1" t="s">
        <v>148</v>
      </c>
      <c r="L27" s="1" t="s">
        <v>149</v>
      </c>
      <c r="M27" s="4" t="str">
        <f t="shared" si="0"/>
        <v>Outstanding</v>
      </c>
      <c r="N27" s="13" t="s">
        <v>21</v>
      </c>
    </row>
    <row r="28" spans="1:14" ht="60" customHeight="1" x14ac:dyDescent="0.35">
      <c r="A28" s="11" t="s">
        <v>150</v>
      </c>
      <c r="B28" s="1" t="s">
        <v>151</v>
      </c>
      <c r="C28" s="2" t="s">
        <v>16</v>
      </c>
      <c r="D28" s="3" t="s">
        <v>17</v>
      </c>
      <c r="E28" s="4" t="s">
        <v>18</v>
      </c>
      <c r="F28" s="4" t="s">
        <v>19</v>
      </c>
      <c r="G28" s="4" t="s">
        <v>20</v>
      </c>
      <c r="H28" s="4" t="s">
        <v>21</v>
      </c>
      <c r="I28" s="5" t="s">
        <v>21</v>
      </c>
      <c r="J28" s="1" t="s">
        <v>152</v>
      </c>
      <c r="K28" s="1" t="s">
        <v>153</v>
      </c>
      <c r="L28" s="1" t="s">
        <v>154</v>
      </c>
      <c r="M28" s="4" t="str">
        <f t="shared" si="0"/>
        <v>Outstanding</v>
      </c>
      <c r="N28" s="13" t="s">
        <v>21</v>
      </c>
    </row>
    <row r="29" spans="1:14" ht="60" customHeight="1" x14ac:dyDescent="0.35">
      <c r="A29" s="11" t="s">
        <v>155</v>
      </c>
      <c r="B29" s="1" t="s">
        <v>156</v>
      </c>
      <c r="C29" s="2" t="s">
        <v>16</v>
      </c>
      <c r="D29" s="3" t="s">
        <v>17</v>
      </c>
      <c r="E29" s="4" t="s">
        <v>18</v>
      </c>
      <c r="F29" s="4" t="s">
        <v>19</v>
      </c>
      <c r="G29" s="4" t="s">
        <v>20</v>
      </c>
      <c r="H29" s="4" t="s">
        <v>21</v>
      </c>
      <c r="I29" s="5" t="s">
        <v>21</v>
      </c>
      <c r="J29" s="1" t="s">
        <v>157</v>
      </c>
      <c r="K29" s="1" t="s">
        <v>158</v>
      </c>
      <c r="L29" s="1" t="s">
        <v>159</v>
      </c>
      <c r="M29" s="4" t="str">
        <f t="shared" si="0"/>
        <v>Outstanding</v>
      </c>
      <c r="N29" s="13" t="s">
        <v>21</v>
      </c>
    </row>
    <row r="30" spans="1:14" ht="60" customHeight="1" x14ac:dyDescent="0.35">
      <c r="A30" s="11" t="s">
        <v>160</v>
      </c>
      <c r="B30" s="1" t="s">
        <v>161</v>
      </c>
      <c r="C30" s="2" t="s">
        <v>16</v>
      </c>
      <c r="D30" s="3" t="s">
        <v>17</v>
      </c>
      <c r="E30" s="4" t="s">
        <v>18</v>
      </c>
      <c r="F30" s="4" t="s">
        <v>19</v>
      </c>
      <c r="G30" s="4" t="s">
        <v>20</v>
      </c>
      <c r="H30" s="4" t="s">
        <v>21</v>
      </c>
      <c r="I30" s="5" t="s">
        <v>21</v>
      </c>
      <c r="J30" s="1" t="s">
        <v>162</v>
      </c>
      <c r="K30" s="1" t="s">
        <v>163</v>
      </c>
      <c r="L30" s="1" t="s">
        <v>164</v>
      </c>
      <c r="M30" s="4" t="str">
        <f t="shared" si="0"/>
        <v>Outstanding</v>
      </c>
      <c r="N30" s="13" t="s">
        <v>21</v>
      </c>
    </row>
    <row r="31" spans="1:14" ht="60" customHeight="1" x14ac:dyDescent="0.35">
      <c r="A31" s="11" t="s">
        <v>165</v>
      </c>
      <c r="B31" s="1" t="s">
        <v>166</v>
      </c>
      <c r="C31" s="2" t="s">
        <v>16</v>
      </c>
      <c r="D31" s="3" t="s">
        <v>17</v>
      </c>
      <c r="E31" s="4" t="s">
        <v>18</v>
      </c>
      <c r="F31" s="4" t="s">
        <v>19</v>
      </c>
      <c r="G31" s="4" t="s">
        <v>20</v>
      </c>
      <c r="H31" s="4" t="s">
        <v>21</v>
      </c>
      <c r="I31" s="5" t="s">
        <v>21</v>
      </c>
      <c r="J31" s="1" t="s">
        <v>167</v>
      </c>
      <c r="K31" s="1" t="s">
        <v>168</v>
      </c>
      <c r="L31" s="1" t="s">
        <v>169</v>
      </c>
      <c r="M31" s="4" t="str">
        <f t="shared" si="0"/>
        <v>Outstanding</v>
      </c>
      <c r="N31" s="13" t="s">
        <v>21</v>
      </c>
    </row>
    <row r="32" spans="1:14" ht="60" customHeight="1" x14ac:dyDescent="0.35">
      <c r="A32" s="11" t="s">
        <v>170</v>
      </c>
      <c r="B32" s="1" t="s">
        <v>171</v>
      </c>
      <c r="C32" s="2" t="s">
        <v>16</v>
      </c>
      <c r="D32" s="3" t="s">
        <v>17</v>
      </c>
      <c r="E32" s="4" t="s">
        <v>18</v>
      </c>
      <c r="F32" s="4" t="s">
        <v>19</v>
      </c>
      <c r="G32" s="4" t="s">
        <v>20</v>
      </c>
      <c r="H32" s="4" t="s">
        <v>21</v>
      </c>
      <c r="I32" s="5" t="s">
        <v>21</v>
      </c>
      <c r="J32" s="1" t="s">
        <v>172</v>
      </c>
      <c r="K32" s="1" t="s">
        <v>173</v>
      </c>
      <c r="L32" s="1" t="s">
        <v>174</v>
      </c>
      <c r="M32" s="4" t="str">
        <f t="shared" si="0"/>
        <v>Outstanding</v>
      </c>
      <c r="N32" s="13" t="s">
        <v>21</v>
      </c>
    </row>
    <row r="33" spans="1:14" ht="60" customHeight="1" x14ac:dyDescent="0.35">
      <c r="A33" s="11" t="s">
        <v>175</v>
      </c>
      <c r="B33" s="1" t="s">
        <v>176</v>
      </c>
      <c r="C33" s="2" t="s">
        <v>16</v>
      </c>
      <c r="D33" s="3" t="s">
        <v>177</v>
      </c>
      <c r="E33" s="4" t="s">
        <v>18</v>
      </c>
      <c r="F33" s="4" t="s">
        <v>19</v>
      </c>
      <c r="G33" s="4" t="s">
        <v>20</v>
      </c>
      <c r="H33" s="4" t="s">
        <v>21</v>
      </c>
      <c r="I33" s="5" t="s">
        <v>21</v>
      </c>
      <c r="J33" s="1" t="s">
        <v>178</v>
      </c>
      <c r="K33" s="1" t="s">
        <v>179</v>
      </c>
      <c r="L33" s="1" t="s">
        <v>180</v>
      </c>
      <c r="M33" s="4" t="str">
        <f t="shared" si="0"/>
        <v>Outstanding</v>
      </c>
      <c r="N33" s="13" t="s">
        <v>21</v>
      </c>
    </row>
    <row r="34" spans="1:14" ht="60" customHeight="1" x14ac:dyDescent="0.35">
      <c r="A34" s="11" t="s">
        <v>181</v>
      </c>
      <c r="B34" s="1" t="s">
        <v>182</v>
      </c>
      <c r="C34" s="2" t="s">
        <v>183</v>
      </c>
      <c r="D34" s="3" t="s">
        <v>177</v>
      </c>
      <c r="E34" s="4" t="s">
        <v>18</v>
      </c>
      <c r="F34" s="4" t="s">
        <v>19</v>
      </c>
      <c r="G34" s="4" t="s">
        <v>20</v>
      </c>
      <c r="H34" s="4" t="s">
        <v>21</v>
      </c>
      <c r="I34" s="5" t="s">
        <v>21</v>
      </c>
      <c r="J34" s="1" t="s">
        <v>184</v>
      </c>
      <c r="K34" s="1" t="s">
        <v>185</v>
      </c>
      <c r="L34" s="1" t="s">
        <v>186</v>
      </c>
      <c r="M34" s="4" t="str">
        <f t="shared" si="0"/>
        <v>Outstanding</v>
      </c>
      <c r="N34" s="13" t="s">
        <v>21</v>
      </c>
    </row>
    <row r="35" spans="1:14" ht="60" customHeight="1" x14ac:dyDescent="0.35">
      <c r="A35" s="11" t="s">
        <v>187</v>
      </c>
      <c r="B35" s="1" t="s">
        <v>188</v>
      </c>
      <c r="C35" s="2" t="s">
        <v>16</v>
      </c>
      <c r="D35" s="3" t="s">
        <v>177</v>
      </c>
      <c r="E35" s="4" t="s">
        <v>18</v>
      </c>
      <c r="F35" s="4" t="s">
        <v>19</v>
      </c>
      <c r="G35" s="4" t="s">
        <v>20</v>
      </c>
      <c r="H35" s="4" t="s">
        <v>21</v>
      </c>
      <c r="I35" s="5" t="s">
        <v>21</v>
      </c>
      <c r="J35" s="1" t="s">
        <v>189</v>
      </c>
      <c r="K35" s="1" t="s">
        <v>190</v>
      </c>
      <c r="L35" s="1" t="s">
        <v>191</v>
      </c>
      <c r="M35" s="4" t="str">
        <f t="shared" si="0"/>
        <v>Outstanding</v>
      </c>
      <c r="N35" s="13" t="s">
        <v>21</v>
      </c>
    </row>
    <row r="36" spans="1:14" ht="60" customHeight="1" x14ac:dyDescent="0.35">
      <c r="A36" s="11" t="s">
        <v>192</v>
      </c>
      <c r="B36" s="1" t="s">
        <v>193</v>
      </c>
      <c r="C36" s="2" t="s">
        <v>16</v>
      </c>
      <c r="D36" s="3" t="s">
        <v>177</v>
      </c>
      <c r="E36" s="4" t="s">
        <v>18</v>
      </c>
      <c r="F36" s="4" t="s">
        <v>19</v>
      </c>
      <c r="G36" s="4" t="s">
        <v>20</v>
      </c>
      <c r="H36" s="4" t="s">
        <v>21</v>
      </c>
      <c r="I36" s="5" t="s">
        <v>21</v>
      </c>
      <c r="J36" s="1" t="s">
        <v>194</v>
      </c>
      <c r="K36" s="1" t="s">
        <v>195</v>
      </c>
      <c r="L36" s="1" t="s">
        <v>196</v>
      </c>
      <c r="M36" s="4" t="str">
        <f t="shared" si="0"/>
        <v>Outstanding</v>
      </c>
      <c r="N36" s="13" t="s">
        <v>21</v>
      </c>
    </row>
    <row r="37" spans="1:14" ht="60" customHeight="1" x14ac:dyDescent="0.35">
      <c r="A37" s="11" t="s">
        <v>197</v>
      </c>
      <c r="B37" s="1" t="s">
        <v>198</v>
      </c>
      <c r="C37" s="2" t="s">
        <v>16</v>
      </c>
      <c r="D37" s="3" t="s">
        <v>177</v>
      </c>
      <c r="E37" s="4" t="s">
        <v>18</v>
      </c>
      <c r="F37" s="4" t="s">
        <v>19</v>
      </c>
      <c r="G37" s="4" t="s">
        <v>20</v>
      </c>
      <c r="H37" s="4" t="s">
        <v>21</v>
      </c>
      <c r="I37" s="5" t="s">
        <v>21</v>
      </c>
      <c r="J37" s="1" t="s">
        <v>199</v>
      </c>
      <c r="K37" s="1" t="s">
        <v>200</v>
      </c>
      <c r="L37" s="1" t="s">
        <v>201</v>
      </c>
      <c r="M37" s="4" t="str">
        <f t="shared" si="0"/>
        <v>Outstanding</v>
      </c>
      <c r="N37" s="13" t="s">
        <v>21</v>
      </c>
    </row>
    <row r="38" spans="1:14" ht="60" customHeight="1" x14ac:dyDescent="0.35">
      <c r="A38" s="11" t="s">
        <v>202</v>
      </c>
      <c r="B38" s="1" t="s">
        <v>203</v>
      </c>
      <c r="C38" s="2" t="s">
        <v>16</v>
      </c>
      <c r="D38" s="3" t="s">
        <v>177</v>
      </c>
      <c r="E38" s="4" t="s">
        <v>18</v>
      </c>
      <c r="F38" s="4" t="s">
        <v>19</v>
      </c>
      <c r="G38" s="4" t="s">
        <v>20</v>
      </c>
      <c r="H38" s="4" t="s">
        <v>21</v>
      </c>
      <c r="I38" s="5" t="s">
        <v>21</v>
      </c>
      <c r="J38" s="1" t="s">
        <v>204</v>
      </c>
      <c r="K38" s="1" t="s">
        <v>205</v>
      </c>
      <c r="L38" s="1" t="s">
        <v>206</v>
      </c>
      <c r="M38" s="4" t="str">
        <f t="shared" si="0"/>
        <v>Outstanding</v>
      </c>
      <c r="N38" s="13" t="s">
        <v>21</v>
      </c>
    </row>
    <row r="39" spans="1:14" ht="60" customHeight="1" x14ac:dyDescent="0.35">
      <c r="A39" s="11" t="s">
        <v>207</v>
      </c>
      <c r="B39" s="1" t="s">
        <v>208</v>
      </c>
      <c r="C39" s="2" t="s">
        <v>87</v>
      </c>
      <c r="D39" s="3" t="s">
        <v>177</v>
      </c>
      <c r="E39" s="4" t="s">
        <v>18</v>
      </c>
      <c r="F39" s="4" t="s">
        <v>19</v>
      </c>
      <c r="G39" s="4" t="s">
        <v>20</v>
      </c>
      <c r="H39" s="4" t="s">
        <v>21</v>
      </c>
      <c r="I39" s="5" t="s">
        <v>21</v>
      </c>
      <c r="J39" s="1" t="s">
        <v>209</v>
      </c>
      <c r="K39" s="1" t="s">
        <v>210</v>
      </c>
      <c r="L39" s="1" t="s">
        <v>211</v>
      </c>
      <c r="M39" s="4" t="str">
        <f t="shared" si="0"/>
        <v>Outstanding</v>
      </c>
      <c r="N39" s="13" t="s">
        <v>21</v>
      </c>
    </row>
    <row r="40" spans="1:14" ht="60" customHeight="1" x14ac:dyDescent="0.35">
      <c r="A40" s="11" t="s">
        <v>212</v>
      </c>
      <c r="B40" s="1" t="s">
        <v>213</v>
      </c>
      <c r="C40" s="2" t="s">
        <v>87</v>
      </c>
      <c r="D40" s="3" t="s">
        <v>177</v>
      </c>
      <c r="E40" s="4" t="s">
        <v>18</v>
      </c>
      <c r="F40" s="4" t="s">
        <v>19</v>
      </c>
      <c r="G40" s="4" t="s">
        <v>20</v>
      </c>
      <c r="H40" s="4" t="s">
        <v>21</v>
      </c>
      <c r="I40" s="5" t="s">
        <v>21</v>
      </c>
      <c r="J40" s="1" t="s">
        <v>199</v>
      </c>
      <c r="K40" s="1" t="s">
        <v>214</v>
      </c>
      <c r="L40" s="1" t="s">
        <v>215</v>
      </c>
      <c r="M40" s="4" t="str">
        <f t="shared" si="0"/>
        <v>Outstanding</v>
      </c>
      <c r="N40" s="13" t="s">
        <v>21</v>
      </c>
    </row>
    <row r="41" spans="1:14" ht="60" customHeight="1" x14ac:dyDescent="0.35">
      <c r="A41" s="11" t="s">
        <v>216</v>
      </c>
      <c r="B41" s="1" t="s">
        <v>217</v>
      </c>
      <c r="C41" s="2" t="s">
        <v>87</v>
      </c>
      <c r="D41" s="3" t="s">
        <v>177</v>
      </c>
      <c r="E41" s="4" t="s">
        <v>18</v>
      </c>
      <c r="F41" s="4" t="s">
        <v>19</v>
      </c>
      <c r="G41" s="4" t="s">
        <v>20</v>
      </c>
      <c r="H41" s="4" t="s">
        <v>21</v>
      </c>
      <c r="I41" s="5" t="s">
        <v>21</v>
      </c>
      <c r="J41" s="1" t="s">
        <v>199</v>
      </c>
      <c r="K41" s="1" t="s">
        <v>218</v>
      </c>
      <c r="L41" s="1" t="s">
        <v>219</v>
      </c>
      <c r="M41" s="4" t="str">
        <f t="shared" si="0"/>
        <v>Outstanding</v>
      </c>
      <c r="N41" s="13" t="s">
        <v>21</v>
      </c>
    </row>
    <row r="42" spans="1:14" ht="60" customHeight="1" x14ac:dyDescent="0.35">
      <c r="A42" s="11" t="s">
        <v>220</v>
      </c>
      <c r="B42" s="1" t="s">
        <v>221</v>
      </c>
      <c r="C42" s="2" t="s">
        <v>87</v>
      </c>
      <c r="D42" s="3" t="s">
        <v>177</v>
      </c>
      <c r="E42" s="4" t="s">
        <v>18</v>
      </c>
      <c r="F42" s="4" t="s">
        <v>19</v>
      </c>
      <c r="G42" s="4" t="s">
        <v>20</v>
      </c>
      <c r="H42" s="4" t="s">
        <v>21</v>
      </c>
      <c r="I42" s="5" t="s">
        <v>21</v>
      </c>
      <c r="J42" s="1" t="s">
        <v>222</v>
      </c>
      <c r="K42" s="1" t="s">
        <v>223</v>
      </c>
      <c r="L42" s="1" t="s">
        <v>224</v>
      </c>
      <c r="M42" s="4" t="str">
        <f t="shared" si="0"/>
        <v>Outstanding</v>
      </c>
      <c r="N42" s="13" t="s">
        <v>21</v>
      </c>
    </row>
    <row r="43" spans="1:14" ht="60" customHeight="1" x14ac:dyDescent="0.35">
      <c r="A43" s="11" t="s">
        <v>225</v>
      </c>
      <c r="B43" s="1" t="s">
        <v>226</v>
      </c>
      <c r="C43" s="2" t="s">
        <v>87</v>
      </c>
      <c r="D43" s="3" t="s">
        <v>177</v>
      </c>
      <c r="E43" s="4" t="s">
        <v>18</v>
      </c>
      <c r="F43" s="4" t="s">
        <v>19</v>
      </c>
      <c r="G43" s="4" t="s">
        <v>20</v>
      </c>
      <c r="H43" s="4" t="s">
        <v>21</v>
      </c>
      <c r="I43" s="5" t="s">
        <v>21</v>
      </c>
      <c r="J43" s="1" t="s">
        <v>222</v>
      </c>
      <c r="K43" s="1" t="s">
        <v>223</v>
      </c>
      <c r="L43" s="1" t="s">
        <v>227</v>
      </c>
      <c r="M43" s="4" t="str">
        <f t="shared" si="0"/>
        <v>Outstanding</v>
      </c>
      <c r="N43" s="13" t="s">
        <v>21</v>
      </c>
    </row>
    <row r="44" spans="1:14" ht="60" customHeight="1" x14ac:dyDescent="0.35">
      <c r="A44" s="11" t="s">
        <v>228</v>
      </c>
      <c r="B44" s="1" t="s">
        <v>229</v>
      </c>
      <c r="C44" s="2" t="s">
        <v>87</v>
      </c>
      <c r="D44" s="3" t="s">
        <v>177</v>
      </c>
      <c r="E44" s="4" t="s">
        <v>18</v>
      </c>
      <c r="F44" s="4" t="s">
        <v>19</v>
      </c>
      <c r="G44" s="4" t="s">
        <v>20</v>
      </c>
      <c r="H44" s="4" t="s">
        <v>21</v>
      </c>
      <c r="I44" s="5" t="s">
        <v>21</v>
      </c>
      <c r="J44" s="1" t="s">
        <v>222</v>
      </c>
      <c r="K44" s="1" t="s">
        <v>230</v>
      </c>
      <c r="L44" s="1" t="s">
        <v>231</v>
      </c>
      <c r="M44" s="4" t="str">
        <f t="shared" si="0"/>
        <v>Outstanding</v>
      </c>
      <c r="N44" s="13" t="s">
        <v>21</v>
      </c>
    </row>
    <row r="45" spans="1:14" ht="60" customHeight="1" x14ac:dyDescent="0.35">
      <c r="A45" s="11" t="s">
        <v>232</v>
      </c>
      <c r="B45" s="1" t="s">
        <v>233</v>
      </c>
      <c r="C45" s="2" t="s">
        <v>16</v>
      </c>
      <c r="D45" s="3" t="s">
        <v>177</v>
      </c>
      <c r="E45" s="4" t="s">
        <v>18</v>
      </c>
      <c r="F45" s="4" t="s">
        <v>19</v>
      </c>
      <c r="G45" s="4" t="s">
        <v>20</v>
      </c>
      <c r="H45" s="4" t="s">
        <v>21</v>
      </c>
      <c r="I45" s="5" t="s">
        <v>21</v>
      </c>
      <c r="J45" s="1" t="s">
        <v>234</v>
      </c>
      <c r="K45" s="1" t="s">
        <v>235</v>
      </c>
      <c r="L45" s="1" t="s">
        <v>236</v>
      </c>
      <c r="M45" s="4" t="str">
        <f t="shared" si="0"/>
        <v>Outstanding</v>
      </c>
      <c r="N45" s="13" t="s">
        <v>21</v>
      </c>
    </row>
    <row r="46" spans="1:14" ht="60" customHeight="1" x14ac:dyDescent="0.35">
      <c r="A46" s="11" t="s">
        <v>237</v>
      </c>
      <c r="B46" s="1" t="s">
        <v>238</v>
      </c>
      <c r="C46" s="2" t="s">
        <v>16</v>
      </c>
      <c r="D46" s="3" t="s">
        <v>177</v>
      </c>
      <c r="E46" s="4" t="s">
        <v>18</v>
      </c>
      <c r="F46" s="4" t="s">
        <v>19</v>
      </c>
      <c r="G46" s="4" t="s">
        <v>20</v>
      </c>
      <c r="H46" s="4" t="s">
        <v>21</v>
      </c>
      <c r="I46" s="5" t="s">
        <v>21</v>
      </c>
      <c r="J46" s="1" t="s">
        <v>239</v>
      </c>
      <c r="K46" s="1" t="s">
        <v>240</v>
      </c>
      <c r="L46" s="1" t="s">
        <v>241</v>
      </c>
      <c r="M46" s="4" t="str">
        <f t="shared" si="0"/>
        <v>Outstanding</v>
      </c>
      <c r="N46" s="13" t="s">
        <v>21</v>
      </c>
    </row>
    <row r="47" spans="1:14" ht="60" customHeight="1" x14ac:dyDescent="0.35">
      <c r="A47" s="11" t="s">
        <v>242</v>
      </c>
      <c r="B47" s="1" t="s">
        <v>243</v>
      </c>
      <c r="C47" s="2" t="s">
        <v>16</v>
      </c>
      <c r="D47" s="3" t="s">
        <v>177</v>
      </c>
      <c r="E47" s="4" t="s">
        <v>18</v>
      </c>
      <c r="F47" s="4" t="s">
        <v>19</v>
      </c>
      <c r="G47" s="4" t="s">
        <v>20</v>
      </c>
      <c r="H47" s="4" t="s">
        <v>21</v>
      </c>
      <c r="I47" s="5" t="s">
        <v>21</v>
      </c>
      <c r="J47" s="1" t="s">
        <v>244</v>
      </c>
      <c r="K47" s="1" t="s">
        <v>245</v>
      </c>
      <c r="L47" s="1" t="s">
        <v>246</v>
      </c>
      <c r="M47" s="4" t="str">
        <f t="shared" si="0"/>
        <v>Outstanding</v>
      </c>
      <c r="N47" s="13" t="s">
        <v>21</v>
      </c>
    </row>
    <row r="48" spans="1:14" ht="60" customHeight="1" x14ac:dyDescent="0.35">
      <c r="A48" s="11" t="s">
        <v>247</v>
      </c>
      <c r="B48" s="1" t="s">
        <v>248</v>
      </c>
      <c r="C48" s="2" t="s">
        <v>16</v>
      </c>
      <c r="D48" s="3" t="s">
        <v>177</v>
      </c>
      <c r="E48" s="4" t="s">
        <v>18</v>
      </c>
      <c r="F48" s="4" t="s">
        <v>19</v>
      </c>
      <c r="G48" s="4" t="s">
        <v>20</v>
      </c>
      <c r="H48" s="4" t="s">
        <v>21</v>
      </c>
      <c r="I48" s="5" t="s">
        <v>21</v>
      </c>
      <c r="J48" s="1" t="s">
        <v>249</v>
      </c>
      <c r="K48" s="1" t="s">
        <v>250</v>
      </c>
      <c r="L48" s="1" t="s">
        <v>251</v>
      </c>
      <c r="M48" s="4" t="str">
        <f t="shared" si="0"/>
        <v>Outstanding</v>
      </c>
      <c r="N48" s="13" t="s">
        <v>21</v>
      </c>
    </row>
    <row r="49" spans="1:14" ht="60" customHeight="1" x14ac:dyDescent="0.35">
      <c r="A49" s="11" t="s">
        <v>252</v>
      </c>
      <c r="B49" s="1" t="s">
        <v>253</v>
      </c>
      <c r="C49" s="2" t="s">
        <v>16</v>
      </c>
      <c r="D49" s="3" t="s">
        <v>177</v>
      </c>
      <c r="E49" s="4" t="s">
        <v>18</v>
      </c>
      <c r="F49" s="4" t="s">
        <v>19</v>
      </c>
      <c r="G49" s="4" t="s">
        <v>20</v>
      </c>
      <c r="H49" s="4" t="s">
        <v>21</v>
      </c>
      <c r="I49" s="5" t="s">
        <v>21</v>
      </c>
      <c r="J49" s="1" t="s">
        <v>254</v>
      </c>
      <c r="K49" s="1" t="s">
        <v>255</v>
      </c>
      <c r="L49" s="1" t="s">
        <v>256</v>
      </c>
      <c r="M49" s="4" t="str">
        <f t="shared" si="0"/>
        <v>Outstanding</v>
      </c>
      <c r="N49" s="13" t="s">
        <v>21</v>
      </c>
    </row>
    <row r="50" spans="1:14" ht="60" customHeight="1" x14ac:dyDescent="0.35">
      <c r="A50" s="11" t="s">
        <v>257</v>
      </c>
      <c r="B50" s="1" t="s">
        <v>258</v>
      </c>
      <c r="C50" s="2" t="s">
        <v>16</v>
      </c>
      <c r="D50" s="3" t="s">
        <v>177</v>
      </c>
      <c r="E50" s="4" t="s">
        <v>18</v>
      </c>
      <c r="F50" s="4" t="s">
        <v>19</v>
      </c>
      <c r="G50" s="4" t="s">
        <v>20</v>
      </c>
      <c r="H50" s="4" t="s">
        <v>21</v>
      </c>
      <c r="I50" s="5" t="s">
        <v>21</v>
      </c>
      <c r="J50" s="1" t="s">
        <v>259</v>
      </c>
      <c r="K50" s="1" t="s">
        <v>260</v>
      </c>
      <c r="L50" s="1" t="s">
        <v>261</v>
      </c>
      <c r="M50" s="4" t="str">
        <f t="shared" si="0"/>
        <v>Outstanding</v>
      </c>
      <c r="N50" s="13" t="s">
        <v>21</v>
      </c>
    </row>
    <row r="51" spans="1:14" ht="60" customHeight="1" x14ac:dyDescent="0.35">
      <c r="A51" s="11" t="s">
        <v>262</v>
      </c>
      <c r="B51" s="1" t="s">
        <v>263</v>
      </c>
      <c r="C51" s="2" t="s">
        <v>16</v>
      </c>
      <c r="D51" s="3" t="s">
        <v>177</v>
      </c>
      <c r="E51" s="4" t="s">
        <v>18</v>
      </c>
      <c r="F51" s="4" t="s">
        <v>19</v>
      </c>
      <c r="G51" s="4" t="s">
        <v>20</v>
      </c>
      <c r="H51" s="4" t="s">
        <v>21</v>
      </c>
      <c r="I51" s="5" t="s">
        <v>21</v>
      </c>
      <c r="J51" s="1" t="s">
        <v>264</v>
      </c>
      <c r="K51" s="1" t="s">
        <v>265</v>
      </c>
      <c r="L51" s="1" t="s">
        <v>266</v>
      </c>
      <c r="M51" s="4" t="str">
        <f t="shared" si="0"/>
        <v>Outstanding</v>
      </c>
      <c r="N51" s="13" t="s">
        <v>21</v>
      </c>
    </row>
    <row r="52" spans="1:14" ht="60" customHeight="1" x14ac:dyDescent="0.35">
      <c r="A52" s="11" t="s">
        <v>267</v>
      </c>
      <c r="B52" s="1" t="s">
        <v>268</v>
      </c>
      <c r="C52" s="2" t="s">
        <v>16</v>
      </c>
      <c r="D52" s="3" t="s">
        <v>177</v>
      </c>
      <c r="E52" s="4" t="s">
        <v>18</v>
      </c>
      <c r="F52" s="4" t="s">
        <v>19</v>
      </c>
      <c r="G52" s="4" t="s">
        <v>20</v>
      </c>
      <c r="H52" s="4" t="s">
        <v>21</v>
      </c>
      <c r="I52" s="5" t="s">
        <v>21</v>
      </c>
      <c r="J52" s="1" t="s">
        <v>269</v>
      </c>
      <c r="K52" s="1" t="s">
        <v>270</v>
      </c>
      <c r="L52" s="1" t="s">
        <v>271</v>
      </c>
      <c r="M52" s="4" t="str">
        <f t="shared" si="0"/>
        <v>Outstanding</v>
      </c>
      <c r="N52" s="13" t="s">
        <v>21</v>
      </c>
    </row>
    <row r="53" spans="1:14" ht="60" customHeight="1" x14ac:dyDescent="0.35">
      <c r="A53" s="11" t="s">
        <v>272</v>
      </c>
      <c r="B53" s="1" t="s">
        <v>273</v>
      </c>
      <c r="C53" s="2" t="s">
        <v>16</v>
      </c>
      <c r="D53" s="3" t="s">
        <v>177</v>
      </c>
      <c r="E53" s="4" t="s">
        <v>18</v>
      </c>
      <c r="F53" s="4" t="s">
        <v>19</v>
      </c>
      <c r="G53" s="4" t="s">
        <v>20</v>
      </c>
      <c r="H53" s="4" t="s">
        <v>21</v>
      </c>
      <c r="I53" s="5" t="s">
        <v>21</v>
      </c>
      <c r="J53" s="1" t="s">
        <v>274</v>
      </c>
      <c r="K53" s="1" t="s">
        <v>275</v>
      </c>
      <c r="L53" s="1" t="s">
        <v>276</v>
      </c>
      <c r="M53" s="4" t="str">
        <f t="shared" si="0"/>
        <v>Outstanding</v>
      </c>
      <c r="N53" s="13" t="s">
        <v>21</v>
      </c>
    </row>
    <row r="54" spans="1:14" ht="60" customHeight="1" x14ac:dyDescent="0.35">
      <c r="A54" s="11" t="s">
        <v>277</v>
      </c>
      <c r="B54" s="1" t="s">
        <v>278</v>
      </c>
      <c r="C54" s="2" t="s">
        <v>183</v>
      </c>
      <c r="D54" s="3" t="s">
        <v>177</v>
      </c>
      <c r="E54" s="4" t="s">
        <v>18</v>
      </c>
      <c r="F54" s="4" t="s">
        <v>19</v>
      </c>
      <c r="G54" s="4" t="s">
        <v>20</v>
      </c>
      <c r="H54" s="4" t="s">
        <v>21</v>
      </c>
      <c r="I54" s="5" t="s">
        <v>21</v>
      </c>
      <c r="J54" s="1" t="s">
        <v>279</v>
      </c>
      <c r="K54" s="1" t="s">
        <v>280</v>
      </c>
      <c r="L54" s="1" t="s">
        <v>281</v>
      </c>
      <c r="M54" s="4" t="str">
        <f t="shared" si="0"/>
        <v>Outstanding</v>
      </c>
      <c r="N54" s="13" t="s">
        <v>21</v>
      </c>
    </row>
    <row r="55" spans="1:14" ht="60" customHeight="1" x14ac:dyDescent="0.35">
      <c r="A55" s="11" t="s">
        <v>282</v>
      </c>
      <c r="B55" s="1" t="s">
        <v>283</v>
      </c>
      <c r="C55" s="2" t="s">
        <v>16</v>
      </c>
      <c r="D55" s="3" t="s">
        <v>177</v>
      </c>
      <c r="E55" s="4" t="s">
        <v>18</v>
      </c>
      <c r="F55" s="4" t="s">
        <v>19</v>
      </c>
      <c r="G55" s="4" t="s">
        <v>20</v>
      </c>
      <c r="H55" s="4" t="s">
        <v>21</v>
      </c>
      <c r="I55" s="5" t="s">
        <v>21</v>
      </c>
      <c r="J55" s="1" t="s">
        <v>264</v>
      </c>
      <c r="K55" s="1" t="s">
        <v>284</v>
      </c>
      <c r="L55" s="1" t="s">
        <v>285</v>
      </c>
      <c r="M55" s="4" t="str">
        <f t="shared" si="0"/>
        <v>Outstanding</v>
      </c>
      <c r="N55" s="13" t="s">
        <v>21</v>
      </c>
    </row>
    <row r="56" spans="1:14" ht="60" customHeight="1" x14ac:dyDescent="0.35">
      <c r="A56" s="11" t="s">
        <v>286</v>
      </c>
      <c r="B56" s="1" t="s">
        <v>287</v>
      </c>
      <c r="C56" s="2" t="s">
        <v>16</v>
      </c>
      <c r="D56" s="3" t="s">
        <v>177</v>
      </c>
      <c r="E56" s="4" t="s">
        <v>18</v>
      </c>
      <c r="F56" s="4" t="s">
        <v>19</v>
      </c>
      <c r="G56" s="4" t="s">
        <v>20</v>
      </c>
      <c r="H56" s="4" t="s">
        <v>21</v>
      </c>
      <c r="I56" s="5" t="s">
        <v>21</v>
      </c>
      <c r="J56" s="1" t="s">
        <v>264</v>
      </c>
      <c r="K56" s="1" t="s">
        <v>288</v>
      </c>
      <c r="L56" s="1" t="s">
        <v>289</v>
      </c>
      <c r="M56" s="4" t="str">
        <f t="shared" si="0"/>
        <v>Outstanding</v>
      </c>
      <c r="N56" s="13" t="s">
        <v>21</v>
      </c>
    </row>
    <row r="57" spans="1:14" ht="60" customHeight="1" x14ac:dyDescent="0.35">
      <c r="A57" s="11" t="s">
        <v>290</v>
      </c>
      <c r="B57" s="1" t="s">
        <v>291</v>
      </c>
      <c r="C57" s="2" t="s">
        <v>16</v>
      </c>
      <c r="D57" s="3" t="s">
        <v>177</v>
      </c>
      <c r="E57" s="4" t="s">
        <v>18</v>
      </c>
      <c r="F57" s="4" t="s">
        <v>19</v>
      </c>
      <c r="G57" s="4" t="s">
        <v>20</v>
      </c>
      <c r="H57" s="4" t="s">
        <v>21</v>
      </c>
      <c r="I57" s="5" t="s">
        <v>21</v>
      </c>
      <c r="J57" s="1" t="s">
        <v>264</v>
      </c>
      <c r="K57" s="1" t="s">
        <v>292</v>
      </c>
      <c r="L57" s="1" t="s">
        <v>293</v>
      </c>
      <c r="M57" s="4" t="str">
        <f t="shared" si="0"/>
        <v>Outstanding</v>
      </c>
      <c r="N57" s="13" t="s">
        <v>21</v>
      </c>
    </row>
    <row r="58" spans="1:14" ht="60" customHeight="1" x14ac:dyDescent="0.35">
      <c r="A58" s="11" t="s">
        <v>294</v>
      </c>
      <c r="B58" s="1" t="s">
        <v>295</v>
      </c>
      <c r="C58" s="2" t="s">
        <v>16</v>
      </c>
      <c r="D58" s="3" t="s">
        <v>177</v>
      </c>
      <c r="E58" s="4" t="s">
        <v>18</v>
      </c>
      <c r="F58" s="4" t="s">
        <v>19</v>
      </c>
      <c r="G58" s="4" t="s">
        <v>20</v>
      </c>
      <c r="H58" s="4" t="s">
        <v>21</v>
      </c>
      <c r="I58" s="5" t="s">
        <v>21</v>
      </c>
      <c r="J58" s="1" t="s">
        <v>264</v>
      </c>
      <c r="K58" s="1" t="s">
        <v>296</v>
      </c>
      <c r="L58" s="1" t="s">
        <v>297</v>
      </c>
      <c r="M58" s="4" t="str">
        <f t="shared" si="0"/>
        <v>Outstanding</v>
      </c>
      <c r="N58" s="13" t="s">
        <v>21</v>
      </c>
    </row>
    <row r="59" spans="1:14" ht="60" customHeight="1" x14ac:dyDescent="0.35">
      <c r="A59" s="11" t="s">
        <v>298</v>
      </c>
      <c r="B59" s="1" t="s">
        <v>299</v>
      </c>
      <c r="C59" s="2" t="s">
        <v>16</v>
      </c>
      <c r="D59" s="3" t="s">
        <v>177</v>
      </c>
      <c r="E59" s="4" t="s">
        <v>18</v>
      </c>
      <c r="F59" s="4" t="s">
        <v>19</v>
      </c>
      <c r="G59" s="4" t="s">
        <v>20</v>
      </c>
      <c r="H59" s="4" t="s">
        <v>21</v>
      </c>
      <c r="I59" s="5" t="s">
        <v>21</v>
      </c>
      <c r="J59" s="1" t="s">
        <v>300</v>
      </c>
      <c r="K59" s="1" t="s">
        <v>301</v>
      </c>
      <c r="L59" s="1" t="s">
        <v>302</v>
      </c>
      <c r="M59" s="4" t="str">
        <f t="shared" si="0"/>
        <v>Outstanding</v>
      </c>
      <c r="N59" s="13" t="s">
        <v>21</v>
      </c>
    </row>
    <row r="60" spans="1:14" ht="60" customHeight="1" x14ac:dyDescent="0.35">
      <c r="A60" s="11" t="s">
        <v>303</v>
      </c>
      <c r="B60" s="1" t="s">
        <v>304</v>
      </c>
      <c r="C60" s="2" t="s">
        <v>16</v>
      </c>
      <c r="D60" s="3" t="s">
        <v>177</v>
      </c>
      <c r="E60" s="4" t="s">
        <v>18</v>
      </c>
      <c r="F60" s="4" t="s">
        <v>19</v>
      </c>
      <c r="G60" s="4" t="s">
        <v>20</v>
      </c>
      <c r="H60" s="4" t="s">
        <v>21</v>
      </c>
      <c r="I60" s="5" t="s">
        <v>21</v>
      </c>
      <c r="J60" s="1" t="s">
        <v>264</v>
      </c>
      <c r="K60" s="1" t="s">
        <v>305</v>
      </c>
      <c r="L60" s="1" t="s">
        <v>306</v>
      </c>
      <c r="M60" s="4" t="str">
        <f t="shared" si="0"/>
        <v>Outstanding</v>
      </c>
      <c r="N60" s="13" t="s">
        <v>21</v>
      </c>
    </row>
    <row r="61" spans="1:14" ht="60" customHeight="1" x14ac:dyDescent="0.35">
      <c r="A61" s="11" t="s">
        <v>307</v>
      </c>
      <c r="B61" s="1" t="s">
        <v>308</v>
      </c>
      <c r="C61" s="2" t="s">
        <v>16</v>
      </c>
      <c r="D61" s="3" t="s">
        <v>177</v>
      </c>
      <c r="E61" s="4" t="s">
        <v>18</v>
      </c>
      <c r="F61" s="4" t="s">
        <v>19</v>
      </c>
      <c r="G61" s="4" t="s">
        <v>20</v>
      </c>
      <c r="H61" s="4" t="s">
        <v>21</v>
      </c>
      <c r="I61" s="5" t="s">
        <v>21</v>
      </c>
      <c r="J61" s="1" t="s">
        <v>264</v>
      </c>
      <c r="K61" s="1" t="s">
        <v>309</v>
      </c>
      <c r="L61" s="1" t="s">
        <v>310</v>
      </c>
      <c r="M61" s="4" t="str">
        <f t="shared" si="0"/>
        <v>Outstanding</v>
      </c>
      <c r="N61" s="13" t="s">
        <v>21</v>
      </c>
    </row>
    <row r="62" spans="1:14" ht="60" customHeight="1" x14ac:dyDescent="0.35">
      <c r="A62" s="11" t="s">
        <v>311</v>
      </c>
      <c r="B62" s="1" t="s">
        <v>312</v>
      </c>
      <c r="C62" s="2" t="s">
        <v>16</v>
      </c>
      <c r="D62" s="3" t="s">
        <v>177</v>
      </c>
      <c r="E62" s="4" t="s">
        <v>18</v>
      </c>
      <c r="F62" s="4" t="s">
        <v>19</v>
      </c>
      <c r="G62" s="4" t="s">
        <v>20</v>
      </c>
      <c r="H62" s="4" t="s">
        <v>21</v>
      </c>
      <c r="I62" s="5" t="s">
        <v>21</v>
      </c>
      <c r="J62" s="1" t="s">
        <v>264</v>
      </c>
      <c r="K62" s="1" t="s">
        <v>296</v>
      </c>
      <c r="L62" s="1" t="s">
        <v>313</v>
      </c>
      <c r="M62" s="4" t="str">
        <f t="shared" si="0"/>
        <v>Outstanding</v>
      </c>
      <c r="N62" s="13" t="s">
        <v>21</v>
      </c>
    </row>
    <row r="63" spans="1:14" ht="60" customHeight="1" x14ac:dyDescent="0.35">
      <c r="A63" s="11" t="s">
        <v>314</v>
      </c>
      <c r="B63" s="1" t="s">
        <v>315</v>
      </c>
      <c r="C63" s="2" t="s">
        <v>16</v>
      </c>
      <c r="D63" s="3" t="s">
        <v>177</v>
      </c>
      <c r="E63" s="4" t="s">
        <v>18</v>
      </c>
      <c r="F63" s="4" t="s">
        <v>19</v>
      </c>
      <c r="G63" s="4" t="s">
        <v>20</v>
      </c>
      <c r="H63" s="4" t="s">
        <v>21</v>
      </c>
      <c r="I63" s="5" t="s">
        <v>21</v>
      </c>
      <c r="J63" s="1" t="s">
        <v>264</v>
      </c>
      <c r="K63" s="1" t="s">
        <v>316</v>
      </c>
      <c r="L63" s="1" t="s">
        <v>317</v>
      </c>
      <c r="M63" s="4" t="str">
        <f t="shared" si="0"/>
        <v>Outstanding</v>
      </c>
      <c r="N63" s="13" t="s">
        <v>21</v>
      </c>
    </row>
    <row r="64" spans="1:14" ht="60" customHeight="1" x14ac:dyDescent="0.35">
      <c r="A64" s="11" t="s">
        <v>318</v>
      </c>
      <c r="B64" s="1" t="s">
        <v>319</v>
      </c>
      <c r="C64" s="2" t="s">
        <v>16</v>
      </c>
      <c r="D64" s="3" t="s">
        <v>177</v>
      </c>
      <c r="E64" s="4" t="s">
        <v>18</v>
      </c>
      <c r="F64" s="4" t="s">
        <v>19</v>
      </c>
      <c r="G64" s="4" t="s">
        <v>20</v>
      </c>
      <c r="H64" s="4" t="s">
        <v>21</v>
      </c>
      <c r="I64" s="5" t="s">
        <v>21</v>
      </c>
      <c r="J64" s="1" t="s">
        <v>264</v>
      </c>
      <c r="K64" s="1" t="s">
        <v>320</v>
      </c>
      <c r="L64" s="1" t="s">
        <v>321</v>
      </c>
      <c r="M64" s="4" t="str">
        <f t="shared" si="0"/>
        <v>Outstanding</v>
      </c>
      <c r="N64" s="13" t="s">
        <v>21</v>
      </c>
    </row>
    <row r="65" spans="1:14" ht="60" customHeight="1" x14ac:dyDescent="0.35">
      <c r="A65" s="11" t="s">
        <v>322</v>
      </c>
      <c r="B65" s="1" t="s">
        <v>323</v>
      </c>
      <c r="C65" s="2" t="s">
        <v>16</v>
      </c>
      <c r="D65" s="3" t="s">
        <v>177</v>
      </c>
      <c r="E65" s="4" t="s">
        <v>18</v>
      </c>
      <c r="F65" s="4" t="s">
        <v>19</v>
      </c>
      <c r="G65" s="4" t="s">
        <v>20</v>
      </c>
      <c r="H65" s="4" t="s">
        <v>21</v>
      </c>
      <c r="I65" s="5" t="s">
        <v>21</v>
      </c>
      <c r="J65" s="1" t="s">
        <v>264</v>
      </c>
      <c r="K65" s="1" t="s">
        <v>324</v>
      </c>
      <c r="L65" s="1" t="s">
        <v>325</v>
      </c>
      <c r="M65" s="4" t="str">
        <f t="shared" si="0"/>
        <v>Outstanding</v>
      </c>
      <c r="N65" s="13" t="s">
        <v>21</v>
      </c>
    </row>
    <row r="66" spans="1:14" ht="60" customHeight="1" x14ac:dyDescent="0.35">
      <c r="A66" s="11" t="s">
        <v>326</v>
      </c>
      <c r="B66" s="1" t="s">
        <v>327</v>
      </c>
      <c r="C66" s="2" t="s">
        <v>16</v>
      </c>
      <c r="D66" s="3" t="s">
        <v>177</v>
      </c>
      <c r="E66" s="4" t="s">
        <v>18</v>
      </c>
      <c r="F66" s="4" t="s">
        <v>19</v>
      </c>
      <c r="G66" s="4" t="s">
        <v>20</v>
      </c>
      <c r="H66" s="4" t="s">
        <v>21</v>
      </c>
      <c r="I66" s="5" t="s">
        <v>21</v>
      </c>
      <c r="J66" s="1" t="s">
        <v>264</v>
      </c>
      <c r="K66" s="1" t="s">
        <v>324</v>
      </c>
      <c r="L66" s="1" t="s">
        <v>328</v>
      </c>
      <c r="M66" s="4" t="str">
        <f t="shared" si="0"/>
        <v>Outstanding</v>
      </c>
      <c r="N66" s="13" t="s">
        <v>21</v>
      </c>
    </row>
    <row r="67" spans="1:14" ht="60" customHeight="1" x14ac:dyDescent="0.35">
      <c r="A67" s="11" t="s">
        <v>329</v>
      </c>
      <c r="B67" s="1" t="s">
        <v>330</v>
      </c>
      <c r="C67" s="2" t="s">
        <v>16</v>
      </c>
      <c r="D67" s="3" t="s">
        <v>177</v>
      </c>
      <c r="E67" s="4" t="s">
        <v>18</v>
      </c>
      <c r="F67" s="4" t="s">
        <v>19</v>
      </c>
      <c r="G67" s="4" t="s">
        <v>20</v>
      </c>
      <c r="H67" s="4" t="s">
        <v>21</v>
      </c>
      <c r="I67" s="5" t="s">
        <v>21</v>
      </c>
      <c r="J67" s="1" t="s">
        <v>264</v>
      </c>
      <c r="K67" s="1" t="s">
        <v>331</v>
      </c>
      <c r="L67" s="1" t="s">
        <v>332</v>
      </c>
      <c r="M67" s="4" t="str">
        <f t="shared" si="0"/>
        <v>Outstanding</v>
      </c>
      <c r="N67" s="13" t="s">
        <v>21</v>
      </c>
    </row>
    <row r="68" spans="1:14" ht="60" customHeight="1" x14ac:dyDescent="0.35">
      <c r="A68" s="11" t="s">
        <v>333</v>
      </c>
      <c r="B68" s="1" t="s">
        <v>334</v>
      </c>
      <c r="C68" s="2" t="s">
        <v>16</v>
      </c>
      <c r="D68" s="3" t="s">
        <v>177</v>
      </c>
      <c r="E68" s="4" t="s">
        <v>18</v>
      </c>
      <c r="F68" s="4" t="s">
        <v>19</v>
      </c>
      <c r="G68" s="4" t="s">
        <v>20</v>
      </c>
      <c r="H68" s="4" t="s">
        <v>21</v>
      </c>
      <c r="I68" s="5" t="s">
        <v>21</v>
      </c>
      <c r="J68" s="1" t="s">
        <v>264</v>
      </c>
      <c r="K68" s="1" t="s">
        <v>324</v>
      </c>
      <c r="L68" s="1" t="s">
        <v>335</v>
      </c>
      <c r="M68" s="4" t="str">
        <f t="shared" si="0"/>
        <v>Outstanding</v>
      </c>
      <c r="N68" s="13" t="s">
        <v>21</v>
      </c>
    </row>
    <row r="69" spans="1:14" ht="60" customHeight="1" x14ac:dyDescent="0.35">
      <c r="A69" s="11" t="s">
        <v>336</v>
      </c>
      <c r="B69" s="1" t="s">
        <v>337</v>
      </c>
      <c r="C69" s="2" t="s">
        <v>16</v>
      </c>
      <c r="D69" s="3" t="s">
        <v>177</v>
      </c>
      <c r="E69" s="4" t="s">
        <v>18</v>
      </c>
      <c r="F69" s="4" t="s">
        <v>19</v>
      </c>
      <c r="G69" s="4" t="s">
        <v>20</v>
      </c>
      <c r="H69" s="4" t="s">
        <v>21</v>
      </c>
      <c r="I69" s="5" t="s">
        <v>21</v>
      </c>
      <c r="J69" s="1" t="s">
        <v>264</v>
      </c>
      <c r="K69" s="1" t="s">
        <v>324</v>
      </c>
      <c r="L69" s="1" t="s">
        <v>338</v>
      </c>
      <c r="M69" s="4" t="str">
        <f t="shared" si="0"/>
        <v>Outstanding</v>
      </c>
      <c r="N69" s="13" t="s">
        <v>21</v>
      </c>
    </row>
    <row r="70" spans="1:14" ht="60" customHeight="1" x14ac:dyDescent="0.35">
      <c r="A70" s="11" t="s">
        <v>339</v>
      </c>
      <c r="B70" s="1" t="s">
        <v>340</v>
      </c>
      <c r="C70" s="2" t="s">
        <v>16</v>
      </c>
      <c r="D70" s="3" t="s">
        <v>177</v>
      </c>
      <c r="E70" s="4" t="s">
        <v>18</v>
      </c>
      <c r="F70" s="4" t="s">
        <v>19</v>
      </c>
      <c r="G70" s="4" t="s">
        <v>20</v>
      </c>
      <c r="H70" s="4" t="s">
        <v>21</v>
      </c>
      <c r="I70" s="5" t="s">
        <v>21</v>
      </c>
      <c r="J70" s="1" t="s">
        <v>264</v>
      </c>
      <c r="K70" s="1" t="s">
        <v>324</v>
      </c>
      <c r="L70" s="1" t="s">
        <v>341</v>
      </c>
      <c r="M70" s="4" t="str">
        <f t="shared" si="0"/>
        <v>Outstanding</v>
      </c>
      <c r="N70" s="13" t="s">
        <v>21</v>
      </c>
    </row>
    <row r="71" spans="1:14" ht="60" customHeight="1" x14ac:dyDescent="0.35">
      <c r="A71" s="11" t="s">
        <v>342</v>
      </c>
      <c r="B71" s="1" t="s">
        <v>343</v>
      </c>
      <c r="C71" s="2" t="s">
        <v>16</v>
      </c>
      <c r="D71" s="3" t="s">
        <v>177</v>
      </c>
      <c r="E71" s="4" t="s">
        <v>18</v>
      </c>
      <c r="F71" s="4" t="s">
        <v>19</v>
      </c>
      <c r="G71" s="4" t="s">
        <v>20</v>
      </c>
      <c r="H71" s="4" t="s">
        <v>21</v>
      </c>
      <c r="I71" s="5" t="s">
        <v>21</v>
      </c>
      <c r="J71" s="1" t="s">
        <v>344</v>
      </c>
      <c r="K71" s="1" t="s">
        <v>345</v>
      </c>
      <c r="L71" s="1" t="s">
        <v>346</v>
      </c>
      <c r="M71" s="4" t="str">
        <f t="shared" si="0"/>
        <v>Outstanding</v>
      </c>
      <c r="N71" s="13" t="s">
        <v>21</v>
      </c>
    </row>
    <row r="72" spans="1:14" ht="60" customHeight="1" x14ac:dyDescent="0.35">
      <c r="A72" s="11" t="s">
        <v>347</v>
      </c>
      <c r="B72" s="1" t="s">
        <v>348</v>
      </c>
      <c r="C72" s="2" t="s">
        <v>183</v>
      </c>
      <c r="D72" s="3" t="s">
        <v>177</v>
      </c>
      <c r="E72" s="4" t="s">
        <v>18</v>
      </c>
      <c r="F72" s="4" t="s">
        <v>19</v>
      </c>
      <c r="G72" s="4" t="s">
        <v>20</v>
      </c>
      <c r="H72" s="4" t="s">
        <v>21</v>
      </c>
      <c r="I72" s="5" t="s">
        <v>21</v>
      </c>
      <c r="J72" s="1" t="s">
        <v>264</v>
      </c>
      <c r="K72" s="1" t="s">
        <v>349</v>
      </c>
      <c r="L72" s="1" t="s">
        <v>350</v>
      </c>
      <c r="M72" s="4" t="str">
        <f t="shared" si="0"/>
        <v>Outstanding</v>
      </c>
      <c r="N72" s="13" t="s">
        <v>21</v>
      </c>
    </row>
    <row r="73" spans="1:14" ht="60" customHeight="1" x14ac:dyDescent="0.35">
      <c r="A73" s="11" t="s">
        <v>351</v>
      </c>
      <c r="B73" s="1" t="s">
        <v>352</v>
      </c>
      <c r="C73" s="2" t="s">
        <v>183</v>
      </c>
      <c r="D73" s="3" t="s">
        <v>177</v>
      </c>
      <c r="E73" s="4" t="s">
        <v>18</v>
      </c>
      <c r="F73" s="4" t="s">
        <v>19</v>
      </c>
      <c r="G73" s="4" t="s">
        <v>20</v>
      </c>
      <c r="H73" s="4" t="s">
        <v>21</v>
      </c>
      <c r="I73" s="5" t="s">
        <v>21</v>
      </c>
      <c r="J73" s="1" t="s">
        <v>353</v>
      </c>
      <c r="K73" s="1" t="s">
        <v>354</v>
      </c>
      <c r="L73" s="1" t="s">
        <v>355</v>
      </c>
      <c r="M73" s="4" t="str">
        <f t="shared" si="0"/>
        <v>Outstanding</v>
      </c>
      <c r="N73" s="13" t="s">
        <v>21</v>
      </c>
    </row>
    <row r="74" spans="1:14" ht="60" customHeight="1" x14ac:dyDescent="0.35">
      <c r="A74" s="11" t="s">
        <v>356</v>
      </c>
      <c r="B74" s="1" t="s">
        <v>357</v>
      </c>
      <c r="C74" s="2" t="s">
        <v>183</v>
      </c>
      <c r="D74" s="3" t="s">
        <v>177</v>
      </c>
      <c r="E74" s="4" t="s">
        <v>18</v>
      </c>
      <c r="F74" s="4" t="s">
        <v>19</v>
      </c>
      <c r="G74" s="4" t="s">
        <v>20</v>
      </c>
      <c r="H74" s="4" t="s">
        <v>21</v>
      </c>
      <c r="I74" s="5" t="s">
        <v>21</v>
      </c>
      <c r="J74" s="1" t="s">
        <v>264</v>
      </c>
      <c r="K74" s="1" t="s">
        <v>358</v>
      </c>
      <c r="L74" s="1" t="s">
        <v>359</v>
      </c>
      <c r="M74" s="4" t="str">
        <f t="shared" si="0"/>
        <v>Outstanding</v>
      </c>
      <c r="N74" s="13" t="s">
        <v>21</v>
      </c>
    </row>
    <row r="75" spans="1:14" ht="60" customHeight="1" x14ac:dyDescent="0.35">
      <c r="A75" s="11" t="s">
        <v>360</v>
      </c>
      <c r="B75" s="1" t="s">
        <v>361</v>
      </c>
      <c r="C75" s="2" t="s">
        <v>16</v>
      </c>
      <c r="D75" s="3" t="s">
        <v>177</v>
      </c>
      <c r="E75" s="4" t="s">
        <v>18</v>
      </c>
      <c r="F75" s="4" t="s">
        <v>19</v>
      </c>
      <c r="G75" s="4" t="s">
        <v>20</v>
      </c>
      <c r="H75" s="4" t="s">
        <v>21</v>
      </c>
      <c r="I75" s="5" t="s">
        <v>21</v>
      </c>
      <c r="J75" s="1" t="s">
        <v>264</v>
      </c>
      <c r="K75" s="1" t="s">
        <v>362</v>
      </c>
      <c r="L75" s="1" t="s">
        <v>363</v>
      </c>
      <c r="M75" s="4" t="str">
        <f t="shared" si="0"/>
        <v>Outstanding</v>
      </c>
      <c r="N75" s="13" t="s">
        <v>21</v>
      </c>
    </row>
    <row r="76" spans="1:14" ht="60" customHeight="1" x14ac:dyDescent="0.35">
      <c r="A76" s="11" t="s">
        <v>364</v>
      </c>
      <c r="B76" s="1" t="s">
        <v>365</v>
      </c>
      <c r="C76" s="2" t="s">
        <v>16</v>
      </c>
      <c r="D76" s="3" t="s">
        <v>177</v>
      </c>
      <c r="E76" s="4" t="s">
        <v>18</v>
      </c>
      <c r="F76" s="4" t="s">
        <v>19</v>
      </c>
      <c r="G76" s="4" t="s">
        <v>20</v>
      </c>
      <c r="H76" s="4" t="s">
        <v>21</v>
      </c>
      <c r="I76" s="5" t="s">
        <v>21</v>
      </c>
      <c r="J76" s="1" t="s">
        <v>366</v>
      </c>
      <c r="K76" s="1" t="s">
        <v>367</v>
      </c>
      <c r="L76" s="1" t="s">
        <v>368</v>
      </c>
      <c r="M76" s="4" t="str">
        <f t="shared" si="0"/>
        <v>Outstanding</v>
      </c>
      <c r="N76" s="13" t="s">
        <v>21</v>
      </c>
    </row>
    <row r="77" spans="1:14" ht="60" customHeight="1" x14ac:dyDescent="0.35">
      <c r="A77" s="11" t="s">
        <v>369</v>
      </c>
      <c r="B77" s="1" t="s">
        <v>370</v>
      </c>
      <c r="C77" s="2" t="s">
        <v>16</v>
      </c>
      <c r="D77" s="3" t="s">
        <v>177</v>
      </c>
      <c r="E77" s="4" t="s">
        <v>18</v>
      </c>
      <c r="F77" s="4" t="s">
        <v>19</v>
      </c>
      <c r="G77" s="4" t="s">
        <v>20</v>
      </c>
      <c r="H77" s="4" t="s">
        <v>21</v>
      </c>
      <c r="I77" s="5" t="s">
        <v>21</v>
      </c>
      <c r="J77" s="1" t="s">
        <v>371</v>
      </c>
      <c r="K77" s="1" t="s">
        <v>367</v>
      </c>
      <c r="L77" s="1" t="s">
        <v>372</v>
      </c>
      <c r="M77" s="4" t="str">
        <f t="shared" si="0"/>
        <v>Outstanding</v>
      </c>
      <c r="N77" s="13" t="s">
        <v>21</v>
      </c>
    </row>
    <row r="78" spans="1:14" ht="60" customHeight="1" x14ac:dyDescent="0.35">
      <c r="A78" s="11" t="s">
        <v>373</v>
      </c>
      <c r="B78" s="1" t="s">
        <v>374</v>
      </c>
      <c r="C78" s="2" t="s">
        <v>16</v>
      </c>
      <c r="D78" s="3" t="s">
        <v>177</v>
      </c>
      <c r="E78" s="4" t="s">
        <v>18</v>
      </c>
      <c r="F78" s="4" t="s">
        <v>19</v>
      </c>
      <c r="G78" s="4" t="s">
        <v>20</v>
      </c>
      <c r="H78" s="4" t="s">
        <v>21</v>
      </c>
      <c r="I78" s="5" t="s">
        <v>21</v>
      </c>
      <c r="J78" s="1" t="s">
        <v>375</v>
      </c>
      <c r="K78" s="1" t="s">
        <v>367</v>
      </c>
      <c r="L78" s="1" t="s">
        <v>376</v>
      </c>
      <c r="M78" s="4" t="str">
        <f t="shared" si="0"/>
        <v>Outstanding</v>
      </c>
      <c r="N78" s="13" t="s">
        <v>21</v>
      </c>
    </row>
    <row r="79" spans="1:14" ht="60" customHeight="1" x14ac:dyDescent="0.35">
      <c r="A79" s="11" t="s">
        <v>377</v>
      </c>
      <c r="B79" s="1" t="s">
        <v>378</v>
      </c>
      <c r="C79" s="2" t="s">
        <v>183</v>
      </c>
      <c r="D79" s="3" t="s">
        <v>177</v>
      </c>
      <c r="E79" s="4" t="s">
        <v>18</v>
      </c>
      <c r="F79" s="4" t="s">
        <v>19</v>
      </c>
      <c r="G79" s="4" t="s">
        <v>20</v>
      </c>
      <c r="H79" s="4" t="s">
        <v>21</v>
      </c>
      <c r="I79" s="5" t="s">
        <v>21</v>
      </c>
      <c r="J79" s="1" t="s">
        <v>379</v>
      </c>
      <c r="K79" s="1" t="s">
        <v>380</v>
      </c>
      <c r="L79" s="1" t="s">
        <v>381</v>
      </c>
      <c r="M79" s="4" t="str">
        <f t="shared" si="0"/>
        <v>Outstanding</v>
      </c>
      <c r="N79" s="13" t="s">
        <v>21</v>
      </c>
    </row>
    <row r="80" spans="1:14" ht="60" customHeight="1" x14ac:dyDescent="0.35">
      <c r="A80" s="11" t="s">
        <v>382</v>
      </c>
      <c r="B80" s="1" t="s">
        <v>383</v>
      </c>
      <c r="C80" s="2" t="s">
        <v>87</v>
      </c>
      <c r="D80" s="3" t="s">
        <v>177</v>
      </c>
      <c r="E80" s="4" t="s">
        <v>18</v>
      </c>
      <c r="F80" s="4" t="s">
        <v>19</v>
      </c>
      <c r="G80" s="4" t="s">
        <v>20</v>
      </c>
      <c r="H80" s="4" t="s">
        <v>21</v>
      </c>
      <c r="I80" s="5" t="s">
        <v>21</v>
      </c>
      <c r="J80" s="1" t="s">
        <v>384</v>
      </c>
      <c r="K80" s="1" t="s">
        <v>385</v>
      </c>
      <c r="L80" s="1" t="s">
        <v>386</v>
      </c>
      <c r="M80" s="4" t="str">
        <f t="shared" si="0"/>
        <v>Outstanding</v>
      </c>
      <c r="N80" s="13" t="s">
        <v>21</v>
      </c>
    </row>
    <row r="81" spans="1:14" ht="60" customHeight="1" x14ac:dyDescent="0.35">
      <c r="A81" s="11" t="s">
        <v>387</v>
      </c>
      <c r="B81" s="1" t="s">
        <v>388</v>
      </c>
      <c r="C81" s="2" t="s">
        <v>16</v>
      </c>
      <c r="D81" s="3" t="s">
        <v>177</v>
      </c>
      <c r="E81" s="4" t="s">
        <v>18</v>
      </c>
      <c r="F81" s="4" t="s">
        <v>19</v>
      </c>
      <c r="G81" s="4" t="s">
        <v>20</v>
      </c>
      <c r="H81" s="4" t="s">
        <v>21</v>
      </c>
      <c r="I81" s="5" t="s">
        <v>21</v>
      </c>
      <c r="J81" s="1" t="s">
        <v>389</v>
      </c>
      <c r="K81" s="1" t="s">
        <v>390</v>
      </c>
      <c r="L81" s="1" t="s">
        <v>391</v>
      </c>
      <c r="M81" s="4" t="str">
        <f t="shared" si="0"/>
        <v>Outstanding</v>
      </c>
      <c r="N81" s="13" t="s">
        <v>21</v>
      </c>
    </row>
    <row r="82" spans="1:14" ht="60" customHeight="1" x14ac:dyDescent="0.35">
      <c r="A82" s="11" t="s">
        <v>392</v>
      </c>
      <c r="B82" s="1" t="s">
        <v>393</v>
      </c>
      <c r="C82" s="2" t="s">
        <v>16</v>
      </c>
      <c r="D82" s="3" t="s">
        <v>177</v>
      </c>
      <c r="E82" s="4" t="s">
        <v>18</v>
      </c>
      <c r="F82" s="4" t="s">
        <v>19</v>
      </c>
      <c r="G82" s="4" t="s">
        <v>20</v>
      </c>
      <c r="H82" s="4" t="s">
        <v>21</v>
      </c>
      <c r="I82" s="5" t="s">
        <v>21</v>
      </c>
      <c r="J82" s="1" t="s">
        <v>394</v>
      </c>
      <c r="K82" s="1" t="s">
        <v>395</v>
      </c>
      <c r="L82" s="1" t="s">
        <v>396</v>
      </c>
      <c r="M82" s="4" t="str">
        <f t="shared" si="0"/>
        <v>Outstanding</v>
      </c>
      <c r="N82" s="13" t="s">
        <v>21</v>
      </c>
    </row>
    <row r="83" spans="1:14" ht="60" customHeight="1" x14ac:dyDescent="0.35">
      <c r="A83" s="11" t="s">
        <v>397</v>
      </c>
      <c r="B83" s="1" t="s">
        <v>398</v>
      </c>
      <c r="C83" s="2" t="s">
        <v>87</v>
      </c>
      <c r="D83" s="3" t="s">
        <v>177</v>
      </c>
      <c r="E83" s="4" t="s">
        <v>18</v>
      </c>
      <c r="F83" s="4" t="s">
        <v>19</v>
      </c>
      <c r="G83" s="4" t="s">
        <v>20</v>
      </c>
      <c r="H83" s="4" t="s">
        <v>21</v>
      </c>
      <c r="I83" s="5" t="s">
        <v>21</v>
      </c>
      <c r="J83" s="1" t="s">
        <v>399</v>
      </c>
      <c r="K83" s="1" t="s">
        <v>400</v>
      </c>
      <c r="L83" s="1" t="s">
        <v>401</v>
      </c>
      <c r="M83" s="4" t="str">
        <f t="shared" si="0"/>
        <v>Outstanding</v>
      </c>
      <c r="N83" s="13" t="s">
        <v>21</v>
      </c>
    </row>
    <row r="84" spans="1:14" ht="60" customHeight="1" x14ac:dyDescent="0.35">
      <c r="A84" s="11" t="s">
        <v>402</v>
      </c>
      <c r="B84" s="1" t="s">
        <v>403</v>
      </c>
      <c r="C84" s="2" t="s">
        <v>16</v>
      </c>
      <c r="D84" s="3" t="s">
        <v>177</v>
      </c>
      <c r="E84" s="4" t="s">
        <v>18</v>
      </c>
      <c r="F84" s="4" t="s">
        <v>19</v>
      </c>
      <c r="G84" s="4" t="s">
        <v>20</v>
      </c>
      <c r="H84" s="4" t="s">
        <v>21</v>
      </c>
      <c r="I84" s="5" t="s">
        <v>21</v>
      </c>
      <c r="J84" s="1" t="s">
        <v>404</v>
      </c>
      <c r="K84" s="1" t="s">
        <v>405</v>
      </c>
      <c r="L84" s="1" t="s">
        <v>406</v>
      </c>
      <c r="M84" s="4" t="str">
        <f t="shared" si="0"/>
        <v>Outstanding</v>
      </c>
      <c r="N84" s="13" t="s">
        <v>21</v>
      </c>
    </row>
    <row r="85" spans="1:14" ht="60" customHeight="1" x14ac:dyDescent="0.35">
      <c r="A85" s="11" t="s">
        <v>407</v>
      </c>
      <c r="B85" s="1" t="s">
        <v>408</v>
      </c>
      <c r="C85" s="2" t="s">
        <v>16</v>
      </c>
      <c r="D85" s="3" t="s">
        <v>177</v>
      </c>
      <c r="E85" s="4" t="s">
        <v>18</v>
      </c>
      <c r="F85" s="4" t="s">
        <v>19</v>
      </c>
      <c r="G85" s="4" t="s">
        <v>20</v>
      </c>
      <c r="H85" s="4" t="s">
        <v>21</v>
      </c>
      <c r="I85" s="5" t="s">
        <v>21</v>
      </c>
      <c r="J85" s="1" t="s">
        <v>409</v>
      </c>
      <c r="K85" s="1" t="s">
        <v>405</v>
      </c>
      <c r="L85" s="1" t="s">
        <v>410</v>
      </c>
      <c r="M85" s="4" t="str">
        <f t="shared" si="0"/>
        <v>Outstanding</v>
      </c>
      <c r="N85" s="13" t="s">
        <v>21</v>
      </c>
    </row>
    <row r="86" spans="1:14" ht="60" customHeight="1" x14ac:dyDescent="0.35">
      <c r="A86" s="11" t="s">
        <v>411</v>
      </c>
      <c r="B86" s="1" t="s">
        <v>412</v>
      </c>
      <c r="C86" s="2" t="s">
        <v>16</v>
      </c>
      <c r="D86" s="3" t="s">
        <v>177</v>
      </c>
      <c r="E86" s="4" t="s">
        <v>18</v>
      </c>
      <c r="F86" s="4" t="s">
        <v>19</v>
      </c>
      <c r="G86" s="4" t="s">
        <v>20</v>
      </c>
      <c r="H86" s="4" t="s">
        <v>21</v>
      </c>
      <c r="I86" s="5" t="s">
        <v>21</v>
      </c>
      <c r="J86" s="1" t="s">
        <v>413</v>
      </c>
      <c r="K86" s="1" t="s">
        <v>414</v>
      </c>
      <c r="L86" s="1" t="s">
        <v>415</v>
      </c>
      <c r="M86" s="4" t="str">
        <f t="shared" si="0"/>
        <v>Outstanding</v>
      </c>
      <c r="N86" s="13" t="s">
        <v>21</v>
      </c>
    </row>
    <row r="87" spans="1:14" ht="60" customHeight="1" x14ac:dyDescent="0.35">
      <c r="A87" s="11" t="s">
        <v>416</v>
      </c>
      <c r="B87" s="1" t="s">
        <v>417</v>
      </c>
      <c r="C87" s="2" t="s">
        <v>16</v>
      </c>
      <c r="D87" s="3" t="s">
        <v>177</v>
      </c>
      <c r="E87" s="4" t="s">
        <v>18</v>
      </c>
      <c r="F87" s="4" t="s">
        <v>19</v>
      </c>
      <c r="G87" s="4" t="s">
        <v>20</v>
      </c>
      <c r="H87" s="4" t="s">
        <v>21</v>
      </c>
      <c r="I87" s="5" t="s">
        <v>21</v>
      </c>
      <c r="J87" s="1" t="s">
        <v>413</v>
      </c>
      <c r="K87" s="1" t="s">
        <v>418</v>
      </c>
      <c r="L87" s="1" t="s">
        <v>419</v>
      </c>
      <c r="M87" s="4" t="str">
        <f t="shared" si="0"/>
        <v>Outstanding</v>
      </c>
      <c r="N87" s="13" t="s">
        <v>21</v>
      </c>
    </row>
    <row r="88" spans="1:14" ht="60" customHeight="1" x14ac:dyDescent="0.35">
      <c r="A88" s="11" t="s">
        <v>420</v>
      </c>
      <c r="B88" s="1" t="s">
        <v>421</v>
      </c>
      <c r="C88" s="2" t="s">
        <v>16</v>
      </c>
      <c r="D88" s="3" t="s">
        <v>177</v>
      </c>
      <c r="E88" s="4" t="s">
        <v>18</v>
      </c>
      <c r="F88" s="4" t="s">
        <v>19</v>
      </c>
      <c r="G88" s="4" t="s">
        <v>20</v>
      </c>
      <c r="H88" s="4" t="s">
        <v>21</v>
      </c>
      <c r="I88" s="5" t="s">
        <v>21</v>
      </c>
      <c r="J88" s="1" t="s">
        <v>422</v>
      </c>
      <c r="K88" s="1" t="s">
        <v>423</v>
      </c>
      <c r="L88" s="1" t="s">
        <v>424</v>
      </c>
      <c r="M88" s="4" t="str">
        <f t="shared" si="0"/>
        <v>Outstanding</v>
      </c>
      <c r="N88" s="13" t="s">
        <v>21</v>
      </c>
    </row>
    <row r="89" spans="1:14" ht="60" customHeight="1" x14ac:dyDescent="0.35">
      <c r="A89" s="11" t="s">
        <v>425</v>
      </c>
      <c r="B89" s="1" t="s">
        <v>426</v>
      </c>
      <c r="C89" s="2" t="s">
        <v>16</v>
      </c>
      <c r="D89" s="3" t="s">
        <v>177</v>
      </c>
      <c r="E89" s="4" t="s">
        <v>18</v>
      </c>
      <c r="F89" s="4" t="s">
        <v>19</v>
      </c>
      <c r="G89" s="4" t="s">
        <v>20</v>
      </c>
      <c r="H89" s="4" t="s">
        <v>21</v>
      </c>
      <c r="I89" s="5" t="s">
        <v>21</v>
      </c>
      <c r="J89" s="1" t="s">
        <v>427</v>
      </c>
      <c r="K89" s="1" t="s">
        <v>428</v>
      </c>
      <c r="L89" s="1" t="s">
        <v>429</v>
      </c>
      <c r="M89" s="4" t="str">
        <f t="shared" si="0"/>
        <v>Outstanding</v>
      </c>
      <c r="N89" s="13" t="s">
        <v>21</v>
      </c>
    </row>
    <row r="90" spans="1:14" ht="60" customHeight="1" x14ac:dyDescent="0.35">
      <c r="A90" s="11" t="s">
        <v>430</v>
      </c>
      <c r="B90" s="1" t="s">
        <v>431</v>
      </c>
      <c r="C90" s="2" t="s">
        <v>87</v>
      </c>
      <c r="D90" s="3" t="s">
        <v>177</v>
      </c>
      <c r="E90" s="4" t="s">
        <v>18</v>
      </c>
      <c r="F90" s="4" t="s">
        <v>19</v>
      </c>
      <c r="G90" s="4" t="s">
        <v>20</v>
      </c>
      <c r="H90" s="4" t="s">
        <v>21</v>
      </c>
      <c r="I90" s="5" t="s">
        <v>21</v>
      </c>
      <c r="J90" s="1" t="s">
        <v>432</v>
      </c>
      <c r="K90" s="1" t="s">
        <v>433</v>
      </c>
      <c r="L90" s="1" t="s">
        <v>434</v>
      </c>
      <c r="M90" s="4" t="str">
        <f t="shared" si="0"/>
        <v>Outstanding</v>
      </c>
      <c r="N90" s="13" t="s">
        <v>21</v>
      </c>
    </row>
    <row r="91" spans="1:14" ht="60" customHeight="1" x14ac:dyDescent="0.35">
      <c r="A91" s="11" t="s">
        <v>435</v>
      </c>
      <c r="B91" s="1" t="s">
        <v>436</v>
      </c>
      <c r="C91" s="2" t="s">
        <v>16</v>
      </c>
      <c r="D91" s="3" t="s">
        <v>177</v>
      </c>
      <c r="E91" s="4" t="s">
        <v>18</v>
      </c>
      <c r="F91" s="4" t="s">
        <v>19</v>
      </c>
      <c r="G91" s="4" t="s">
        <v>20</v>
      </c>
      <c r="H91" s="4" t="s">
        <v>21</v>
      </c>
      <c r="I91" s="5" t="s">
        <v>21</v>
      </c>
      <c r="J91" s="1" t="s">
        <v>437</v>
      </c>
      <c r="K91" s="1" t="s">
        <v>438</v>
      </c>
      <c r="L91" s="1" t="s">
        <v>439</v>
      </c>
      <c r="M91" s="4" t="str">
        <f t="shared" si="0"/>
        <v>Outstanding</v>
      </c>
      <c r="N91" s="13" t="s">
        <v>21</v>
      </c>
    </row>
    <row r="92" spans="1:14" ht="60" customHeight="1" x14ac:dyDescent="0.35">
      <c r="A92" s="11" t="s">
        <v>440</v>
      </c>
      <c r="B92" s="1" t="s">
        <v>441</v>
      </c>
      <c r="C92" s="2" t="s">
        <v>16</v>
      </c>
      <c r="D92" s="3" t="s">
        <v>177</v>
      </c>
      <c r="E92" s="4" t="s">
        <v>18</v>
      </c>
      <c r="F92" s="4" t="s">
        <v>19</v>
      </c>
      <c r="G92" s="4" t="s">
        <v>20</v>
      </c>
      <c r="H92" s="4" t="s">
        <v>21</v>
      </c>
      <c r="I92" s="5" t="s">
        <v>21</v>
      </c>
      <c r="J92" s="1" t="s">
        <v>442</v>
      </c>
      <c r="K92" s="1" t="s">
        <v>443</v>
      </c>
      <c r="L92" s="1" t="s">
        <v>444</v>
      </c>
      <c r="M92" s="4" t="str">
        <f t="shared" si="0"/>
        <v>Outstanding</v>
      </c>
      <c r="N92" s="13" t="s">
        <v>21</v>
      </c>
    </row>
    <row r="93" spans="1:14" ht="60" customHeight="1" x14ac:dyDescent="0.35">
      <c r="A93" s="11" t="s">
        <v>445</v>
      </c>
      <c r="B93" s="1" t="s">
        <v>446</v>
      </c>
      <c r="C93" s="2" t="s">
        <v>16</v>
      </c>
      <c r="D93" s="3" t="s">
        <v>177</v>
      </c>
      <c r="E93" s="4" t="s">
        <v>18</v>
      </c>
      <c r="F93" s="4" t="s">
        <v>19</v>
      </c>
      <c r="G93" s="4" t="s">
        <v>20</v>
      </c>
      <c r="H93" s="4" t="s">
        <v>21</v>
      </c>
      <c r="I93" s="5" t="s">
        <v>21</v>
      </c>
      <c r="J93" s="1" t="s">
        <v>447</v>
      </c>
      <c r="K93" s="1" t="s">
        <v>448</v>
      </c>
      <c r="L93" s="1" t="s">
        <v>449</v>
      </c>
      <c r="M93" s="4" t="str">
        <f t="shared" si="0"/>
        <v>Outstanding</v>
      </c>
      <c r="N93" s="13" t="s">
        <v>21</v>
      </c>
    </row>
    <row r="94" spans="1:14" ht="60" customHeight="1" x14ac:dyDescent="0.35">
      <c r="A94" s="11" t="s">
        <v>450</v>
      </c>
      <c r="B94" s="1" t="s">
        <v>451</v>
      </c>
      <c r="C94" s="2" t="s">
        <v>16</v>
      </c>
      <c r="D94" s="3" t="s">
        <v>177</v>
      </c>
      <c r="E94" s="4" t="s">
        <v>18</v>
      </c>
      <c r="F94" s="4" t="s">
        <v>19</v>
      </c>
      <c r="G94" s="4" t="s">
        <v>20</v>
      </c>
      <c r="H94" s="4" t="s">
        <v>21</v>
      </c>
      <c r="I94" s="5" t="s">
        <v>21</v>
      </c>
      <c r="J94" s="1" t="s">
        <v>447</v>
      </c>
      <c r="K94" s="1" t="s">
        <v>452</v>
      </c>
      <c r="L94" s="1" t="s">
        <v>453</v>
      </c>
      <c r="M94" s="4" t="str">
        <f t="shared" si="0"/>
        <v>Outstanding</v>
      </c>
      <c r="N94" s="13" t="s">
        <v>21</v>
      </c>
    </row>
    <row r="95" spans="1:14" ht="60" customHeight="1" x14ac:dyDescent="0.35">
      <c r="A95" s="11" t="s">
        <v>454</v>
      </c>
      <c r="B95" s="1" t="s">
        <v>455</v>
      </c>
      <c r="C95" s="2" t="s">
        <v>16</v>
      </c>
      <c r="D95" s="3" t="s">
        <v>177</v>
      </c>
      <c r="E95" s="4" t="s">
        <v>18</v>
      </c>
      <c r="F95" s="4" t="s">
        <v>19</v>
      </c>
      <c r="G95" s="4" t="s">
        <v>20</v>
      </c>
      <c r="H95" s="4" t="s">
        <v>21</v>
      </c>
      <c r="I95" s="5" t="s">
        <v>21</v>
      </c>
      <c r="J95" s="1" t="s">
        <v>456</v>
      </c>
      <c r="K95" s="1" t="s">
        <v>457</v>
      </c>
      <c r="L95" s="1" t="s">
        <v>458</v>
      </c>
      <c r="M95" s="4" t="str">
        <f t="shared" si="0"/>
        <v>Outstanding</v>
      </c>
      <c r="N95" s="13" t="s">
        <v>21</v>
      </c>
    </row>
    <row r="96" spans="1:14" ht="60" customHeight="1" x14ac:dyDescent="0.35">
      <c r="A96" s="11" t="s">
        <v>459</v>
      </c>
      <c r="B96" s="1" t="s">
        <v>460</v>
      </c>
      <c r="C96" s="2" t="s">
        <v>16</v>
      </c>
      <c r="D96" s="3" t="s">
        <v>177</v>
      </c>
      <c r="E96" s="4" t="s">
        <v>18</v>
      </c>
      <c r="F96" s="4" t="s">
        <v>19</v>
      </c>
      <c r="G96" s="4" t="s">
        <v>20</v>
      </c>
      <c r="H96" s="4" t="s">
        <v>21</v>
      </c>
      <c r="I96" s="5" t="s">
        <v>21</v>
      </c>
      <c r="J96" s="1" t="s">
        <v>447</v>
      </c>
      <c r="K96" s="1" t="s">
        <v>457</v>
      </c>
      <c r="L96" s="1" t="s">
        <v>461</v>
      </c>
      <c r="M96" s="4" t="str">
        <f t="shared" si="0"/>
        <v>Outstanding</v>
      </c>
      <c r="N96" s="13" t="s">
        <v>21</v>
      </c>
    </row>
    <row r="97" spans="1:14" ht="60" customHeight="1" x14ac:dyDescent="0.35">
      <c r="A97" s="11" t="s">
        <v>462</v>
      </c>
      <c r="B97" s="1" t="s">
        <v>463</v>
      </c>
      <c r="C97" s="2" t="s">
        <v>16</v>
      </c>
      <c r="D97" s="3" t="s">
        <v>177</v>
      </c>
      <c r="E97" s="4" t="s">
        <v>18</v>
      </c>
      <c r="F97" s="4" t="s">
        <v>19</v>
      </c>
      <c r="G97" s="4" t="s">
        <v>20</v>
      </c>
      <c r="H97" s="4" t="s">
        <v>21</v>
      </c>
      <c r="I97" s="5" t="s">
        <v>21</v>
      </c>
      <c r="J97" s="1" t="s">
        <v>464</v>
      </c>
      <c r="K97" s="1" t="s">
        <v>457</v>
      </c>
      <c r="L97" s="1" t="s">
        <v>465</v>
      </c>
      <c r="M97" s="4" t="str">
        <f t="shared" si="0"/>
        <v>Outstanding</v>
      </c>
      <c r="N97" s="13" t="s">
        <v>21</v>
      </c>
    </row>
    <row r="98" spans="1:14" ht="60" customHeight="1" x14ac:dyDescent="0.35">
      <c r="A98" s="11" t="s">
        <v>466</v>
      </c>
      <c r="B98" s="1" t="s">
        <v>467</v>
      </c>
      <c r="C98" s="2" t="s">
        <v>16</v>
      </c>
      <c r="D98" s="3" t="s">
        <v>177</v>
      </c>
      <c r="E98" s="4" t="s">
        <v>18</v>
      </c>
      <c r="F98" s="4" t="s">
        <v>19</v>
      </c>
      <c r="G98" s="4" t="s">
        <v>20</v>
      </c>
      <c r="H98" s="4" t="s">
        <v>21</v>
      </c>
      <c r="I98" s="5" t="s">
        <v>21</v>
      </c>
      <c r="J98" s="1" t="s">
        <v>468</v>
      </c>
      <c r="K98" s="1" t="s">
        <v>469</v>
      </c>
      <c r="L98" s="1" t="s">
        <v>470</v>
      </c>
      <c r="M98" s="4" t="str">
        <f t="shared" si="0"/>
        <v>Outstanding</v>
      </c>
      <c r="N98" s="13" t="s">
        <v>21</v>
      </c>
    </row>
    <row r="99" spans="1:14" ht="60" customHeight="1" x14ac:dyDescent="0.35">
      <c r="A99" s="11" t="s">
        <v>471</v>
      </c>
      <c r="B99" s="1" t="s">
        <v>472</v>
      </c>
      <c r="C99" s="2" t="s">
        <v>16</v>
      </c>
      <c r="D99" s="3" t="s">
        <v>177</v>
      </c>
      <c r="E99" s="4" t="s">
        <v>18</v>
      </c>
      <c r="F99" s="4" t="s">
        <v>19</v>
      </c>
      <c r="G99" s="4" t="s">
        <v>20</v>
      </c>
      <c r="H99" s="4" t="s">
        <v>21</v>
      </c>
      <c r="I99" s="5" t="s">
        <v>21</v>
      </c>
      <c r="J99" s="1" t="s">
        <v>473</v>
      </c>
      <c r="K99" s="1" t="s">
        <v>474</v>
      </c>
      <c r="L99" s="1" t="s">
        <v>475</v>
      </c>
      <c r="M99" s="4" t="str">
        <f t="shared" si="0"/>
        <v>Outstanding</v>
      </c>
      <c r="N99" s="13" t="s">
        <v>21</v>
      </c>
    </row>
    <row r="100" spans="1:14" ht="60" customHeight="1" x14ac:dyDescent="0.35">
      <c r="A100" s="11" t="s">
        <v>476</v>
      </c>
      <c r="B100" s="1" t="s">
        <v>477</v>
      </c>
      <c r="C100" s="2" t="s">
        <v>16</v>
      </c>
      <c r="D100" s="3" t="s">
        <v>177</v>
      </c>
      <c r="E100" s="4" t="s">
        <v>18</v>
      </c>
      <c r="F100" s="4" t="s">
        <v>19</v>
      </c>
      <c r="G100" s="4" t="s">
        <v>20</v>
      </c>
      <c r="H100" s="4" t="s">
        <v>21</v>
      </c>
      <c r="I100" s="5" t="s">
        <v>21</v>
      </c>
      <c r="J100" s="1" t="s">
        <v>478</v>
      </c>
      <c r="K100" s="1" t="s">
        <v>474</v>
      </c>
      <c r="L100" s="1" t="s">
        <v>479</v>
      </c>
      <c r="M100" s="4" t="str">
        <f t="shared" si="0"/>
        <v>Outstanding</v>
      </c>
      <c r="N100" s="13" t="s">
        <v>21</v>
      </c>
    </row>
    <row r="101" spans="1:14" ht="60" customHeight="1" x14ac:dyDescent="0.35">
      <c r="A101" s="11" t="s">
        <v>480</v>
      </c>
      <c r="B101" s="1" t="s">
        <v>481</v>
      </c>
      <c r="C101" s="2" t="s">
        <v>16</v>
      </c>
      <c r="D101" s="3" t="s">
        <v>177</v>
      </c>
      <c r="E101" s="4" t="s">
        <v>18</v>
      </c>
      <c r="F101" s="4" t="s">
        <v>19</v>
      </c>
      <c r="G101" s="4" t="s">
        <v>20</v>
      </c>
      <c r="H101" s="4" t="s">
        <v>21</v>
      </c>
      <c r="I101" s="5" t="s">
        <v>21</v>
      </c>
      <c r="J101" s="1" t="s">
        <v>482</v>
      </c>
      <c r="K101" s="1" t="s">
        <v>474</v>
      </c>
      <c r="L101" s="1" t="s">
        <v>483</v>
      </c>
      <c r="M101" s="4" t="str">
        <f t="shared" si="0"/>
        <v>Outstanding</v>
      </c>
      <c r="N101" s="13" t="s">
        <v>21</v>
      </c>
    </row>
    <row r="102" spans="1:14" ht="60" customHeight="1" x14ac:dyDescent="0.35">
      <c r="A102" s="11" t="s">
        <v>484</v>
      </c>
      <c r="B102" s="1" t="s">
        <v>485</v>
      </c>
      <c r="C102" s="2" t="s">
        <v>16</v>
      </c>
      <c r="D102" s="3" t="s">
        <v>177</v>
      </c>
      <c r="E102" s="4" t="s">
        <v>18</v>
      </c>
      <c r="F102" s="4" t="s">
        <v>19</v>
      </c>
      <c r="G102" s="4" t="s">
        <v>20</v>
      </c>
      <c r="H102" s="4" t="s">
        <v>21</v>
      </c>
      <c r="I102" s="5" t="s">
        <v>21</v>
      </c>
      <c r="J102" s="1" t="s">
        <v>486</v>
      </c>
      <c r="K102" s="1" t="s">
        <v>474</v>
      </c>
      <c r="L102" s="1" t="s">
        <v>487</v>
      </c>
      <c r="M102" s="4" t="str">
        <f t="shared" si="0"/>
        <v>Outstanding</v>
      </c>
      <c r="N102" s="13" t="s">
        <v>21</v>
      </c>
    </row>
    <row r="103" spans="1:14" ht="60" customHeight="1" x14ac:dyDescent="0.35">
      <c r="A103" s="11" t="s">
        <v>488</v>
      </c>
      <c r="B103" s="1" t="s">
        <v>489</v>
      </c>
      <c r="C103" s="2" t="s">
        <v>16</v>
      </c>
      <c r="D103" s="3" t="s">
        <v>177</v>
      </c>
      <c r="E103" s="4" t="s">
        <v>18</v>
      </c>
      <c r="F103" s="4" t="s">
        <v>19</v>
      </c>
      <c r="G103" s="4" t="s">
        <v>20</v>
      </c>
      <c r="H103" s="4" t="s">
        <v>21</v>
      </c>
      <c r="I103" s="5" t="s">
        <v>21</v>
      </c>
      <c r="J103" s="1" t="s">
        <v>490</v>
      </c>
      <c r="K103" s="1" t="s">
        <v>491</v>
      </c>
      <c r="L103" s="1" t="s">
        <v>492</v>
      </c>
      <c r="M103" s="4" t="str">
        <f t="shared" si="0"/>
        <v>Outstanding</v>
      </c>
      <c r="N103" s="13" t="s">
        <v>21</v>
      </c>
    </row>
    <row r="104" spans="1:14" ht="60" customHeight="1" x14ac:dyDescent="0.35">
      <c r="A104" s="11" t="s">
        <v>493</v>
      </c>
      <c r="B104" s="1" t="s">
        <v>494</v>
      </c>
      <c r="C104" s="2" t="s">
        <v>16</v>
      </c>
      <c r="D104" s="3" t="s">
        <v>177</v>
      </c>
      <c r="E104" s="4" t="s">
        <v>18</v>
      </c>
      <c r="F104" s="4" t="s">
        <v>19</v>
      </c>
      <c r="G104" s="4" t="s">
        <v>20</v>
      </c>
      <c r="H104" s="4" t="s">
        <v>21</v>
      </c>
      <c r="I104" s="5" t="s">
        <v>21</v>
      </c>
      <c r="J104" s="1" t="s">
        <v>495</v>
      </c>
      <c r="K104" s="1" t="s">
        <v>496</v>
      </c>
      <c r="L104" s="1" t="s">
        <v>497</v>
      </c>
      <c r="M104" s="4" t="str">
        <f t="shared" si="0"/>
        <v>Outstanding</v>
      </c>
      <c r="N104" s="13" t="s">
        <v>21</v>
      </c>
    </row>
    <row r="105" spans="1:14" ht="60" customHeight="1" x14ac:dyDescent="0.35">
      <c r="A105" s="11" t="s">
        <v>498</v>
      </c>
      <c r="B105" s="1" t="s">
        <v>494</v>
      </c>
      <c r="C105" s="2" t="s">
        <v>16</v>
      </c>
      <c r="D105" s="3" t="s">
        <v>177</v>
      </c>
      <c r="E105" s="4" t="s">
        <v>18</v>
      </c>
      <c r="F105" s="4" t="s">
        <v>19</v>
      </c>
      <c r="G105" s="4" t="s">
        <v>20</v>
      </c>
      <c r="H105" s="4" t="s">
        <v>21</v>
      </c>
      <c r="I105" s="5" t="s">
        <v>21</v>
      </c>
      <c r="J105" s="1" t="s">
        <v>499</v>
      </c>
      <c r="K105" s="1" t="s">
        <v>500</v>
      </c>
      <c r="L105" s="1" t="s">
        <v>497</v>
      </c>
      <c r="M105" s="4" t="str">
        <f t="shared" si="0"/>
        <v>Outstanding</v>
      </c>
      <c r="N105" s="13" t="s">
        <v>21</v>
      </c>
    </row>
    <row r="106" spans="1:14" ht="60" customHeight="1" x14ac:dyDescent="0.35">
      <c r="A106" s="11" t="s">
        <v>501</v>
      </c>
      <c r="B106" s="1" t="s">
        <v>502</v>
      </c>
      <c r="C106" s="2" t="s">
        <v>16</v>
      </c>
      <c r="D106" s="3" t="s">
        <v>177</v>
      </c>
      <c r="E106" s="4" t="s">
        <v>18</v>
      </c>
      <c r="F106" s="4" t="s">
        <v>19</v>
      </c>
      <c r="G106" s="4" t="s">
        <v>20</v>
      </c>
      <c r="H106" s="4" t="s">
        <v>21</v>
      </c>
      <c r="I106" s="5" t="s">
        <v>21</v>
      </c>
      <c r="J106" s="1" t="s">
        <v>503</v>
      </c>
      <c r="K106" s="1" t="s">
        <v>504</v>
      </c>
      <c r="L106" s="1" t="s">
        <v>505</v>
      </c>
      <c r="M106" s="4" t="str">
        <f t="shared" si="0"/>
        <v>Outstanding</v>
      </c>
      <c r="N106" s="13" t="s">
        <v>21</v>
      </c>
    </row>
    <row r="107" spans="1:14" ht="60" customHeight="1" x14ac:dyDescent="0.35">
      <c r="A107" s="11" t="s">
        <v>506</v>
      </c>
      <c r="B107" s="1" t="s">
        <v>507</v>
      </c>
      <c r="C107" s="2" t="s">
        <v>16</v>
      </c>
      <c r="D107" s="3" t="s">
        <v>177</v>
      </c>
      <c r="E107" s="4" t="s">
        <v>18</v>
      </c>
      <c r="F107" s="4" t="s">
        <v>19</v>
      </c>
      <c r="G107" s="4" t="s">
        <v>20</v>
      </c>
      <c r="H107" s="4" t="s">
        <v>21</v>
      </c>
      <c r="I107" s="5" t="s">
        <v>21</v>
      </c>
      <c r="J107" s="1" t="s">
        <v>508</v>
      </c>
      <c r="K107" s="1" t="s">
        <v>509</v>
      </c>
      <c r="L107" s="1" t="s">
        <v>510</v>
      </c>
      <c r="M107" s="4" t="str">
        <f t="shared" si="0"/>
        <v>Outstanding</v>
      </c>
      <c r="N107" s="13" t="s">
        <v>21</v>
      </c>
    </row>
    <row r="108" spans="1:14" ht="60" customHeight="1" x14ac:dyDescent="0.35">
      <c r="A108" s="11" t="s">
        <v>511</v>
      </c>
      <c r="B108" s="1" t="s">
        <v>512</v>
      </c>
      <c r="C108" s="2" t="s">
        <v>16</v>
      </c>
      <c r="D108" s="3" t="s">
        <v>177</v>
      </c>
      <c r="E108" s="4" t="s">
        <v>18</v>
      </c>
      <c r="F108" s="4" t="s">
        <v>19</v>
      </c>
      <c r="G108" s="4" t="s">
        <v>20</v>
      </c>
      <c r="H108" s="4" t="s">
        <v>21</v>
      </c>
      <c r="I108" s="5" t="s">
        <v>21</v>
      </c>
      <c r="J108" s="1" t="s">
        <v>513</v>
      </c>
      <c r="K108" s="1" t="s">
        <v>514</v>
      </c>
      <c r="L108" s="1" t="s">
        <v>515</v>
      </c>
      <c r="M108" s="4" t="str">
        <f t="shared" si="0"/>
        <v>Outstanding</v>
      </c>
      <c r="N108" s="13" t="s">
        <v>21</v>
      </c>
    </row>
    <row r="109" spans="1:14" ht="60" customHeight="1" x14ac:dyDescent="0.35">
      <c r="A109" s="11" t="s">
        <v>516</v>
      </c>
      <c r="B109" s="1" t="s">
        <v>517</v>
      </c>
      <c r="C109" s="2" t="s">
        <v>16</v>
      </c>
      <c r="D109" s="3" t="s">
        <v>177</v>
      </c>
      <c r="E109" s="4" t="s">
        <v>18</v>
      </c>
      <c r="F109" s="4" t="s">
        <v>19</v>
      </c>
      <c r="G109" s="4" t="s">
        <v>20</v>
      </c>
      <c r="H109" s="4" t="s">
        <v>21</v>
      </c>
      <c r="I109" s="5" t="s">
        <v>21</v>
      </c>
      <c r="J109" s="1" t="s">
        <v>518</v>
      </c>
      <c r="K109" s="1" t="s">
        <v>519</v>
      </c>
      <c r="L109" s="1" t="s">
        <v>520</v>
      </c>
      <c r="M109" s="4" t="str">
        <f t="shared" si="0"/>
        <v>Outstanding</v>
      </c>
      <c r="N109" s="13" t="s">
        <v>21</v>
      </c>
    </row>
    <row r="110" spans="1:14" ht="60" customHeight="1" x14ac:dyDescent="0.35">
      <c r="A110" s="11" t="s">
        <v>521</v>
      </c>
      <c r="B110" s="1" t="s">
        <v>522</v>
      </c>
      <c r="C110" s="2" t="s">
        <v>87</v>
      </c>
      <c r="D110" s="3" t="s">
        <v>177</v>
      </c>
      <c r="E110" s="4" t="s">
        <v>18</v>
      </c>
      <c r="F110" s="4" t="s">
        <v>19</v>
      </c>
      <c r="G110" s="4" t="s">
        <v>20</v>
      </c>
      <c r="H110" s="4" t="s">
        <v>21</v>
      </c>
      <c r="I110" s="5" t="s">
        <v>21</v>
      </c>
      <c r="J110" s="1" t="s">
        <v>523</v>
      </c>
      <c r="K110" s="1" t="s">
        <v>524</v>
      </c>
      <c r="L110" s="1" t="s">
        <v>525</v>
      </c>
      <c r="M110" s="4" t="str">
        <f t="shared" si="0"/>
        <v>Outstanding</v>
      </c>
      <c r="N110" s="13" t="s">
        <v>21</v>
      </c>
    </row>
    <row r="111" spans="1:14" ht="60" customHeight="1" x14ac:dyDescent="0.35">
      <c r="A111" s="11" t="s">
        <v>526</v>
      </c>
      <c r="B111" s="1" t="s">
        <v>527</v>
      </c>
      <c r="C111" s="2" t="s">
        <v>16</v>
      </c>
      <c r="D111" s="3" t="s">
        <v>177</v>
      </c>
      <c r="E111" s="4" t="s">
        <v>18</v>
      </c>
      <c r="F111" s="4" t="s">
        <v>19</v>
      </c>
      <c r="G111" s="4" t="s">
        <v>20</v>
      </c>
      <c r="H111" s="4" t="s">
        <v>21</v>
      </c>
      <c r="I111" s="5" t="s">
        <v>21</v>
      </c>
      <c r="J111" s="1" t="s">
        <v>528</v>
      </c>
      <c r="K111" s="1" t="s">
        <v>529</v>
      </c>
      <c r="L111" s="1" t="s">
        <v>530</v>
      </c>
      <c r="M111" s="4" t="str">
        <f t="shared" si="0"/>
        <v>Outstanding</v>
      </c>
      <c r="N111" s="13" t="s">
        <v>21</v>
      </c>
    </row>
    <row r="112" spans="1:14" ht="60" customHeight="1" x14ac:dyDescent="0.35">
      <c r="A112" s="11" t="s">
        <v>531</v>
      </c>
      <c r="B112" s="1" t="s">
        <v>532</v>
      </c>
      <c r="C112" s="2" t="s">
        <v>16</v>
      </c>
      <c r="D112" s="3" t="s">
        <v>177</v>
      </c>
      <c r="E112" s="4" t="s">
        <v>18</v>
      </c>
      <c r="F112" s="4" t="s">
        <v>19</v>
      </c>
      <c r="G112" s="4" t="s">
        <v>20</v>
      </c>
      <c r="H112" s="4" t="s">
        <v>21</v>
      </c>
      <c r="I112" s="5" t="s">
        <v>21</v>
      </c>
      <c r="J112" s="1" t="s">
        <v>528</v>
      </c>
      <c r="K112" s="1" t="s">
        <v>533</v>
      </c>
      <c r="L112" s="1" t="s">
        <v>534</v>
      </c>
      <c r="M112" s="4" t="str">
        <f t="shared" si="0"/>
        <v>Outstanding</v>
      </c>
      <c r="N112" s="13" t="s">
        <v>21</v>
      </c>
    </row>
    <row r="113" spans="1:14" ht="60" customHeight="1" x14ac:dyDescent="0.35">
      <c r="A113" s="11" t="s">
        <v>535</v>
      </c>
      <c r="B113" s="1" t="s">
        <v>536</v>
      </c>
      <c r="C113" s="2" t="s">
        <v>16</v>
      </c>
      <c r="D113" s="3" t="s">
        <v>177</v>
      </c>
      <c r="E113" s="4" t="s">
        <v>18</v>
      </c>
      <c r="F113" s="4" t="s">
        <v>19</v>
      </c>
      <c r="G113" s="4" t="s">
        <v>20</v>
      </c>
      <c r="H113" s="4" t="s">
        <v>21</v>
      </c>
      <c r="I113" s="5" t="s">
        <v>21</v>
      </c>
      <c r="J113" s="1" t="s">
        <v>528</v>
      </c>
      <c r="K113" s="1" t="s">
        <v>533</v>
      </c>
      <c r="L113" s="1" t="s">
        <v>537</v>
      </c>
      <c r="M113" s="4" t="str">
        <f t="shared" si="0"/>
        <v>Outstanding</v>
      </c>
      <c r="N113" s="13" t="s">
        <v>21</v>
      </c>
    </row>
    <row r="114" spans="1:14" ht="60" customHeight="1" x14ac:dyDescent="0.35">
      <c r="A114" s="11" t="s">
        <v>538</v>
      </c>
      <c r="B114" s="1" t="s">
        <v>539</v>
      </c>
      <c r="C114" s="2" t="s">
        <v>16</v>
      </c>
      <c r="D114" s="3" t="s">
        <v>177</v>
      </c>
      <c r="E114" s="4" t="s">
        <v>18</v>
      </c>
      <c r="F114" s="4" t="s">
        <v>19</v>
      </c>
      <c r="G114" s="4" t="s">
        <v>20</v>
      </c>
      <c r="H114" s="4" t="s">
        <v>21</v>
      </c>
      <c r="I114" s="5" t="s">
        <v>21</v>
      </c>
      <c r="J114" s="1" t="s">
        <v>540</v>
      </c>
      <c r="K114" s="1" t="s">
        <v>541</v>
      </c>
      <c r="L114" s="1" t="s">
        <v>542</v>
      </c>
      <c r="M114" s="4" t="str">
        <f t="shared" si="0"/>
        <v>Outstanding</v>
      </c>
      <c r="N114" s="13" t="s">
        <v>21</v>
      </c>
    </row>
    <row r="115" spans="1:14" ht="60" customHeight="1" x14ac:dyDescent="0.35">
      <c r="A115" s="11" t="s">
        <v>543</v>
      </c>
      <c r="B115" s="1" t="s">
        <v>544</v>
      </c>
      <c r="C115" s="2" t="s">
        <v>16</v>
      </c>
      <c r="D115" s="3" t="s">
        <v>177</v>
      </c>
      <c r="E115" s="4" t="s">
        <v>18</v>
      </c>
      <c r="F115" s="4" t="s">
        <v>19</v>
      </c>
      <c r="G115" s="4" t="s">
        <v>20</v>
      </c>
      <c r="H115" s="4" t="s">
        <v>21</v>
      </c>
      <c r="I115" s="5" t="s">
        <v>21</v>
      </c>
      <c r="J115" s="1" t="s">
        <v>269</v>
      </c>
      <c r="K115" s="1" t="s">
        <v>545</v>
      </c>
      <c r="L115" s="1" t="s">
        <v>546</v>
      </c>
      <c r="M115" s="4" t="str">
        <f t="shared" si="0"/>
        <v>Outstanding</v>
      </c>
      <c r="N115" s="13" t="s">
        <v>21</v>
      </c>
    </row>
    <row r="116" spans="1:14" ht="60" customHeight="1" x14ac:dyDescent="0.35">
      <c r="A116" s="11" t="s">
        <v>547</v>
      </c>
      <c r="B116" s="1" t="s">
        <v>548</v>
      </c>
      <c r="C116" s="2" t="s">
        <v>16</v>
      </c>
      <c r="D116" s="3" t="s">
        <v>177</v>
      </c>
      <c r="E116" s="4" t="s">
        <v>18</v>
      </c>
      <c r="F116" s="4" t="s">
        <v>19</v>
      </c>
      <c r="G116" s="4" t="s">
        <v>20</v>
      </c>
      <c r="H116" s="4" t="s">
        <v>21</v>
      </c>
      <c r="I116" s="5" t="s">
        <v>21</v>
      </c>
      <c r="J116" s="1" t="s">
        <v>269</v>
      </c>
      <c r="K116" s="1" t="s">
        <v>549</v>
      </c>
      <c r="L116" s="1" t="s">
        <v>550</v>
      </c>
      <c r="M116" s="4" t="str">
        <f t="shared" si="0"/>
        <v>Outstanding</v>
      </c>
      <c r="N116" s="13" t="s">
        <v>21</v>
      </c>
    </row>
    <row r="117" spans="1:14" ht="60" customHeight="1" x14ac:dyDescent="0.35">
      <c r="A117" s="11" t="s">
        <v>551</v>
      </c>
      <c r="B117" s="1" t="s">
        <v>552</v>
      </c>
      <c r="C117" s="2" t="s">
        <v>16</v>
      </c>
      <c r="D117" s="3" t="s">
        <v>177</v>
      </c>
      <c r="E117" s="4" t="s">
        <v>18</v>
      </c>
      <c r="F117" s="4" t="s">
        <v>19</v>
      </c>
      <c r="G117" s="4" t="s">
        <v>20</v>
      </c>
      <c r="H117" s="4" t="s">
        <v>21</v>
      </c>
      <c r="I117" s="5" t="s">
        <v>21</v>
      </c>
      <c r="J117" s="1" t="s">
        <v>269</v>
      </c>
      <c r="K117" s="1" t="s">
        <v>553</v>
      </c>
      <c r="L117" s="1" t="s">
        <v>554</v>
      </c>
      <c r="M117" s="4" t="str">
        <f t="shared" si="0"/>
        <v>Outstanding</v>
      </c>
      <c r="N117" s="13" t="s">
        <v>21</v>
      </c>
    </row>
    <row r="118" spans="1:14" ht="60" customHeight="1" x14ac:dyDescent="0.35">
      <c r="A118" s="11" t="s">
        <v>555</v>
      </c>
      <c r="B118" s="1" t="s">
        <v>556</v>
      </c>
      <c r="C118" s="2" t="s">
        <v>16</v>
      </c>
      <c r="D118" s="3" t="s">
        <v>177</v>
      </c>
      <c r="E118" s="4" t="s">
        <v>18</v>
      </c>
      <c r="F118" s="4" t="s">
        <v>19</v>
      </c>
      <c r="G118" s="4" t="s">
        <v>20</v>
      </c>
      <c r="H118" s="4" t="s">
        <v>21</v>
      </c>
      <c r="I118" s="5" t="s">
        <v>21</v>
      </c>
      <c r="J118" s="1" t="s">
        <v>557</v>
      </c>
      <c r="K118" s="1" t="s">
        <v>558</v>
      </c>
      <c r="L118" s="1" t="s">
        <v>559</v>
      </c>
      <c r="M118" s="4" t="str">
        <f t="shared" si="0"/>
        <v>Outstanding</v>
      </c>
      <c r="N118" s="13" t="s">
        <v>21</v>
      </c>
    </row>
    <row r="119" spans="1:14" ht="60" customHeight="1" x14ac:dyDescent="0.35">
      <c r="A119" s="11" t="s">
        <v>560</v>
      </c>
      <c r="B119" s="1" t="s">
        <v>561</v>
      </c>
      <c r="C119" s="2" t="s">
        <v>16</v>
      </c>
      <c r="D119" s="3" t="s">
        <v>177</v>
      </c>
      <c r="E119" s="4" t="s">
        <v>18</v>
      </c>
      <c r="F119" s="4" t="s">
        <v>19</v>
      </c>
      <c r="G119" s="4" t="s">
        <v>20</v>
      </c>
      <c r="H119" s="4" t="s">
        <v>21</v>
      </c>
      <c r="I119" s="5" t="s">
        <v>21</v>
      </c>
      <c r="J119" s="1" t="s">
        <v>562</v>
      </c>
      <c r="K119" s="1" t="s">
        <v>563</v>
      </c>
      <c r="L119" s="1" t="s">
        <v>564</v>
      </c>
      <c r="M119" s="4" t="str">
        <f t="shared" si="0"/>
        <v>Outstanding</v>
      </c>
      <c r="N119" s="13" t="s">
        <v>21</v>
      </c>
    </row>
    <row r="120" spans="1:14" ht="60" customHeight="1" x14ac:dyDescent="0.35">
      <c r="A120" s="11" t="s">
        <v>565</v>
      </c>
      <c r="B120" s="1" t="s">
        <v>566</v>
      </c>
      <c r="C120" s="2" t="s">
        <v>16</v>
      </c>
      <c r="D120" s="3" t="s">
        <v>177</v>
      </c>
      <c r="E120" s="4" t="s">
        <v>18</v>
      </c>
      <c r="F120" s="4" t="s">
        <v>19</v>
      </c>
      <c r="G120" s="4" t="s">
        <v>20</v>
      </c>
      <c r="H120" s="4" t="s">
        <v>21</v>
      </c>
      <c r="I120" s="5" t="s">
        <v>21</v>
      </c>
      <c r="J120" s="1" t="s">
        <v>567</v>
      </c>
      <c r="K120" s="1" t="s">
        <v>568</v>
      </c>
      <c r="L120" s="1" t="s">
        <v>569</v>
      </c>
      <c r="M120" s="4" t="str">
        <f t="shared" si="0"/>
        <v>Outstanding</v>
      </c>
      <c r="N120" s="13" t="s">
        <v>21</v>
      </c>
    </row>
    <row r="121" spans="1:14" ht="60" customHeight="1" x14ac:dyDescent="0.35">
      <c r="A121" s="11" t="s">
        <v>570</v>
      </c>
      <c r="B121" s="1" t="s">
        <v>571</v>
      </c>
      <c r="C121" s="2" t="s">
        <v>87</v>
      </c>
      <c r="D121" s="3" t="s">
        <v>177</v>
      </c>
      <c r="E121" s="4" t="s">
        <v>18</v>
      </c>
      <c r="F121" s="4" t="s">
        <v>19</v>
      </c>
      <c r="G121" s="4" t="s">
        <v>20</v>
      </c>
      <c r="H121" s="4" t="s">
        <v>21</v>
      </c>
      <c r="I121" s="5" t="s">
        <v>21</v>
      </c>
      <c r="J121" s="1" t="s">
        <v>572</v>
      </c>
      <c r="K121" s="1" t="s">
        <v>573</v>
      </c>
      <c r="L121" s="1" t="s">
        <v>574</v>
      </c>
      <c r="M121" s="4" t="str">
        <f t="shared" si="0"/>
        <v>Outstanding</v>
      </c>
      <c r="N121" s="13" t="s">
        <v>21</v>
      </c>
    </row>
    <row r="122" spans="1:14" ht="60" customHeight="1" x14ac:dyDescent="0.35">
      <c r="A122" s="11" t="s">
        <v>575</v>
      </c>
      <c r="B122" s="1" t="s">
        <v>576</v>
      </c>
      <c r="C122" s="2" t="s">
        <v>87</v>
      </c>
      <c r="D122" s="3" t="s">
        <v>177</v>
      </c>
      <c r="E122" s="4" t="s">
        <v>18</v>
      </c>
      <c r="F122" s="4" t="s">
        <v>19</v>
      </c>
      <c r="G122" s="4" t="s">
        <v>20</v>
      </c>
      <c r="H122" s="4" t="s">
        <v>21</v>
      </c>
      <c r="I122" s="5" t="s">
        <v>21</v>
      </c>
      <c r="J122" s="1" t="s">
        <v>432</v>
      </c>
      <c r="K122" s="1" t="s">
        <v>577</v>
      </c>
      <c r="L122" s="1" t="s">
        <v>578</v>
      </c>
      <c r="M122" s="4" t="str">
        <f t="shared" si="0"/>
        <v>Outstanding</v>
      </c>
      <c r="N122" s="13" t="s">
        <v>21</v>
      </c>
    </row>
    <row r="123" spans="1:14" ht="60" customHeight="1" x14ac:dyDescent="0.35">
      <c r="A123" s="11" t="s">
        <v>579</v>
      </c>
      <c r="B123" s="1" t="s">
        <v>580</v>
      </c>
      <c r="C123" s="2" t="s">
        <v>87</v>
      </c>
      <c r="D123" s="3" t="s">
        <v>177</v>
      </c>
      <c r="E123" s="4" t="s">
        <v>18</v>
      </c>
      <c r="F123" s="4" t="s">
        <v>19</v>
      </c>
      <c r="G123" s="4" t="s">
        <v>20</v>
      </c>
      <c r="H123" s="4" t="s">
        <v>21</v>
      </c>
      <c r="I123" s="5" t="s">
        <v>21</v>
      </c>
      <c r="J123" s="1" t="s">
        <v>581</v>
      </c>
      <c r="K123" s="1" t="s">
        <v>582</v>
      </c>
      <c r="L123" s="1" t="s">
        <v>583</v>
      </c>
      <c r="M123" s="4" t="str">
        <f t="shared" si="0"/>
        <v>Outstanding</v>
      </c>
      <c r="N123" s="13" t="s">
        <v>21</v>
      </c>
    </row>
    <row r="124" spans="1:14" ht="60" customHeight="1" x14ac:dyDescent="0.35">
      <c r="A124" s="11" t="s">
        <v>584</v>
      </c>
      <c r="B124" s="1" t="s">
        <v>585</v>
      </c>
      <c r="C124" s="2" t="s">
        <v>16</v>
      </c>
      <c r="D124" s="3" t="s">
        <v>177</v>
      </c>
      <c r="E124" s="4" t="s">
        <v>18</v>
      </c>
      <c r="F124" s="4" t="s">
        <v>19</v>
      </c>
      <c r="G124" s="4" t="s">
        <v>20</v>
      </c>
      <c r="H124" s="4" t="s">
        <v>21</v>
      </c>
      <c r="I124" s="5" t="s">
        <v>21</v>
      </c>
      <c r="J124" s="1" t="s">
        <v>586</v>
      </c>
      <c r="K124" s="1" t="s">
        <v>587</v>
      </c>
      <c r="L124" s="1" t="s">
        <v>588</v>
      </c>
      <c r="M124" s="4" t="str">
        <f t="shared" si="0"/>
        <v>Outstanding</v>
      </c>
      <c r="N124" s="13" t="s">
        <v>21</v>
      </c>
    </row>
    <row r="125" spans="1:14" ht="60" customHeight="1" x14ac:dyDescent="0.35">
      <c r="A125" s="11" t="s">
        <v>589</v>
      </c>
      <c r="B125" s="1" t="s">
        <v>590</v>
      </c>
      <c r="C125" s="2" t="s">
        <v>16</v>
      </c>
      <c r="D125" s="3" t="s">
        <v>177</v>
      </c>
      <c r="E125" s="4" t="s">
        <v>18</v>
      </c>
      <c r="F125" s="4" t="s">
        <v>19</v>
      </c>
      <c r="G125" s="4" t="s">
        <v>20</v>
      </c>
      <c r="H125" s="4" t="s">
        <v>21</v>
      </c>
      <c r="I125" s="5" t="s">
        <v>21</v>
      </c>
      <c r="J125" s="1" t="s">
        <v>591</v>
      </c>
      <c r="K125" s="1" t="s">
        <v>592</v>
      </c>
      <c r="L125" s="1" t="s">
        <v>593</v>
      </c>
      <c r="M125" s="4" t="str">
        <f t="shared" si="0"/>
        <v>Outstanding</v>
      </c>
      <c r="N125" s="13" t="s">
        <v>21</v>
      </c>
    </row>
    <row r="126" spans="1:14" ht="60" customHeight="1" x14ac:dyDescent="0.35">
      <c r="A126" s="11" t="s">
        <v>594</v>
      </c>
      <c r="B126" s="1" t="s">
        <v>595</v>
      </c>
      <c r="C126" s="2" t="s">
        <v>16</v>
      </c>
      <c r="D126" s="3" t="s">
        <v>177</v>
      </c>
      <c r="E126" s="4" t="s">
        <v>18</v>
      </c>
      <c r="F126" s="4" t="s">
        <v>19</v>
      </c>
      <c r="G126" s="4" t="s">
        <v>20</v>
      </c>
      <c r="H126" s="4" t="s">
        <v>21</v>
      </c>
      <c r="I126" s="5" t="s">
        <v>21</v>
      </c>
      <c r="J126" s="1" t="s">
        <v>596</v>
      </c>
      <c r="K126" s="1" t="s">
        <v>597</v>
      </c>
      <c r="L126" s="1" t="s">
        <v>598</v>
      </c>
      <c r="M126" s="4" t="str">
        <f t="shared" si="0"/>
        <v>Outstanding</v>
      </c>
      <c r="N126" s="13" t="s">
        <v>21</v>
      </c>
    </row>
    <row r="127" spans="1:14" ht="60" customHeight="1" x14ac:dyDescent="0.35">
      <c r="A127" s="11" t="s">
        <v>599</v>
      </c>
      <c r="B127" s="1" t="s">
        <v>600</v>
      </c>
      <c r="C127" s="2" t="s">
        <v>16</v>
      </c>
      <c r="D127" s="3" t="s">
        <v>177</v>
      </c>
      <c r="E127" s="4" t="s">
        <v>18</v>
      </c>
      <c r="F127" s="4" t="s">
        <v>19</v>
      </c>
      <c r="G127" s="4" t="s">
        <v>20</v>
      </c>
      <c r="H127" s="4" t="s">
        <v>21</v>
      </c>
      <c r="I127" s="5" t="s">
        <v>21</v>
      </c>
      <c r="J127" s="1" t="s">
        <v>601</v>
      </c>
      <c r="K127" s="1" t="s">
        <v>602</v>
      </c>
      <c r="L127" s="1" t="s">
        <v>603</v>
      </c>
      <c r="M127" s="4" t="str">
        <f t="shared" si="0"/>
        <v>Outstanding</v>
      </c>
      <c r="N127" s="13" t="s">
        <v>21</v>
      </c>
    </row>
    <row r="128" spans="1:14" ht="60" customHeight="1" x14ac:dyDescent="0.35">
      <c r="A128" s="11" t="s">
        <v>604</v>
      </c>
      <c r="B128" s="1" t="s">
        <v>605</v>
      </c>
      <c r="C128" s="2" t="s">
        <v>16</v>
      </c>
      <c r="D128" s="3" t="s">
        <v>177</v>
      </c>
      <c r="E128" s="4" t="s">
        <v>18</v>
      </c>
      <c r="F128" s="4" t="s">
        <v>19</v>
      </c>
      <c r="G128" s="4" t="s">
        <v>20</v>
      </c>
      <c r="H128" s="4" t="s">
        <v>21</v>
      </c>
      <c r="I128" s="5" t="s">
        <v>21</v>
      </c>
      <c r="J128" s="1" t="s">
        <v>606</v>
      </c>
      <c r="K128" s="1" t="s">
        <v>607</v>
      </c>
      <c r="L128" s="1" t="s">
        <v>608</v>
      </c>
      <c r="M128" s="4" t="str">
        <f t="shared" si="0"/>
        <v>Outstanding</v>
      </c>
      <c r="N128" s="13" t="s">
        <v>21</v>
      </c>
    </row>
    <row r="129" spans="1:14" ht="60" customHeight="1" x14ac:dyDescent="0.35">
      <c r="A129" s="11" t="s">
        <v>609</v>
      </c>
      <c r="B129" s="1" t="s">
        <v>610</v>
      </c>
      <c r="C129" s="2" t="s">
        <v>87</v>
      </c>
      <c r="D129" s="3" t="s">
        <v>177</v>
      </c>
      <c r="E129" s="4" t="s">
        <v>18</v>
      </c>
      <c r="F129" s="4" t="s">
        <v>19</v>
      </c>
      <c r="G129" s="4" t="s">
        <v>20</v>
      </c>
      <c r="H129" s="4" t="s">
        <v>21</v>
      </c>
      <c r="I129" s="5" t="s">
        <v>21</v>
      </c>
      <c r="J129" s="1" t="s">
        <v>611</v>
      </c>
      <c r="K129" s="1" t="s">
        <v>612</v>
      </c>
      <c r="L129" s="1" t="s">
        <v>613</v>
      </c>
      <c r="M129" s="4" t="str">
        <f t="shared" si="0"/>
        <v>Outstanding</v>
      </c>
      <c r="N129" s="13" t="s">
        <v>21</v>
      </c>
    </row>
    <row r="130" spans="1:14" ht="60" customHeight="1" x14ac:dyDescent="0.35">
      <c r="A130" s="11" t="s">
        <v>614</v>
      </c>
      <c r="B130" s="1" t="s">
        <v>615</v>
      </c>
      <c r="C130" s="2" t="s">
        <v>16</v>
      </c>
      <c r="D130" s="3" t="s">
        <v>177</v>
      </c>
      <c r="E130" s="4" t="s">
        <v>18</v>
      </c>
      <c r="F130" s="4" t="s">
        <v>19</v>
      </c>
      <c r="G130" s="4" t="s">
        <v>20</v>
      </c>
      <c r="H130" s="4" t="s">
        <v>21</v>
      </c>
      <c r="I130" s="5" t="s">
        <v>21</v>
      </c>
      <c r="J130" s="1" t="s">
        <v>616</v>
      </c>
      <c r="K130" s="1" t="s">
        <v>617</v>
      </c>
      <c r="L130" s="1" t="s">
        <v>618</v>
      </c>
      <c r="M130" s="4" t="str">
        <f t="shared" si="0"/>
        <v>Outstanding</v>
      </c>
      <c r="N130" s="13" t="s">
        <v>21</v>
      </c>
    </row>
    <row r="131" spans="1:14" ht="60" customHeight="1" x14ac:dyDescent="0.35">
      <c r="A131" s="11" t="s">
        <v>619</v>
      </c>
      <c r="B131" s="1" t="s">
        <v>620</v>
      </c>
      <c r="C131" s="2" t="s">
        <v>16</v>
      </c>
      <c r="D131" s="3" t="s">
        <v>177</v>
      </c>
      <c r="E131" s="4" t="s">
        <v>18</v>
      </c>
      <c r="F131" s="4" t="s">
        <v>19</v>
      </c>
      <c r="G131" s="4" t="s">
        <v>20</v>
      </c>
      <c r="H131" s="4" t="s">
        <v>21</v>
      </c>
      <c r="I131" s="5" t="s">
        <v>21</v>
      </c>
      <c r="J131" s="1" t="s">
        <v>621</v>
      </c>
      <c r="K131" s="1" t="s">
        <v>622</v>
      </c>
      <c r="L131" s="1" t="s">
        <v>623</v>
      </c>
      <c r="M131" s="4" t="str">
        <f t="shared" si="0"/>
        <v>Outstanding</v>
      </c>
      <c r="N131" s="13" t="s">
        <v>21</v>
      </c>
    </row>
    <row r="132" spans="1:14" ht="60" customHeight="1" x14ac:dyDescent="0.35">
      <c r="A132" s="11" t="s">
        <v>624</v>
      </c>
      <c r="B132" s="1" t="s">
        <v>625</v>
      </c>
      <c r="C132" s="2" t="s">
        <v>16</v>
      </c>
      <c r="D132" s="3" t="s">
        <v>177</v>
      </c>
      <c r="E132" s="4" t="s">
        <v>18</v>
      </c>
      <c r="F132" s="4" t="s">
        <v>19</v>
      </c>
      <c r="G132" s="4" t="s">
        <v>20</v>
      </c>
      <c r="H132" s="4" t="s">
        <v>21</v>
      </c>
      <c r="I132" s="5" t="s">
        <v>21</v>
      </c>
      <c r="J132" s="1" t="s">
        <v>626</v>
      </c>
      <c r="K132" s="1" t="s">
        <v>622</v>
      </c>
      <c r="L132" s="1" t="s">
        <v>627</v>
      </c>
      <c r="M132" s="4" t="str">
        <f t="shared" si="0"/>
        <v>Outstanding</v>
      </c>
      <c r="N132" s="13" t="s">
        <v>21</v>
      </c>
    </row>
    <row r="133" spans="1:14" ht="60" customHeight="1" x14ac:dyDescent="0.35">
      <c r="A133" s="11" t="s">
        <v>628</v>
      </c>
      <c r="B133" s="1" t="s">
        <v>629</v>
      </c>
      <c r="C133" s="2" t="s">
        <v>16</v>
      </c>
      <c r="D133" s="3" t="s">
        <v>177</v>
      </c>
      <c r="E133" s="4" t="s">
        <v>18</v>
      </c>
      <c r="F133" s="4" t="s">
        <v>19</v>
      </c>
      <c r="G133" s="4" t="s">
        <v>20</v>
      </c>
      <c r="H133" s="4" t="s">
        <v>21</v>
      </c>
      <c r="I133" s="5" t="s">
        <v>21</v>
      </c>
      <c r="J133" s="1" t="s">
        <v>630</v>
      </c>
      <c r="K133" s="1" t="s">
        <v>631</v>
      </c>
      <c r="L133" s="1" t="s">
        <v>632</v>
      </c>
      <c r="M133" s="4" t="str">
        <f t="shared" si="0"/>
        <v>Outstanding</v>
      </c>
      <c r="N133" s="13" t="s">
        <v>21</v>
      </c>
    </row>
    <row r="134" spans="1:14" ht="60" customHeight="1" x14ac:dyDescent="0.35">
      <c r="A134" s="11" t="s">
        <v>633</v>
      </c>
      <c r="B134" s="1" t="s">
        <v>634</v>
      </c>
      <c r="C134" s="2" t="s">
        <v>16</v>
      </c>
      <c r="D134" s="3" t="s">
        <v>177</v>
      </c>
      <c r="E134" s="4" t="s">
        <v>18</v>
      </c>
      <c r="F134" s="4" t="s">
        <v>19</v>
      </c>
      <c r="G134" s="4" t="s">
        <v>20</v>
      </c>
      <c r="H134" s="4" t="s">
        <v>21</v>
      </c>
      <c r="I134" s="5" t="s">
        <v>21</v>
      </c>
      <c r="J134" s="1" t="s">
        <v>635</v>
      </c>
      <c r="K134" s="1" t="s">
        <v>631</v>
      </c>
      <c r="L134" s="1" t="s">
        <v>636</v>
      </c>
      <c r="M134" s="4" t="str">
        <f t="shared" si="0"/>
        <v>Outstanding</v>
      </c>
      <c r="N134" s="13" t="s">
        <v>21</v>
      </c>
    </row>
    <row r="135" spans="1:14" ht="60" customHeight="1" x14ac:dyDescent="0.35">
      <c r="A135" s="11" t="s">
        <v>637</v>
      </c>
      <c r="B135" s="1" t="s">
        <v>638</v>
      </c>
      <c r="C135" s="2" t="s">
        <v>16</v>
      </c>
      <c r="D135" s="3" t="s">
        <v>177</v>
      </c>
      <c r="E135" s="4" t="s">
        <v>18</v>
      </c>
      <c r="F135" s="4" t="s">
        <v>19</v>
      </c>
      <c r="G135" s="4" t="s">
        <v>20</v>
      </c>
      <c r="H135" s="4" t="s">
        <v>21</v>
      </c>
      <c r="I135" s="5" t="s">
        <v>21</v>
      </c>
      <c r="J135" s="1" t="s">
        <v>399</v>
      </c>
      <c r="K135" s="1" t="s">
        <v>639</v>
      </c>
      <c r="L135" s="1" t="s">
        <v>640</v>
      </c>
      <c r="M135" s="4" t="str">
        <f t="shared" si="0"/>
        <v>Outstanding</v>
      </c>
      <c r="N135" s="13" t="s">
        <v>21</v>
      </c>
    </row>
    <row r="136" spans="1:14" ht="60" customHeight="1" x14ac:dyDescent="0.35">
      <c r="A136" s="11" t="s">
        <v>641</v>
      </c>
      <c r="B136" s="1" t="s">
        <v>642</v>
      </c>
      <c r="C136" s="2" t="s">
        <v>16</v>
      </c>
      <c r="D136" s="3" t="s">
        <v>177</v>
      </c>
      <c r="E136" s="4" t="s">
        <v>18</v>
      </c>
      <c r="F136" s="4" t="s">
        <v>19</v>
      </c>
      <c r="G136" s="4" t="s">
        <v>20</v>
      </c>
      <c r="H136" s="4" t="s">
        <v>21</v>
      </c>
      <c r="I136" s="5" t="s">
        <v>21</v>
      </c>
      <c r="J136" s="1" t="s">
        <v>643</v>
      </c>
      <c r="K136" s="1" t="s">
        <v>644</v>
      </c>
      <c r="L136" s="1" t="s">
        <v>645</v>
      </c>
      <c r="M136" s="4" t="str">
        <f t="shared" si="0"/>
        <v>Outstanding</v>
      </c>
      <c r="N136" s="13" t="s">
        <v>21</v>
      </c>
    </row>
    <row r="137" spans="1:14" ht="60" customHeight="1" x14ac:dyDescent="0.35">
      <c r="A137" s="11" t="s">
        <v>646</v>
      </c>
      <c r="B137" s="1" t="s">
        <v>647</v>
      </c>
      <c r="C137" s="2" t="s">
        <v>16</v>
      </c>
      <c r="D137" s="3" t="s">
        <v>177</v>
      </c>
      <c r="E137" s="4" t="s">
        <v>18</v>
      </c>
      <c r="F137" s="4" t="s">
        <v>19</v>
      </c>
      <c r="G137" s="4" t="s">
        <v>20</v>
      </c>
      <c r="H137" s="4" t="s">
        <v>21</v>
      </c>
      <c r="I137" s="5" t="s">
        <v>21</v>
      </c>
      <c r="J137" s="1" t="s">
        <v>648</v>
      </c>
      <c r="K137" s="1" t="s">
        <v>607</v>
      </c>
      <c r="L137" s="1" t="s">
        <v>649</v>
      </c>
      <c r="M137" s="4" t="str">
        <f t="shared" si="0"/>
        <v>Outstanding</v>
      </c>
      <c r="N137" s="13" t="s">
        <v>21</v>
      </c>
    </row>
    <row r="138" spans="1:14" ht="60" customHeight="1" x14ac:dyDescent="0.35">
      <c r="A138" s="12" t="s">
        <v>650</v>
      </c>
      <c r="B138" s="6" t="s">
        <v>651</v>
      </c>
      <c r="C138" s="7" t="s">
        <v>87</v>
      </c>
      <c r="D138" s="8" t="s">
        <v>177</v>
      </c>
      <c r="E138" s="9" t="s">
        <v>18</v>
      </c>
      <c r="F138" s="9" t="s">
        <v>19</v>
      </c>
      <c r="G138" s="9" t="s">
        <v>20</v>
      </c>
      <c r="H138" s="9" t="s">
        <v>21</v>
      </c>
      <c r="I138" s="10" t="s">
        <v>21</v>
      </c>
      <c r="J138" s="6" t="s">
        <v>652</v>
      </c>
      <c r="K138" s="6" t="s">
        <v>524</v>
      </c>
      <c r="L138" s="6" t="s">
        <v>653</v>
      </c>
      <c r="M138" s="9" t="str">
        <f t="shared" si="0"/>
        <v>Outstanding</v>
      </c>
      <c r="N138" s="14" t="s">
        <v>21</v>
      </c>
    </row>
    <row r="142" spans="1:14" ht="32" customHeight="1" x14ac:dyDescent="0.35">
      <c r="A142" s="81" t="s">
        <v>654</v>
      </c>
      <c r="B142" s="81"/>
      <c r="C142" s="81"/>
      <c r="D142" s="81"/>
    </row>
  </sheetData>
  <mergeCells count="1">
    <mergeCell ref="A142:D142"/>
  </mergeCells>
  <conditionalFormatting sqref="C2:C138">
    <cfRule type="expression" dxfId="25" priority="14">
      <formula>LEFT($C2,7)="CAT III"</formula>
    </cfRule>
    <cfRule type="expression" dxfId="24" priority="15">
      <formula>LEFT($C2,6)="CAT II"</formula>
    </cfRule>
    <cfRule type="expression" dxfId="23" priority="16">
      <formula>LEFT($C2,5)="CAT I"</formula>
    </cfRule>
  </conditionalFormatting>
  <conditionalFormatting sqref="E2:E138">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F2:F138">
    <cfRule type="cellIs" dxfId="18" priority="5" operator="equal">
      <formula>"Low"</formula>
    </cfRule>
    <cfRule type="cellIs" dxfId="17" priority="6" operator="equal">
      <formula>"Medium"</formula>
    </cfRule>
    <cfRule type="cellIs" dxfId="16" priority="7" operator="equal">
      <formula>"High"</formula>
    </cfRule>
  </conditionalFormatting>
  <conditionalFormatting sqref="H2:H138">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E2:E138" xr:uid="{00000000-0002-0000-0200-000000000000}">
      <formula1>"Must,Should,Could,Won't,Unassigned"</formula1>
    </dataValidation>
    <dataValidation type="list" showErrorMessage="1" errorTitle="Invalid Value" error="Please select a value from the list: Low, Medium, High, Unassessed." sqref="F2:F138" xr:uid="{00000000-0002-0000-0200-000001000000}">
      <formula1>"Low,Medium,High,Unassessed"</formula1>
    </dataValidation>
    <dataValidation type="list" showErrorMessage="1" errorTitle="Invalid Value" error="Please select a value from the list: Phase1, Phase2, Phase3, Phase4, Phase5, Pending." sqref="G2:G13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138" xr:uid="{00000000-0002-0000-0200-000003000000}">
      <formula1>"Implemented,Testing,Failed,Compensated,Risk Accepted,N/A"</formula1>
    </dataValidation>
  </dataValidations>
  <hyperlinks>
    <hyperlink ref="A14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98" t="s">
        <v>782</v>
      </c>
      <c r="C2" s="98" t="s">
        <v>782</v>
      </c>
      <c r="D2" s="98" t="s">
        <v>782</v>
      </c>
      <c r="E2" s="98" t="s">
        <v>782</v>
      </c>
      <c r="F2" s="98" t="s">
        <v>782</v>
      </c>
      <c r="G2" s="98" t="s">
        <v>782</v>
      </c>
      <c r="H2" s="102" t="s">
        <v>783</v>
      </c>
      <c r="I2" s="102" t="s">
        <v>783</v>
      </c>
      <c r="J2" s="102" t="s">
        <v>783</v>
      </c>
      <c r="K2" s="102" t="s">
        <v>783</v>
      </c>
      <c r="L2" s="102" t="s">
        <v>783</v>
      </c>
      <c r="M2" s="101" t="s">
        <v>784</v>
      </c>
      <c r="N2" s="101" t="s">
        <v>784</v>
      </c>
      <c r="O2" s="103" t="s">
        <v>785</v>
      </c>
      <c r="P2" s="103" t="s">
        <v>785</v>
      </c>
      <c r="Q2" s="99" t="s">
        <v>12</v>
      </c>
      <c r="R2" s="99" t="s">
        <v>12</v>
      </c>
      <c r="S2" s="99" t="s">
        <v>12</v>
      </c>
      <c r="T2" s="100" t="s">
        <v>786</v>
      </c>
    </row>
    <row r="3" spans="2:20" ht="35" customHeight="1" x14ac:dyDescent="0.35">
      <c r="B3" s="71" t="s">
        <v>787</v>
      </c>
      <c r="C3" s="71" t="s">
        <v>788</v>
      </c>
      <c r="D3" s="71" t="s">
        <v>789</v>
      </c>
      <c r="E3" s="71" t="s">
        <v>790</v>
      </c>
      <c r="F3" s="71" t="s">
        <v>791</v>
      </c>
      <c r="G3" s="71" t="s">
        <v>10</v>
      </c>
      <c r="H3" s="72" t="s">
        <v>792</v>
      </c>
      <c r="I3" s="72" t="s">
        <v>793</v>
      </c>
      <c r="J3" s="72" t="s">
        <v>794</v>
      </c>
      <c r="K3" s="72" t="s">
        <v>795</v>
      </c>
      <c r="L3" s="72" t="s">
        <v>726</v>
      </c>
      <c r="M3" s="73" t="s">
        <v>796</v>
      </c>
      <c r="N3" s="73" t="s">
        <v>797</v>
      </c>
      <c r="O3" s="74" t="s">
        <v>798</v>
      </c>
      <c r="P3" s="74" t="s">
        <v>799</v>
      </c>
      <c r="Q3" s="75" t="s">
        <v>12</v>
      </c>
      <c r="R3" s="75" t="s">
        <v>800</v>
      </c>
      <c r="S3" s="75" t="s">
        <v>801</v>
      </c>
      <c r="T3" s="76" t="s">
        <v>802</v>
      </c>
    </row>
    <row r="4" spans="2:20" ht="60" customHeight="1" x14ac:dyDescent="0.35">
      <c r="B4" s="77" t="s">
        <v>803</v>
      </c>
      <c r="C4" s="77" t="s">
        <v>804</v>
      </c>
      <c r="D4" s="77" t="s">
        <v>805</v>
      </c>
      <c r="E4" s="77" t="s">
        <v>806</v>
      </c>
      <c r="F4" s="77" t="s">
        <v>807</v>
      </c>
      <c r="G4" s="77" t="s">
        <v>808</v>
      </c>
      <c r="H4" s="77" t="s">
        <v>809</v>
      </c>
      <c r="I4" s="77" t="s">
        <v>810</v>
      </c>
      <c r="J4" s="77" t="s">
        <v>811</v>
      </c>
      <c r="K4" s="77" t="s">
        <v>812</v>
      </c>
      <c r="L4" s="77" t="s">
        <v>813</v>
      </c>
      <c r="M4" s="77" t="s">
        <v>814</v>
      </c>
      <c r="N4" s="77" t="s">
        <v>815</v>
      </c>
      <c r="O4" s="77" t="s">
        <v>816</v>
      </c>
      <c r="P4" s="77" t="s">
        <v>817</v>
      </c>
      <c r="Q4" s="77" t="s">
        <v>818</v>
      </c>
      <c r="R4" s="77" t="s">
        <v>819</v>
      </c>
      <c r="S4" s="77" t="s">
        <v>820</v>
      </c>
      <c r="T4" s="77" t="s">
        <v>821</v>
      </c>
    </row>
    <row r="5" spans="2:20" ht="60" customHeight="1" x14ac:dyDescent="0.35">
      <c r="B5" s="39" t="s">
        <v>822</v>
      </c>
      <c r="C5" s="78"/>
      <c r="D5" s="79"/>
      <c r="E5" s="79" t="s">
        <v>21</v>
      </c>
      <c r="F5" s="79" t="str">
        <f>IF(E5&lt;&gt;"", IFERROR(VLOOKUP(E5, Dashboard!$B44:$F49, 5, FALSE), ""), "")</f>
        <v/>
      </c>
      <c r="G5" s="80"/>
      <c r="H5" s="67"/>
      <c r="I5" s="67"/>
      <c r="J5" s="80"/>
      <c r="K5" s="80"/>
      <c r="L5" s="41"/>
      <c r="M5" s="41"/>
      <c r="N5" s="80"/>
      <c r="O5" s="80"/>
      <c r="P5" s="41"/>
      <c r="Q5" s="41" t="s">
        <v>21</v>
      </c>
      <c r="R5" s="80"/>
      <c r="S5" s="67"/>
      <c r="T5" s="80"/>
    </row>
    <row r="6" spans="2:20" ht="60" customHeight="1" x14ac:dyDescent="0.35">
      <c r="B6" s="39" t="s">
        <v>823</v>
      </c>
      <c r="C6" s="78"/>
      <c r="D6" s="79"/>
      <c r="E6" s="79" t="s">
        <v>21</v>
      </c>
      <c r="F6" s="79" t="str">
        <f>IF(E6&lt;&gt;"", IFERROR(VLOOKUP(E6, Dashboard!$B44:$F49, 5, FALSE), ""), "")</f>
        <v/>
      </c>
      <c r="G6" s="80"/>
      <c r="H6" s="67"/>
      <c r="I6" s="67"/>
      <c r="J6" s="80"/>
      <c r="K6" s="80"/>
      <c r="L6" s="41"/>
      <c r="M6" s="41"/>
      <c r="N6" s="80"/>
      <c r="O6" s="80"/>
      <c r="P6" s="41"/>
      <c r="Q6" s="41" t="s">
        <v>21</v>
      </c>
      <c r="R6" s="80"/>
      <c r="S6" s="67"/>
      <c r="T6" s="80"/>
    </row>
    <row r="7" spans="2:20" ht="60" customHeight="1" x14ac:dyDescent="0.35">
      <c r="B7" s="39" t="s">
        <v>824</v>
      </c>
      <c r="C7" s="78"/>
      <c r="D7" s="79"/>
      <c r="E7" s="79" t="s">
        <v>21</v>
      </c>
      <c r="F7" s="79" t="str">
        <f>IF(E7&lt;&gt;"", IFERROR(VLOOKUP(E7, Dashboard!$B44:$F49, 5, FALSE), ""), "")</f>
        <v/>
      </c>
      <c r="G7" s="80"/>
      <c r="H7" s="67"/>
      <c r="I7" s="67"/>
      <c r="J7" s="80"/>
      <c r="K7" s="80"/>
      <c r="L7" s="41"/>
      <c r="M7" s="41"/>
      <c r="N7" s="80"/>
      <c r="O7" s="80"/>
      <c r="P7" s="41"/>
      <c r="Q7" s="41" t="s">
        <v>21</v>
      </c>
      <c r="R7" s="80"/>
      <c r="S7" s="67"/>
      <c r="T7" s="80"/>
    </row>
    <row r="8" spans="2:20" ht="60" customHeight="1" x14ac:dyDescent="0.35">
      <c r="B8" s="39" t="s">
        <v>825</v>
      </c>
      <c r="C8" s="78"/>
      <c r="D8" s="79"/>
      <c r="E8" s="79" t="s">
        <v>21</v>
      </c>
      <c r="F8" s="79" t="str">
        <f>IF(E8&lt;&gt;"", IFERROR(VLOOKUP(E8, Dashboard!$B44:$F49, 5, FALSE), ""), "")</f>
        <v/>
      </c>
      <c r="G8" s="80"/>
      <c r="H8" s="67"/>
      <c r="I8" s="67"/>
      <c r="J8" s="80"/>
      <c r="K8" s="80"/>
      <c r="L8" s="41"/>
      <c r="M8" s="41"/>
      <c r="N8" s="80"/>
      <c r="O8" s="80"/>
      <c r="P8" s="41"/>
      <c r="Q8" s="41" t="s">
        <v>21</v>
      </c>
      <c r="R8" s="80"/>
      <c r="S8" s="67"/>
      <c r="T8" s="80"/>
    </row>
    <row r="9" spans="2:20" ht="60" customHeight="1" x14ac:dyDescent="0.35">
      <c r="B9" s="39" t="s">
        <v>826</v>
      </c>
      <c r="C9" s="78"/>
      <c r="D9" s="79"/>
      <c r="E9" s="79" t="s">
        <v>21</v>
      </c>
      <c r="F9" s="79" t="str">
        <f>IF(E9&lt;&gt;"", IFERROR(VLOOKUP(E9, Dashboard!$B44:$F49, 5, FALSE), ""), "")</f>
        <v/>
      </c>
      <c r="G9" s="80"/>
      <c r="H9" s="67"/>
      <c r="I9" s="67"/>
      <c r="J9" s="80"/>
      <c r="K9" s="80"/>
      <c r="L9" s="41"/>
      <c r="M9" s="41"/>
      <c r="N9" s="80"/>
      <c r="O9" s="80"/>
      <c r="P9" s="41"/>
      <c r="Q9" s="41" t="s">
        <v>21</v>
      </c>
      <c r="R9" s="80"/>
      <c r="S9" s="67"/>
      <c r="T9" s="80"/>
    </row>
    <row r="10" spans="2:20" ht="60" customHeight="1" x14ac:dyDescent="0.35">
      <c r="B10" s="39" t="s">
        <v>827</v>
      </c>
      <c r="C10" s="78"/>
      <c r="D10" s="79"/>
      <c r="E10" s="79" t="s">
        <v>21</v>
      </c>
      <c r="F10" s="79" t="str">
        <f>IF(E10&lt;&gt;"", IFERROR(VLOOKUP(E10, Dashboard!$B44:$F49, 5, FALSE), ""), "")</f>
        <v/>
      </c>
      <c r="G10" s="80"/>
      <c r="H10" s="67"/>
      <c r="I10" s="67"/>
      <c r="J10" s="80"/>
      <c r="K10" s="80"/>
      <c r="L10" s="41"/>
      <c r="M10" s="41"/>
      <c r="N10" s="80"/>
      <c r="O10" s="80"/>
      <c r="P10" s="41"/>
      <c r="Q10" s="41" t="s">
        <v>21</v>
      </c>
      <c r="R10" s="80"/>
      <c r="S10" s="67"/>
      <c r="T10" s="80"/>
    </row>
    <row r="11" spans="2:20" ht="60" customHeight="1" x14ac:dyDescent="0.35">
      <c r="B11" s="39" t="s">
        <v>828</v>
      </c>
      <c r="C11" s="78"/>
      <c r="D11" s="79"/>
      <c r="E11" s="79" t="s">
        <v>21</v>
      </c>
      <c r="F11" s="79" t="str">
        <f>IF(E11&lt;&gt;"", IFERROR(VLOOKUP(E11, Dashboard!$B44:$F49, 5, FALSE), ""), "")</f>
        <v/>
      </c>
      <c r="G11" s="80"/>
      <c r="H11" s="67"/>
      <c r="I11" s="67"/>
      <c r="J11" s="80"/>
      <c r="K11" s="80"/>
      <c r="L11" s="41"/>
      <c r="M11" s="41"/>
      <c r="N11" s="80"/>
      <c r="O11" s="80"/>
      <c r="P11" s="41"/>
      <c r="Q11" s="41" t="s">
        <v>21</v>
      </c>
      <c r="R11" s="80"/>
      <c r="S11" s="67"/>
      <c r="T11" s="80"/>
    </row>
    <row r="12" spans="2:20" ht="60" customHeight="1" x14ac:dyDescent="0.35">
      <c r="B12" s="39" t="s">
        <v>829</v>
      </c>
      <c r="C12" s="78"/>
      <c r="D12" s="79"/>
      <c r="E12" s="79" t="s">
        <v>21</v>
      </c>
      <c r="F12" s="79" t="str">
        <f>IF(E12&lt;&gt;"", IFERROR(VLOOKUP(E12, Dashboard!$B44:$F49, 5, FALSE), ""), "")</f>
        <v/>
      </c>
      <c r="G12" s="80"/>
      <c r="H12" s="67"/>
      <c r="I12" s="67"/>
      <c r="J12" s="80"/>
      <c r="K12" s="80"/>
      <c r="L12" s="41"/>
      <c r="M12" s="41"/>
      <c r="N12" s="80"/>
      <c r="O12" s="80"/>
      <c r="P12" s="41"/>
      <c r="Q12" s="41" t="s">
        <v>21</v>
      </c>
      <c r="R12" s="80"/>
      <c r="S12" s="67"/>
      <c r="T12" s="80"/>
    </row>
    <row r="13" spans="2:20" ht="60" customHeight="1" x14ac:dyDescent="0.35">
      <c r="B13" s="39" t="s">
        <v>830</v>
      </c>
      <c r="C13" s="78"/>
      <c r="D13" s="79"/>
      <c r="E13" s="79" t="s">
        <v>21</v>
      </c>
      <c r="F13" s="79" t="str">
        <f>IF(E13&lt;&gt;"", IFERROR(VLOOKUP(E13, Dashboard!$B44:$F49, 5, FALSE), ""), "")</f>
        <v/>
      </c>
      <c r="G13" s="80"/>
      <c r="H13" s="67"/>
      <c r="I13" s="67"/>
      <c r="J13" s="80"/>
      <c r="K13" s="80"/>
      <c r="L13" s="41"/>
      <c r="M13" s="41"/>
      <c r="N13" s="80"/>
      <c r="O13" s="80"/>
      <c r="P13" s="41"/>
      <c r="Q13" s="41" t="s">
        <v>21</v>
      </c>
      <c r="R13" s="80"/>
      <c r="S13" s="67"/>
      <c r="T13" s="80"/>
    </row>
    <row r="14" spans="2:20" ht="60" customHeight="1" x14ac:dyDescent="0.35">
      <c r="B14" s="39" t="s">
        <v>831</v>
      </c>
      <c r="C14" s="78"/>
      <c r="D14" s="79"/>
      <c r="E14" s="79" t="s">
        <v>21</v>
      </c>
      <c r="F14" s="79" t="str">
        <f>IF(E14&lt;&gt;"", IFERROR(VLOOKUP(E14, Dashboard!$B44:$F49, 5, FALSE), ""), "")</f>
        <v/>
      </c>
      <c r="G14" s="80"/>
      <c r="H14" s="67"/>
      <c r="I14" s="67"/>
      <c r="J14" s="80"/>
      <c r="K14" s="80"/>
      <c r="L14" s="41"/>
      <c r="M14" s="41"/>
      <c r="N14" s="80"/>
      <c r="O14" s="80"/>
      <c r="P14" s="41"/>
      <c r="Q14" s="41" t="s">
        <v>21</v>
      </c>
      <c r="R14" s="80"/>
      <c r="S14" s="67"/>
      <c r="T14" s="80"/>
    </row>
    <row r="15" spans="2:20" ht="60" customHeight="1" x14ac:dyDescent="0.35">
      <c r="B15" s="39" t="s">
        <v>832</v>
      </c>
      <c r="C15" s="78"/>
      <c r="D15" s="79"/>
      <c r="E15" s="79" t="s">
        <v>21</v>
      </c>
      <c r="F15" s="79" t="str">
        <f>IF(E15&lt;&gt;"", IFERROR(VLOOKUP(E15, Dashboard!$B44:$F49, 5, FALSE), ""), "")</f>
        <v/>
      </c>
      <c r="G15" s="80"/>
      <c r="H15" s="67"/>
      <c r="I15" s="67"/>
      <c r="J15" s="80"/>
      <c r="K15" s="80"/>
      <c r="L15" s="41"/>
      <c r="M15" s="41"/>
      <c r="N15" s="80"/>
      <c r="O15" s="80"/>
      <c r="P15" s="41"/>
      <c r="Q15" s="41" t="s">
        <v>21</v>
      </c>
      <c r="R15" s="80"/>
      <c r="S15" s="67"/>
      <c r="T15" s="80"/>
    </row>
    <row r="16" spans="2:20" ht="60" customHeight="1" x14ac:dyDescent="0.35">
      <c r="B16" s="39" t="s">
        <v>833</v>
      </c>
      <c r="C16" s="78"/>
      <c r="D16" s="79"/>
      <c r="E16" s="79" t="s">
        <v>21</v>
      </c>
      <c r="F16" s="79" t="str">
        <f>IF(E16&lt;&gt;"", IFERROR(VLOOKUP(E16, Dashboard!$B44:$F49, 5, FALSE), ""), "")</f>
        <v/>
      </c>
      <c r="G16" s="80"/>
      <c r="H16" s="67"/>
      <c r="I16" s="67"/>
      <c r="J16" s="80"/>
      <c r="K16" s="80"/>
      <c r="L16" s="41"/>
      <c r="M16" s="41"/>
      <c r="N16" s="80"/>
      <c r="O16" s="80"/>
      <c r="P16" s="41"/>
      <c r="Q16" s="41" t="s">
        <v>21</v>
      </c>
      <c r="R16" s="80"/>
      <c r="S16" s="67"/>
      <c r="T16" s="80"/>
    </row>
    <row r="17" spans="2:20" ht="60" customHeight="1" x14ac:dyDescent="0.35">
      <c r="B17" s="39" t="s">
        <v>834</v>
      </c>
      <c r="C17" s="78"/>
      <c r="D17" s="79"/>
      <c r="E17" s="79" t="s">
        <v>21</v>
      </c>
      <c r="F17" s="79" t="str">
        <f>IF(E17&lt;&gt;"", IFERROR(VLOOKUP(E17, Dashboard!$B44:$F49, 5, FALSE), ""), "")</f>
        <v/>
      </c>
      <c r="G17" s="80"/>
      <c r="H17" s="67"/>
      <c r="I17" s="67"/>
      <c r="J17" s="80"/>
      <c r="K17" s="80"/>
      <c r="L17" s="41"/>
      <c r="M17" s="41"/>
      <c r="N17" s="80"/>
      <c r="O17" s="80"/>
      <c r="P17" s="41"/>
      <c r="Q17" s="41" t="s">
        <v>21</v>
      </c>
      <c r="R17" s="80"/>
      <c r="S17" s="67"/>
      <c r="T17" s="80"/>
    </row>
    <row r="18" spans="2:20" ht="60" customHeight="1" x14ac:dyDescent="0.35">
      <c r="B18" s="39" t="s">
        <v>835</v>
      </c>
      <c r="C18" s="78"/>
      <c r="D18" s="79"/>
      <c r="E18" s="79" t="s">
        <v>21</v>
      </c>
      <c r="F18" s="79" t="str">
        <f>IF(E18&lt;&gt;"", IFERROR(VLOOKUP(E18, Dashboard!$B44:$F49, 5, FALSE), ""), "")</f>
        <v/>
      </c>
      <c r="G18" s="80"/>
      <c r="H18" s="67"/>
      <c r="I18" s="67"/>
      <c r="J18" s="80"/>
      <c r="K18" s="80"/>
      <c r="L18" s="41"/>
      <c r="M18" s="41"/>
      <c r="N18" s="80"/>
      <c r="O18" s="80"/>
      <c r="P18" s="41"/>
      <c r="Q18" s="41" t="s">
        <v>21</v>
      </c>
      <c r="R18" s="80"/>
      <c r="S18" s="67"/>
      <c r="T18" s="80"/>
    </row>
    <row r="19" spans="2:20" ht="60" customHeight="1" x14ac:dyDescent="0.35">
      <c r="B19" s="39" t="s">
        <v>836</v>
      </c>
      <c r="C19" s="78"/>
      <c r="D19" s="79"/>
      <c r="E19" s="79" t="s">
        <v>21</v>
      </c>
      <c r="F19" s="79" t="str">
        <f>IF(E19&lt;&gt;"", IFERROR(VLOOKUP(E19, Dashboard!$B44:$F49, 5, FALSE), ""), "")</f>
        <v/>
      </c>
      <c r="G19" s="80"/>
      <c r="H19" s="67"/>
      <c r="I19" s="67"/>
      <c r="J19" s="80"/>
      <c r="K19" s="80"/>
      <c r="L19" s="41"/>
      <c r="M19" s="41"/>
      <c r="N19" s="80"/>
      <c r="O19" s="80"/>
      <c r="P19" s="41"/>
      <c r="Q19" s="41" t="s">
        <v>21</v>
      </c>
      <c r="R19" s="80"/>
      <c r="S19" s="67"/>
      <c r="T19" s="80"/>
    </row>
    <row r="20" spans="2:20" ht="60" customHeight="1" x14ac:dyDescent="0.35">
      <c r="B20" s="39" t="s">
        <v>837</v>
      </c>
      <c r="C20" s="78"/>
      <c r="D20" s="79"/>
      <c r="E20" s="79" t="s">
        <v>21</v>
      </c>
      <c r="F20" s="79" t="str">
        <f>IF(E20&lt;&gt;"", IFERROR(VLOOKUP(E20, Dashboard!$B44:$F49, 5, FALSE), ""), "")</f>
        <v/>
      </c>
      <c r="G20" s="80"/>
      <c r="H20" s="67"/>
      <c r="I20" s="67"/>
      <c r="J20" s="80"/>
      <c r="K20" s="80"/>
      <c r="L20" s="41"/>
      <c r="M20" s="41"/>
      <c r="N20" s="80"/>
      <c r="O20" s="80"/>
      <c r="P20" s="41"/>
      <c r="Q20" s="41" t="s">
        <v>21</v>
      </c>
      <c r="R20" s="80"/>
      <c r="S20" s="67"/>
      <c r="T20" s="80"/>
    </row>
    <row r="21" spans="2:20" ht="60" customHeight="1" x14ac:dyDescent="0.35">
      <c r="B21" s="39" t="s">
        <v>838</v>
      </c>
      <c r="C21" s="78"/>
      <c r="D21" s="79"/>
      <c r="E21" s="79" t="s">
        <v>21</v>
      </c>
      <c r="F21" s="79" t="str">
        <f>IF(E21&lt;&gt;"", IFERROR(VLOOKUP(E21, Dashboard!$B44:$F49, 5, FALSE), ""), "")</f>
        <v/>
      </c>
      <c r="G21" s="80"/>
      <c r="H21" s="67"/>
      <c r="I21" s="67"/>
      <c r="J21" s="80"/>
      <c r="K21" s="80"/>
      <c r="L21" s="41"/>
      <c r="M21" s="41"/>
      <c r="N21" s="80"/>
      <c r="O21" s="80"/>
      <c r="P21" s="41"/>
      <c r="Q21" s="41" t="s">
        <v>21</v>
      </c>
      <c r="R21" s="80"/>
      <c r="S21" s="67"/>
      <c r="T21" s="80"/>
    </row>
    <row r="22" spans="2:20" ht="60" customHeight="1" x14ac:dyDescent="0.35">
      <c r="B22" s="39" t="s">
        <v>839</v>
      </c>
      <c r="C22" s="78"/>
      <c r="D22" s="79"/>
      <c r="E22" s="79" t="s">
        <v>21</v>
      </c>
      <c r="F22" s="79" t="str">
        <f>IF(E22&lt;&gt;"", IFERROR(VLOOKUP(E22, Dashboard!$B44:$F49, 5, FALSE), ""), "")</f>
        <v/>
      </c>
      <c r="G22" s="80"/>
      <c r="H22" s="67"/>
      <c r="I22" s="67"/>
      <c r="J22" s="80"/>
      <c r="K22" s="80"/>
      <c r="L22" s="41"/>
      <c r="M22" s="41"/>
      <c r="N22" s="80"/>
      <c r="O22" s="80"/>
      <c r="P22" s="41"/>
      <c r="Q22" s="41" t="s">
        <v>21</v>
      </c>
      <c r="R22" s="80"/>
      <c r="S22" s="67"/>
      <c r="T22" s="80"/>
    </row>
    <row r="23" spans="2:20" ht="60" customHeight="1" x14ac:dyDescent="0.35">
      <c r="B23" s="39" t="s">
        <v>840</v>
      </c>
      <c r="C23" s="78"/>
      <c r="D23" s="79"/>
      <c r="E23" s="79" t="s">
        <v>21</v>
      </c>
      <c r="F23" s="79" t="str">
        <f>IF(E23&lt;&gt;"", IFERROR(VLOOKUP(E23, Dashboard!$B44:$F49, 5, FALSE), ""), "")</f>
        <v/>
      </c>
      <c r="G23" s="80"/>
      <c r="H23" s="67"/>
      <c r="I23" s="67"/>
      <c r="J23" s="80"/>
      <c r="K23" s="80"/>
      <c r="L23" s="41"/>
      <c r="M23" s="41"/>
      <c r="N23" s="80"/>
      <c r="O23" s="80"/>
      <c r="P23" s="41"/>
      <c r="Q23" s="41" t="s">
        <v>21</v>
      </c>
      <c r="R23" s="80"/>
      <c r="S23" s="67"/>
      <c r="T23" s="80"/>
    </row>
    <row r="24" spans="2:20" ht="60" customHeight="1" x14ac:dyDescent="0.35">
      <c r="B24" s="39" t="s">
        <v>841</v>
      </c>
      <c r="C24" s="78"/>
      <c r="D24" s="79"/>
      <c r="E24" s="79" t="s">
        <v>21</v>
      </c>
      <c r="F24" s="79" t="str">
        <f>IF(E24&lt;&gt;"", IFERROR(VLOOKUP(E24, Dashboard!$B44:$F49, 5, FALSE), ""), "")</f>
        <v/>
      </c>
      <c r="G24" s="80"/>
      <c r="H24" s="67"/>
      <c r="I24" s="67"/>
      <c r="J24" s="80"/>
      <c r="K24" s="80"/>
      <c r="L24" s="41"/>
      <c r="M24" s="41"/>
      <c r="N24" s="80"/>
      <c r="O24" s="80"/>
      <c r="P24" s="41"/>
      <c r="Q24" s="41" t="s">
        <v>21</v>
      </c>
      <c r="R24" s="80"/>
      <c r="S24" s="67"/>
      <c r="T24" s="80"/>
    </row>
    <row r="25" spans="2:20" ht="60" customHeight="1" x14ac:dyDescent="0.35">
      <c r="B25" s="39" t="s">
        <v>842</v>
      </c>
      <c r="C25" s="78"/>
      <c r="D25" s="79"/>
      <c r="E25" s="79" t="s">
        <v>21</v>
      </c>
      <c r="F25" s="79" t="str">
        <f>IF(E25&lt;&gt;"", IFERROR(VLOOKUP(E25, Dashboard!$B44:$F49, 5, FALSE), ""), "")</f>
        <v/>
      </c>
      <c r="G25" s="80"/>
      <c r="H25" s="67"/>
      <c r="I25" s="67"/>
      <c r="J25" s="80"/>
      <c r="K25" s="80"/>
      <c r="L25" s="41"/>
      <c r="M25" s="41"/>
      <c r="N25" s="80"/>
      <c r="O25" s="80"/>
      <c r="P25" s="41"/>
      <c r="Q25" s="41" t="s">
        <v>21</v>
      </c>
      <c r="R25" s="80"/>
      <c r="S25" s="67"/>
      <c r="T25" s="80"/>
    </row>
    <row r="26" spans="2:20" ht="60" customHeight="1" x14ac:dyDescent="0.35">
      <c r="B26" s="39" t="s">
        <v>843</v>
      </c>
      <c r="C26" s="78"/>
      <c r="D26" s="79"/>
      <c r="E26" s="79" t="s">
        <v>21</v>
      </c>
      <c r="F26" s="79" t="str">
        <f>IF(E26&lt;&gt;"", IFERROR(VLOOKUP(E26, Dashboard!$B44:$F49, 5, FALSE), ""), "")</f>
        <v/>
      </c>
      <c r="G26" s="80"/>
      <c r="H26" s="67"/>
      <c r="I26" s="67"/>
      <c r="J26" s="80"/>
      <c r="K26" s="80"/>
      <c r="L26" s="41"/>
      <c r="M26" s="41"/>
      <c r="N26" s="80"/>
      <c r="O26" s="80"/>
      <c r="P26" s="41"/>
      <c r="Q26" s="41" t="s">
        <v>21</v>
      </c>
      <c r="R26" s="80"/>
      <c r="S26" s="67"/>
      <c r="T26" s="80"/>
    </row>
    <row r="27" spans="2:20" ht="60" customHeight="1" x14ac:dyDescent="0.35">
      <c r="B27" s="39" t="s">
        <v>844</v>
      </c>
      <c r="C27" s="78"/>
      <c r="D27" s="79"/>
      <c r="E27" s="79" t="s">
        <v>21</v>
      </c>
      <c r="F27" s="79" t="str">
        <f>IF(E27&lt;&gt;"", IFERROR(VLOOKUP(E27, Dashboard!$B44:$F49, 5, FALSE), ""), "")</f>
        <v/>
      </c>
      <c r="G27" s="80"/>
      <c r="H27" s="67"/>
      <c r="I27" s="67"/>
      <c r="J27" s="80"/>
      <c r="K27" s="80"/>
      <c r="L27" s="41"/>
      <c r="M27" s="41"/>
      <c r="N27" s="80"/>
      <c r="O27" s="80"/>
      <c r="P27" s="41"/>
      <c r="Q27" s="41" t="s">
        <v>21</v>
      </c>
      <c r="R27" s="80"/>
      <c r="S27" s="67"/>
      <c r="T27" s="80"/>
    </row>
    <row r="28" spans="2:20" ht="60" customHeight="1" x14ac:dyDescent="0.35">
      <c r="B28" s="39" t="s">
        <v>845</v>
      </c>
      <c r="C28" s="78"/>
      <c r="D28" s="79"/>
      <c r="E28" s="79" t="s">
        <v>21</v>
      </c>
      <c r="F28" s="79" t="str">
        <f>IF(E28&lt;&gt;"", IFERROR(VLOOKUP(E28, Dashboard!$B44:$F49, 5, FALSE), ""), "")</f>
        <v/>
      </c>
      <c r="G28" s="80"/>
      <c r="H28" s="67"/>
      <c r="I28" s="67"/>
      <c r="J28" s="80"/>
      <c r="K28" s="80"/>
      <c r="L28" s="41"/>
      <c r="M28" s="41"/>
      <c r="N28" s="80"/>
      <c r="O28" s="80"/>
      <c r="P28" s="41"/>
      <c r="Q28" s="41" t="s">
        <v>21</v>
      </c>
      <c r="R28" s="80"/>
      <c r="S28" s="67"/>
      <c r="T28" s="80"/>
    </row>
    <row r="29" spans="2:20" ht="60" customHeight="1" x14ac:dyDescent="0.35">
      <c r="B29" s="39" t="s">
        <v>846</v>
      </c>
      <c r="C29" s="78"/>
      <c r="D29" s="79"/>
      <c r="E29" s="79" t="s">
        <v>21</v>
      </c>
      <c r="F29" s="79" t="str">
        <f>IF(E29&lt;&gt;"", IFERROR(VLOOKUP(E29, Dashboard!$B44:$F49, 5, FALSE), ""), "")</f>
        <v/>
      </c>
      <c r="G29" s="80"/>
      <c r="H29" s="67"/>
      <c r="I29" s="67"/>
      <c r="J29" s="80"/>
      <c r="K29" s="80"/>
      <c r="L29" s="41"/>
      <c r="M29" s="41"/>
      <c r="N29" s="80"/>
      <c r="O29" s="80"/>
      <c r="P29" s="41"/>
      <c r="Q29" s="41" t="s">
        <v>21</v>
      </c>
      <c r="R29" s="80"/>
      <c r="S29" s="67"/>
      <c r="T29" s="80"/>
    </row>
    <row r="30" spans="2:20" ht="60" customHeight="1" x14ac:dyDescent="0.35">
      <c r="B30" s="39" t="s">
        <v>847</v>
      </c>
      <c r="C30" s="78"/>
      <c r="D30" s="79"/>
      <c r="E30" s="79" t="s">
        <v>21</v>
      </c>
      <c r="F30" s="79" t="str">
        <f>IF(E30&lt;&gt;"", IFERROR(VLOOKUP(E30, Dashboard!$B44:$F49, 5, FALSE), ""), "")</f>
        <v/>
      </c>
      <c r="G30" s="80"/>
      <c r="H30" s="67"/>
      <c r="I30" s="67"/>
      <c r="J30" s="80"/>
      <c r="K30" s="80"/>
      <c r="L30" s="41"/>
      <c r="M30" s="41"/>
      <c r="N30" s="80"/>
      <c r="O30" s="80"/>
      <c r="P30" s="41"/>
      <c r="Q30" s="41" t="s">
        <v>21</v>
      </c>
      <c r="R30" s="80"/>
      <c r="S30" s="67"/>
      <c r="T30" s="80"/>
    </row>
    <row r="31" spans="2:20" ht="60" customHeight="1" x14ac:dyDescent="0.35">
      <c r="B31" s="39" t="s">
        <v>848</v>
      </c>
      <c r="C31" s="78"/>
      <c r="D31" s="79"/>
      <c r="E31" s="79" t="s">
        <v>21</v>
      </c>
      <c r="F31" s="79" t="str">
        <f>IF(E31&lt;&gt;"", IFERROR(VLOOKUP(E31, Dashboard!$B44:$F49, 5, FALSE), ""), "")</f>
        <v/>
      </c>
      <c r="G31" s="80"/>
      <c r="H31" s="67"/>
      <c r="I31" s="67"/>
      <c r="J31" s="80"/>
      <c r="K31" s="80"/>
      <c r="L31" s="41"/>
      <c r="M31" s="41"/>
      <c r="N31" s="80"/>
      <c r="O31" s="80"/>
      <c r="P31" s="41"/>
      <c r="Q31" s="41" t="s">
        <v>21</v>
      </c>
      <c r="R31" s="80"/>
      <c r="S31" s="67"/>
      <c r="T31" s="80"/>
    </row>
    <row r="32" spans="2:20" ht="60" customHeight="1" x14ac:dyDescent="0.35">
      <c r="B32" s="39" t="s">
        <v>849</v>
      </c>
      <c r="C32" s="78"/>
      <c r="D32" s="79"/>
      <c r="E32" s="79" t="s">
        <v>21</v>
      </c>
      <c r="F32" s="79" t="str">
        <f>IF(E32&lt;&gt;"", IFERROR(VLOOKUP(E32, Dashboard!$B44:$F49, 5, FALSE), ""), "")</f>
        <v/>
      </c>
      <c r="G32" s="80"/>
      <c r="H32" s="67"/>
      <c r="I32" s="67"/>
      <c r="J32" s="80"/>
      <c r="K32" s="80"/>
      <c r="L32" s="41"/>
      <c r="M32" s="41"/>
      <c r="N32" s="80"/>
      <c r="O32" s="80"/>
      <c r="P32" s="41"/>
      <c r="Q32" s="41" t="s">
        <v>21</v>
      </c>
      <c r="R32" s="80"/>
      <c r="S32" s="67"/>
      <c r="T32" s="80"/>
    </row>
    <row r="33" spans="2:20" ht="60" customHeight="1" x14ac:dyDescent="0.35">
      <c r="B33" s="39" t="s">
        <v>850</v>
      </c>
      <c r="C33" s="78"/>
      <c r="D33" s="79"/>
      <c r="E33" s="79" t="s">
        <v>21</v>
      </c>
      <c r="F33" s="79" t="str">
        <f>IF(E33&lt;&gt;"", IFERROR(VLOOKUP(E33, Dashboard!$B44:$F49, 5, FALSE), ""), "")</f>
        <v/>
      </c>
      <c r="G33" s="80"/>
      <c r="H33" s="67"/>
      <c r="I33" s="67"/>
      <c r="J33" s="80"/>
      <c r="K33" s="80"/>
      <c r="L33" s="41"/>
      <c r="M33" s="41"/>
      <c r="N33" s="80"/>
      <c r="O33" s="80"/>
      <c r="P33" s="41"/>
      <c r="Q33" s="41" t="s">
        <v>21</v>
      </c>
      <c r="R33" s="80"/>
      <c r="S33" s="67"/>
      <c r="T33" s="80"/>
    </row>
    <row r="34" spans="2:20" ht="60" customHeight="1" x14ac:dyDescent="0.35">
      <c r="B34" s="39" t="s">
        <v>851</v>
      </c>
      <c r="C34" s="78"/>
      <c r="D34" s="79"/>
      <c r="E34" s="79" t="s">
        <v>21</v>
      </c>
      <c r="F34" s="79" t="str">
        <f>IF(E34&lt;&gt;"", IFERROR(VLOOKUP(E34, Dashboard!$B44:$F49, 5, FALSE), ""), "")</f>
        <v/>
      </c>
      <c r="G34" s="80"/>
      <c r="H34" s="67"/>
      <c r="I34" s="67"/>
      <c r="J34" s="80"/>
      <c r="K34" s="80"/>
      <c r="L34" s="41"/>
      <c r="M34" s="41"/>
      <c r="N34" s="80"/>
      <c r="O34" s="80"/>
      <c r="P34" s="41"/>
      <c r="Q34" s="41" t="s">
        <v>21</v>
      </c>
      <c r="R34" s="80"/>
      <c r="S34" s="67"/>
      <c r="T34" s="80"/>
    </row>
    <row r="35" spans="2:20" ht="60" customHeight="1" x14ac:dyDescent="0.35">
      <c r="B35" s="39" t="s">
        <v>852</v>
      </c>
      <c r="C35" s="78"/>
      <c r="D35" s="79"/>
      <c r="E35" s="79" t="s">
        <v>21</v>
      </c>
      <c r="F35" s="79" t="str">
        <f>IF(E35&lt;&gt;"", IFERROR(VLOOKUP(E35, Dashboard!$B44:$F49, 5, FALSE), ""), "")</f>
        <v/>
      </c>
      <c r="G35" s="80"/>
      <c r="H35" s="67"/>
      <c r="I35" s="67"/>
      <c r="J35" s="80"/>
      <c r="K35" s="80"/>
      <c r="L35" s="41"/>
      <c r="M35" s="41"/>
      <c r="N35" s="80"/>
      <c r="O35" s="80"/>
      <c r="P35" s="41"/>
      <c r="Q35" s="41" t="s">
        <v>21</v>
      </c>
      <c r="R35" s="80"/>
      <c r="S35" s="67"/>
      <c r="T35" s="80"/>
    </row>
    <row r="36" spans="2:20" ht="60" customHeight="1" x14ac:dyDescent="0.35">
      <c r="B36" s="39" t="s">
        <v>853</v>
      </c>
      <c r="C36" s="78"/>
      <c r="D36" s="79"/>
      <c r="E36" s="79" t="s">
        <v>21</v>
      </c>
      <c r="F36" s="79" t="str">
        <f>IF(E36&lt;&gt;"", IFERROR(VLOOKUP(E36, Dashboard!$B44:$F49, 5, FALSE), ""), "")</f>
        <v/>
      </c>
      <c r="G36" s="80"/>
      <c r="H36" s="67"/>
      <c r="I36" s="67"/>
      <c r="J36" s="80"/>
      <c r="K36" s="80"/>
      <c r="L36" s="41"/>
      <c r="M36" s="41"/>
      <c r="N36" s="80"/>
      <c r="O36" s="80"/>
      <c r="P36" s="41"/>
      <c r="Q36" s="41" t="s">
        <v>21</v>
      </c>
      <c r="R36" s="80"/>
      <c r="S36" s="67"/>
      <c r="T36" s="80"/>
    </row>
    <row r="37" spans="2:20" ht="60" customHeight="1" x14ac:dyDescent="0.35">
      <c r="B37" s="39" t="s">
        <v>854</v>
      </c>
      <c r="C37" s="78"/>
      <c r="D37" s="79"/>
      <c r="E37" s="79" t="s">
        <v>21</v>
      </c>
      <c r="F37" s="79" t="str">
        <f>IF(E37&lt;&gt;"", IFERROR(VLOOKUP(E37, Dashboard!$B44:$F49, 5, FALSE), ""), "")</f>
        <v/>
      </c>
      <c r="G37" s="80"/>
      <c r="H37" s="67"/>
      <c r="I37" s="67"/>
      <c r="J37" s="80"/>
      <c r="K37" s="80"/>
      <c r="L37" s="41"/>
      <c r="M37" s="41"/>
      <c r="N37" s="80"/>
      <c r="O37" s="80"/>
      <c r="P37" s="41"/>
      <c r="Q37" s="41" t="s">
        <v>21</v>
      </c>
      <c r="R37" s="80"/>
      <c r="S37" s="67"/>
      <c r="T37" s="80"/>
    </row>
    <row r="38" spans="2:20" ht="60" customHeight="1" x14ac:dyDescent="0.35">
      <c r="B38" s="39" t="s">
        <v>855</v>
      </c>
      <c r="C38" s="78"/>
      <c r="D38" s="79"/>
      <c r="E38" s="79" t="s">
        <v>21</v>
      </c>
      <c r="F38" s="79" t="str">
        <f>IF(E38&lt;&gt;"", IFERROR(VLOOKUP(E38, Dashboard!$B44:$F49, 5, FALSE), ""), "")</f>
        <v/>
      </c>
      <c r="G38" s="80"/>
      <c r="H38" s="67"/>
      <c r="I38" s="67"/>
      <c r="J38" s="80"/>
      <c r="K38" s="80"/>
      <c r="L38" s="41"/>
      <c r="M38" s="41"/>
      <c r="N38" s="80"/>
      <c r="O38" s="80"/>
      <c r="P38" s="41"/>
      <c r="Q38" s="41" t="s">
        <v>21</v>
      </c>
      <c r="R38" s="80"/>
      <c r="S38" s="67"/>
      <c r="T38" s="80"/>
    </row>
    <row r="39" spans="2:20" ht="60" customHeight="1" x14ac:dyDescent="0.35">
      <c r="B39" s="39" t="s">
        <v>856</v>
      </c>
      <c r="C39" s="78"/>
      <c r="D39" s="79"/>
      <c r="E39" s="79" t="s">
        <v>21</v>
      </c>
      <c r="F39" s="79" t="str">
        <f>IF(E39&lt;&gt;"", IFERROR(VLOOKUP(E39, Dashboard!$B44:$F49, 5, FALSE), ""), "")</f>
        <v/>
      </c>
      <c r="G39" s="80"/>
      <c r="H39" s="67"/>
      <c r="I39" s="67"/>
      <c r="J39" s="80"/>
      <c r="K39" s="80"/>
      <c r="L39" s="41"/>
      <c r="M39" s="41"/>
      <c r="N39" s="80"/>
      <c r="O39" s="80"/>
      <c r="P39" s="41"/>
      <c r="Q39" s="41" t="s">
        <v>21</v>
      </c>
      <c r="R39" s="80"/>
      <c r="S39" s="67"/>
      <c r="T39" s="80"/>
    </row>
    <row r="40" spans="2:20" ht="60" customHeight="1" x14ac:dyDescent="0.35">
      <c r="B40" s="39" t="s">
        <v>857</v>
      </c>
      <c r="C40" s="78"/>
      <c r="D40" s="79"/>
      <c r="E40" s="79" t="s">
        <v>21</v>
      </c>
      <c r="F40" s="79" t="str">
        <f>IF(E40&lt;&gt;"", IFERROR(VLOOKUP(E40, Dashboard!$B44:$F49, 5, FALSE), ""), "")</f>
        <v/>
      </c>
      <c r="G40" s="80"/>
      <c r="H40" s="67"/>
      <c r="I40" s="67"/>
      <c r="J40" s="80"/>
      <c r="K40" s="80"/>
      <c r="L40" s="41"/>
      <c r="M40" s="41"/>
      <c r="N40" s="80"/>
      <c r="O40" s="80"/>
      <c r="P40" s="41"/>
      <c r="Q40" s="41" t="s">
        <v>21</v>
      </c>
      <c r="R40" s="80"/>
      <c r="S40" s="67"/>
      <c r="T40" s="80"/>
    </row>
    <row r="41" spans="2:20" ht="60" customHeight="1" x14ac:dyDescent="0.35">
      <c r="B41" s="39" t="s">
        <v>858</v>
      </c>
      <c r="C41" s="78"/>
      <c r="D41" s="79"/>
      <c r="E41" s="79" t="s">
        <v>21</v>
      </c>
      <c r="F41" s="79" t="str">
        <f>IF(E41&lt;&gt;"", IFERROR(VLOOKUP(E41, Dashboard!$B44:$F49, 5, FALSE), ""), "")</f>
        <v/>
      </c>
      <c r="G41" s="80"/>
      <c r="H41" s="67"/>
      <c r="I41" s="67"/>
      <c r="J41" s="80"/>
      <c r="K41" s="80"/>
      <c r="L41" s="41"/>
      <c r="M41" s="41"/>
      <c r="N41" s="80"/>
      <c r="O41" s="80"/>
      <c r="P41" s="41"/>
      <c r="Q41" s="41" t="s">
        <v>21</v>
      </c>
      <c r="R41" s="80"/>
      <c r="S41" s="67"/>
      <c r="T41" s="80"/>
    </row>
    <row r="42" spans="2:20" ht="60" customHeight="1" x14ac:dyDescent="0.35">
      <c r="B42" s="39" t="s">
        <v>859</v>
      </c>
      <c r="C42" s="78"/>
      <c r="D42" s="79"/>
      <c r="E42" s="79" t="s">
        <v>21</v>
      </c>
      <c r="F42" s="79" t="str">
        <f>IF(E42&lt;&gt;"", IFERROR(VLOOKUP(E42, Dashboard!$B44:$F49, 5, FALSE), ""), "")</f>
        <v/>
      </c>
      <c r="G42" s="80"/>
      <c r="H42" s="67"/>
      <c r="I42" s="67"/>
      <c r="J42" s="80"/>
      <c r="K42" s="80"/>
      <c r="L42" s="41"/>
      <c r="M42" s="41"/>
      <c r="N42" s="80"/>
      <c r="O42" s="80"/>
      <c r="P42" s="41"/>
      <c r="Q42" s="41" t="s">
        <v>21</v>
      </c>
      <c r="R42" s="80"/>
      <c r="S42" s="67"/>
      <c r="T42" s="80"/>
    </row>
    <row r="43" spans="2:20" ht="60" customHeight="1" x14ac:dyDescent="0.35">
      <c r="B43" s="39" t="s">
        <v>860</v>
      </c>
      <c r="C43" s="78"/>
      <c r="D43" s="79"/>
      <c r="E43" s="79" t="s">
        <v>21</v>
      </c>
      <c r="F43" s="79" t="str">
        <f>IF(E43&lt;&gt;"", IFERROR(VLOOKUP(E43, Dashboard!$B44:$F49, 5, FALSE), ""), "")</f>
        <v/>
      </c>
      <c r="G43" s="80"/>
      <c r="H43" s="67"/>
      <c r="I43" s="67"/>
      <c r="J43" s="80"/>
      <c r="K43" s="80"/>
      <c r="L43" s="41"/>
      <c r="M43" s="41"/>
      <c r="N43" s="80"/>
      <c r="O43" s="80"/>
      <c r="P43" s="41"/>
      <c r="Q43" s="41" t="s">
        <v>21</v>
      </c>
      <c r="R43" s="80"/>
      <c r="S43" s="67"/>
      <c r="T43" s="80"/>
    </row>
    <row r="44" spans="2:20" ht="60" customHeight="1" x14ac:dyDescent="0.35">
      <c r="B44" s="39" t="s">
        <v>861</v>
      </c>
      <c r="C44" s="78"/>
      <c r="D44" s="79"/>
      <c r="E44" s="79" t="s">
        <v>21</v>
      </c>
      <c r="F44" s="79" t="str">
        <f>IF(E44&lt;&gt;"", IFERROR(VLOOKUP(E44, Dashboard!$B44:$F49, 5, FALSE), ""), "")</f>
        <v/>
      </c>
      <c r="G44" s="80"/>
      <c r="H44" s="67"/>
      <c r="I44" s="67"/>
      <c r="J44" s="80"/>
      <c r="K44" s="80"/>
      <c r="L44" s="41"/>
      <c r="M44" s="41"/>
      <c r="N44" s="80"/>
      <c r="O44" s="80"/>
      <c r="P44" s="41"/>
      <c r="Q44" s="41" t="s">
        <v>21</v>
      </c>
      <c r="R44" s="80"/>
      <c r="S44" s="67"/>
      <c r="T44" s="80"/>
    </row>
    <row r="45" spans="2:20" ht="60" customHeight="1" x14ac:dyDescent="0.35">
      <c r="B45" s="39" t="s">
        <v>862</v>
      </c>
      <c r="C45" s="78"/>
      <c r="D45" s="79"/>
      <c r="E45" s="79" t="s">
        <v>21</v>
      </c>
      <c r="F45" s="79" t="str">
        <f>IF(E45&lt;&gt;"", IFERROR(VLOOKUP(E45, Dashboard!$B44:$F49, 5, FALSE), ""), "")</f>
        <v/>
      </c>
      <c r="G45" s="80"/>
      <c r="H45" s="67"/>
      <c r="I45" s="67"/>
      <c r="J45" s="80"/>
      <c r="K45" s="80"/>
      <c r="L45" s="41"/>
      <c r="M45" s="41"/>
      <c r="N45" s="80"/>
      <c r="O45" s="80"/>
      <c r="P45" s="41"/>
      <c r="Q45" s="41" t="s">
        <v>21</v>
      </c>
      <c r="R45" s="80"/>
      <c r="S45" s="67"/>
      <c r="T45" s="80"/>
    </row>
    <row r="46" spans="2:20" ht="60" customHeight="1" x14ac:dyDescent="0.35">
      <c r="B46" s="39" t="s">
        <v>863</v>
      </c>
      <c r="C46" s="78"/>
      <c r="D46" s="79"/>
      <c r="E46" s="79" t="s">
        <v>21</v>
      </c>
      <c r="F46" s="79" t="str">
        <f>IF(E46&lt;&gt;"", IFERROR(VLOOKUP(E46, Dashboard!$B44:$F49, 5, FALSE), ""), "")</f>
        <v/>
      </c>
      <c r="G46" s="80"/>
      <c r="H46" s="67"/>
      <c r="I46" s="67"/>
      <c r="J46" s="80"/>
      <c r="K46" s="80"/>
      <c r="L46" s="41"/>
      <c r="M46" s="41"/>
      <c r="N46" s="80"/>
      <c r="O46" s="80"/>
      <c r="P46" s="41"/>
      <c r="Q46" s="41" t="s">
        <v>21</v>
      </c>
      <c r="R46" s="80"/>
      <c r="S46" s="67"/>
      <c r="T46" s="80"/>
    </row>
    <row r="47" spans="2:20" ht="60" customHeight="1" x14ac:dyDescent="0.35">
      <c r="B47" s="39" t="s">
        <v>864</v>
      </c>
      <c r="C47" s="78"/>
      <c r="D47" s="79"/>
      <c r="E47" s="79" t="s">
        <v>21</v>
      </c>
      <c r="F47" s="79" t="str">
        <f>IF(E47&lt;&gt;"", IFERROR(VLOOKUP(E47, Dashboard!$B44:$F49, 5, FALSE), ""), "")</f>
        <v/>
      </c>
      <c r="G47" s="80"/>
      <c r="H47" s="67"/>
      <c r="I47" s="67"/>
      <c r="J47" s="80"/>
      <c r="K47" s="80"/>
      <c r="L47" s="41"/>
      <c r="M47" s="41"/>
      <c r="N47" s="80"/>
      <c r="O47" s="80"/>
      <c r="P47" s="41"/>
      <c r="Q47" s="41" t="s">
        <v>21</v>
      </c>
      <c r="R47" s="80"/>
      <c r="S47" s="67"/>
      <c r="T47" s="80"/>
    </row>
    <row r="48" spans="2:20" ht="60" customHeight="1" x14ac:dyDescent="0.35">
      <c r="B48" s="39" t="s">
        <v>865</v>
      </c>
      <c r="C48" s="78"/>
      <c r="D48" s="79"/>
      <c r="E48" s="79" t="s">
        <v>21</v>
      </c>
      <c r="F48" s="79" t="str">
        <f>IF(E48&lt;&gt;"", IFERROR(VLOOKUP(E48, Dashboard!$B44:$F49, 5, FALSE), ""), "")</f>
        <v/>
      </c>
      <c r="G48" s="80"/>
      <c r="H48" s="67"/>
      <c r="I48" s="67"/>
      <c r="J48" s="80"/>
      <c r="K48" s="80"/>
      <c r="L48" s="41"/>
      <c r="M48" s="41"/>
      <c r="N48" s="80"/>
      <c r="O48" s="80"/>
      <c r="P48" s="41"/>
      <c r="Q48" s="41" t="s">
        <v>21</v>
      </c>
      <c r="R48" s="80"/>
      <c r="S48" s="67"/>
      <c r="T48" s="80"/>
    </row>
    <row r="49" spans="2:20" ht="60" customHeight="1" x14ac:dyDescent="0.35">
      <c r="B49" s="39" t="s">
        <v>866</v>
      </c>
      <c r="C49" s="78"/>
      <c r="D49" s="79"/>
      <c r="E49" s="79" t="s">
        <v>21</v>
      </c>
      <c r="F49" s="79" t="str">
        <f>IF(E49&lt;&gt;"", IFERROR(VLOOKUP(E49, Dashboard!$B44:$F49, 5, FALSE), ""), "")</f>
        <v/>
      </c>
      <c r="G49" s="80"/>
      <c r="H49" s="67"/>
      <c r="I49" s="67"/>
      <c r="J49" s="80"/>
      <c r="K49" s="80"/>
      <c r="L49" s="41"/>
      <c r="M49" s="41"/>
      <c r="N49" s="80"/>
      <c r="O49" s="80"/>
      <c r="P49" s="41"/>
      <c r="Q49" s="41" t="s">
        <v>21</v>
      </c>
      <c r="R49" s="80"/>
      <c r="S49" s="67"/>
      <c r="T49" s="80"/>
    </row>
    <row r="50" spans="2:20" ht="60" customHeight="1" x14ac:dyDescent="0.35">
      <c r="B50" s="39" t="s">
        <v>867</v>
      </c>
      <c r="C50" s="78"/>
      <c r="D50" s="79"/>
      <c r="E50" s="79" t="s">
        <v>21</v>
      </c>
      <c r="F50" s="79" t="str">
        <f>IF(E50&lt;&gt;"", IFERROR(VLOOKUP(E50, Dashboard!$B44:$F49, 5, FALSE), ""), "")</f>
        <v/>
      </c>
      <c r="G50" s="80"/>
      <c r="H50" s="67"/>
      <c r="I50" s="67"/>
      <c r="J50" s="80"/>
      <c r="K50" s="80"/>
      <c r="L50" s="41"/>
      <c r="M50" s="41"/>
      <c r="N50" s="80"/>
      <c r="O50" s="80"/>
      <c r="P50" s="41"/>
      <c r="Q50" s="41" t="s">
        <v>21</v>
      </c>
      <c r="R50" s="80"/>
      <c r="S50" s="67"/>
      <c r="T50" s="80"/>
    </row>
    <row r="51" spans="2:20" ht="60" customHeight="1" x14ac:dyDescent="0.35">
      <c r="B51" s="39" t="s">
        <v>868</v>
      </c>
      <c r="C51" s="78"/>
      <c r="D51" s="79"/>
      <c r="E51" s="79" t="s">
        <v>21</v>
      </c>
      <c r="F51" s="79" t="str">
        <f>IF(E51&lt;&gt;"", IFERROR(VLOOKUP(E51, Dashboard!$B44:$F49, 5, FALSE), ""), "")</f>
        <v/>
      </c>
      <c r="G51" s="80"/>
      <c r="H51" s="67"/>
      <c r="I51" s="67"/>
      <c r="J51" s="80"/>
      <c r="K51" s="80"/>
      <c r="L51" s="41"/>
      <c r="M51" s="41"/>
      <c r="N51" s="80"/>
      <c r="O51" s="80"/>
      <c r="P51" s="41"/>
      <c r="Q51" s="41" t="s">
        <v>21</v>
      </c>
      <c r="R51" s="80"/>
      <c r="S51" s="67"/>
      <c r="T51" s="80"/>
    </row>
    <row r="52" spans="2:20" ht="60" customHeight="1" x14ac:dyDescent="0.35">
      <c r="B52" s="39" t="s">
        <v>869</v>
      </c>
      <c r="C52" s="78"/>
      <c r="D52" s="79"/>
      <c r="E52" s="79" t="s">
        <v>21</v>
      </c>
      <c r="F52" s="79" t="str">
        <f>IF(E52&lt;&gt;"", IFERROR(VLOOKUP(E52, Dashboard!$B44:$F49, 5, FALSE), ""), "")</f>
        <v/>
      </c>
      <c r="G52" s="80"/>
      <c r="H52" s="67"/>
      <c r="I52" s="67"/>
      <c r="J52" s="80"/>
      <c r="K52" s="80"/>
      <c r="L52" s="41"/>
      <c r="M52" s="41"/>
      <c r="N52" s="80"/>
      <c r="O52" s="80"/>
      <c r="P52" s="41"/>
      <c r="Q52" s="41" t="s">
        <v>21</v>
      </c>
      <c r="R52" s="80"/>
      <c r="S52" s="67"/>
      <c r="T52" s="80"/>
    </row>
    <row r="53" spans="2:20" ht="60" customHeight="1" x14ac:dyDescent="0.35">
      <c r="B53" s="39" t="s">
        <v>870</v>
      </c>
      <c r="C53" s="78"/>
      <c r="D53" s="79"/>
      <c r="E53" s="79" t="s">
        <v>21</v>
      </c>
      <c r="F53" s="79" t="str">
        <f>IF(E53&lt;&gt;"", IFERROR(VLOOKUP(E53, Dashboard!$B44:$F49, 5, FALSE), ""), "")</f>
        <v/>
      </c>
      <c r="G53" s="80"/>
      <c r="H53" s="67"/>
      <c r="I53" s="67"/>
      <c r="J53" s="80"/>
      <c r="K53" s="80"/>
      <c r="L53" s="41"/>
      <c r="M53" s="41"/>
      <c r="N53" s="80"/>
      <c r="O53" s="80"/>
      <c r="P53" s="41"/>
      <c r="Q53" s="41" t="s">
        <v>21</v>
      </c>
      <c r="R53" s="80"/>
      <c r="S53" s="67"/>
      <c r="T53" s="80"/>
    </row>
    <row r="54" spans="2:20" ht="60" customHeight="1" x14ac:dyDescent="0.35">
      <c r="B54" s="39" t="s">
        <v>871</v>
      </c>
      <c r="C54" s="78"/>
      <c r="D54" s="79"/>
      <c r="E54" s="79" t="s">
        <v>21</v>
      </c>
      <c r="F54" s="79" t="str">
        <f>IF(E54&lt;&gt;"", IFERROR(VLOOKUP(E54, Dashboard!$B44:$F49, 5, FALSE), ""), "")</f>
        <v/>
      </c>
      <c r="G54" s="80"/>
      <c r="H54" s="67"/>
      <c r="I54" s="67"/>
      <c r="J54" s="80"/>
      <c r="K54" s="80"/>
      <c r="L54" s="41"/>
      <c r="M54" s="41"/>
      <c r="N54" s="80"/>
      <c r="O54" s="80"/>
      <c r="P54" s="41"/>
      <c r="Q54" s="41" t="s">
        <v>21</v>
      </c>
      <c r="R54" s="80"/>
      <c r="S54" s="67"/>
      <c r="T54" s="80"/>
    </row>
    <row r="55" spans="2:20" x14ac:dyDescent="0.35">
      <c r="B55" s="39"/>
      <c r="C55" s="78"/>
      <c r="D55" s="79"/>
      <c r="E55" s="79"/>
      <c r="F55" s="79"/>
      <c r="G55" s="80"/>
      <c r="H55" s="67"/>
      <c r="I55" s="67"/>
      <c r="J55" s="80"/>
      <c r="K55" s="80"/>
      <c r="L55" s="41"/>
      <c r="M55" s="41"/>
      <c r="N55" s="80"/>
      <c r="O55" s="80"/>
      <c r="P55" s="41"/>
      <c r="Q55" s="41"/>
      <c r="R55" s="80"/>
      <c r="S55" s="67"/>
      <c r="T55" s="80"/>
    </row>
    <row r="56" spans="2:20" x14ac:dyDescent="0.35">
      <c r="B56" s="39"/>
      <c r="C56" s="78"/>
      <c r="D56" s="79"/>
      <c r="E56" s="79"/>
      <c r="F56" s="79"/>
      <c r="G56" s="80"/>
      <c r="H56" s="67"/>
      <c r="I56" s="67"/>
      <c r="J56" s="80"/>
      <c r="K56" s="80"/>
      <c r="L56" s="41"/>
      <c r="M56" s="41"/>
      <c r="N56" s="80"/>
      <c r="O56" s="80"/>
      <c r="P56" s="41"/>
      <c r="Q56" s="41"/>
      <c r="R56" s="80"/>
      <c r="S56" s="67"/>
      <c r="T56" s="80"/>
    </row>
    <row r="57" spans="2:20" x14ac:dyDescent="0.35">
      <c r="B57" s="39"/>
      <c r="C57" s="78"/>
      <c r="D57" s="79"/>
      <c r="E57" s="79"/>
      <c r="F57" s="79"/>
      <c r="G57" s="80"/>
      <c r="H57" s="67"/>
      <c r="I57" s="67"/>
      <c r="J57" s="80"/>
      <c r="K57" s="80"/>
      <c r="L57" s="41"/>
      <c r="M57" s="41"/>
      <c r="N57" s="80"/>
      <c r="O57" s="80"/>
      <c r="P57" s="41"/>
      <c r="Q57" s="41"/>
      <c r="R57" s="80"/>
      <c r="S57" s="67"/>
      <c r="T57" s="80"/>
    </row>
    <row r="58" spans="2:20" ht="32" customHeight="1" x14ac:dyDescent="0.35">
      <c r="B58" s="81" t="s">
        <v>654</v>
      </c>
      <c r="C58" s="81"/>
      <c r="D58" s="81"/>
      <c r="E58" s="81"/>
      <c r="F58" s="81"/>
      <c r="G58" s="81"/>
      <c r="H58" s="67"/>
      <c r="I58" s="67"/>
      <c r="J58" s="80"/>
      <c r="K58" s="80"/>
      <c r="L58" s="41"/>
      <c r="M58" s="41"/>
      <c r="N58" s="80"/>
      <c r="O58" s="80"/>
      <c r="P58" s="41"/>
      <c r="Q58" s="41"/>
      <c r="R58" s="80"/>
      <c r="S58" s="67"/>
      <c r="T58" s="80"/>
    </row>
    <row r="59" spans="2:20" x14ac:dyDescent="0.35">
      <c r="B59" s="39"/>
      <c r="C59" s="78"/>
      <c r="D59" s="79"/>
      <c r="E59" s="79"/>
      <c r="F59" s="79"/>
      <c r="G59" s="80"/>
      <c r="H59" s="67"/>
      <c r="I59" s="67"/>
      <c r="J59" s="80"/>
      <c r="K59" s="80"/>
      <c r="L59" s="41"/>
      <c r="M59" s="41"/>
      <c r="N59" s="80"/>
      <c r="O59" s="80"/>
      <c r="P59" s="41"/>
      <c r="Q59" s="41"/>
      <c r="R59" s="80"/>
      <c r="S59" s="67"/>
      <c r="T59" s="80"/>
    </row>
    <row r="60" spans="2:20" x14ac:dyDescent="0.35">
      <c r="B60" s="39"/>
      <c r="C60" s="78"/>
      <c r="D60" s="79"/>
      <c r="E60" s="79"/>
      <c r="F60" s="79"/>
      <c r="G60" s="80"/>
      <c r="H60" s="67"/>
      <c r="I60" s="67"/>
      <c r="J60" s="80"/>
      <c r="K60" s="80"/>
      <c r="L60" s="41"/>
      <c r="M60" s="41"/>
      <c r="N60" s="80"/>
      <c r="O60" s="80"/>
      <c r="P60" s="41"/>
      <c r="Q60" s="41"/>
      <c r="R60" s="80"/>
      <c r="S60" s="67"/>
      <c r="T60" s="80"/>
    </row>
    <row r="61" spans="2:20" x14ac:dyDescent="0.35">
      <c r="B61" s="39"/>
      <c r="C61" s="78"/>
      <c r="D61" s="79"/>
      <c r="E61" s="79"/>
      <c r="F61" s="79"/>
      <c r="G61" s="80"/>
      <c r="H61" s="67"/>
      <c r="I61" s="67"/>
      <c r="J61" s="80"/>
      <c r="K61" s="80"/>
      <c r="L61" s="41"/>
      <c r="M61" s="41"/>
      <c r="N61" s="80"/>
      <c r="O61" s="80"/>
      <c r="P61" s="41"/>
      <c r="Q61" s="41"/>
      <c r="R61" s="80"/>
      <c r="S61" s="67"/>
      <c r="T61" s="80"/>
    </row>
    <row r="62" spans="2:20" x14ac:dyDescent="0.35">
      <c r="B62" s="39"/>
      <c r="C62" s="78"/>
      <c r="D62" s="79"/>
      <c r="E62" s="79"/>
      <c r="F62" s="79"/>
      <c r="G62" s="80"/>
      <c r="H62" s="67"/>
      <c r="I62" s="67"/>
      <c r="J62" s="80"/>
      <c r="K62" s="80"/>
      <c r="L62" s="41"/>
      <c r="M62" s="41"/>
      <c r="N62" s="80"/>
      <c r="O62" s="80"/>
      <c r="P62" s="41"/>
      <c r="Q62" s="41"/>
      <c r="R62" s="80"/>
      <c r="S62" s="67"/>
      <c r="T62" s="80"/>
    </row>
    <row r="63" spans="2:20" x14ac:dyDescent="0.35">
      <c r="B63" s="39"/>
      <c r="C63" s="78"/>
      <c r="D63" s="79"/>
      <c r="E63" s="79"/>
      <c r="F63" s="79"/>
      <c r="G63" s="80"/>
      <c r="H63" s="67"/>
      <c r="I63" s="67"/>
      <c r="J63" s="80"/>
      <c r="K63" s="80"/>
      <c r="L63" s="41"/>
      <c r="M63" s="41"/>
      <c r="N63" s="80"/>
      <c r="O63" s="80"/>
      <c r="P63" s="41"/>
      <c r="Q63" s="41"/>
      <c r="R63" s="80"/>
      <c r="S63" s="67"/>
      <c r="T63" s="80"/>
    </row>
    <row r="64" spans="2:20" x14ac:dyDescent="0.35">
      <c r="B64" s="39"/>
      <c r="C64" s="78"/>
      <c r="D64" s="79"/>
      <c r="E64" s="79"/>
      <c r="F64" s="79"/>
      <c r="G64" s="80"/>
      <c r="H64" s="67"/>
      <c r="I64" s="67"/>
      <c r="J64" s="80"/>
      <c r="K64" s="80"/>
      <c r="L64" s="41"/>
      <c r="M64" s="41"/>
      <c r="N64" s="80"/>
      <c r="O64" s="80"/>
      <c r="P64" s="41"/>
      <c r="Q64" s="41"/>
      <c r="R64" s="80"/>
      <c r="S64" s="67"/>
      <c r="T64" s="80"/>
    </row>
    <row r="65" spans="2:20" x14ac:dyDescent="0.35">
      <c r="B65" s="39"/>
      <c r="C65" s="78"/>
      <c r="D65" s="79"/>
      <c r="E65" s="79"/>
      <c r="F65" s="79"/>
      <c r="G65" s="80"/>
      <c r="H65" s="67"/>
      <c r="I65" s="67"/>
      <c r="J65" s="80"/>
      <c r="K65" s="80"/>
      <c r="L65" s="41"/>
      <c r="M65" s="41"/>
      <c r="N65" s="80"/>
      <c r="O65" s="80"/>
      <c r="P65" s="41"/>
      <c r="Q65" s="41"/>
      <c r="R65" s="80"/>
      <c r="S65" s="67"/>
      <c r="T65" s="80"/>
    </row>
    <row r="66" spans="2:20" x14ac:dyDescent="0.35">
      <c r="B66" s="39"/>
      <c r="C66" s="78"/>
      <c r="D66" s="79"/>
      <c r="E66" s="79"/>
      <c r="F66" s="79"/>
      <c r="G66" s="80"/>
      <c r="H66" s="67"/>
      <c r="I66" s="67"/>
      <c r="J66" s="80"/>
      <c r="K66" s="80"/>
      <c r="L66" s="41"/>
      <c r="M66" s="41"/>
      <c r="N66" s="80"/>
      <c r="O66" s="80"/>
      <c r="P66" s="41"/>
      <c r="Q66" s="41"/>
      <c r="R66" s="80"/>
      <c r="S66" s="67"/>
      <c r="T66" s="80"/>
    </row>
    <row r="67" spans="2:20" x14ac:dyDescent="0.35">
      <c r="B67" s="39"/>
      <c r="C67" s="78"/>
      <c r="D67" s="79"/>
      <c r="E67" s="79"/>
      <c r="F67" s="79"/>
      <c r="G67" s="80"/>
      <c r="H67" s="67"/>
      <c r="I67" s="67"/>
      <c r="J67" s="80"/>
      <c r="K67" s="80"/>
      <c r="L67" s="41"/>
      <c r="M67" s="41"/>
      <c r="N67" s="80"/>
      <c r="O67" s="80"/>
      <c r="P67" s="41"/>
      <c r="Q67" s="41"/>
      <c r="R67" s="80"/>
      <c r="S67" s="67"/>
      <c r="T67" s="80"/>
    </row>
    <row r="68" spans="2:20" x14ac:dyDescent="0.35">
      <c r="B68" s="39"/>
      <c r="C68" s="78"/>
      <c r="D68" s="79"/>
      <c r="E68" s="79"/>
      <c r="F68" s="79"/>
      <c r="G68" s="80"/>
      <c r="H68" s="67"/>
      <c r="I68" s="67"/>
      <c r="J68" s="80"/>
      <c r="K68" s="80"/>
      <c r="L68" s="41"/>
      <c r="M68" s="41"/>
      <c r="N68" s="80"/>
      <c r="O68" s="80"/>
      <c r="P68" s="41"/>
      <c r="Q68" s="41"/>
      <c r="R68" s="80"/>
      <c r="S68" s="67"/>
      <c r="T68" s="80"/>
    </row>
    <row r="69" spans="2:20" x14ac:dyDescent="0.35">
      <c r="B69" s="39"/>
      <c r="C69" s="78"/>
      <c r="D69" s="79"/>
      <c r="E69" s="79"/>
      <c r="F69" s="79"/>
      <c r="G69" s="80"/>
      <c r="H69" s="67"/>
      <c r="I69" s="67"/>
      <c r="J69" s="80"/>
      <c r="K69" s="80"/>
      <c r="L69" s="41"/>
      <c r="M69" s="41"/>
      <c r="N69" s="80"/>
      <c r="O69" s="80"/>
      <c r="P69" s="41"/>
      <c r="Q69" s="41"/>
      <c r="R69" s="80"/>
      <c r="S69" s="67"/>
      <c r="T69" s="80"/>
    </row>
    <row r="70" spans="2:20" x14ac:dyDescent="0.35">
      <c r="B70" s="39"/>
      <c r="C70" s="78"/>
      <c r="D70" s="79"/>
      <c r="E70" s="79"/>
      <c r="F70" s="79"/>
      <c r="G70" s="80"/>
      <c r="H70" s="67"/>
      <c r="I70" s="67"/>
      <c r="J70" s="80"/>
      <c r="K70" s="80"/>
      <c r="L70" s="41"/>
      <c r="M70" s="41"/>
      <c r="N70" s="80"/>
      <c r="O70" s="80"/>
      <c r="P70" s="41"/>
      <c r="Q70" s="41"/>
      <c r="R70" s="80"/>
      <c r="S70" s="67"/>
      <c r="T70" s="80"/>
    </row>
    <row r="71" spans="2:20" x14ac:dyDescent="0.35">
      <c r="B71" s="39"/>
      <c r="C71" s="78"/>
      <c r="D71" s="79"/>
      <c r="E71" s="79"/>
      <c r="F71" s="79"/>
      <c r="G71" s="80"/>
      <c r="H71" s="67"/>
      <c r="I71" s="67"/>
      <c r="J71" s="80"/>
      <c r="K71" s="80"/>
      <c r="L71" s="41"/>
      <c r="M71" s="41"/>
      <c r="N71" s="80"/>
      <c r="O71" s="80"/>
      <c r="P71" s="41"/>
      <c r="Q71" s="41"/>
      <c r="R71" s="80"/>
      <c r="S71" s="67"/>
      <c r="T71" s="80"/>
    </row>
    <row r="72" spans="2:20" x14ac:dyDescent="0.35">
      <c r="B72" s="39"/>
      <c r="C72" s="78"/>
      <c r="D72" s="79"/>
      <c r="E72" s="79"/>
      <c r="F72" s="79"/>
      <c r="G72" s="80"/>
      <c r="H72" s="67"/>
      <c r="I72" s="67"/>
      <c r="J72" s="80"/>
      <c r="K72" s="80"/>
      <c r="L72" s="41"/>
      <c r="M72" s="41"/>
      <c r="N72" s="80"/>
      <c r="O72" s="80"/>
      <c r="P72" s="41"/>
      <c r="Q72" s="41"/>
      <c r="R72" s="80"/>
      <c r="S72" s="67"/>
      <c r="T72" s="80"/>
    </row>
    <row r="73" spans="2:20" x14ac:dyDescent="0.35">
      <c r="B73" s="39"/>
      <c r="C73" s="78"/>
      <c r="D73" s="79"/>
      <c r="E73" s="79"/>
      <c r="F73" s="79"/>
      <c r="G73" s="80"/>
      <c r="H73" s="67"/>
      <c r="I73" s="67"/>
      <c r="J73" s="80"/>
      <c r="K73" s="80"/>
      <c r="L73" s="41"/>
      <c r="M73" s="41"/>
      <c r="N73" s="80"/>
      <c r="O73" s="80"/>
      <c r="P73" s="41"/>
      <c r="Q73" s="41"/>
      <c r="R73" s="80"/>
      <c r="S73" s="67"/>
      <c r="T73" s="80"/>
    </row>
    <row r="74" spans="2:20" x14ac:dyDescent="0.35">
      <c r="B74" s="39"/>
      <c r="C74" s="78"/>
      <c r="D74" s="79"/>
      <c r="E74" s="79"/>
      <c r="F74" s="79"/>
      <c r="G74" s="80"/>
      <c r="H74" s="67"/>
      <c r="I74" s="67"/>
      <c r="J74" s="80"/>
      <c r="K74" s="80"/>
      <c r="L74" s="41"/>
      <c r="M74" s="41"/>
      <c r="N74" s="80"/>
      <c r="O74" s="80"/>
      <c r="P74" s="41"/>
      <c r="Q74" s="41"/>
      <c r="R74" s="80"/>
      <c r="S74" s="67"/>
      <c r="T74" s="80"/>
    </row>
    <row r="75" spans="2:20" x14ac:dyDescent="0.35">
      <c r="B75" s="39"/>
      <c r="C75" s="78"/>
      <c r="D75" s="79"/>
      <c r="E75" s="79"/>
      <c r="F75" s="79"/>
      <c r="G75" s="80"/>
      <c r="H75" s="67"/>
      <c r="I75" s="67"/>
      <c r="J75" s="80"/>
      <c r="K75" s="80"/>
      <c r="L75" s="41"/>
      <c r="M75" s="41"/>
      <c r="N75" s="80"/>
      <c r="O75" s="80"/>
      <c r="P75" s="41"/>
      <c r="Q75" s="41"/>
      <c r="R75" s="80"/>
      <c r="S75" s="67"/>
      <c r="T75" s="80"/>
    </row>
    <row r="76" spans="2:20" x14ac:dyDescent="0.35">
      <c r="B76" s="39"/>
      <c r="C76" s="78"/>
      <c r="D76" s="79"/>
      <c r="E76" s="79"/>
      <c r="F76" s="79"/>
      <c r="G76" s="80"/>
      <c r="H76" s="67"/>
      <c r="I76" s="67"/>
      <c r="J76" s="80"/>
      <c r="K76" s="80"/>
      <c r="L76" s="41"/>
      <c r="M76" s="41"/>
      <c r="N76" s="80"/>
      <c r="O76" s="80"/>
      <c r="P76" s="41"/>
      <c r="Q76" s="41"/>
      <c r="R76" s="80"/>
      <c r="S76" s="67"/>
      <c r="T76" s="80"/>
    </row>
    <row r="77" spans="2:20" x14ac:dyDescent="0.35">
      <c r="B77" s="39"/>
      <c r="C77" s="78"/>
      <c r="D77" s="79"/>
      <c r="E77" s="79"/>
      <c r="F77" s="79"/>
      <c r="G77" s="80"/>
      <c r="H77" s="67"/>
      <c r="I77" s="67"/>
      <c r="J77" s="80"/>
      <c r="K77" s="80"/>
      <c r="L77" s="41"/>
      <c r="M77" s="41"/>
      <c r="N77" s="80"/>
      <c r="O77" s="80"/>
      <c r="P77" s="41"/>
      <c r="Q77" s="41"/>
      <c r="R77" s="80"/>
      <c r="S77" s="67"/>
      <c r="T77" s="80"/>
    </row>
    <row r="78" spans="2:20" x14ac:dyDescent="0.35">
      <c r="B78" s="39"/>
      <c r="C78" s="78"/>
      <c r="D78" s="79"/>
      <c r="E78" s="79"/>
      <c r="F78" s="79"/>
      <c r="G78" s="80"/>
      <c r="H78" s="67"/>
      <c r="I78" s="67"/>
      <c r="J78" s="80"/>
      <c r="K78" s="80"/>
      <c r="L78" s="41"/>
      <c r="M78" s="41"/>
      <c r="N78" s="80"/>
      <c r="O78" s="80"/>
      <c r="P78" s="41"/>
      <c r="Q78" s="41"/>
      <c r="R78" s="80"/>
      <c r="S78" s="67"/>
      <c r="T78" s="80"/>
    </row>
    <row r="79" spans="2:20" x14ac:dyDescent="0.35">
      <c r="B79" s="39"/>
      <c r="C79" s="78"/>
      <c r="D79" s="79"/>
      <c r="E79" s="79"/>
      <c r="F79" s="79"/>
      <c r="G79" s="80"/>
      <c r="H79" s="67"/>
      <c r="I79" s="67"/>
      <c r="J79" s="80"/>
      <c r="K79" s="80"/>
      <c r="L79" s="41"/>
      <c r="M79" s="41"/>
      <c r="N79" s="80"/>
      <c r="O79" s="80"/>
      <c r="P79" s="41"/>
      <c r="Q79" s="41"/>
      <c r="R79" s="80"/>
      <c r="S79" s="67"/>
      <c r="T79" s="80"/>
    </row>
    <row r="80" spans="2:20" x14ac:dyDescent="0.35">
      <c r="B80" s="39"/>
      <c r="C80" s="78"/>
      <c r="D80" s="79"/>
      <c r="E80" s="79"/>
      <c r="F80" s="79"/>
      <c r="G80" s="80"/>
      <c r="H80" s="67"/>
      <c r="I80" s="67"/>
      <c r="J80" s="80"/>
      <c r="K80" s="80"/>
      <c r="L80" s="41"/>
      <c r="M80" s="41"/>
      <c r="N80" s="80"/>
      <c r="O80" s="80"/>
      <c r="P80" s="41"/>
      <c r="Q80" s="41"/>
      <c r="R80" s="80"/>
      <c r="S80" s="67"/>
      <c r="T80" s="80"/>
    </row>
    <row r="81" spans="2:20" x14ac:dyDescent="0.35">
      <c r="B81" s="39"/>
      <c r="C81" s="78"/>
      <c r="D81" s="79"/>
      <c r="E81" s="79"/>
      <c r="F81" s="79"/>
      <c r="G81" s="80"/>
      <c r="H81" s="67"/>
      <c r="I81" s="67"/>
      <c r="J81" s="80"/>
      <c r="K81" s="80"/>
      <c r="L81" s="41"/>
      <c r="M81" s="41"/>
      <c r="N81" s="80"/>
      <c r="O81" s="80"/>
      <c r="P81" s="41"/>
      <c r="Q81" s="41"/>
      <c r="R81" s="80"/>
      <c r="S81" s="67"/>
      <c r="T81" s="80"/>
    </row>
    <row r="82" spans="2:20" x14ac:dyDescent="0.35">
      <c r="B82" s="39"/>
      <c r="C82" s="78"/>
      <c r="D82" s="79"/>
      <c r="E82" s="79"/>
      <c r="F82" s="79"/>
      <c r="G82" s="80"/>
      <c r="H82" s="67"/>
      <c r="I82" s="67"/>
      <c r="J82" s="80"/>
      <c r="K82" s="80"/>
      <c r="L82" s="41"/>
      <c r="M82" s="41"/>
      <c r="N82" s="80"/>
      <c r="O82" s="80"/>
      <c r="P82" s="41"/>
      <c r="Q82" s="41"/>
      <c r="R82" s="80"/>
      <c r="S82" s="67"/>
      <c r="T82" s="80"/>
    </row>
    <row r="83" spans="2:20" x14ac:dyDescent="0.35">
      <c r="B83" s="39"/>
      <c r="C83" s="78"/>
      <c r="D83" s="79"/>
      <c r="E83" s="79"/>
      <c r="F83" s="79"/>
      <c r="G83" s="80"/>
      <c r="H83" s="67"/>
      <c r="I83" s="67"/>
      <c r="J83" s="80"/>
      <c r="K83" s="80"/>
      <c r="L83" s="41"/>
      <c r="M83" s="41"/>
      <c r="N83" s="80"/>
      <c r="O83" s="80"/>
      <c r="P83" s="41"/>
      <c r="Q83" s="41"/>
      <c r="R83" s="80"/>
      <c r="S83" s="67"/>
      <c r="T83" s="80"/>
    </row>
    <row r="84" spans="2:20" x14ac:dyDescent="0.35">
      <c r="B84" s="39"/>
      <c r="C84" s="78"/>
      <c r="D84" s="79"/>
      <c r="E84" s="79"/>
      <c r="F84" s="79"/>
      <c r="G84" s="80"/>
      <c r="H84" s="67"/>
      <c r="I84" s="67"/>
      <c r="J84" s="80"/>
      <c r="K84" s="80"/>
      <c r="L84" s="41"/>
      <c r="M84" s="41"/>
      <c r="N84" s="80"/>
      <c r="O84" s="80"/>
      <c r="P84" s="41"/>
      <c r="Q84" s="41"/>
      <c r="R84" s="80"/>
      <c r="S84" s="67"/>
      <c r="T84" s="80"/>
    </row>
    <row r="85" spans="2:20" x14ac:dyDescent="0.35">
      <c r="B85" s="39"/>
      <c r="C85" s="78"/>
      <c r="D85" s="79"/>
      <c r="E85" s="79"/>
      <c r="F85" s="79"/>
      <c r="G85" s="80"/>
      <c r="H85" s="67"/>
      <c r="I85" s="67"/>
      <c r="J85" s="80"/>
      <c r="K85" s="80"/>
      <c r="L85" s="41"/>
      <c r="M85" s="41"/>
      <c r="N85" s="80"/>
      <c r="O85" s="80"/>
      <c r="P85" s="41"/>
      <c r="Q85" s="41"/>
      <c r="R85" s="80"/>
      <c r="S85" s="67"/>
      <c r="T85" s="80"/>
    </row>
    <row r="86" spans="2:20" x14ac:dyDescent="0.35">
      <c r="B86" s="39"/>
      <c r="C86" s="78"/>
      <c r="D86" s="79"/>
      <c r="E86" s="79"/>
      <c r="F86" s="79"/>
      <c r="G86" s="80"/>
      <c r="H86" s="67"/>
      <c r="I86" s="67"/>
      <c r="J86" s="80"/>
      <c r="K86" s="80"/>
      <c r="L86" s="41"/>
      <c r="M86" s="41"/>
      <c r="N86" s="80"/>
      <c r="O86" s="80"/>
      <c r="P86" s="41"/>
      <c r="Q86" s="41"/>
      <c r="R86" s="80"/>
      <c r="S86" s="67"/>
      <c r="T86" s="80"/>
    </row>
    <row r="87" spans="2:20" x14ac:dyDescent="0.35">
      <c r="B87" s="39"/>
      <c r="C87" s="78"/>
      <c r="D87" s="79"/>
      <c r="E87" s="79"/>
      <c r="F87" s="79"/>
      <c r="G87" s="80"/>
      <c r="H87" s="67"/>
      <c r="I87" s="67"/>
      <c r="J87" s="80"/>
      <c r="K87" s="80"/>
      <c r="L87" s="41"/>
      <c r="M87" s="41"/>
      <c r="N87" s="80"/>
      <c r="O87" s="80"/>
      <c r="P87" s="41"/>
      <c r="Q87" s="41"/>
      <c r="R87" s="80"/>
      <c r="S87" s="67"/>
      <c r="T87" s="80"/>
    </row>
    <row r="88" spans="2:20" x14ac:dyDescent="0.35">
      <c r="B88" s="39"/>
      <c r="C88" s="78"/>
      <c r="D88" s="79"/>
      <c r="E88" s="79"/>
      <c r="F88" s="79"/>
      <c r="G88" s="80"/>
      <c r="H88" s="67"/>
      <c r="I88" s="67"/>
      <c r="J88" s="80"/>
      <c r="K88" s="80"/>
      <c r="L88" s="41"/>
      <c r="M88" s="41"/>
      <c r="N88" s="80"/>
      <c r="O88" s="80"/>
      <c r="P88" s="41"/>
      <c r="Q88" s="41"/>
      <c r="R88" s="80"/>
      <c r="S88" s="67"/>
      <c r="T88" s="80"/>
    </row>
    <row r="89" spans="2:20" x14ac:dyDescent="0.35">
      <c r="B89" s="39"/>
      <c r="C89" s="78"/>
      <c r="D89" s="79"/>
      <c r="E89" s="79"/>
      <c r="F89" s="79"/>
      <c r="G89" s="80"/>
      <c r="H89" s="67"/>
      <c r="I89" s="67"/>
      <c r="J89" s="80"/>
      <c r="K89" s="80"/>
      <c r="L89" s="41"/>
      <c r="M89" s="41"/>
      <c r="N89" s="80"/>
      <c r="O89" s="80"/>
      <c r="P89" s="41"/>
      <c r="Q89" s="41"/>
      <c r="R89" s="80"/>
      <c r="S89" s="67"/>
      <c r="T89" s="80"/>
    </row>
    <row r="90" spans="2:20" x14ac:dyDescent="0.35">
      <c r="B90" s="39"/>
      <c r="C90" s="78"/>
      <c r="D90" s="79"/>
      <c r="E90" s="79"/>
      <c r="F90" s="79"/>
      <c r="G90" s="80"/>
      <c r="H90" s="67"/>
      <c r="I90" s="67"/>
      <c r="J90" s="80"/>
      <c r="K90" s="80"/>
      <c r="L90" s="41"/>
      <c r="M90" s="41"/>
      <c r="N90" s="80"/>
      <c r="O90" s="80"/>
      <c r="P90" s="41"/>
      <c r="Q90" s="41"/>
      <c r="R90" s="80"/>
      <c r="S90" s="67"/>
      <c r="T90" s="80"/>
    </row>
    <row r="91" spans="2:20" x14ac:dyDescent="0.35">
      <c r="B91" s="39"/>
      <c r="C91" s="78"/>
      <c r="D91" s="79"/>
      <c r="E91" s="79"/>
      <c r="F91" s="79"/>
      <c r="G91" s="80"/>
      <c r="H91" s="67"/>
      <c r="I91" s="67"/>
      <c r="J91" s="80"/>
      <c r="K91" s="80"/>
      <c r="L91" s="41"/>
      <c r="M91" s="41"/>
      <c r="N91" s="80"/>
      <c r="O91" s="80"/>
      <c r="P91" s="41"/>
      <c r="Q91" s="41"/>
      <c r="R91" s="80"/>
      <c r="S91" s="67"/>
      <c r="T91" s="80"/>
    </row>
    <row r="92" spans="2:20" x14ac:dyDescent="0.35">
      <c r="B92" s="39"/>
      <c r="C92" s="78"/>
      <c r="D92" s="79"/>
      <c r="E92" s="79"/>
      <c r="F92" s="79"/>
      <c r="G92" s="80"/>
      <c r="H92" s="67"/>
      <c r="I92" s="67"/>
      <c r="J92" s="80"/>
      <c r="K92" s="80"/>
      <c r="L92" s="41"/>
      <c r="M92" s="41"/>
      <c r="N92" s="80"/>
      <c r="O92" s="80"/>
      <c r="P92" s="41"/>
      <c r="Q92" s="41"/>
      <c r="R92" s="80"/>
      <c r="S92" s="67"/>
      <c r="T92" s="80"/>
    </row>
    <row r="93" spans="2:20" x14ac:dyDescent="0.35">
      <c r="B93" s="39"/>
      <c r="C93" s="78"/>
      <c r="D93" s="79"/>
      <c r="E93" s="79"/>
      <c r="F93" s="79"/>
      <c r="G93" s="80"/>
      <c r="H93" s="67"/>
      <c r="I93" s="67"/>
      <c r="J93" s="80"/>
      <c r="K93" s="80"/>
      <c r="L93" s="41"/>
      <c r="M93" s="41"/>
      <c r="N93" s="80"/>
      <c r="O93" s="80"/>
      <c r="P93" s="41"/>
      <c r="Q93" s="41"/>
      <c r="R93" s="80"/>
      <c r="S93" s="67"/>
      <c r="T93" s="80"/>
    </row>
    <row r="94" spans="2:20" x14ac:dyDescent="0.35">
      <c r="B94" s="39"/>
      <c r="C94" s="78"/>
      <c r="D94" s="79"/>
      <c r="E94" s="79"/>
      <c r="F94" s="79"/>
      <c r="G94" s="80"/>
      <c r="H94" s="67"/>
      <c r="I94" s="67"/>
      <c r="J94" s="80"/>
      <c r="K94" s="80"/>
      <c r="L94" s="41"/>
      <c r="M94" s="41"/>
      <c r="N94" s="80"/>
      <c r="O94" s="80"/>
      <c r="P94" s="41"/>
      <c r="Q94" s="41"/>
      <c r="R94" s="80"/>
      <c r="S94" s="67"/>
      <c r="T94" s="80"/>
    </row>
    <row r="95" spans="2:20" x14ac:dyDescent="0.35">
      <c r="B95" s="39"/>
      <c r="C95" s="78"/>
      <c r="D95" s="79"/>
      <c r="E95" s="79"/>
      <c r="F95" s="79"/>
      <c r="G95" s="80"/>
      <c r="H95" s="67"/>
      <c r="I95" s="67"/>
      <c r="J95" s="80"/>
      <c r="K95" s="80"/>
      <c r="L95" s="41"/>
      <c r="M95" s="41"/>
      <c r="N95" s="80"/>
      <c r="O95" s="80"/>
      <c r="P95" s="41"/>
      <c r="Q95" s="41"/>
      <c r="R95" s="80"/>
      <c r="S95" s="67"/>
      <c r="T95" s="80"/>
    </row>
    <row r="96" spans="2:20" x14ac:dyDescent="0.35">
      <c r="B96" s="39"/>
      <c r="C96" s="78"/>
      <c r="D96" s="79"/>
      <c r="E96" s="79"/>
      <c r="F96" s="79"/>
      <c r="G96" s="80"/>
      <c r="H96" s="67"/>
      <c r="I96" s="67"/>
      <c r="J96" s="80"/>
      <c r="K96" s="80"/>
      <c r="L96" s="41"/>
      <c r="M96" s="41"/>
      <c r="N96" s="80"/>
      <c r="O96" s="80"/>
      <c r="P96" s="41"/>
      <c r="Q96" s="41"/>
      <c r="R96" s="80"/>
      <c r="S96" s="67"/>
      <c r="T96" s="80"/>
    </row>
    <row r="97" spans="2:20" x14ac:dyDescent="0.35">
      <c r="B97" s="39"/>
      <c r="C97" s="78"/>
      <c r="D97" s="79"/>
      <c r="E97" s="79"/>
      <c r="F97" s="79"/>
      <c r="G97" s="80"/>
      <c r="H97" s="67"/>
      <c r="I97" s="67"/>
      <c r="J97" s="80"/>
      <c r="K97" s="80"/>
      <c r="L97" s="41"/>
      <c r="M97" s="41"/>
      <c r="N97" s="80"/>
      <c r="O97" s="80"/>
      <c r="P97" s="41"/>
      <c r="Q97" s="41"/>
      <c r="R97" s="80"/>
      <c r="S97" s="67"/>
      <c r="T97" s="80"/>
    </row>
    <row r="98" spans="2:20" x14ac:dyDescent="0.35">
      <c r="B98" s="39"/>
      <c r="C98" s="78"/>
      <c r="D98" s="79"/>
      <c r="E98" s="79"/>
      <c r="F98" s="79"/>
      <c r="G98" s="80"/>
      <c r="H98" s="67"/>
      <c r="I98" s="67"/>
      <c r="J98" s="80"/>
      <c r="K98" s="80"/>
      <c r="L98" s="41"/>
      <c r="M98" s="41"/>
      <c r="N98" s="80"/>
      <c r="O98" s="80"/>
      <c r="P98" s="41"/>
      <c r="Q98" s="41"/>
      <c r="R98" s="80"/>
      <c r="S98" s="67"/>
      <c r="T98" s="80"/>
    </row>
    <row r="99" spans="2:20" x14ac:dyDescent="0.35">
      <c r="B99" s="39"/>
      <c r="C99" s="78"/>
      <c r="D99" s="79"/>
      <c r="E99" s="79"/>
      <c r="F99" s="79"/>
      <c r="G99" s="80"/>
      <c r="H99" s="67"/>
      <c r="I99" s="67"/>
      <c r="J99" s="80"/>
      <c r="K99" s="80"/>
      <c r="L99" s="41"/>
      <c r="M99" s="41"/>
      <c r="N99" s="80"/>
      <c r="O99" s="80"/>
      <c r="P99" s="41"/>
      <c r="Q99" s="41"/>
      <c r="R99" s="80"/>
      <c r="S99" s="67"/>
      <c r="T99" s="80"/>
    </row>
    <row r="100" spans="2:20" x14ac:dyDescent="0.35">
      <c r="B100" s="39"/>
      <c r="C100" s="78"/>
      <c r="D100" s="79"/>
      <c r="E100" s="79"/>
      <c r="F100" s="79"/>
      <c r="G100" s="80"/>
      <c r="H100" s="67"/>
      <c r="I100" s="67"/>
      <c r="J100" s="80"/>
      <c r="K100" s="80"/>
      <c r="L100" s="41"/>
      <c r="M100" s="41"/>
      <c r="N100" s="80"/>
      <c r="O100" s="80"/>
      <c r="P100" s="41"/>
      <c r="Q100" s="41"/>
      <c r="R100" s="80"/>
      <c r="S100" s="67"/>
      <c r="T100" s="80"/>
    </row>
    <row r="101" spans="2:20" x14ac:dyDescent="0.35">
      <c r="B101" s="39"/>
      <c r="C101" s="78"/>
      <c r="D101" s="79"/>
      <c r="E101" s="79"/>
      <c r="F101" s="79"/>
      <c r="G101" s="80"/>
      <c r="H101" s="67"/>
      <c r="I101" s="67"/>
      <c r="J101" s="80"/>
      <c r="K101" s="80"/>
      <c r="L101" s="41"/>
      <c r="M101" s="41"/>
      <c r="N101" s="80"/>
      <c r="O101" s="80"/>
      <c r="P101" s="41"/>
      <c r="Q101" s="41"/>
      <c r="R101" s="80"/>
      <c r="S101" s="67"/>
      <c r="T101" s="80"/>
    </row>
    <row r="102" spans="2:20" x14ac:dyDescent="0.35">
      <c r="B102" s="39"/>
      <c r="C102" s="78"/>
      <c r="D102" s="79"/>
      <c r="E102" s="79"/>
      <c r="F102" s="79"/>
      <c r="G102" s="80"/>
      <c r="H102" s="67"/>
      <c r="I102" s="67"/>
      <c r="J102" s="80"/>
      <c r="K102" s="80"/>
      <c r="L102" s="41"/>
      <c r="M102" s="41"/>
      <c r="N102" s="80"/>
      <c r="O102" s="80"/>
      <c r="P102" s="41"/>
      <c r="Q102" s="41"/>
      <c r="R102" s="80"/>
      <c r="S102" s="67"/>
      <c r="T102" s="80"/>
    </row>
    <row r="103" spans="2:20" x14ac:dyDescent="0.35">
      <c r="B103" s="39"/>
      <c r="C103" s="78"/>
      <c r="D103" s="79"/>
      <c r="E103" s="79"/>
      <c r="F103" s="79"/>
      <c r="G103" s="80"/>
      <c r="H103" s="67"/>
      <c r="I103" s="67"/>
      <c r="J103" s="80"/>
      <c r="K103" s="80"/>
      <c r="L103" s="41"/>
      <c r="M103" s="41"/>
      <c r="N103" s="80"/>
      <c r="O103" s="80"/>
      <c r="P103" s="41"/>
      <c r="Q103" s="41"/>
      <c r="R103" s="80"/>
      <c r="S103" s="67"/>
      <c r="T103" s="80"/>
    </row>
    <row r="104" spans="2:20" x14ac:dyDescent="0.35">
      <c r="B104" s="39"/>
      <c r="C104" s="78"/>
      <c r="D104" s="79"/>
      <c r="E104" s="79"/>
      <c r="F104" s="79"/>
      <c r="G104" s="80"/>
      <c r="H104" s="67"/>
      <c r="I104" s="67"/>
      <c r="J104" s="80"/>
      <c r="K104" s="80"/>
      <c r="L104" s="41"/>
      <c r="M104" s="41"/>
      <c r="N104" s="80"/>
      <c r="O104" s="80"/>
      <c r="P104" s="41"/>
      <c r="Q104" s="41"/>
      <c r="R104" s="80"/>
      <c r="S104" s="67"/>
      <c r="T104" s="80"/>
    </row>
    <row r="105" spans="2:20" x14ac:dyDescent="0.35">
      <c r="B105" s="39"/>
      <c r="C105" s="78"/>
      <c r="D105" s="79"/>
      <c r="E105" s="79"/>
      <c r="F105" s="79"/>
      <c r="G105" s="80"/>
      <c r="H105" s="67"/>
      <c r="I105" s="67"/>
      <c r="J105" s="80"/>
      <c r="K105" s="80"/>
      <c r="L105" s="41"/>
      <c r="M105" s="41"/>
      <c r="N105" s="80"/>
      <c r="O105" s="80"/>
      <c r="P105" s="41"/>
      <c r="Q105" s="41"/>
      <c r="R105" s="80"/>
      <c r="S105" s="67"/>
      <c r="T105" s="80"/>
    </row>
    <row r="106" spans="2:20" x14ac:dyDescent="0.35">
      <c r="B106" s="39"/>
      <c r="C106" s="78"/>
      <c r="D106" s="79"/>
      <c r="E106" s="79"/>
      <c r="F106" s="79"/>
      <c r="G106" s="80"/>
      <c r="H106" s="67"/>
      <c r="I106" s="67"/>
      <c r="J106" s="80"/>
      <c r="K106" s="80"/>
      <c r="L106" s="41"/>
      <c r="M106" s="41"/>
      <c r="N106" s="80"/>
      <c r="O106" s="80"/>
      <c r="P106" s="41"/>
      <c r="Q106" s="41"/>
      <c r="R106" s="80"/>
      <c r="S106" s="67"/>
      <c r="T106" s="80"/>
    </row>
    <row r="107" spans="2:20" x14ac:dyDescent="0.35">
      <c r="B107" s="39"/>
      <c r="C107" s="78"/>
      <c r="D107" s="79"/>
      <c r="E107" s="79"/>
      <c r="F107" s="79"/>
      <c r="G107" s="80"/>
      <c r="H107" s="67"/>
      <c r="I107" s="67"/>
      <c r="J107" s="80"/>
      <c r="K107" s="80"/>
      <c r="L107" s="41"/>
      <c r="M107" s="41"/>
      <c r="N107" s="80"/>
      <c r="O107" s="80"/>
      <c r="P107" s="41"/>
      <c r="Q107" s="41"/>
      <c r="R107" s="80"/>
      <c r="S107" s="67"/>
      <c r="T107" s="80"/>
    </row>
    <row r="108" spans="2:20" x14ac:dyDescent="0.35">
      <c r="B108" s="39"/>
      <c r="C108" s="78"/>
      <c r="D108" s="79"/>
      <c r="E108" s="79"/>
      <c r="F108" s="79"/>
      <c r="G108" s="80"/>
      <c r="H108" s="67"/>
      <c r="I108" s="67"/>
      <c r="J108" s="80"/>
      <c r="K108" s="80"/>
      <c r="L108" s="41"/>
      <c r="M108" s="41"/>
      <c r="N108" s="80"/>
      <c r="O108" s="80"/>
      <c r="P108" s="41"/>
      <c r="Q108" s="41"/>
      <c r="R108" s="80"/>
      <c r="S108" s="67"/>
      <c r="T108" s="80"/>
    </row>
    <row r="109" spans="2:20" x14ac:dyDescent="0.35">
      <c r="B109" s="39"/>
      <c r="C109" s="78"/>
      <c r="D109" s="79"/>
      <c r="E109" s="79"/>
      <c r="F109" s="79"/>
      <c r="G109" s="80"/>
      <c r="H109" s="67"/>
      <c r="I109" s="67"/>
      <c r="J109" s="80"/>
      <c r="K109" s="80"/>
      <c r="L109" s="41"/>
      <c r="M109" s="41"/>
      <c r="N109" s="80"/>
      <c r="O109" s="80"/>
      <c r="P109" s="41"/>
      <c r="Q109" s="41"/>
      <c r="R109" s="80"/>
      <c r="S109" s="67"/>
      <c r="T109" s="80"/>
    </row>
    <row r="110" spans="2:20" x14ac:dyDescent="0.35">
      <c r="B110" s="39"/>
      <c r="C110" s="78"/>
      <c r="D110" s="79"/>
      <c r="E110" s="79"/>
      <c r="F110" s="79"/>
      <c r="G110" s="80"/>
      <c r="H110" s="67"/>
      <c r="I110" s="67"/>
      <c r="J110" s="80"/>
      <c r="K110" s="80"/>
      <c r="L110" s="41"/>
      <c r="M110" s="41"/>
      <c r="N110" s="80"/>
      <c r="O110" s="80"/>
      <c r="P110" s="41"/>
      <c r="Q110" s="41"/>
      <c r="R110" s="80"/>
      <c r="S110" s="67"/>
      <c r="T110" s="80"/>
    </row>
    <row r="111" spans="2:20" x14ac:dyDescent="0.35">
      <c r="B111" s="39"/>
      <c r="C111" s="78"/>
      <c r="D111" s="79"/>
      <c r="E111" s="79"/>
      <c r="F111" s="79"/>
      <c r="G111" s="80"/>
      <c r="H111" s="67"/>
      <c r="I111" s="67"/>
      <c r="J111" s="80"/>
      <c r="K111" s="80"/>
      <c r="L111" s="41"/>
      <c r="M111" s="41"/>
      <c r="N111" s="80"/>
      <c r="O111" s="80"/>
      <c r="P111" s="41"/>
      <c r="Q111" s="41"/>
      <c r="R111" s="80"/>
      <c r="S111" s="67"/>
      <c r="T111" s="80"/>
    </row>
    <row r="112" spans="2:20" x14ac:dyDescent="0.35">
      <c r="B112" s="39"/>
      <c r="C112" s="78"/>
      <c r="D112" s="79"/>
      <c r="E112" s="79"/>
      <c r="F112" s="79"/>
      <c r="G112" s="80"/>
      <c r="H112" s="67"/>
      <c r="I112" s="67"/>
      <c r="J112" s="80"/>
      <c r="K112" s="80"/>
      <c r="L112" s="41"/>
      <c r="M112" s="41"/>
      <c r="N112" s="80"/>
      <c r="O112" s="80"/>
      <c r="P112" s="41"/>
      <c r="Q112" s="41"/>
      <c r="R112" s="80"/>
      <c r="S112" s="67"/>
      <c r="T112" s="80"/>
    </row>
    <row r="113" spans="2:20" x14ac:dyDescent="0.35">
      <c r="B113" s="39"/>
      <c r="C113" s="78"/>
      <c r="D113" s="79"/>
      <c r="E113" s="79"/>
      <c r="F113" s="79"/>
      <c r="G113" s="80"/>
      <c r="H113" s="67"/>
      <c r="I113" s="67"/>
      <c r="J113" s="80"/>
      <c r="K113" s="80"/>
      <c r="L113" s="41"/>
      <c r="M113" s="41"/>
      <c r="N113" s="80"/>
      <c r="O113" s="80"/>
      <c r="P113" s="41"/>
      <c r="Q113" s="41"/>
      <c r="R113" s="80"/>
      <c r="S113" s="67"/>
      <c r="T113" s="80"/>
    </row>
    <row r="114" spans="2:20" x14ac:dyDescent="0.35">
      <c r="B114" s="39"/>
      <c r="C114" s="78"/>
      <c r="D114" s="79"/>
      <c r="E114" s="79"/>
      <c r="F114" s="79"/>
      <c r="G114" s="80"/>
      <c r="H114" s="67"/>
      <c r="I114" s="67"/>
      <c r="J114" s="80"/>
      <c r="K114" s="80"/>
      <c r="L114" s="41"/>
      <c r="M114" s="41"/>
      <c r="N114" s="80"/>
      <c r="O114" s="80"/>
      <c r="P114" s="41"/>
      <c r="Q114" s="41"/>
      <c r="R114" s="80"/>
      <c r="S114" s="67"/>
      <c r="T114" s="80"/>
    </row>
    <row r="115" spans="2:20" x14ac:dyDescent="0.35">
      <c r="B115" s="39"/>
      <c r="C115" s="78"/>
      <c r="D115" s="79"/>
      <c r="E115" s="79"/>
      <c r="F115" s="79"/>
      <c r="G115" s="80"/>
      <c r="H115" s="67"/>
      <c r="I115" s="67"/>
      <c r="J115" s="80"/>
      <c r="K115" s="80"/>
      <c r="L115" s="41"/>
      <c r="M115" s="41"/>
      <c r="N115" s="80"/>
      <c r="O115" s="80"/>
      <c r="P115" s="41"/>
      <c r="Q115" s="41"/>
      <c r="R115" s="80"/>
      <c r="S115" s="67"/>
      <c r="T115" s="80"/>
    </row>
    <row r="116" spans="2:20" x14ac:dyDescent="0.35">
      <c r="B116" s="39"/>
      <c r="C116" s="78"/>
      <c r="D116" s="79"/>
      <c r="E116" s="79"/>
      <c r="F116" s="79"/>
      <c r="G116" s="80"/>
      <c r="H116" s="67"/>
      <c r="I116" s="67"/>
      <c r="J116" s="80"/>
      <c r="K116" s="80"/>
      <c r="L116" s="41"/>
      <c r="M116" s="41"/>
      <c r="N116" s="80"/>
      <c r="O116" s="80"/>
      <c r="P116" s="41"/>
      <c r="Q116" s="41"/>
      <c r="R116" s="80"/>
      <c r="S116" s="67"/>
      <c r="T116" s="80"/>
    </row>
    <row r="117" spans="2:20" x14ac:dyDescent="0.35">
      <c r="B117" s="39"/>
      <c r="C117" s="78"/>
      <c r="D117" s="79"/>
      <c r="E117" s="79"/>
      <c r="F117" s="79"/>
      <c r="G117" s="80"/>
      <c r="H117" s="67"/>
      <c r="I117" s="67"/>
      <c r="J117" s="80"/>
      <c r="K117" s="80"/>
      <c r="L117" s="41"/>
      <c r="M117" s="41"/>
      <c r="N117" s="80"/>
      <c r="O117" s="80"/>
      <c r="P117" s="41"/>
      <c r="Q117" s="41"/>
      <c r="R117" s="80"/>
      <c r="S117" s="67"/>
      <c r="T117" s="80"/>
    </row>
    <row r="118" spans="2:20" x14ac:dyDescent="0.35">
      <c r="B118" s="39"/>
      <c r="C118" s="78"/>
      <c r="D118" s="79"/>
      <c r="E118" s="79"/>
      <c r="F118" s="79"/>
      <c r="G118" s="80"/>
      <c r="H118" s="67"/>
      <c r="I118" s="67"/>
      <c r="J118" s="80"/>
      <c r="K118" s="80"/>
      <c r="L118" s="41"/>
      <c r="M118" s="41"/>
      <c r="N118" s="80"/>
      <c r="O118" s="80"/>
      <c r="P118" s="41"/>
      <c r="Q118" s="41"/>
      <c r="R118" s="80"/>
      <c r="S118" s="67"/>
      <c r="T118" s="80"/>
    </row>
    <row r="119" spans="2:20" x14ac:dyDescent="0.35">
      <c r="B119" s="39"/>
      <c r="C119" s="78"/>
      <c r="D119" s="79"/>
      <c r="E119" s="79"/>
      <c r="F119" s="79"/>
      <c r="G119" s="80"/>
      <c r="H119" s="67"/>
      <c r="I119" s="67"/>
      <c r="J119" s="80"/>
      <c r="K119" s="80"/>
      <c r="L119" s="41"/>
      <c r="M119" s="41"/>
      <c r="N119" s="80"/>
      <c r="O119" s="80"/>
      <c r="P119" s="41"/>
      <c r="Q119" s="41"/>
      <c r="R119" s="80"/>
      <c r="S119" s="67"/>
      <c r="T119" s="80"/>
    </row>
    <row r="120" spans="2:20" x14ac:dyDescent="0.35">
      <c r="B120" s="39"/>
      <c r="C120" s="78"/>
      <c r="D120" s="79"/>
      <c r="E120" s="79"/>
      <c r="F120" s="79"/>
      <c r="G120" s="80"/>
      <c r="H120" s="67"/>
      <c r="I120" s="67"/>
      <c r="J120" s="80"/>
      <c r="K120" s="80"/>
      <c r="L120" s="41"/>
      <c r="M120" s="41"/>
      <c r="N120" s="80"/>
      <c r="O120" s="80"/>
      <c r="P120" s="41"/>
      <c r="Q120" s="41"/>
      <c r="R120" s="80"/>
      <c r="S120" s="67"/>
      <c r="T120" s="80"/>
    </row>
    <row r="121" spans="2:20" x14ac:dyDescent="0.35">
      <c r="B121" s="39"/>
      <c r="C121" s="78"/>
      <c r="D121" s="79"/>
      <c r="E121" s="79"/>
      <c r="F121" s="79"/>
      <c r="G121" s="80"/>
      <c r="H121" s="67"/>
      <c r="I121" s="67"/>
      <c r="J121" s="80"/>
      <c r="K121" s="80"/>
      <c r="L121" s="41"/>
      <c r="M121" s="41"/>
      <c r="N121" s="80"/>
      <c r="O121" s="80"/>
      <c r="P121" s="41"/>
      <c r="Q121" s="41"/>
      <c r="R121" s="80"/>
      <c r="S121" s="67"/>
      <c r="T121" s="80"/>
    </row>
    <row r="122" spans="2:20" x14ac:dyDescent="0.35">
      <c r="B122" s="39"/>
      <c r="C122" s="78"/>
      <c r="D122" s="79"/>
      <c r="E122" s="79"/>
      <c r="F122" s="79"/>
      <c r="G122" s="80"/>
      <c r="H122" s="67"/>
      <c r="I122" s="67"/>
      <c r="J122" s="80"/>
      <c r="K122" s="80"/>
      <c r="L122" s="41"/>
      <c r="M122" s="41"/>
      <c r="N122" s="80"/>
      <c r="O122" s="80"/>
      <c r="P122" s="41"/>
      <c r="Q122" s="41"/>
      <c r="R122" s="80"/>
      <c r="S122" s="67"/>
      <c r="T122" s="80"/>
    </row>
    <row r="123" spans="2:20" x14ac:dyDescent="0.35">
      <c r="B123" s="39"/>
      <c r="C123" s="78"/>
      <c r="D123" s="79"/>
      <c r="E123" s="79"/>
      <c r="F123" s="79"/>
      <c r="G123" s="80"/>
      <c r="H123" s="67"/>
      <c r="I123" s="67"/>
      <c r="J123" s="80"/>
      <c r="K123" s="80"/>
      <c r="L123" s="41"/>
      <c r="M123" s="41"/>
      <c r="N123" s="80"/>
      <c r="O123" s="80"/>
      <c r="P123" s="41"/>
      <c r="Q123" s="41"/>
      <c r="R123" s="80"/>
      <c r="S123" s="67"/>
      <c r="T123" s="80"/>
    </row>
    <row r="124" spans="2:20" x14ac:dyDescent="0.35">
      <c r="B124" s="39"/>
      <c r="C124" s="78"/>
      <c r="D124" s="79"/>
      <c r="E124" s="79"/>
      <c r="F124" s="79"/>
      <c r="G124" s="80"/>
      <c r="H124" s="67"/>
      <c r="I124" s="67"/>
      <c r="J124" s="80"/>
      <c r="K124" s="80"/>
      <c r="L124" s="41"/>
      <c r="M124" s="41"/>
      <c r="N124" s="80"/>
      <c r="O124" s="80"/>
      <c r="P124" s="41"/>
      <c r="Q124" s="41"/>
      <c r="R124" s="80"/>
      <c r="S124" s="67"/>
      <c r="T124" s="80"/>
    </row>
    <row r="125" spans="2:20" x14ac:dyDescent="0.35">
      <c r="B125" s="39"/>
      <c r="C125" s="78"/>
      <c r="D125" s="79"/>
      <c r="E125" s="79"/>
      <c r="F125" s="79"/>
      <c r="G125" s="80"/>
      <c r="H125" s="67"/>
      <c r="I125" s="67"/>
      <c r="J125" s="80"/>
      <c r="K125" s="80"/>
      <c r="L125" s="41"/>
      <c r="M125" s="41"/>
      <c r="N125" s="80"/>
      <c r="O125" s="80"/>
      <c r="P125" s="41"/>
      <c r="Q125" s="41"/>
      <c r="R125" s="80"/>
      <c r="S125" s="67"/>
      <c r="T125" s="80"/>
    </row>
    <row r="126" spans="2:20" x14ac:dyDescent="0.35">
      <c r="B126" s="39"/>
      <c r="C126" s="78"/>
      <c r="D126" s="79"/>
      <c r="E126" s="79"/>
      <c r="F126" s="79"/>
      <c r="G126" s="80"/>
      <c r="H126" s="67"/>
      <c r="I126" s="67"/>
      <c r="J126" s="80"/>
      <c r="K126" s="80"/>
      <c r="L126" s="41"/>
      <c r="M126" s="41"/>
      <c r="N126" s="80"/>
      <c r="O126" s="80"/>
      <c r="P126" s="41"/>
      <c r="Q126" s="41"/>
      <c r="R126" s="80"/>
      <c r="S126" s="67"/>
      <c r="T126" s="80"/>
    </row>
    <row r="127" spans="2:20" x14ac:dyDescent="0.35">
      <c r="B127" s="39"/>
      <c r="C127" s="78"/>
      <c r="D127" s="79"/>
      <c r="E127" s="79"/>
      <c r="F127" s="79"/>
      <c r="G127" s="80"/>
      <c r="H127" s="67"/>
      <c r="I127" s="67"/>
      <c r="J127" s="80"/>
      <c r="K127" s="80"/>
      <c r="L127" s="41"/>
      <c r="M127" s="41"/>
      <c r="N127" s="80"/>
      <c r="O127" s="80"/>
      <c r="P127" s="41"/>
      <c r="Q127" s="41"/>
      <c r="R127" s="80"/>
      <c r="S127" s="67"/>
      <c r="T127" s="80"/>
    </row>
    <row r="128" spans="2:20" x14ac:dyDescent="0.35">
      <c r="B128" s="39"/>
      <c r="C128" s="78"/>
      <c r="D128" s="79"/>
      <c r="E128" s="79"/>
      <c r="F128" s="79"/>
      <c r="G128" s="80"/>
      <c r="H128" s="67"/>
      <c r="I128" s="67"/>
      <c r="J128" s="80"/>
      <c r="K128" s="80"/>
      <c r="L128" s="41"/>
      <c r="M128" s="41"/>
      <c r="N128" s="80"/>
      <c r="O128" s="80"/>
      <c r="P128" s="41"/>
      <c r="Q128" s="41"/>
      <c r="R128" s="80"/>
      <c r="S128" s="67"/>
      <c r="T128" s="80"/>
    </row>
    <row r="129" spans="2:20" x14ac:dyDescent="0.35">
      <c r="B129" s="39"/>
      <c r="C129" s="78"/>
      <c r="D129" s="79"/>
      <c r="E129" s="79"/>
      <c r="F129" s="79"/>
      <c r="G129" s="80"/>
      <c r="H129" s="67"/>
      <c r="I129" s="67"/>
      <c r="J129" s="80"/>
      <c r="K129" s="80"/>
      <c r="L129" s="41"/>
      <c r="M129" s="41"/>
      <c r="N129" s="80"/>
      <c r="O129" s="80"/>
      <c r="P129" s="41"/>
      <c r="Q129" s="41"/>
      <c r="R129" s="80"/>
      <c r="S129" s="67"/>
      <c r="T129" s="80"/>
    </row>
    <row r="130" spans="2:20" x14ac:dyDescent="0.35">
      <c r="B130" s="39"/>
      <c r="C130" s="78"/>
      <c r="D130" s="79"/>
      <c r="E130" s="79"/>
      <c r="F130" s="79"/>
      <c r="G130" s="80"/>
      <c r="H130" s="67"/>
      <c r="I130" s="67"/>
      <c r="J130" s="80"/>
      <c r="K130" s="80"/>
      <c r="L130" s="41"/>
      <c r="M130" s="41"/>
      <c r="N130" s="80"/>
      <c r="O130" s="80"/>
      <c r="P130" s="41"/>
      <c r="Q130" s="41"/>
      <c r="R130" s="80"/>
      <c r="S130" s="67"/>
      <c r="T130" s="80"/>
    </row>
    <row r="131" spans="2:20" x14ac:dyDescent="0.35">
      <c r="B131" s="39"/>
      <c r="C131" s="78"/>
      <c r="D131" s="79"/>
      <c r="E131" s="79"/>
      <c r="F131" s="79"/>
      <c r="G131" s="80"/>
      <c r="H131" s="67"/>
      <c r="I131" s="67"/>
      <c r="J131" s="80"/>
      <c r="K131" s="80"/>
      <c r="L131" s="41"/>
      <c r="M131" s="41"/>
      <c r="N131" s="80"/>
      <c r="O131" s="80"/>
      <c r="P131" s="41"/>
      <c r="Q131" s="41"/>
      <c r="R131" s="80"/>
      <c r="S131" s="67"/>
      <c r="T131" s="80"/>
    </row>
    <row r="132" spans="2:20" x14ac:dyDescent="0.35">
      <c r="B132" s="39"/>
      <c r="C132" s="78"/>
      <c r="D132" s="79"/>
      <c r="E132" s="79"/>
      <c r="F132" s="79"/>
      <c r="G132" s="80"/>
      <c r="H132" s="67"/>
      <c r="I132" s="67"/>
      <c r="J132" s="80"/>
      <c r="K132" s="80"/>
      <c r="L132" s="41"/>
      <c r="M132" s="41"/>
      <c r="N132" s="80"/>
      <c r="O132" s="80"/>
      <c r="P132" s="41"/>
      <c r="Q132" s="41"/>
      <c r="R132" s="80"/>
      <c r="S132" s="67"/>
      <c r="T132" s="80"/>
    </row>
    <row r="133" spans="2:20" x14ac:dyDescent="0.35">
      <c r="B133" s="39"/>
      <c r="C133" s="78"/>
      <c r="D133" s="79"/>
      <c r="E133" s="79"/>
      <c r="F133" s="79"/>
      <c r="G133" s="80"/>
      <c r="H133" s="67"/>
      <c r="I133" s="67"/>
      <c r="J133" s="80"/>
      <c r="K133" s="80"/>
      <c r="L133" s="41"/>
      <c r="M133" s="41"/>
      <c r="N133" s="80"/>
      <c r="O133" s="80"/>
      <c r="P133" s="41"/>
      <c r="Q133" s="41"/>
      <c r="R133" s="80"/>
      <c r="S133" s="67"/>
      <c r="T133" s="80"/>
    </row>
    <row r="134" spans="2:20" x14ac:dyDescent="0.35">
      <c r="B134" s="39"/>
      <c r="C134" s="78"/>
      <c r="D134" s="79"/>
      <c r="E134" s="79"/>
      <c r="F134" s="79"/>
      <c r="G134" s="80"/>
      <c r="H134" s="67"/>
      <c r="I134" s="67"/>
      <c r="J134" s="80"/>
      <c r="K134" s="80"/>
      <c r="L134" s="41"/>
      <c r="M134" s="41"/>
      <c r="N134" s="80"/>
      <c r="O134" s="80"/>
      <c r="P134" s="41"/>
      <c r="Q134" s="41"/>
      <c r="R134" s="80"/>
      <c r="S134" s="67"/>
      <c r="T134" s="80"/>
    </row>
    <row r="135" spans="2:20" x14ac:dyDescent="0.35">
      <c r="B135" s="39"/>
      <c r="C135" s="78"/>
      <c r="D135" s="79"/>
      <c r="E135" s="79"/>
      <c r="F135" s="79"/>
      <c r="G135" s="80"/>
      <c r="H135" s="67"/>
      <c r="I135" s="67"/>
      <c r="J135" s="80"/>
      <c r="K135" s="80"/>
      <c r="L135" s="41"/>
      <c r="M135" s="41"/>
      <c r="N135" s="80"/>
      <c r="O135" s="80"/>
      <c r="P135" s="41"/>
      <c r="Q135" s="41"/>
      <c r="R135" s="80"/>
      <c r="S135" s="67"/>
      <c r="T135" s="80"/>
    </row>
    <row r="136" spans="2:20" x14ac:dyDescent="0.35">
      <c r="B136" s="39"/>
      <c r="C136" s="78"/>
      <c r="D136" s="79"/>
      <c r="E136" s="79"/>
      <c r="F136" s="79"/>
      <c r="G136" s="80"/>
      <c r="H136" s="67"/>
      <c r="I136" s="67"/>
      <c r="J136" s="80"/>
      <c r="K136" s="80"/>
      <c r="L136" s="41"/>
      <c r="M136" s="41"/>
      <c r="N136" s="80"/>
      <c r="O136" s="80"/>
      <c r="P136" s="41"/>
      <c r="Q136" s="41"/>
      <c r="R136" s="80"/>
      <c r="S136" s="67"/>
      <c r="T136" s="80"/>
    </row>
    <row r="137" spans="2:20" x14ac:dyDescent="0.35">
      <c r="B137" s="39"/>
      <c r="C137" s="78"/>
      <c r="D137" s="79"/>
      <c r="E137" s="79"/>
      <c r="F137" s="79"/>
      <c r="G137" s="80"/>
      <c r="H137" s="67"/>
      <c r="I137" s="67"/>
      <c r="J137" s="80"/>
      <c r="K137" s="80"/>
      <c r="L137" s="41"/>
      <c r="M137" s="41"/>
      <c r="N137" s="80"/>
      <c r="O137" s="80"/>
      <c r="P137" s="41"/>
      <c r="Q137" s="41"/>
      <c r="R137" s="80"/>
      <c r="S137" s="67"/>
      <c r="T137" s="80"/>
    </row>
    <row r="138" spans="2:20" x14ac:dyDescent="0.35">
      <c r="B138" s="39"/>
      <c r="C138" s="78"/>
      <c r="D138" s="79"/>
      <c r="E138" s="79"/>
      <c r="F138" s="79"/>
      <c r="G138" s="80"/>
      <c r="H138" s="67"/>
      <c r="I138" s="67"/>
      <c r="J138" s="80"/>
      <c r="K138" s="80"/>
      <c r="L138" s="41"/>
      <c r="M138" s="41"/>
      <c r="N138" s="80"/>
      <c r="O138" s="80"/>
      <c r="P138" s="41"/>
      <c r="Q138" s="41"/>
      <c r="R138" s="80"/>
      <c r="S138" s="67"/>
      <c r="T138" s="80"/>
    </row>
    <row r="139" spans="2:20" x14ac:dyDescent="0.35">
      <c r="B139" s="39"/>
      <c r="C139" s="78"/>
      <c r="D139" s="79"/>
      <c r="E139" s="79"/>
      <c r="F139" s="79"/>
      <c r="G139" s="80"/>
      <c r="H139" s="67"/>
      <c r="I139" s="67"/>
      <c r="J139" s="80"/>
      <c r="K139" s="80"/>
      <c r="L139" s="41"/>
      <c r="M139" s="41"/>
      <c r="N139" s="80"/>
      <c r="O139" s="80"/>
      <c r="P139" s="41"/>
      <c r="Q139" s="41"/>
      <c r="R139" s="80"/>
      <c r="S139" s="67"/>
      <c r="T139" s="80"/>
    </row>
    <row r="140" spans="2:20" x14ac:dyDescent="0.35">
      <c r="B140" s="39"/>
      <c r="C140" s="78"/>
      <c r="D140" s="79"/>
      <c r="E140" s="79"/>
      <c r="F140" s="79"/>
      <c r="G140" s="80"/>
      <c r="H140" s="67"/>
      <c r="I140" s="67"/>
      <c r="J140" s="80"/>
      <c r="K140" s="80"/>
      <c r="L140" s="41"/>
      <c r="M140" s="41"/>
      <c r="N140" s="80"/>
      <c r="O140" s="80"/>
      <c r="P140" s="41"/>
      <c r="Q140" s="41"/>
      <c r="R140" s="80"/>
      <c r="S140" s="67"/>
      <c r="T140" s="80"/>
    </row>
    <row r="141" spans="2:20" x14ac:dyDescent="0.35">
      <c r="B141" s="39"/>
      <c r="C141" s="78"/>
      <c r="D141" s="79"/>
      <c r="E141" s="79"/>
      <c r="F141" s="79"/>
      <c r="G141" s="80"/>
      <c r="H141" s="67"/>
      <c r="I141" s="67"/>
      <c r="J141" s="80"/>
      <c r="K141" s="80"/>
      <c r="L141" s="41"/>
      <c r="M141" s="41"/>
      <c r="N141" s="80"/>
      <c r="O141" s="80"/>
      <c r="P141" s="41"/>
      <c r="Q141" s="41"/>
      <c r="R141" s="80"/>
      <c r="S141" s="67"/>
      <c r="T141" s="80"/>
    </row>
    <row r="142" spans="2:20" x14ac:dyDescent="0.35">
      <c r="B142" s="39"/>
      <c r="C142" s="78"/>
      <c r="D142" s="79"/>
      <c r="E142" s="79"/>
      <c r="F142" s="79"/>
      <c r="G142" s="80"/>
      <c r="H142" s="67"/>
      <c r="I142" s="67"/>
      <c r="J142" s="80"/>
      <c r="K142" s="80"/>
      <c r="L142" s="41"/>
      <c r="M142" s="41"/>
      <c r="N142" s="80"/>
      <c r="O142" s="80"/>
      <c r="P142" s="41"/>
      <c r="Q142" s="41"/>
      <c r="R142" s="80"/>
      <c r="S142" s="67"/>
      <c r="T142" s="80"/>
    </row>
    <row r="143" spans="2:20" x14ac:dyDescent="0.35">
      <c r="B143" s="39"/>
      <c r="C143" s="78"/>
      <c r="D143" s="79"/>
      <c r="E143" s="79"/>
      <c r="F143" s="79"/>
      <c r="G143" s="80"/>
      <c r="H143" s="67"/>
      <c r="I143" s="67"/>
      <c r="J143" s="80"/>
      <c r="K143" s="80"/>
      <c r="L143" s="41"/>
      <c r="M143" s="41"/>
      <c r="N143" s="80"/>
      <c r="O143" s="80"/>
      <c r="P143" s="41"/>
      <c r="Q143" s="41"/>
      <c r="R143" s="80"/>
      <c r="S143" s="67"/>
      <c r="T143" s="80"/>
    </row>
    <row r="144" spans="2:20" x14ac:dyDescent="0.35">
      <c r="B144" s="39"/>
      <c r="C144" s="78"/>
      <c r="D144" s="79"/>
      <c r="E144" s="79"/>
      <c r="F144" s="79"/>
      <c r="G144" s="80"/>
      <c r="H144" s="67"/>
      <c r="I144" s="67"/>
      <c r="J144" s="80"/>
      <c r="K144" s="80"/>
      <c r="L144" s="41"/>
      <c r="M144" s="41"/>
      <c r="N144" s="80"/>
      <c r="O144" s="80"/>
      <c r="P144" s="41"/>
      <c r="Q144" s="41"/>
      <c r="R144" s="80"/>
      <c r="S144" s="67"/>
      <c r="T144" s="80"/>
    </row>
    <row r="145" spans="2:20" x14ac:dyDescent="0.35">
      <c r="B145" s="39"/>
      <c r="C145" s="78"/>
      <c r="D145" s="79"/>
      <c r="E145" s="79"/>
      <c r="F145" s="79"/>
      <c r="G145" s="80"/>
      <c r="H145" s="67"/>
      <c r="I145" s="67"/>
      <c r="J145" s="80"/>
      <c r="K145" s="80"/>
      <c r="L145" s="41"/>
      <c r="M145" s="41"/>
      <c r="N145" s="80"/>
      <c r="O145" s="80"/>
      <c r="P145" s="41"/>
      <c r="Q145" s="41"/>
      <c r="R145" s="80"/>
      <c r="S145" s="67"/>
      <c r="T145" s="80"/>
    </row>
    <row r="146" spans="2:20" x14ac:dyDescent="0.35">
      <c r="B146" s="39"/>
      <c r="C146" s="78"/>
      <c r="D146" s="79"/>
      <c r="E146" s="79"/>
      <c r="F146" s="79"/>
      <c r="G146" s="80"/>
      <c r="H146" s="67"/>
      <c r="I146" s="67"/>
      <c r="J146" s="80"/>
      <c r="K146" s="80"/>
      <c r="L146" s="41"/>
      <c r="M146" s="41"/>
      <c r="N146" s="80"/>
      <c r="O146" s="80"/>
      <c r="P146" s="41"/>
      <c r="Q146" s="41"/>
      <c r="R146" s="80"/>
      <c r="S146" s="67"/>
      <c r="T146" s="80"/>
    </row>
    <row r="147" spans="2:20" x14ac:dyDescent="0.35">
      <c r="B147" s="39"/>
      <c r="C147" s="78"/>
      <c r="D147" s="79"/>
      <c r="E147" s="79"/>
      <c r="F147" s="79"/>
      <c r="G147" s="80"/>
      <c r="H147" s="67"/>
      <c r="I147" s="67"/>
      <c r="J147" s="80"/>
      <c r="K147" s="80"/>
      <c r="L147" s="41"/>
      <c r="M147" s="41"/>
      <c r="N147" s="80"/>
      <c r="O147" s="80"/>
      <c r="P147" s="41"/>
      <c r="Q147" s="41"/>
      <c r="R147" s="80"/>
      <c r="S147" s="67"/>
      <c r="T147" s="80"/>
    </row>
    <row r="148" spans="2:20" x14ac:dyDescent="0.35">
      <c r="B148" s="39"/>
      <c r="C148" s="78"/>
      <c r="D148" s="79"/>
      <c r="E148" s="79"/>
      <c r="F148" s="79"/>
      <c r="G148" s="80"/>
      <c r="H148" s="67"/>
      <c r="I148" s="67"/>
      <c r="J148" s="80"/>
      <c r="K148" s="80"/>
      <c r="L148" s="41"/>
      <c r="M148" s="41"/>
      <c r="N148" s="80"/>
      <c r="O148" s="80"/>
      <c r="P148" s="41"/>
      <c r="Q148" s="41"/>
      <c r="R148" s="80"/>
      <c r="S148" s="67"/>
      <c r="T148" s="80"/>
    </row>
    <row r="149" spans="2:20" x14ac:dyDescent="0.35">
      <c r="B149" s="39"/>
      <c r="C149" s="78"/>
      <c r="D149" s="79"/>
      <c r="E149" s="79"/>
      <c r="F149" s="79"/>
      <c r="G149" s="80"/>
      <c r="H149" s="67"/>
      <c r="I149" s="67"/>
      <c r="J149" s="80"/>
      <c r="K149" s="80"/>
      <c r="L149" s="41"/>
      <c r="M149" s="41"/>
      <c r="N149" s="80"/>
      <c r="O149" s="80"/>
      <c r="P149" s="41"/>
      <c r="Q149" s="41"/>
      <c r="R149" s="80"/>
      <c r="S149" s="67"/>
      <c r="T149" s="80"/>
    </row>
    <row r="150" spans="2:20" x14ac:dyDescent="0.35">
      <c r="B150" s="39"/>
      <c r="C150" s="78"/>
      <c r="D150" s="79"/>
      <c r="E150" s="79"/>
      <c r="F150" s="79"/>
      <c r="G150" s="80"/>
      <c r="H150" s="67"/>
      <c r="I150" s="67"/>
      <c r="J150" s="80"/>
      <c r="K150" s="80"/>
      <c r="L150" s="41"/>
      <c r="M150" s="41"/>
      <c r="N150" s="80"/>
      <c r="O150" s="80"/>
      <c r="P150" s="41"/>
      <c r="Q150" s="41"/>
      <c r="R150" s="80"/>
      <c r="S150" s="67"/>
      <c r="T150" s="80"/>
    </row>
    <row r="151" spans="2:20" x14ac:dyDescent="0.35">
      <c r="B151" s="39"/>
      <c r="C151" s="78"/>
      <c r="D151" s="79"/>
      <c r="E151" s="79"/>
      <c r="F151" s="79"/>
      <c r="G151" s="80"/>
      <c r="H151" s="67"/>
      <c r="I151" s="67"/>
      <c r="J151" s="80"/>
      <c r="K151" s="80"/>
      <c r="L151" s="41"/>
      <c r="M151" s="41"/>
      <c r="N151" s="80"/>
      <c r="O151" s="80"/>
      <c r="P151" s="41"/>
      <c r="Q151" s="41"/>
      <c r="R151" s="80"/>
      <c r="S151" s="67"/>
      <c r="T151" s="80"/>
    </row>
    <row r="152" spans="2:20" x14ac:dyDescent="0.35">
      <c r="B152" s="39"/>
      <c r="C152" s="78"/>
      <c r="D152" s="79"/>
      <c r="E152" s="79"/>
      <c r="F152" s="79"/>
      <c r="G152" s="80"/>
      <c r="H152" s="67"/>
      <c r="I152" s="67"/>
      <c r="J152" s="80"/>
      <c r="K152" s="80"/>
      <c r="L152" s="41"/>
      <c r="M152" s="41"/>
      <c r="N152" s="80"/>
      <c r="O152" s="80"/>
      <c r="P152" s="41"/>
      <c r="Q152" s="41"/>
      <c r="R152" s="80"/>
      <c r="S152" s="67"/>
      <c r="T152" s="80"/>
    </row>
    <row r="153" spans="2:20" x14ac:dyDescent="0.35">
      <c r="B153" s="39"/>
      <c r="C153" s="78"/>
      <c r="D153" s="79"/>
      <c r="E153" s="79"/>
      <c r="F153" s="79"/>
      <c r="G153" s="80"/>
      <c r="H153" s="67"/>
      <c r="I153" s="67"/>
      <c r="J153" s="80"/>
      <c r="K153" s="80"/>
      <c r="L153" s="41"/>
      <c r="M153" s="41"/>
      <c r="N153" s="80"/>
      <c r="O153" s="80"/>
      <c r="P153" s="41"/>
      <c r="Q153" s="41"/>
      <c r="R153" s="80"/>
      <c r="S153" s="67"/>
      <c r="T153" s="80"/>
    </row>
    <row r="154" spans="2:20" x14ac:dyDescent="0.35">
      <c r="B154" s="39"/>
      <c r="C154" s="78"/>
      <c r="D154" s="79"/>
      <c r="E154" s="79"/>
      <c r="F154" s="79"/>
      <c r="G154" s="80"/>
      <c r="H154" s="67"/>
      <c r="I154" s="67"/>
      <c r="J154" s="80"/>
      <c r="K154" s="80"/>
      <c r="L154" s="41"/>
      <c r="M154" s="41"/>
      <c r="N154" s="80"/>
      <c r="O154" s="80"/>
      <c r="P154" s="41"/>
      <c r="Q154" s="41"/>
      <c r="R154" s="80"/>
      <c r="S154" s="67"/>
      <c r="T154" s="80"/>
    </row>
    <row r="155" spans="2:20" x14ac:dyDescent="0.35">
      <c r="B155" s="39"/>
      <c r="C155" s="78"/>
      <c r="D155" s="79"/>
      <c r="E155" s="79"/>
      <c r="F155" s="79"/>
      <c r="G155" s="80"/>
      <c r="H155" s="67"/>
      <c r="I155" s="67"/>
      <c r="J155" s="80"/>
      <c r="K155" s="80"/>
      <c r="L155" s="41"/>
      <c r="M155" s="41"/>
      <c r="N155" s="80"/>
      <c r="O155" s="80"/>
      <c r="P155" s="41"/>
      <c r="Q155" s="41"/>
      <c r="R155" s="80"/>
      <c r="S155" s="67"/>
      <c r="T155" s="80"/>
    </row>
    <row r="156" spans="2:20" x14ac:dyDescent="0.35">
      <c r="B156" s="39"/>
      <c r="C156" s="78"/>
      <c r="D156" s="79"/>
      <c r="E156" s="79"/>
      <c r="F156" s="79"/>
      <c r="G156" s="80"/>
      <c r="H156" s="67"/>
      <c r="I156" s="67"/>
      <c r="J156" s="80"/>
      <c r="K156" s="80"/>
      <c r="L156" s="41"/>
      <c r="M156" s="41"/>
      <c r="N156" s="80"/>
      <c r="O156" s="80"/>
      <c r="P156" s="41"/>
      <c r="Q156" s="41"/>
      <c r="R156" s="80"/>
      <c r="S156" s="67"/>
      <c r="T156" s="80"/>
    </row>
    <row r="157" spans="2:20" x14ac:dyDescent="0.35">
      <c r="B157" s="39"/>
      <c r="C157" s="78"/>
      <c r="D157" s="79"/>
      <c r="E157" s="79"/>
      <c r="F157" s="79"/>
      <c r="G157" s="80"/>
      <c r="H157" s="67"/>
      <c r="I157" s="67"/>
      <c r="J157" s="80"/>
      <c r="K157" s="80"/>
      <c r="L157" s="41"/>
      <c r="M157" s="41"/>
      <c r="N157" s="80"/>
      <c r="O157" s="80"/>
      <c r="P157" s="41"/>
      <c r="Q157" s="41"/>
      <c r="R157" s="80"/>
      <c r="S157" s="67"/>
      <c r="T157" s="80"/>
    </row>
    <row r="158" spans="2:20" x14ac:dyDescent="0.35">
      <c r="B158" s="39"/>
      <c r="C158" s="78"/>
      <c r="D158" s="79"/>
      <c r="E158" s="79"/>
      <c r="F158" s="79"/>
      <c r="G158" s="80"/>
      <c r="H158" s="67"/>
      <c r="I158" s="67"/>
      <c r="J158" s="80"/>
      <c r="K158" s="80"/>
      <c r="L158" s="41"/>
      <c r="M158" s="41"/>
      <c r="N158" s="80"/>
      <c r="O158" s="80"/>
      <c r="P158" s="41"/>
      <c r="Q158" s="41"/>
      <c r="R158" s="80"/>
      <c r="S158" s="67"/>
      <c r="T158" s="80"/>
    </row>
    <row r="159" spans="2:20" x14ac:dyDescent="0.35">
      <c r="B159" s="39"/>
      <c r="C159" s="78"/>
      <c r="D159" s="79"/>
      <c r="E159" s="79"/>
      <c r="F159" s="79"/>
      <c r="G159" s="80"/>
      <c r="H159" s="67"/>
      <c r="I159" s="67"/>
      <c r="J159" s="80"/>
      <c r="K159" s="80"/>
      <c r="L159" s="41"/>
      <c r="M159" s="41"/>
      <c r="N159" s="80"/>
      <c r="O159" s="80"/>
      <c r="P159" s="41"/>
      <c r="Q159" s="41"/>
      <c r="R159" s="80"/>
      <c r="S159" s="67"/>
      <c r="T159" s="80"/>
    </row>
    <row r="160" spans="2:20" x14ac:dyDescent="0.35">
      <c r="B160" s="39"/>
      <c r="C160" s="78"/>
      <c r="D160" s="79"/>
      <c r="E160" s="79"/>
      <c r="F160" s="79"/>
      <c r="G160" s="80"/>
      <c r="H160" s="67"/>
      <c r="I160" s="67"/>
      <c r="J160" s="80"/>
      <c r="K160" s="80"/>
      <c r="L160" s="41"/>
      <c r="M160" s="41"/>
      <c r="N160" s="80"/>
      <c r="O160" s="80"/>
      <c r="P160" s="41"/>
      <c r="Q160" s="41"/>
      <c r="R160" s="80"/>
      <c r="S160" s="67"/>
      <c r="T160" s="80"/>
    </row>
    <row r="161" spans="2:20" x14ac:dyDescent="0.35">
      <c r="B161" s="39"/>
      <c r="C161" s="78"/>
      <c r="D161" s="79"/>
      <c r="E161" s="79"/>
      <c r="F161" s="79"/>
      <c r="G161" s="80"/>
      <c r="H161" s="67"/>
      <c r="I161" s="67"/>
      <c r="J161" s="80"/>
      <c r="K161" s="80"/>
      <c r="L161" s="41"/>
      <c r="M161" s="41"/>
      <c r="N161" s="80"/>
      <c r="O161" s="80"/>
      <c r="P161" s="41"/>
      <c r="Q161" s="41"/>
      <c r="R161" s="80"/>
      <c r="S161" s="67"/>
      <c r="T161" s="80"/>
    </row>
    <row r="162" spans="2:20" x14ac:dyDescent="0.35">
      <c r="B162" s="39"/>
      <c r="C162" s="78"/>
      <c r="D162" s="79"/>
      <c r="E162" s="79"/>
      <c r="F162" s="79"/>
      <c r="G162" s="80"/>
      <c r="H162" s="67"/>
      <c r="I162" s="67"/>
      <c r="J162" s="80"/>
      <c r="K162" s="80"/>
      <c r="L162" s="41"/>
      <c r="M162" s="41"/>
      <c r="N162" s="80"/>
      <c r="O162" s="80"/>
      <c r="P162" s="41"/>
      <c r="Q162" s="41"/>
      <c r="R162" s="80"/>
      <c r="S162" s="67"/>
      <c r="T162" s="80"/>
    </row>
    <row r="163" spans="2:20" x14ac:dyDescent="0.35">
      <c r="B163" s="39"/>
      <c r="C163" s="78"/>
      <c r="D163" s="79"/>
      <c r="E163" s="79"/>
      <c r="F163" s="79"/>
      <c r="G163" s="80"/>
      <c r="H163" s="67"/>
      <c r="I163" s="67"/>
      <c r="J163" s="80"/>
      <c r="K163" s="80"/>
      <c r="L163" s="41"/>
      <c r="M163" s="41"/>
      <c r="N163" s="80"/>
      <c r="O163" s="80"/>
      <c r="P163" s="41"/>
      <c r="Q163" s="41"/>
      <c r="R163" s="80"/>
      <c r="S163" s="67"/>
      <c r="T163" s="80"/>
    </row>
    <row r="164" spans="2:20" x14ac:dyDescent="0.35">
      <c r="B164" s="39"/>
      <c r="C164" s="78"/>
      <c r="D164" s="79"/>
      <c r="E164" s="79"/>
      <c r="F164" s="79"/>
      <c r="G164" s="80"/>
      <c r="H164" s="67"/>
      <c r="I164" s="67"/>
      <c r="J164" s="80"/>
      <c r="K164" s="80"/>
      <c r="L164" s="41"/>
      <c r="M164" s="41"/>
      <c r="N164" s="80"/>
      <c r="O164" s="80"/>
      <c r="P164" s="41"/>
      <c r="Q164" s="41"/>
      <c r="R164" s="80"/>
      <c r="S164" s="67"/>
      <c r="T164" s="80"/>
    </row>
    <row r="165" spans="2:20" x14ac:dyDescent="0.35">
      <c r="B165" s="39"/>
      <c r="C165" s="78"/>
      <c r="D165" s="79"/>
      <c r="E165" s="79"/>
      <c r="F165" s="79"/>
      <c r="G165" s="80"/>
      <c r="H165" s="67"/>
      <c r="I165" s="67"/>
      <c r="J165" s="80"/>
      <c r="K165" s="80"/>
      <c r="L165" s="41"/>
      <c r="M165" s="41"/>
      <c r="N165" s="80"/>
      <c r="O165" s="80"/>
      <c r="P165" s="41"/>
      <c r="Q165" s="41"/>
      <c r="R165" s="80"/>
      <c r="S165" s="67"/>
      <c r="T165" s="80"/>
    </row>
    <row r="166" spans="2:20" x14ac:dyDescent="0.35">
      <c r="B166" s="39"/>
      <c r="C166" s="78"/>
      <c r="D166" s="79"/>
      <c r="E166" s="79"/>
      <c r="F166" s="79"/>
      <c r="G166" s="80"/>
      <c r="H166" s="67"/>
      <c r="I166" s="67"/>
      <c r="J166" s="80"/>
      <c r="K166" s="80"/>
      <c r="L166" s="41"/>
      <c r="M166" s="41"/>
      <c r="N166" s="80"/>
      <c r="O166" s="80"/>
      <c r="P166" s="41"/>
      <c r="Q166" s="41"/>
      <c r="R166" s="80"/>
      <c r="S166" s="67"/>
      <c r="T166" s="80"/>
    </row>
    <row r="167" spans="2:20" x14ac:dyDescent="0.35">
      <c r="B167" s="39"/>
      <c r="C167" s="78"/>
      <c r="D167" s="79"/>
      <c r="E167" s="79"/>
      <c r="F167" s="79"/>
      <c r="G167" s="80"/>
      <c r="H167" s="67"/>
      <c r="I167" s="67"/>
      <c r="J167" s="80"/>
      <c r="K167" s="80"/>
      <c r="L167" s="41"/>
      <c r="M167" s="41"/>
      <c r="N167" s="80"/>
      <c r="O167" s="80"/>
      <c r="P167" s="41"/>
      <c r="Q167" s="41"/>
      <c r="R167" s="80"/>
      <c r="S167" s="67"/>
      <c r="T167" s="80"/>
    </row>
    <row r="168" spans="2:20" x14ac:dyDescent="0.35">
      <c r="B168" s="39"/>
      <c r="C168" s="78"/>
      <c r="D168" s="79"/>
      <c r="E168" s="79"/>
      <c r="F168" s="79"/>
      <c r="G168" s="80"/>
      <c r="H168" s="67"/>
      <c r="I168" s="67"/>
      <c r="J168" s="80"/>
      <c r="K168" s="80"/>
      <c r="L168" s="41"/>
      <c r="M168" s="41"/>
      <c r="N168" s="80"/>
      <c r="O168" s="80"/>
      <c r="P168" s="41"/>
      <c r="Q168" s="41"/>
      <c r="R168" s="80"/>
      <c r="S168" s="67"/>
      <c r="T168" s="80"/>
    </row>
    <row r="169" spans="2:20" x14ac:dyDescent="0.35">
      <c r="B169" s="39"/>
      <c r="C169" s="78"/>
      <c r="D169" s="79"/>
      <c r="E169" s="79"/>
      <c r="F169" s="79"/>
      <c r="G169" s="80"/>
      <c r="H169" s="67"/>
      <c r="I169" s="67"/>
      <c r="J169" s="80"/>
      <c r="K169" s="80"/>
      <c r="L169" s="41"/>
      <c r="M169" s="41"/>
      <c r="N169" s="80"/>
      <c r="O169" s="80"/>
      <c r="P169" s="41"/>
      <c r="Q169" s="41"/>
      <c r="R169" s="80"/>
      <c r="S169" s="67"/>
      <c r="T169" s="80"/>
    </row>
    <row r="170" spans="2:20" x14ac:dyDescent="0.35">
      <c r="B170" s="39"/>
      <c r="C170" s="78"/>
      <c r="D170" s="79"/>
      <c r="E170" s="79"/>
      <c r="F170" s="79"/>
      <c r="G170" s="80"/>
      <c r="H170" s="67"/>
      <c r="I170" s="67"/>
      <c r="J170" s="80"/>
      <c r="K170" s="80"/>
      <c r="L170" s="41"/>
      <c r="M170" s="41"/>
      <c r="N170" s="80"/>
      <c r="O170" s="80"/>
      <c r="P170" s="41"/>
      <c r="Q170" s="41"/>
      <c r="R170" s="80"/>
      <c r="S170" s="67"/>
      <c r="T170" s="80"/>
    </row>
    <row r="171" spans="2:20" x14ac:dyDescent="0.35">
      <c r="B171" s="39"/>
      <c r="C171" s="78"/>
      <c r="D171" s="79"/>
      <c r="E171" s="79"/>
      <c r="F171" s="79"/>
      <c r="G171" s="80"/>
      <c r="H171" s="67"/>
      <c r="I171" s="67"/>
      <c r="J171" s="80"/>
      <c r="K171" s="80"/>
      <c r="L171" s="41"/>
      <c r="M171" s="41"/>
      <c r="N171" s="80"/>
      <c r="O171" s="80"/>
      <c r="P171" s="41"/>
      <c r="Q171" s="41"/>
      <c r="R171" s="80"/>
      <c r="S171" s="67"/>
      <c r="T171" s="80"/>
    </row>
    <row r="172" spans="2:20" x14ac:dyDescent="0.35">
      <c r="B172" s="39"/>
      <c r="C172" s="78"/>
      <c r="D172" s="79"/>
      <c r="E172" s="79"/>
      <c r="F172" s="79"/>
      <c r="G172" s="80"/>
      <c r="H172" s="67"/>
      <c r="I172" s="67"/>
      <c r="J172" s="80"/>
      <c r="K172" s="80"/>
      <c r="L172" s="41"/>
      <c r="M172" s="41"/>
      <c r="N172" s="80"/>
      <c r="O172" s="80"/>
      <c r="P172" s="41"/>
      <c r="Q172" s="41"/>
      <c r="R172" s="80"/>
      <c r="S172" s="67"/>
      <c r="T172" s="80"/>
    </row>
    <row r="173" spans="2:20" x14ac:dyDescent="0.35">
      <c r="B173" s="39"/>
      <c r="C173" s="78"/>
      <c r="D173" s="79"/>
      <c r="E173" s="79"/>
      <c r="F173" s="79"/>
      <c r="G173" s="80"/>
      <c r="H173" s="67"/>
      <c r="I173" s="67"/>
      <c r="J173" s="80"/>
      <c r="K173" s="80"/>
      <c r="L173" s="41"/>
      <c r="M173" s="41"/>
      <c r="N173" s="80"/>
      <c r="O173" s="80"/>
      <c r="P173" s="41"/>
      <c r="Q173" s="41"/>
      <c r="R173" s="80"/>
      <c r="S173" s="67"/>
      <c r="T173" s="80"/>
    </row>
    <row r="174" spans="2:20" x14ac:dyDescent="0.35">
      <c r="B174" s="39"/>
      <c r="C174" s="78"/>
      <c r="D174" s="79"/>
      <c r="E174" s="79"/>
      <c r="F174" s="79"/>
      <c r="G174" s="80"/>
      <c r="H174" s="67"/>
      <c r="I174" s="67"/>
      <c r="J174" s="80"/>
      <c r="K174" s="80"/>
      <c r="L174" s="41"/>
      <c r="M174" s="41"/>
      <c r="N174" s="80"/>
      <c r="O174" s="80"/>
      <c r="P174" s="41"/>
      <c r="Q174" s="41"/>
      <c r="R174" s="80"/>
      <c r="S174" s="67"/>
      <c r="T174" s="80"/>
    </row>
    <row r="175" spans="2:20" x14ac:dyDescent="0.35">
      <c r="B175" s="39"/>
      <c r="C175" s="78"/>
      <c r="D175" s="79"/>
      <c r="E175" s="79"/>
      <c r="F175" s="79"/>
      <c r="G175" s="80"/>
      <c r="H175" s="67"/>
      <c r="I175" s="67"/>
      <c r="J175" s="80"/>
      <c r="K175" s="80"/>
      <c r="L175" s="41"/>
      <c r="M175" s="41"/>
      <c r="N175" s="80"/>
      <c r="O175" s="80"/>
      <c r="P175" s="41"/>
      <c r="Q175" s="41"/>
      <c r="R175" s="80"/>
      <c r="S175" s="67"/>
      <c r="T175" s="80"/>
    </row>
    <row r="176" spans="2:20" x14ac:dyDescent="0.35">
      <c r="B176" s="39"/>
      <c r="C176" s="78"/>
      <c r="D176" s="79"/>
      <c r="E176" s="79"/>
      <c r="F176" s="79"/>
      <c r="G176" s="80"/>
      <c r="H176" s="67"/>
      <c r="I176" s="67"/>
      <c r="J176" s="80"/>
      <c r="K176" s="80"/>
      <c r="L176" s="41"/>
      <c r="M176" s="41"/>
      <c r="N176" s="80"/>
      <c r="O176" s="80"/>
      <c r="P176" s="41"/>
      <c r="Q176" s="41"/>
      <c r="R176" s="80"/>
      <c r="S176" s="67"/>
      <c r="T176" s="80"/>
    </row>
    <row r="177" spans="2:20" x14ac:dyDescent="0.35">
      <c r="B177" s="39"/>
      <c r="C177" s="78"/>
      <c r="D177" s="79"/>
      <c r="E177" s="79"/>
      <c r="F177" s="79"/>
      <c r="G177" s="80"/>
      <c r="H177" s="67"/>
      <c r="I177" s="67"/>
      <c r="J177" s="80"/>
      <c r="K177" s="80"/>
      <c r="L177" s="41"/>
      <c r="M177" s="41"/>
      <c r="N177" s="80"/>
      <c r="O177" s="80"/>
      <c r="P177" s="41"/>
      <c r="Q177" s="41"/>
      <c r="R177" s="80"/>
      <c r="S177" s="67"/>
      <c r="T177" s="80"/>
    </row>
    <row r="178" spans="2:20" x14ac:dyDescent="0.35">
      <c r="B178" s="39"/>
      <c r="C178" s="78"/>
      <c r="D178" s="79"/>
      <c r="E178" s="79"/>
      <c r="F178" s="79"/>
      <c r="G178" s="80"/>
      <c r="H178" s="67"/>
      <c r="I178" s="67"/>
      <c r="J178" s="80"/>
      <c r="K178" s="80"/>
      <c r="L178" s="41"/>
      <c r="M178" s="41"/>
      <c r="N178" s="80"/>
      <c r="O178" s="80"/>
      <c r="P178" s="41"/>
      <c r="Q178" s="41"/>
      <c r="R178" s="80"/>
      <c r="S178" s="67"/>
      <c r="T178" s="80"/>
    </row>
    <row r="179" spans="2:20" x14ac:dyDescent="0.35">
      <c r="B179" s="39"/>
      <c r="C179" s="78"/>
      <c r="D179" s="79"/>
      <c r="E179" s="79"/>
      <c r="F179" s="79"/>
      <c r="G179" s="80"/>
      <c r="H179" s="67"/>
      <c r="I179" s="67"/>
      <c r="J179" s="80"/>
      <c r="K179" s="80"/>
      <c r="L179" s="41"/>
      <c r="M179" s="41"/>
      <c r="N179" s="80"/>
      <c r="O179" s="80"/>
      <c r="P179" s="41"/>
      <c r="Q179" s="41"/>
      <c r="R179" s="80"/>
      <c r="S179" s="67"/>
      <c r="T179" s="80"/>
    </row>
    <row r="180" spans="2:20" x14ac:dyDescent="0.35">
      <c r="B180" s="39"/>
      <c r="C180" s="78"/>
      <c r="D180" s="79"/>
      <c r="E180" s="79"/>
      <c r="F180" s="79"/>
      <c r="G180" s="80"/>
      <c r="H180" s="67"/>
      <c r="I180" s="67"/>
      <c r="J180" s="80"/>
      <c r="K180" s="80"/>
      <c r="L180" s="41"/>
      <c r="M180" s="41"/>
      <c r="N180" s="80"/>
      <c r="O180" s="80"/>
      <c r="P180" s="41"/>
      <c r="Q180" s="41"/>
      <c r="R180" s="80"/>
      <c r="S180" s="67"/>
      <c r="T180" s="80"/>
    </row>
    <row r="181" spans="2:20" x14ac:dyDescent="0.35">
      <c r="B181" s="39"/>
      <c r="C181" s="78"/>
      <c r="D181" s="79"/>
      <c r="E181" s="79"/>
      <c r="F181" s="79"/>
      <c r="G181" s="80"/>
      <c r="H181" s="67"/>
      <c r="I181" s="67"/>
      <c r="J181" s="80"/>
      <c r="K181" s="80"/>
      <c r="L181" s="41"/>
      <c r="M181" s="41"/>
      <c r="N181" s="80"/>
      <c r="O181" s="80"/>
      <c r="P181" s="41"/>
      <c r="Q181" s="41"/>
      <c r="R181" s="80"/>
      <c r="S181" s="67"/>
      <c r="T181" s="80"/>
    </row>
    <row r="182" spans="2:20" x14ac:dyDescent="0.35">
      <c r="B182" s="39"/>
      <c r="C182" s="78"/>
      <c r="D182" s="79"/>
      <c r="E182" s="79"/>
      <c r="F182" s="79"/>
      <c r="G182" s="80"/>
      <c r="H182" s="67"/>
      <c r="I182" s="67"/>
      <c r="J182" s="80"/>
      <c r="K182" s="80"/>
      <c r="L182" s="41"/>
      <c r="M182" s="41"/>
      <c r="N182" s="80"/>
      <c r="O182" s="80"/>
      <c r="P182" s="41"/>
      <c r="Q182" s="41"/>
      <c r="R182" s="80"/>
      <c r="S182" s="67"/>
      <c r="T182" s="80"/>
    </row>
    <row r="183" spans="2:20" x14ac:dyDescent="0.35">
      <c r="B183" s="39"/>
      <c r="C183" s="78"/>
      <c r="D183" s="79"/>
      <c r="E183" s="79"/>
      <c r="F183" s="79"/>
      <c r="G183" s="80"/>
      <c r="H183" s="67"/>
      <c r="I183" s="67"/>
      <c r="J183" s="80"/>
      <c r="K183" s="80"/>
      <c r="L183" s="41"/>
      <c r="M183" s="41"/>
      <c r="N183" s="80"/>
      <c r="O183" s="80"/>
      <c r="P183" s="41"/>
      <c r="Q183" s="41"/>
      <c r="R183" s="80"/>
      <c r="S183" s="67"/>
      <c r="T183" s="80"/>
    </row>
    <row r="184" spans="2:20" x14ac:dyDescent="0.35">
      <c r="B184" s="39"/>
      <c r="C184" s="78"/>
      <c r="D184" s="79"/>
      <c r="E184" s="79"/>
      <c r="F184" s="79"/>
      <c r="G184" s="80"/>
      <c r="H184" s="67"/>
      <c r="I184" s="67"/>
      <c r="J184" s="80"/>
      <c r="K184" s="80"/>
      <c r="L184" s="41"/>
      <c r="M184" s="41"/>
      <c r="N184" s="80"/>
      <c r="O184" s="80"/>
      <c r="P184" s="41"/>
      <c r="Q184" s="41"/>
      <c r="R184" s="80"/>
      <c r="S184" s="67"/>
      <c r="T184" s="80"/>
    </row>
    <row r="185" spans="2:20" x14ac:dyDescent="0.35">
      <c r="B185" s="39"/>
      <c r="C185" s="78"/>
      <c r="D185" s="79"/>
      <c r="E185" s="79"/>
      <c r="F185" s="79"/>
      <c r="G185" s="80"/>
      <c r="H185" s="67"/>
      <c r="I185" s="67"/>
      <c r="J185" s="80"/>
      <c r="K185" s="80"/>
      <c r="L185" s="41"/>
      <c r="M185" s="41"/>
      <c r="N185" s="80"/>
      <c r="O185" s="80"/>
      <c r="P185" s="41"/>
      <c r="Q185" s="41"/>
      <c r="R185" s="80"/>
      <c r="S185" s="67"/>
      <c r="T185" s="80"/>
    </row>
    <row r="186" spans="2:20" x14ac:dyDescent="0.35">
      <c r="B186" s="39"/>
      <c r="C186" s="78"/>
      <c r="D186" s="79"/>
      <c r="E186" s="79"/>
      <c r="F186" s="79"/>
      <c r="G186" s="80"/>
      <c r="H186" s="67"/>
      <c r="I186" s="67"/>
      <c r="J186" s="80"/>
      <c r="K186" s="80"/>
      <c r="L186" s="41"/>
      <c r="M186" s="41"/>
      <c r="N186" s="80"/>
      <c r="O186" s="80"/>
      <c r="P186" s="41"/>
      <c r="Q186" s="41"/>
      <c r="R186" s="80"/>
      <c r="S186" s="67"/>
      <c r="T186" s="80"/>
    </row>
    <row r="187" spans="2:20" x14ac:dyDescent="0.35">
      <c r="B187" s="39"/>
      <c r="C187" s="78"/>
      <c r="D187" s="79"/>
      <c r="E187" s="79"/>
      <c r="F187" s="79"/>
      <c r="G187" s="80"/>
      <c r="H187" s="67"/>
      <c r="I187" s="67"/>
      <c r="J187" s="80"/>
      <c r="K187" s="80"/>
      <c r="L187" s="41"/>
      <c r="M187" s="41"/>
      <c r="N187" s="80"/>
      <c r="O187" s="80"/>
      <c r="P187" s="41"/>
      <c r="Q187" s="41"/>
      <c r="R187" s="80"/>
      <c r="S187" s="67"/>
      <c r="T187" s="80"/>
    </row>
    <row r="188" spans="2:20" x14ac:dyDescent="0.35">
      <c r="B188" s="39"/>
      <c r="C188" s="78"/>
      <c r="D188" s="79"/>
      <c r="E188" s="79"/>
      <c r="F188" s="79"/>
      <c r="G188" s="80"/>
      <c r="H188" s="67"/>
      <c r="I188" s="67"/>
      <c r="J188" s="80"/>
      <c r="K188" s="80"/>
      <c r="L188" s="41"/>
      <c r="M188" s="41"/>
      <c r="N188" s="80"/>
      <c r="O188" s="80"/>
      <c r="P188" s="41"/>
      <c r="Q188" s="41"/>
      <c r="R188" s="80"/>
      <c r="S188" s="67"/>
      <c r="T188" s="80"/>
    </row>
    <row r="189" spans="2:20" x14ac:dyDescent="0.35">
      <c r="B189" s="39"/>
      <c r="C189" s="78"/>
      <c r="D189" s="79"/>
      <c r="E189" s="79"/>
      <c r="F189" s="79"/>
      <c r="G189" s="80"/>
      <c r="H189" s="67"/>
      <c r="I189" s="67"/>
      <c r="J189" s="80"/>
      <c r="K189" s="80"/>
      <c r="L189" s="41"/>
      <c r="M189" s="41"/>
      <c r="N189" s="80"/>
      <c r="O189" s="80"/>
      <c r="P189" s="41"/>
      <c r="Q189" s="41"/>
      <c r="R189" s="80"/>
      <c r="S189" s="67"/>
      <c r="T189" s="80"/>
    </row>
    <row r="190" spans="2:20" x14ac:dyDescent="0.35">
      <c r="B190" s="39"/>
      <c r="C190" s="78"/>
      <c r="D190" s="79"/>
      <c r="E190" s="79"/>
      <c r="F190" s="79"/>
      <c r="G190" s="80"/>
      <c r="H190" s="67"/>
      <c r="I190" s="67"/>
      <c r="J190" s="80"/>
      <c r="K190" s="80"/>
      <c r="L190" s="41"/>
      <c r="M190" s="41"/>
      <c r="N190" s="80"/>
      <c r="O190" s="80"/>
      <c r="P190" s="41"/>
      <c r="Q190" s="41"/>
      <c r="R190" s="80"/>
      <c r="S190" s="67"/>
      <c r="T190" s="80"/>
    </row>
    <row r="191" spans="2:20" x14ac:dyDescent="0.35">
      <c r="B191" s="39"/>
      <c r="C191" s="78"/>
      <c r="D191" s="79"/>
      <c r="E191" s="79"/>
      <c r="F191" s="79"/>
      <c r="G191" s="80"/>
      <c r="H191" s="67"/>
      <c r="I191" s="67"/>
      <c r="J191" s="80"/>
      <c r="K191" s="80"/>
      <c r="L191" s="41"/>
      <c r="M191" s="41"/>
      <c r="N191" s="80"/>
      <c r="O191" s="80"/>
      <c r="P191" s="41"/>
      <c r="Q191" s="41"/>
      <c r="R191" s="80"/>
      <c r="S191" s="67"/>
      <c r="T191" s="80"/>
    </row>
    <row r="192" spans="2:20" x14ac:dyDescent="0.35">
      <c r="B192" s="39"/>
      <c r="C192" s="78"/>
      <c r="D192" s="79"/>
      <c r="E192" s="79"/>
      <c r="F192" s="79"/>
      <c r="G192" s="80"/>
      <c r="H192" s="67"/>
      <c r="I192" s="67"/>
      <c r="J192" s="80"/>
      <c r="K192" s="80"/>
      <c r="L192" s="41"/>
      <c r="M192" s="41"/>
      <c r="N192" s="80"/>
      <c r="O192" s="80"/>
      <c r="P192" s="41"/>
      <c r="Q192" s="41"/>
      <c r="R192" s="80"/>
      <c r="S192" s="67"/>
      <c r="T192" s="80"/>
    </row>
    <row r="193" spans="2:20" x14ac:dyDescent="0.35">
      <c r="B193" s="39"/>
      <c r="C193" s="78"/>
      <c r="D193" s="79"/>
      <c r="E193" s="79"/>
      <c r="F193" s="79"/>
      <c r="G193" s="80"/>
      <c r="H193" s="67"/>
      <c r="I193" s="67"/>
      <c r="J193" s="80"/>
      <c r="K193" s="80"/>
      <c r="L193" s="41"/>
      <c r="M193" s="41"/>
      <c r="N193" s="80"/>
      <c r="O193" s="80"/>
      <c r="P193" s="41"/>
      <c r="Q193" s="41"/>
      <c r="R193" s="80"/>
      <c r="S193" s="67"/>
      <c r="T193" s="80"/>
    </row>
    <row r="194" spans="2:20" x14ac:dyDescent="0.35">
      <c r="B194" s="39"/>
      <c r="C194" s="78"/>
      <c r="D194" s="79"/>
      <c r="E194" s="79"/>
      <c r="F194" s="79"/>
      <c r="G194" s="80"/>
      <c r="H194" s="67"/>
      <c r="I194" s="67"/>
      <c r="J194" s="80"/>
      <c r="K194" s="80"/>
      <c r="L194" s="41"/>
      <c r="M194" s="41"/>
      <c r="N194" s="80"/>
      <c r="O194" s="80"/>
      <c r="P194" s="41"/>
      <c r="Q194" s="41"/>
      <c r="R194" s="80"/>
      <c r="S194" s="67"/>
      <c r="T194" s="80"/>
    </row>
    <row r="195" spans="2:20" x14ac:dyDescent="0.35">
      <c r="B195" s="39"/>
      <c r="C195" s="78"/>
      <c r="D195" s="79"/>
      <c r="E195" s="79"/>
      <c r="F195" s="79"/>
      <c r="G195" s="80"/>
      <c r="H195" s="67"/>
      <c r="I195" s="67"/>
      <c r="J195" s="80"/>
      <c r="K195" s="80"/>
      <c r="L195" s="41"/>
      <c r="M195" s="41"/>
      <c r="N195" s="80"/>
      <c r="O195" s="80"/>
      <c r="P195" s="41"/>
      <c r="Q195" s="41"/>
      <c r="R195" s="80"/>
      <c r="S195" s="67"/>
      <c r="T195" s="80"/>
    </row>
    <row r="196" spans="2:20" x14ac:dyDescent="0.35">
      <c r="B196" s="39"/>
      <c r="C196" s="78"/>
      <c r="D196" s="79"/>
      <c r="E196" s="79"/>
      <c r="F196" s="79"/>
      <c r="G196" s="80"/>
      <c r="H196" s="67"/>
      <c r="I196" s="67"/>
      <c r="J196" s="80"/>
      <c r="K196" s="80"/>
      <c r="L196" s="41"/>
      <c r="M196" s="41"/>
      <c r="N196" s="80"/>
      <c r="O196" s="80"/>
      <c r="P196" s="41"/>
      <c r="Q196" s="41"/>
      <c r="R196" s="80"/>
      <c r="S196" s="67"/>
      <c r="T196" s="80"/>
    </row>
    <row r="197" spans="2:20" x14ac:dyDescent="0.35">
      <c r="B197" s="39"/>
      <c r="C197" s="78"/>
      <c r="D197" s="79"/>
      <c r="E197" s="79"/>
      <c r="F197" s="79"/>
      <c r="G197" s="80"/>
      <c r="H197" s="67"/>
      <c r="I197" s="67"/>
      <c r="J197" s="80"/>
      <c r="K197" s="80"/>
      <c r="L197" s="41"/>
      <c r="M197" s="41"/>
      <c r="N197" s="80"/>
      <c r="O197" s="80"/>
      <c r="P197" s="41"/>
      <c r="Q197" s="41"/>
      <c r="R197" s="80"/>
      <c r="S197" s="67"/>
      <c r="T197" s="80"/>
    </row>
    <row r="198" spans="2:20" x14ac:dyDescent="0.35">
      <c r="B198" s="39"/>
      <c r="C198" s="78"/>
      <c r="D198" s="79"/>
      <c r="E198" s="79"/>
      <c r="F198" s="79"/>
      <c r="G198" s="80"/>
      <c r="H198" s="67"/>
      <c r="I198" s="67"/>
      <c r="J198" s="80"/>
      <c r="K198" s="80"/>
      <c r="L198" s="41"/>
      <c r="M198" s="41"/>
      <c r="N198" s="80"/>
      <c r="O198" s="80"/>
      <c r="P198" s="41"/>
      <c r="Q198" s="41"/>
      <c r="R198" s="80"/>
      <c r="S198" s="67"/>
      <c r="T198" s="80"/>
    </row>
    <row r="199" spans="2:20" x14ac:dyDescent="0.35">
      <c r="B199" s="39"/>
      <c r="C199" s="78"/>
      <c r="D199" s="79"/>
      <c r="E199" s="79"/>
      <c r="F199" s="79"/>
      <c r="G199" s="80"/>
      <c r="H199" s="67"/>
      <c r="I199" s="67"/>
      <c r="J199" s="80"/>
      <c r="K199" s="80"/>
      <c r="L199" s="41"/>
      <c r="M199" s="41"/>
      <c r="N199" s="80"/>
      <c r="O199" s="80"/>
      <c r="P199" s="41"/>
      <c r="Q199" s="41"/>
      <c r="R199" s="80"/>
      <c r="S199" s="67"/>
      <c r="T199" s="80"/>
    </row>
    <row r="200" spans="2:20" x14ac:dyDescent="0.35">
      <c r="B200" s="39"/>
      <c r="C200" s="78"/>
      <c r="D200" s="79"/>
      <c r="E200" s="79"/>
      <c r="F200" s="79"/>
      <c r="G200" s="80"/>
      <c r="H200" s="67"/>
      <c r="I200" s="67"/>
      <c r="J200" s="80"/>
      <c r="K200" s="80"/>
      <c r="L200" s="41"/>
      <c r="M200" s="41"/>
      <c r="N200" s="80"/>
      <c r="O200" s="80"/>
      <c r="P200" s="41"/>
      <c r="Q200" s="41"/>
      <c r="R200" s="80"/>
      <c r="S200" s="67"/>
      <c r="T200" s="80"/>
    </row>
    <row r="201" spans="2:20" x14ac:dyDescent="0.35">
      <c r="B201" s="39"/>
      <c r="C201" s="78"/>
      <c r="D201" s="79"/>
      <c r="E201" s="79"/>
      <c r="F201" s="79"/>
      <c r="G201" s="80"/>
      <c r="H201" s="67"/>
      <c r="I201" s="67"/>
      <c r="J201" s="80"/>
      <c r="K201" s="80"/>
      <c r="L201" s="41"/>
      <c r="M201" s="41"/>
      <c r="N201" s="80"/>
      <c r="O201" s="80"/>
      <c r="P201" s="41"/>
      <c r="Q201" s="41"/>
      <c r="R201" s="80"/>
      <c r="S201" s="67"/>
      <c r="T201" s="80"/>
    </row>
    <row r="202" spans="2:20" x14ac:dyDescent="0.35">
      <c r="B202" s="39"/>
      <c r="C202" s="78"/>
      <c r="D202" s="79"/>
      <c r="E202" s="79"/>
      <c r="F202" s="79"/>
      <c r="G202" s="80"/>
      <c r="H202" s="67"/>
      <c r="I202" s="67"/>
      <c r="J202" s="80"/>
      <c r="K202" s="80"/>
      <c r="L202" s="41"/>
      <c r="M202" s="41"/>
      <c r="N202" s="80"/>
      <c r="O202" s="80"/>
      <c r="P202" s="41"/>
      <c r="Q202" s="41"/>
      <c r="R202" s="80"/>
      <c r="S202" s="67"/>
      <c r="T202" s="80"/>
    </row>
    <row r="203" spans="2:20" x14ac:dyDescent="0.35">
      <c r="B203" s="39"/>
      <c r="C203" s="78"/>
      <c r="D203" s="79"/>
      <c r="E203" s="79"/>
      <c r="F203" s="79"/>
      <c r="G203" s="80"/>
      <c r="H203" s="67"/>
      <c r="I203" s="67"/>
      <c r="J203" s="80"/>
      <c r="K203" s="80"/>
      <c r="L203" s="41"/>
      <c r="M203" s="41"/>
      <c r="N203" s="80"/>
      <c r="O203" s="80"/>
      <c r="P203" s="41"/>
      <c r="Q203" s="41"/>
      <c r="R203" s="80"/>
      <c r="S203" s="67"/>
      <c r="T203" s="80"/>
    </row>
    <row r="204" spans="2:20" x14ac:dyDescent="0.35">
      <c r="B204" s="39"/>
      <c r="C204" s="78"/>
      <c r="D204" s="79"/>
      <c r="E204" s="79"/>
      <c r="F204" s="79"/>
      <c r="G204" s="80"/>
      <c r="H204" s="67"/>
      <c r="I204" s="67"/>
      <c r="J204" s="80"/>
      <c r="K204" s="80"/>
      <c r="L204" s="41"/>
      <c r="M204" s="41"/>
      <c r="N204" s="80"/>
      <c r="O204" s="80"/>
      <c r="P204" s="41"/>
      <c r="Q204" s="41"/>
      <c r="R204" s="80"/>
      <c r="S204" s="67"/>
      <c r="T204" s="80"/>
    </row>
    <row r="205" spans="2:20" x14ac:dyDescent="0.35">
      <c r="B205" s="39"/>
      <c r="C205" s="78"/>
      <c r="D205" s="79"/>
      <c r="E205" s="79"/>
      <c r="F205" s="79"/>
      <c r="G205" s="80"/>
      <c r="H205" s="67"/>
      <c r="I205" s="67"/>
      <c r="J205" s="80"/>
      <c r="K205" s="80"/>
      <c r="L205" s="41"/>
      <c r="M205" s="41"/>
      <c r="N205" s="80"/>
      <c r="O205" s="80"/>
      <c r="P205" s="41"/>
      <c r="Q205" s="41"/>
      <c r="R205" s="80"/>
      <c r="S205" s="67"/>
      <c r="T205" s="80"/>
    </row>
    <row r="206" spans="2:20" x14ac:dyDescent="0.35">
      <c r="B206" s="39"/>
      <c r="C206" s="78"/>
      <c r="D206" s="79"/>
      <c r="E206" s="79"/>
      <c r="F206" s="79"/>
      <c r="G206" s="80"/>
      <c r="H206" s="67"/>
      <c r="I206" s="67"/>
      <c r="J206" s="80"/>
      <c r="K206" s="80"/>
      <c r="L206" s="41"/>
      <c r="M206" s="41"/>
      <c r="N206" s="80"/>
      <c r="O206" s="80"/>
      <c r="P206" s="41"/>
      <c r="Q206" s="41"/>
      <c r="R206" s="80"/>
      <c r="S206" s="67"/>
      <c r="T206" s="80"/>
    </row>
    <row r="207" spans="2:20" x14ac:dyDescent="0.35">
      <c r="B207" s="39"/>
      <c r="C207" s="78"/>
      <c r="D207" s="79"/>
      <c r="E207" s="79"/>
      <c r="F207" s="79"/>
      <c r="G207" s="80"/>
      <c r="H207" s="67"/>
      <c r="I207" s="67"/>
      <c r="J207" s="80"/>
      <c r="K207" s="80"/>
      <c r="L207" s="41"/>
      <c r="M207" s="41"/>
      <c r="N207" s="80"/>
      <c r="O207" s="80"/>
      <c r="P207" s="41"/>
      <c r="Q207" s="41"/>
      <c r="R207" s="80"/>
      <c r="S207" s="67"/>
      <c r="T207" s="80"/>
    </row>
    <row r="208" spans="2:20" x14ac:dyDescent="0.35">
      <c r="B208" s="39"/>
      <c r="C208" s="78"/>
      <c r="D208" s="79"/>
      <c r="E208" s="79"/>
      <c r="F208" s="79"/>
      <c r="G208" s="80"/>
      <c r="H208" s="67"/>
      <c r="I208" s="67"/>
      <c r="J208" s="80"/>
      <c r="K208" s="80"/>
      <c r="L208" s="41"/>
      <c r="M208" s="41"/>
      <c r="N208" s="80"/>
      <c r="O208" s="80"/>
      <c r="P208" s="41"/>
      <c r="Q208" s="41"/>
      <c r="R208" s="80"/>
      <c r="S208" s="67"/>
      <c r="T208" s="80"/>
    </row>
    <row r="209" spans="2:20" x14ac:dyDescent="0.35">
      <c r="B209" s="39"/>
      <c r="C209" s="78"/>
      <c r="D209" s="79"/>
      <c r="E209" s="79"/>
      <c r="F209" s="79"/>
      <c r="G209" s="80"/>
      <c r="H209" s="67"/>
      <c r="I209" s="67"/>
      <c r="J209" s="80"/>
      <c r="K209" s="80"/>
      <c r="L209" s="41"/>
      <c r="M209" s="41"/>
      <c r="N209" s="80"/>
      <c r="O209" s="80"/>
      <c r="P209" s="41"/>
      <c r="Q209" s="41"/>
      <c r="R209" s="80"/>
      <c r="S209" s="67"/>
      <c r="T209" s="80"/>
    </row>
    <row r="210" spans="2:20" x14ac:dyDescent="0.35">
      <c r="B210" s="39"/>
      <c r="C210" s="78"/>
      <c r="D210" s="79"/>
      <c r="E210" s="79"/>
      <c r="F210" s="79"/>
      <c r="G210" s="80"/>
      <c r="H210" s="67"/>
      <c r="I210" s="67"/>
      <c r="J210" s="80"/>
      <c r="K210" s="80"/>
      <c r="L210" s="41"/>
      <c r="M210" s="41"/>
      <c r="N210" s="80"/>
      <c r="O210" s="80"/>
      <c r="P210" s="41"/>
      <c r="Q210" s="41"/>
      <c r="R210" s="80"/>
      <c r="S210" s="67"/>
      <c r="T210" s="80"/>
    </row>
    <row r="211" spans="2:20" x14ac:dyDescent="0.35">
      <c r="B211" s="39"/>
      <c r="C211" s="78"/>
      <c r="D211" s="79"/>
      <c r="E211" s="79"/>
      <c r="F211" s="79"/>
      <c r="G211" s="80"/>
      <c r="H211" s="67"/>
      <c r="I211" s="67"/>
      <c r="J211" s="80"/>
      <c r="K211" s="80"/>
      <c r="L211" s="41"/>
      <c r="M211" s="41"/>
      <c r="N211" s="80"/>
      <c r="O211" s="80"/>
      <c r="P211" s="41"/>
      <c r="Q211" s="41"/>
      <c r="R211" s="80"/>
      <c r="S211" s="67"/>
      <c r="T211" s="80"/>
    </row>
    <row r="212" spans="2:20" x14ac:dyDescent="0.35">
      <c r="B212" s="39"/>
      <c r="C212" s="78"/>
      <c r="D212" s="79"/>
      <c r="E212" s="79"/>
      <c r="F212" s="79"/>
      <c r="G212" s="80"/>
      <c r="H212" s="67"/>
      <c r="I212" s="67"/>
      <c r="J212" s="80"/>
      <c r="K212" s="80"/>
      <c r="L212" s="41"/>
      <c r="M212" s="41"/>
      <c r="N212" s="80"/>
      <c r="O212" s="80"/>
      <c r="P212" s="41"/>
      <c r="Q212" s="41"/>
      <c r="R212" s="80"/>
      <c r="S212" s="67"/>
      <c r="T212" s="80"/>
    </row>
    <row r="213" spans="2:20" x14ac:dyDescent="0.35">
      <c r="B213" s="39"/>
      <c r="C213" s="78"/>
      <c r="D213" s="79"/>
      <c r="E213" s="79"/>
      <c r="F213" s="79"/>
      <c r="G213" s="80"/>
      <c r="H213" s="67"/>
      <c r="I213" s="67"/>
      <c r="J213" s="80"/>
      <c r="K213" s="80"/>
      <c r="L213" s="41"/>
      <c r="M213" s="41"/>
      <c r="N213" s="80"/>
      <c r="O213" s="80"/>
      <c r="P213" s="41"/>
      <c r="Q213" s="41"/>
      <c r="R213" s="80"/>
      <c r="S213" s="67"/>
      <c r="T213" s="80"/>
    </row>
    <row r="214" spans="2:20" x14ac:dyDescent="0.35">
      <c r="B214" s="39"/>
      <c r="C214" s="78"/>
      <c r="D214" s="79"/>
      <c r="E214" s="79"/>
      <c r="F214" s="79"/>
      <c r="G214" s="80"/>
      <c r="H214" s="67"/>
      <c r="I214" s="67"/>
      <c r="J214" s="80"/>
      <c r="K214" s="80"/>
      <c r="L214" s="41"/>
      <c r="M214" s="41"/>
      <c r="N214" s="80"/>
      <c r="O214" s="80"/>
      <c r="P214" s="41"/>
      <c r="Q214" s="41"/>
      <c r="R214" s="80"/>
      <c r="S214" s="67"/>
      <c r="T214" s="80"/>
    </row>
    <row r="215" spans="2:20" x14ac:dyDescent="0.35">
      <c r="B215" s="39"/>
      <c r="C215" s="78"/>
      <c r="D215" s="79"/>
      <c r="E215" s="79"/>
      <c r="F215" s="79"/>
      <c r="G215" s="80"/>
      <c r="H215" s="67"/>
      <c r="I215" s="67"/>
      <c r="J215" s="80"/>
      <c r="K215" s="80"/>
      <c r="L215" s="41"/>
      <c r="M215" s="41"/>
      <c r="N215" s="80"/>
      <c r="O215" s="80"/>
      <c r="P215" s="41"/>
      <c r="Q215" s="41"/>
      <c r="R215" s="80"/>
      <c r="S215" s="67"/>
      <c r="T215" s="80"/>
    </row>
    <row r="216" spans="2:20" x14ac:dyDescent="0.35">
      <c r="B216" s="39"/>
      <c r="C216" s="78"/>
      <c r="D216" s="79"/>
      <c r="E216" s="79"/>
      <c r="F216" s="79"/>
      <c r="G216" s="80"/>
      <c r="H216" s="67"/>
      <c r="I216" s="67"/>
      <c r="J216" s="80"/>
      <c r="K216" s="80"/>
      <c r="L216" s="41"/>
      <c r="M216" s="41"/>
      <c r="N216" s="80"/>
      <c r="O216" s="80"/>
      <c r="P216" s="41"/>
      <c r="Q216" s="41"/>
      <c r="R216" s="80"/>
      <c r="S216" s="67"/>
      <c r="T216" s="80"/>
    </row>
    <row r="217" spans="2:20" x14ac:dyDescent="0.35">
      <c r="B217" s="39"/>
      <c r="C217" s="78"/>
      <c r="D217" s="79"/>
      <c r="E217" s="79"/>
      <c r="F217" s="79"/>
      <c r="G217" s="80"/>
      <c r="H217" s="67"/>
      <c r="I217" s="67"/>
      <c r="J217" s="80"/>
      <c r="K217" s="80"/>
      <c r="L217" s="41"/>
      <c r="M217" s="41"/>
      <c r="N217" s="80"/>
      <c r="O217" s="80"/>
      <c r="P217" s="41"/>
      <c r="Q217" s="41"/>
      <c r="R217" s="80"/>
      <c r="S217" s="67"/>
      <c r="T217" s="80"/>
    </row>
    <row r="218" spans="2:20" x14ac:dyDescent="0.35">
      <c r="B218" s="39"/>
      <c r="C218" s="78"/>
      <c r="D218" s="79"/>
      <c r="E218" s="79"/>
      <c r="F218" s="79"/>
      <c r="G218" s="80"/>
      <c r="H218" s="67"/>
      <c r="I218" s="67"/>
      <c r="J218" s="80"/>
      <c r="K218" s="80"/>
      <c r="L218" s="41"/>
      <c r="M218" s="41"/>
      <c r="N218" s="80"/>
      <c r="O218" s="80"/>
      <c r="P218" s="41"/>
      <c r="Q218" s="41"/>
      <c r="R218" s="80"/>
      <c r="S218" s="67"/>
      <c r="T218" s="80"/>
    </row>
    <row r="219" spans="2:20" x14ac:dyDescent="0.35">
      <c r="B219" s="39"/>
      <c r="C219" s="78"/>
      <c r="D219" s="79"/>
      <c r="E219" s="79"/>
      <c r="F219" s="79"/>
      <c r="G219" s="80"/>
      <c r="H219" s="67"/>
      <c r="I219" s="67"/>
      <c r="J219" s="80"/>
      <c r="K219" s="80"/>
      <c r="L219" s="41"/>
      <c r="M219" s="41"/>
      <c r="N219" s="80"/>
      <c r="O219" s="80"/>
      <c r="P219" s="41"/>
      <c r="Q219" s="41"/>
      <c r="R219" s="80"/>
      <c r="S219" s="67"/>
      <c r="T219" s="80"/>
    </row>
    <row r="220" spans="2:20" x14ac:dyDescent="0.35">
      <c r="B220" s="39"/>
      <c r="C220" s="78"/>
      <c r="D220" s="79"/>
      <c r="E220" s="79"/>
      <c r="F220" s="79"/>
      <c r="G220" s="80"/>
      <c r="H220" s="67"/>
      <c r="I220" s="67"/>
      <c r="J220" s="80"/>
      <c r="K220" s="80"/>
      <c r="L220" s="41"/>
      <c r="M220" s="41"/>
      <c r="N220" s="80"/>
      <c r="O220" s="80"/>
      <c r="P220" s="41"/>
      <c r="Q220" s="41"/>
      <c r="R220" s="80"/>
      <c r="S220" s="67"/>
      <c r="T220" s="80"/>
    </row>
    <row r="221" spans="2:20" x14ac:dyDescent="0.35">
      <c r="B221" s="39"/>
      <c r="C221" s="78"/>
      <c r="D221" s="79"/>
      <c r="E221" s="79"/>
      <c r="F221" s="79"/>
      <c r="G221" s="80"/>
      <c r="H221" s="67"/>
      <c r="I221" s="67"/>
      <c r="J221" s="80"/>
      <c r="K221" s="80"/>
      <c r="L221" s="41"/>
      <c r="M221" s="41"/>
      <c r="N221" s="80"/>
      <c r="O221" s="80"/>
      <c r="P221" s="41"/>
      <c r="Q221" s="41"/>
      <c r="R221" s="80"/>
      <c r="S221" s="67"/>
      <c r="T221" s="80"/>
    </row>
    <row r="222" spans="2:20" x14ac:dyDescent="0.35">
      <c r="B222" s="39"/>
      <c r="C222" s="78"/>
      <c r="D222" s="79"/>
      <c r="E222" s="79"/>
      <c r="F222" s="79"/>
      <c r="G222" s="80"/>
      <c r="H222" s="67"/>
      <c r="I222" s="67"/>
      <c r="J222" s="80"/>
      <c r="K222" s="80"/>
      <c r="L222" s="41"/>
      <c r="M222" s="41"/>
      <c r="N222" s="80"/>
      <c r="O222" s="80"/>
      <c r="P222" s="41"/>
      <c r="Q222" s="41"/>
      <c r="R222" s="80"/>
      <c r="S222" s="67"/>
      <c r="T222" s="80"/>
    </row>
    <row r="223" spans="2:20" x14ac:dyDescent="0.35">
      <c r="B223" s="39"/>
      <c r="C223" s="78"/>
      <c r="D223" s="79"/>
      <c r="E223" s="79"/>
      <c r="F223" s="79"/>
      <c r="G223" s="80"/>
      <c r="H223" s="67"/>
      <c r="I223" s="67"/>
      <c r="J223" s="80"/>
      <c r="K223" s="80"/>
      <c r="L223" s="41"/>
      <c r="M223" s="41"/>
      <c r="N223" s="80"/>
      <c r="O223" s="80"/>
      <c r="P223" s="41"/>
      <c r="Q223" s="41"/>
      <c r="R223" s="80"/>
      <c r="S223" s="67"/>
      <c r="T223" s="80"/>
    </row>
    <row r="224" spans="2:20" x14ac:dyDescent="0.35">
      <c r="B224" s="39"/>
      <c r="C224" s="78"/>
      <c r="D224" s="79"/>
      <c r="E224" s="79"/>
      <c r="F224" s="79"/>
      <c r="G224" s="80"/>
      <c r="H224" s="67"/>
      <c r="I224" s="67"/>
      <c r="J224" s="80"/>
      <c r="K224" s="80"/>
      <c r="L224" s="41"/>
      <c r="M224" s="41"/>
      <c r="N224" s="80"/>
      <c r="O224" s="80"/>
      <c r="P224" s="41"/>
      <c r="Q224" s="41"/>
      <c r="R224" s="80"/>
      <c r="S224" s="67"/>
      <c r="T224" s="80"/>
    </row>
    <row r="225" spans="2:20" x14ac:dyDescent="0.35">
      <c r="B225" s="39"/>
      <c r="C225" s="78"/>
      <c r="D225" s="79"/>
      <c r="E225" s="79"/>
      <c r="F225" s="79"/>
      <c r="G225" s="80"/>
      <c r="H225" s="67"/>
      <c r="I225" s="67"/>
      <c r="J225" s="80"/>
      <c r="K225" s="80"/>
      <c r="L225" s="41"/>
      <c r="M225" s="41"/>
      <c r="N225" s="80"/>
      <c r="O225" s="80"/>
      <c r="P225" s="41"/>
      <c r="Q225" s="41"/>
      <c r="R225" s="80"/>
      <c r="S225" s="67"/>
      <c r="T225" s="80"/>
    </row>
    <row r="226" spans="2:20" x14ac:dyDescent="0.35">
      <c r="B226" s="39"/>
      <c r="C226" s="78"/>
      <c r="D226" s="79"/>
      <c r="E226" s="79"/>
      <c r="F226" s="79"/>
      <c r="G226" s="80"/>
      <c r="H226" s="67"/>
      <c r="I226" s="67"/>
      <c r="J226" s="80"/>
      <c r="K226" s="80"/>
      <c r="L226" s="41"/>
      <c r="M226" s="41"/>
      <c r="N226" s="80"/>
      <c r="O226" s="80"/>
      <c r="P226" s="41"/>
      <c r="Q226" s="41"/>
      <c r="R226" s="80"/>
      <c r="S226" s="67"/>
      <c r="T226" s="80"/>
    </row>
    <row r="227" spans="2:20" x14ac:dyDescent="0.35">
      <c r="B227" s="39"/>
      <c r="C227" s="78"/>
      <c r="D227" s="79"/>
      <c r="E227" s="79"/>
      <c r="F227" s="79"/>
      <c r="G227" s="80"/>
      <c r="H227" s="67"/>
      <c r="I227" s="67"/>
      <c r="J227" s="80"/>
      <c r="K227" s="80"/>
      <c r="L227" s="41"/>
      <c r="M227" s="41"/>
      <c r="N227" s="80"/>
      <c r="O227" s="80"/>
      <c r="P227" s="41"/>
      <c r="Q227" s="41"/>
      <c r="R227" s="80"/>
      <c r="S227" s="67"/>
      <c r="T227" s="80"/>
    </row>
    <row r="228" spans="2:20" x14ac:dyDescent="0.35">
      <c r="B228" s="39"/>
      <c r="C228" s="78"/>
      <c r="D228" s="79"/>
      <c r="E228" s="79"/>
      <c r="F228" s="79"/>
      <c r="G228" s="80"/>
      <c r="H228" s="67"/>
      <c r="I228" s="67"/>
      <c r="J228" s="80"/>
      <c r="K228" s="80"/>
      <c r="L228" s="41"/>
      <c r="M228" s="41"/>
      <c r="N228" s="80"/>
      <c r="O228" s="80"/>
      <c r="P228" s="41"/>
      <c r="Q228" s="41"/>
      <c r="R228" s="80"/>
      <c r="S228" s="67"/>
      <c r="T228" s="80"/>
    </row>
    <row r="229" spans="2:20" x14ac:dyDescent="0.35">
      <c r="B229" s="39"/>
      <c r="C229" s="78"/>
      <c r="D229" s="79"/>
      <c r="E229" s="79"/>
      <c r="F229" s="79"/>
      <c r="G229" s="80"/>
      <c r="H229" s="67"/>
      <c r="I229" s="67"/>
      <c r="J229" s="80"/>
      <c r="K229" s="80"/>
      <c r="L229" s="41"/>
      <c r="M229" s="41"/>
      <c r="N229" s="80"/>
      <c r="O229" s="80"/>
      <c r="P229" s="41"/>
      <c r="Q229" s="41"/>
      <c r="R229" s="80"/>
      <c r="S229" s="67"/>
      <c r="T229" s="80"/>
    </row>
    <row r="230" spans="2:20" x14ac:dyDescent="0.35">
      <c r="B230" s="39"/>
      <c r="C230" s="78"/>
      <c r="D230" s="79"/>
      <c r="E230" s="79"/>
      <c r="F230" s="79"/>
      <c r="G230" s="80"/>
      <c r="H230" s="67"/>
      <c r="I230" s="67"/>
      <c r="J230" s="80"/>
      <c r="K230" s="80"/>
      <c r="L230" s="41"/>
      <c r="M230" s="41"/>
      <c r="N230" s="80"/>
      <c r="O230" s="80"/>
      <c r="P230" s="41"/>
      <c r="Q230" s="41"/>
      <c r="R230" s="80"/>
      <c r="S230" s="67"/>
      <c r="T230" s="80"/>
    </row>
    <row r="231" spans="2:20" x14ac:dyDescent="0.35">
      <c r="B231" s="39"/>
      <c r="C231" s="78"/>
      <c r="D231" s="79"/>
      <c r="E231" s="79"/>
      <c r="F231" s="79"/>
      <c r="G231" s="80"/>
      <c r="H231" s="67"/>
      <c r="I231" s="67"/>
      <c r="J231" s="80"/>
      <c r="K231" s="80"/>
      <c r="L231" s="41"/>
      <c r="M231" s="41"/>
      <c r="N231" s="80"/>
      <c r="O231" s="80"/>
      <c r="P231" s="41"/>
      <c r="Q231" s="41"/>
      <c r="R231" s="80"/>
      <c r="S231" s="67"/>
      <c r="T231" s="80"/>
    </row>
    <row r="232" spans="2:20" x14ac:dyDescent="0.35">
      <c r="B232" s="39"/>
      <c r="C232" s="78"/>
      <c r="D232" s="79"/>
      <c r="E232" s="79"/>
      <c r="F232" s="79"/>
      <c r="G232" s="80"/>
      <c r="H232" s="67"/>
      <c r="I232" s="67"/>
      <c r="J232" s="80"/>
      <c r="K232" s="80"/>
      <c r="L232" s="41"/>
      <c r="M232" s="41"/>
      <c r="N232" s="80"/>
      <c r="O232" s="80"/>
      <c r="P232" s="41"/>
      <c r="Q232" s="41"/>
      <c r="R232" s="80"/>
      <c r="S232" s="67"/>
      <c r="T232" s="80"/>
    </row>
    <row r="233" spans="2:20" x14ac:dyDescent="0.35">
      <c r="B233" s="39"/>
      <c r="C233" s="78"/>
      <c r="D233" s="79"/>
      <c r="E233" s="79"/>
      <c r="F233" s="79"/>
      <c r="G233" s="80"/>
      <c r="H233" s="67"/>
      <c r="I233" s="67"/>
      <c r="J233" s="80"/>
      <c r="K233" s="80"/>
      <c r="L233" s="41"/>
      <c r="M233" s="41"/>
      <c r="N233" s="80"/>
      <c r="O233" s="80"/>
      <c r="P233" s="41"/>
      <c r="Q233" s="41"/>
      <c r="R233" s="80"/>
      <c r="S233" s="67"/>
      <c r="T233" s="80"/>
    </row>
    <row r="234" spans="2:20" x14ac:dyDescent="0.35">
      <c r="B234" s="39"/>
      <c r="C234" s="78"/>
      <c r="D234" s="79"/>
      <c r="E234" s="79"/>
      <c r="F234" s="79"/>
      <c r="G234" s="80"/>
      <c r="H234" s="67"/>
      <c r="I234" s="67"/>
      <c r="J234" s="80"/>
      <c r="K234" s="80"/>
      <c r="L234" s="41"/>
      <c r="M234" s="41"/>
      <c r="N234" s="80"/>
      <c r="O234" s="80"/>
      <c r="P234" s="41"/>
      <c r="Q234" s="41"/>
      <c r="R234" s="80"/>
      <c r="S234" s="67"/>
      <c r="T234" s="80"/>
    </row>
    <row r="235" spans="2:20" x14ac:dyDescent="0.35">
      <c r="B235" s="39"/>
      <c r="C235" s="78"/>
      <c r="D235" s="79"/>
      <c r="E235" s="79"/>
      <c r="F235" s="79"/>
      <c r="G235" s="80"/>
      <c r="H235" s="67"/>
      <c r="I235" s="67"/>
      <c r="J235" s="80"/>
      <c r="K235" s="80"/>
      <c r="L235" s="41"/>
      <c r="M235" s="41"/>
      <c r="N235" s="80"/>
      <c r="O235" s="80"/>
      <c r="P235" s="41"/>
      <c r="Q235" s="41"/>
      <c r="R235" s="80"/>
      <c r="S235" s="67"/>
      <c r="T235" s="80"/>
    </row>
    <row r="236" spans="2:20" x14ac:dyDescent="0.35">
      <c r="B236" s="39"/>
      <c r="C236" s="78"/>
      <c r="D236" s="79"/>
      <c r="E236" s="79"/>
      <c r="F236" s="79"/>
      <c r="G236" s="80"/>
      <c r="H236" s="67"/>
      <c r="I236" s="67"/>
      <c r="J236" s="80"/>
      <c r="K236" s="80"/>
      <c r="L236" s="41"/>
      <c r="M236" s="41"/>
      <c r="N236" s="80"/>
      <c r="O236" s="80"/>
      <c r="P236" s="41"/>
      <c r="Q236" s="41"/>
      <c r="R236" s="80"/>
      <c r="S236" s="67"/>
      <c r="T236" s="80"/>
    </row>
    <row r="237" spans="2:20" x14ac:dyDescent="0.35">
      <c r="B237" s="39"/>
      <c r="C237" s="78"/>
      <c r="D237" s="79"/>
      <c r="E237" s="79"/>
      <c r="F237" s="79"/>
      <c r="G237" s="80"/>
      <c r="H237" s="67"/>
      <c r="I237" s="67"/>
      <c r="J237" s="80"/>
      <c r="K237" s="80"/>
      <c r="L237" s="41"/>
      <c r="M237" s="41"/>
      <c r="N237" s="80"/>
      <c r="O237" s="80"/>
      <c r="P237" s="41"/>
      <c r="Q237" s="41"/>
      <c r="R237" s="80"/>
      <c r="S237" s="67"/>
      <c r="T237" s="80"/>
    </row>
    <row r="238" spans="2:20" x14ac:dyDescent="0.35">
      <c r="B238" s="39"/>
      <c r="C238" s="78"/>
      <c r="D238" s="79"/>
      <c r="E238" s="79"/>
      <c r="F238" s="79"/>
      <c r="G238" s="80"/>
      <c r="H238" s="67"/>
      <c r="I238" s="67"/>
      <c r="J238" s="80"/>
      <c r="K238" s="80"/>
      <c r="L238" s="41"/>
      <c r="M238" s="41"/>
      <c r="N238" s="80"/>
      <c r="O238" s="80"/>
      <c r="P238" s="41"/>
      <c r="Q238" s="41"/>
      <c r="R238" s="80"/>
      <c r="S238" s="67"/>
      <c r="T238" s="80"/>
    </row>
    <row r="239" spans="2:20" x14ac:dyDescent="0.35">
      <c r="B239" s="39"/>
      <c r="C239" s="78"/>
      <c r="D239" s="79"/>
      <c r="E239" s="79"/>
      <c r="F239" s="79"/>
      <c r="G239" s="80"/>
      <c r="H239" s="67"/>
      <c r="I239" s="67"/>
      <c r="J239" s="80"/>
      <c r="K239" s="80"/>
      <c r="L239" s="41"/>
      <c r="M239" s="41"/>
      <c r="N239" s="80"/>
      <c r="O239" s="80"/>
      <c r="P239" s="41"/>
      <c r="Q239" s="41"/>
      <c r="R239" s="80"/>
      <c r="S239" s="67"/>
      <c r="T239" s="80"/>
    </row>
    <row r="240" spans="2:20" x14ac:dyDescent="0.35">
      <c r="B240" s="39"/>
      <c r="C240" s="78"/>
      <c r="D240" s="79"/>
      <c r="E240" s="79"/>
      <c r="F240" s="79"/>
      <c r="G240" s="80"/>
      <c r="H240" s="67"/>
      <c r="I240" s="67"/>
      <c r="J240" s="80"/>
      <c r="K240" s="80"/>
      <c r="L240" s="41"/>
      <c r="M240" s="41"/>
      <c r="N240" s="80"/>
      <c r="O240" s="80"/>
      <c r="P240" s="41"/>
      <c r="Q240" s="41"/>
      <c r="R240" s="80"/>
      <c r="S240" s="67"/>
      <c r="T240" s="80"/>
    </row>
    <row r="241" spans="2:20" x14ac:dyDescent="0.35">
      <c r="B241" s="39"/>
      <c r="C241" s="78"/>
      <c r="D241" s="79"/>
      <c r="E241" s="79"/>
      <c r="F241" s="79"/>
      <c r="G241" s="80"/>
      <c r="H241" s="67"/>
      <c r="I241" s="67"/>
      <c r="J241" s="80"/>
      <c r="K241" s="80"/>
      <c r="L241" s="41"/>
      <c r="M241" s="41"/>
      <c r="N241" s="80"/>
      <c r="O241" s="80"/>
      <c r="P241" s="41"/>
      <c r="Q241" s="41"/>
      <c r="R241" s="80"/>
      <c r="S241" s="67"/>
      <c r="T241" s="80"/>
    </row>
    <row r="242" spans="2:20" x14ac:dyDescent="0.35">
      <c r="B242" s="39"/>
      <c r="C242" s="78"/>
      <c r="D242" s="79"/>
      <c r="E242" s="79"/>
      <c r="F242" s="79"/>
      <c r="G242" s="80"/>
      <c r="H242" s="67"/>
      <c r="I242" s="67"/>
      <c r="J242" s="80"/>
      <c r="K242" s="80"/>
      <c r="L242" s="41"/>
      <c r="M242" s="41"/>
      <c r="N242" s="80"/>
      <c r="O242" s="80"/>
      <c r="P242" s="41"/>
      <c r="Q242" s="41"/>
      <c r="R242" s="80"/>
      <c r="S242" s="67"/>
      <c r="T242" s="80"/>
    </row>
    <row r="243" spans="2:20" x14ac:dyDescent="0.35">
      <c r="B243" s="39"/>
      <c r="C243" s="78"/>
      <c r="D243" s="79"/>
      <c r="E243" s="79"/>
      <c r="F243" s="79"/>
      <c r="G243" s="80"/>
      <c r="H243" s="67"/>
      <c r="I243" s="67"/>
      <c r="J243" s="80"/>
      <c r="K243" s="80"/>
      <c r="L243" s="41"/>
      <c r="M243" s="41"/>
      <c r="N243" s="80"/>
      <c r="O243" s="80"/>
      <c r="P243" s="41"/>
      <c r="Q243" s="41"/>
      <c r="R243" s="80"/>
      <c r="S243" s="67"/>
      <c r="T243" s="80"/>
    </row>
    <row r="244" spans="2:20" x14ac:dyDescent="0.35">
      <c r="B244" s="39"/>
      <c r="C244" s="78"/>
      <c r="D244" s="79"/>
      <c r="E244" s="79"/>
      <c r="F244" s="79"/>
      <c r="G244" s="80"/>
      <c r="H244" s="67"/>
      <c r="I244" s="67"/>
      <c r="J244" s="80"/>
      <c r="K244" s="80"/>
      <c r="L244" s="41"/>
      <c r="M244" s="41"/>
      <c r="N244" s="80"/>
      <c r="O244" s="80"/>
      <c r="P244" s="41"/>
      <c r="Q244" s="41"/>
      <c r="R244" s="80"/>
      <c r="S244" s="67"/>
      <c r="T244" s="80"/>
    </row>
    <row r="245" spans="2:20" x14ac:dyDescent="0.35">
      <c r="B245" s="39"/>
      <c r="C245" s="78"/>
      <c r="D245" s="79"/>
      <c r="E245" s="79"/>
      <c r="F245" s="79"/>
      <c r="G245" s="80"/>
      <c r="H245" s="67"/>
      <c r="I245" s="67"/>
      <c r="J245" s="80"/>
      <c r="K245" s="80"/>
      <c r="L245" s="41"/>
      <c r="M245" s="41"/>
      <c r="N245" s="80"/>
      <c r="O245" s="80"/>
      <c r="P245" s="41"/>
      <c r="Q245" s="41"/>
      <c r="R245" s="80"/>
      <c r="S245" s="67"/>
      <c r="T245" s="80"/>
    </row>
    <row r="246" spans="2:20" x14ac:dyDescent="0.35">
      <c r="B246" s="39"/>
      <c r="C246" s="78"/>
      <c r="D246" s="79"/>
      <c r="E246" s="79"/>
      <c r="F246" s="79"/>
      <c r="G246" s="80"/>
      <c r="H246" s="67"/>
      <c r="I246" s="67"/>
      <c r="J246" s="80"/>
      <c r="K246" s="80"/>
      <c r="L246" s="41"/>
      <c r="M246" s="41"/>
      <c r="N246" s="80"/>
      <c r="O246" s="80"/>
      <c r="P246" s="41"/>
      <c r="Q246" s="41"/>
      <c r="R246" s="80"/>
      <c r="S246" s="67"/>
      <c r="T246" s="80"/>
    </row>
    <row r="247" spans="2:20" x14ac:dyDescent="0.35">
      <c r="B247" s="39"/>
      <c r="C247" s="78"/>
      <c r="D247" s="79"/>
      <c r="E247" s="79"/>
      <c r="F247" s="79"/>
      <c r="G247" s="80"/>
      <c r="H247" s="67"/>
      <c r="I247" s="67"/>
      <c r="J247" s="80"/>
      <c r="K247" s="80"/>
      <c r="L247" s="41"/>
      <c r="M247" s="41"/>
      <c r="N247" s="80"/>
      <c r="O247" s="80"/>
      <c r="P247" s="41"/>
      <c r="Q247" s="41"/>
      <c r="R247" s="80"/>
      <c r="S247" s="67"/>
      <c r="T247" s="80"/>
    </row>
    <row r="248" spans="2:20" x14ac:dyDescent="0.35">
      <c r="B248" s="39"/>
      <c r="C248" s="78"/>
      <c r="D248" s="79"/>
      <c r="E248" s="79"/>
      <c r="F248" s="79"/>
      <c r="G248" s="80"/>
      <c r="H248" s="67"/>
      <c r="I248" s="67"/>
      <c r="J248" s="80"/>
      <c r="K248" s="80"/>
      <c r="L248" s="41"/>
      <c r="M248" s="41"/>
      <c r="N248" s="80"/>
      <c r="O248" s="80"/>
      <c r="P248" s="41"/>
      <c r="Q248" s="41"/>
      <c r="R248" s="80"/>
      <c r="S248" s="67"/>
      <c r="T248" s="80"/>
    </row>
    <row r="249" spans="2:20" x14ac:dyDescent="0.35">
      <c r="B249" s="39"/>
      <c r="C249" s="78"/>
      <c r="D249" s="79"/>
      <c r="E249" s="79"/>
      <c r="F249" s="79"/>
      <c r="G249" s="80"/>
      <c r="H249" s="67"/>
      <c r="I249" s="67"/>
      <c r="J249" s="80"/>
      <c r="K249" s="80"/>
      <c r="L249" s="41"/>
      <c r="M249" s="41"/>
      <c r="N249" s="80"/>
      <c r="O249" s="80"/>
      <c r="P249" s="41"/>
      <c r="Q249" s="41"/>
      <c r="R249" s="80"/>
      <c r="S249" s="67"/>
      <c r="T249" s="80"/>
    </row>
    <row r="250" spans="2:20" x14ac:dyDescent="0.35">
      <c r="B250" s="39"/>
      <c r="C250" s="78"/>
      <c r="D250" s="79"/>
      <c r="E250" s="79"/>
      <c r="F250" s="79"/>
      <c r="G250" s="80"/>
      <c r="H250" s="67"/>
      <c r="I250" s="67"/>
      <c r="J250" s="80"/>
      <c r="K250" s="80"/>
      <c r="L250" s="41"/>
      <c r="M250" s="41"/>
      <c r="N250" s="80"/>
      <c r="O250" s="80"/>
      <c r="P250" s="41"/>
      <c r="Q250" s="41"/>
      <c r="R250" s="80"/>
      <c r="S250" s="67"/>
      <c r="T250" s="80"/>
    </row>
    <row r="251" spans="2:20" x14ac:dyDescent="0.35">
      <c r="B251" s="39"/>
      <c r="C251" s="78"/>
      <c r="D251" s="79"/>
      <c r="E251" s="79"/>
      <c r="F251" s="79"/>
      <c r="G251" s="80"/>
      <c r="H251" s="67"/>
      <c r="I251" s="67"/>
      <c r="J251" s="80"/>
      <c r="K251" s="80"/>
      <c r="L251" s="41"/>
      <c r="M251" s="41"/>
      <c r="N251" s="80"/>
      <c r="O251" s="80"/>
      <c r="P251" s="41"/>
      <c r="Q251" s="41"/>
      <c r="R251" s="80"/>
      <c r="S251" s="67"/>
      <c r="T251" s="80"/>
    </row>
    <row r="252" spans="2:20" x14ac:dyDescent="0.35">
      <c r="B252" s="39"/>
      <c r="C252" s="78"/>
      <c r="D252" s="79"/>
      <c r="E252" s="79"/>
      <c r="F252" s="79"/>
      <c r="G252" s="80"/>
      <c r="H252" s="67"/>
      <c r="I252" s="67"/>
      <c r="J252" s="80"/>
      <c r="K252" s="80"/>
      <c r="L252" s="41"/>
      <c r="M252" s="41"/>
      <c r="N252" s="80"/>
      <c r="O252" s="80"/>
      <c r="P252" s="41"/>
      <c r="Q252" s="41"/>
      <c r="R252" s="80"/>
      <c r="S252" s="67"/>
      <c r="T252" s="80"/>
    </row>
    <row r="253" spans="2:20" x14ac:dyDescent="0.35">
      <c r="B253" s="39"/>
      <c r="C253" s="78"/>
      <c r="D253" s="79"/>
      <c r="E253" s="79"/>
      <c r="F253" s="79"/>
      <c r="G253" s="80"/>
      <c r="H253" s="67"/>
      <c r="I253" s="67"/>
      <c r="J253" s="80"/>
      <c r="K253" s="80"/>
      <c r="L253" s="41"/>
      <c r="M253" s="41"/>
      <c r="N253" s="80"/>
      <c r="O253" s="80"/>
      <c r="P253" s="41"/>
      <c r="Q253" s="41"/>
      <c r="R253" s="80"/>
      <c r="S253" s="67"/>
      <c r="T253" s="80"/>
    </row>
    <row r="254" spans="2:20" x14ac:dyDescent="0.35">
      <c r="B254" s="39"/>
      <c r="C254" s="78"/>
      <c r="D254" s="79"/>
      <c r="E254" s="79"/>
      <c r="F254" s="79"/>
      <c r="G254" s="80"/>
      <c r="H254" s="67"/>
      <c r="I254" s="67"/>
      <c r="J254" s="80"/>
      <c r="K254" s="80"/>
      <c r="L254" s="41"/>
      <c r="M254" s="41"/>
      <c r="N254" s="80"/>
      <c r="O254" s="80"/>
      <c r="P254" s="41"/>
      <c r="Q254" s="41"/>
      <c r="R254" s="80"/>
      <c r="S254" s="67"/>
      <c r="T254" s="80"/>
    </row>
    <row r="255" spans="2:20" x14ac:dyDescent="0.35">
      <c r="B255" s="39"/>
      <c r="C255" s="78"/>
      <c r="D255" s="79"/>
      <c r="E255" s="79"/>
      <c r="F255" s="79"/>
      <c r="G255" s="80"/>
      <c r="H255" s="67"/>
      <c r="I255" s="67"/>
      <c r="J255" s="80"/>
      <c r="K255" s="80"/>
      <c r="L255" s="41"/>
      <c r="M255" s="41"/>
      <c r="N255" s="80"/>
      <c r="O255" s="80"/>
      <c r="P255" s="41"/>
      <c r="Q255" s="41"/>
      <c r="R255" s="80"/>
      <c r="S255" s="67"/>
      <c r="T255" s="80"/>
    </row>
    <row r="256" spans="2:20" x14ac:dyDescent="0.35">
      <c r="B256" s="39"/>
      <c r="C256" s="78"/>
      <c r="D256" s="79"/>
      <c r="E256" s="79"/>
      <c r="F256" s="79"/>
      <c r="G256" s="80"/>
      <c r="H256" s="67"/>
      <c r="I256" s="67"/>
      <c r="J256" s="80"/>
      <c r="K256" s="80"/>
      <c r="L256" s="41"/>
      <c r="M256" s="41"/>
      <c r="N256" s="80"/>
      <c r="O256" s="80"/>
      <c r="P256" s="41"/>
      <c r="Q256" s="41"/>
      <c r="R256" s="80"/>
      <c r="S256" s="67"/>
      <c r="T256" s="80"/>
    </row>
    <row r="257" spans="2:20" x14ac:dyDescent="0.35">
      <c r="B257" s="39"/>
      <c r="C257" s="78"/>
      <c r="D257" s="79"/>
      <c r="E257" s="79"/>
      <c r="F257" s="79"/>
      <c r="G257" s="80"/>
      <c r="H257" s="67"/>
      <c r="I257" s="67"/>
      <c r="J257" s="80"/>
      <c r="K257" s="80"/>
      <c r="L257" s="41"/>
      <c r="M257" s="41"/>
      <c r="N257" s="80"/>
      <c r="O257" s="80"/>
      <c r="P257" s="41"/>
      <c r="Q257" s="41"/>
      <c r="R257" s="80"/>
      <c r="S257" s="67"/>
      <c r="T257" s="80"/>
    </row>
    <row r="258" spans="2:20" x14ac:dyDescent="0.35">
      <c r="B258" s="39"/>
      <c r="C258" s="78"/>
      <c r="D258" s="79"/>
      <c r="E258" s="79"/>
      <c r="F258" s="79"/>
      <c r="G258" s="80"/>
      <c r="H258" s="67"/>
      <c r="I258" s="67"/>
      <c r="J258" s="80"/>
      <c r="K258" s="80"/>
      <c r="L258" s="41"/>
      <c r="M258" s="41"/>
      <c r="N258" s="80"/>
      <c r="O258" s="80"/>
      <c r="P258" s="41"/>
      <c r="Q258" s="41"/>
      <c r="R258" s="80"/>
      <c r="S258" s="67"/>
      <c r="T258" s="80"/>
    </row>
    <row r="259" spans="2:20" x14ac:dyDescent="0.35">
      <c r="B259" s="39"/>
      <c r="C259" s="78"/>
      <c r="D259" s="79"/>
      <c r="E259" s="79"/>
      <c r="F259" s="79"/>
      <c r="G259" s="80"/>
      <c r="H259" s="67"/>
      <c r="I259" s="67"/>
      <c r="J259" s="80"/>
      <c r="K259" s="80"/>
      <c r="L259" s="41"/>
      <c r="M259" s="41"/>
      <c r="N259" s="80"/>
      <c r="O259" s="80"/>
      <c r="P259" s="41"/>
      <c r="Q259" s="41"/>
      <c r="R259" s="80"/>
      <c r="S259" s="67"/>
      <c r="T259" s="80"/>
    </row>
    <row r="260" spans="2:20" x14ac:dyDescent="0.35">
      <c r="B260" s="39"/>
      <c r="C260" s="78"/>
      <c r="D260" s="79"/>
      <c r="E260" s="79"/>
      <c r="F260" s="79"/>
      <c r="G260" s="80"/>
      <c r="H260" s="67"/>
      <c r="I260" s="67"/>
      <c r="J260" s="80"/>
      <c r="K260" s="80"/>
      <c r="L260" s="41"/>
      <c r="M260" s="41"/>
      <c r="N260" s="80"/>
      <c r="O260" s="80"/>
      <c r="P260" s="41"/>
      <c r="Q260" s="41"/>
      <c r="R260" s="80"/>
      <c r="S260" s="67"/>
      <c r="T260" s="80"/>
    </row>
    <row r="261" spans="2:20" x14ac:dyDescent="0.35">
      <c r="B261" s="39"/>
      <c r="C261" s="78"/>
      <c r="D261" s="79"/>
      <c r="E261" s="79"/>
      <c r="F261" s="79"/>
      <c r="G261" s="80"/>
      <c r="H261" s="67"/>
      <c r="I261" s="67"/>
      <c r="J261" s="80"/>
      <c r="K261" s="80"/>
      <c r="L261" s="41"/>
      <c r="M261" s="41"/>
      <c r="N261" s="80"/>
      <c r="O261" s="80"/>
      <c r="P261" s="41"/>
      <c r="Q261" s="41"/>
      <c r="R261" s="80"/>
      <c r="S261" s="67"/>
      <c r="T261" s="80"/>
    </row>
    <row r="262" spans="2:20" x14ac:dyDescent="0.35">
      <c r="B262" s="39"/>
      <c r="C262" s="78"/>
      <c r="D262" s="79"/>
      <c r="E262" s="79"/>
      <c r="F262" s="79"/>
      <c r="G262" s="80"/>
      <c r="H262" s="67"/>
      <c r="I262" s="67"/>
      <c r="J262" s="80"/>
      <c r="K262" s="80"/>
      <c r="L262" s="41"/>
      <c r="M262" s="41"/>
      <c r="N262" s="80"/>
      <c r="O262" s="80"/>
      <c r="P262" s="41"/>
      <c r="Q262" s="41"/>
      <c r="R262" s="80"/>
      <c r="S262" s="67"/>
      <c r="T262" s="80"/>
    </row>
    <row r="263" spans="2:20" x14ac:dyDescent="0.35">
      <c r="B263" s="39"/>
      <c r="C263" s="78"/>
      <c r="D263" s="79"/>
      <c r="E263" s="79"/>
      <c r="F263" s="79"/>
      <c r="G263" s="80"/>
      <c r="H263" s="67"/>
      <c r="I263" s="67"/>
      <c r="J263" s="80"/>
      <c r="K263" s="80"/>
      <c r="L263" s="41"/>
      <c r="M263" s="41"/>
      <c r="N263" s="80"/>
      <c r="O263" s="80"/>
      <c r="P263" s="41"/>
      <c r="Q263" s="41"/>
      <c r="R263" s="80"/>
      <c r="S263" s="67"/>
      <c r="T263" s="80"/>
    </row>
    <row r="264" spans="2:20" x14ac:dyDescent="0.35">
      <c r="B264" s="39"/>
      <c r="C264" s="78"/>
      <c r="D264" s="79"/>
      <c r="E264" s="79"/>
      <c r="F264" s="79"/>
      <c r="G264" s="80"/>
      <c r="H264" s="67"/>
      <c r="I264" s="67"/>
      <c r="J264" s="80"/>
      <c r="K264" s="80"/>
      <c r="L264" s="41"/>
      <c r="M264" s="41"/>
      <c r="N264" s="80"/>
      <c r="O264" s="80"/>
      <c r="P264" s="41"/>
      <c r="Q264" s="41"/>
      <c r="R264" s="80"/>
      <c r="S264" s="67"/>
      <c r="T264" s="80"/>
    </row>
    <row r="265" spans="2:20" x14ac:dyDescent="0.35">
      <c r="B265" s="39"/>
      <c r="C265" s="78"/>
      <c r="D265" s="79"/>
      <c r="E265" s="79"/>
      <c r="F265" s="79"/>
      <c r="G265" s="80"/>
      <c r="H265" s="67"/>
      <c r="I265" s="67"/>
      <c r="J265" s="80"/>
      <c r="K265" s="80"/>
      <c r="L265" s="41"/>
      <c r="M265" s="41"/>
      <c r="N265" s="80"/>
      <c r="O265" s="80"/>
      <c r="P265" s="41"/>
      <c r="Q265" s="41"/>
      <c r="R265" s="80"/>
      <c r="S265" s="67"/>
      <c r="T265" s="80"/>
    </row>
    <row r="266" spans="2:20" x14ac:dyDescent="0.35">
      <c r="B266" s="39"/>
      <c r="C266" s="78"/>
      <c r="D266" s="79"/>
      <c r="E266" s="79"/>
      <c r="F266" s="79"/>
      <c r="G266" s="80"/>
      <c r="H266" s="67"/>
      <c r="I266" s="67"/>
      <c r="J266" s="80"/>
      <c r="K266" s="80"/>
      <c r="L266" s="41"/>
      <c r="M266" s="41"/>
      <c r="N266" s="80"/>
      <c r="O266" s="80"/>
      <c r="P266" s="41"/>
      <c r="Q266" s="41"/>
      <c r="R266" s="80"/>
      <c r="S266" s="67"/>
      <c r="T266" s="80"/>
    </row>
    <row r="267" spans="2:20" x14ac:dyDescent="0.35">
      <c r="B267" s="39"/>
      <c r="C267" s="78"/>
      <c r="D267" s="79"/>
      <c r="E267" s="79"/>
      <c r="F267" s="79"/>
      <c r="G267" s="80"/>
      <c r="H267" s="67"/>
      <c r="I267" s="67"/>
      <c r="J267" s="80"/>
      <c r="K267" s="80"/>
      <c r="L267" s="41"/>
      <c r="M267" s="41"/>
      <c r="N267" s="80"/>
      <c r="O267" s="80"/>
      <c r="P267" s="41"/>
      <c r="Q267" s="41"/>
      <c r="R267" s="80"/>
      <c r="S267" s="67"/>
      <c r="T267" s="80"/>
    </row>
    <row r="268" spans="2:20" x14ac:dyDescent="0.35">
      <c r="B268" s="39"/>
      <c r="C268" s="78"/>
      <c r="D268" s="79"/>
      <c r="E268" s="79"/>
      <c r="F268" s="79"/>
      <c r="G268" s="80"/>
      <c r="H268" s="67"/>
      <c r="I268" s="67"/>
      <c r="J268" s="80"/>
      <c r="K268" s="80"/>
      <c r="L268" s="41"/>
      <c r="M268" s="41"/>
      <c r="N268" s="80"/>
      <c r="O268" s="80"/>
      <c r="P268" s="41"/>
      <c r="Q268" s="41"/>
      <c r="R268" s="80"/>
      <c r="S268" s="67"/>
      <c r="T268" s="80"/>
    </row>
    <row r="269" spans="2:20" x14ac:dyDescent="0.35">
      <c r="B269" s="39"/>
      <c r="C269" s="78"/>
      <c r="D269" s="79"/>
      <c r="E269" s="79"/>
      <c r="F269" s="79"/>
      <c r="G269" s="80"/>
      <c r="H269" s="67"/>
      <c r="I269" s="67"/>
      <c r="J269" s="80"/>
      <c r="K269" s="80"/>
      <c r="L269" s="41"/>
      <c r="M269" s="41"/>
      <c r="N269" s="80"/>
      <c r="O269" s="80"/>
      <c r="P269" s="41"/>
      <c r="Q269" s="41"/>
      <c r="R269" s="80"/>
      <c r="S269" s="67"/>
      <c r="T269" s="80"/>
    </row>
    <row r="270" spans="2:20" x14ac:dyDescent="0.35">
      <c r="B270" s="39"/>
      <c r="C270" s="78"/>
      <c r="D270" s="79"/>
      <c r="E270" s="79"/>
      <c r="F270" s="79"/>
      <c r="G270" s="80"/>
      <c r="H270" s="67"/>
      <c r="I270" s="67"/>
      <c r="J270" s="80"/>
      <c r="K270" s="80"/>
      <c r="L270" s="41"/>
      <c r="M270" s="41"/>
      <c r="N270" s="80"/>
      <c r="O270" s="80"/>
      <c r="P270" s="41"/>
      <c r="Q270" s="41"/>
      <c r="R270" s="80"/>
      <c r="S270" s="67"/>
      <c r="T270" s="80"/>
    </row>
    <row r="271" spans="2:20" x14ac:dyDescent="0.35">
      <c r="B271" s="39"/>
      <c r="C271" s="78"/>
      <c r="D271" s="79"/>
      <c r="E271" s="79"/>
      <c r="F271" s="79"/>
      <c r="G271" s="80"/>
      <c r="H271" s="67"/>
      <c r="I271" s="67"/>
      <c r="J271" s="80"/>
      <c r="K271" s="80"/>
      <c r="L271" s="41"/>
      <c r="M271" s="41"/>
      <c r="N271" s="80"/>
      <c r="O271" s="80"/>
      <c r="P271" s="41"/>
      <c r="Q271" s="41"/>
      <c r="R271" s="80"/>
      <c r="S271" s="67"/>
      <c r="T271" s="80"/>
    </row>
    <row r="272" spans="2:20" x14ac:dyDescent="0.35">
      <c r="B272" s="39"/>
      <c r="C272" s="78"/>
      <c r="D272" s="79"/>
      <c r="E272" s="79"/>
      <c r="F272" s="79"/>
      <c r="G272" s="80"/>
      <c r="H272" s="67"/>
      <c r="I272" s="67"/>
      <c r="J272" s="80"/>
      <c r="K272" s="80"/>
      <c r="L272" s="41"/>
      <c r="M272" s="41"/>
      <c r="N272" s="80"/>
      <c r="O272" s="80"/>
      <c r="P272" s="41"/>
      <c r="Q272" s="41"/>
      <c r="R272" s="80"/>
      <c r="S272" s="67"/>
      <c r="T272" s="80"/>
    </row>
    <row r="273" spans="2:20" x14ac:dyDescent="0.35">
      <c r="B273" s="39"/>
      <c r="C273" s="78"/>
      <c r="D273" s="79"/>
      <c r="E273" s="79"/>
      <c r="F273" s="79"/>
      <c r="G273" s="80"/>
      <c r="H273" s="67"/>
      <c r="I273" s="67"/>
      <c r="J273" s="80"/>
      <c r="K273" s="80"/>
      <c r="L273" s="41"/>
      <c r="M273" s="41"/>
      <c r="N273" s="80"/>
      <c r="O273" s="80"/>
      <c r="P273" s="41"/>
      <c r="Q273" s="41"/>
      <c r="R273" s="80"/>
      <c r="S273" s="67"/>
      <c r="T273" s="80"/>
    </row>
    <row r="274" spans="2:20" x14ac:dyDescent="0.35">
      <c r="B274" s="39"/>
      <c r="C274" s="78"/>
      <c r="D274" s="79"/>
      <c r="E274" s="79"/>
      <c r="F274" s="79"/>
      <c r="G274" s="80"/>
      <c r="H274" s="67"/>
      <c r="I274" s="67"/>
      <c r="J274" s="80"/>
      <c r="K274" s="80"/>
      <c r="L274" s="41"/>
      <c r="M274" s="41"/>
      <c r="N274" s="80"/>
      <c r="O274" s="80"/>
      <c r="P274" s="41"/>
      <c r="Q274" s="41"/>
      <c r="R274" s="80"/>
      <c r="S274" s="67"/>
      <c r="T274" s="80"/>
    </row>
    <row r="275" spans="2:20" x14ac:dyDescent="0.35">
      <c r="B275" s="39"/>
      <c r="C275" s="78"/>
      <c r="D275" s="79"/>
      <c r="E275" s="79"/>
      <c r="F275" s="79"/>
      <c r="G275" s="80"/>
      <c r="H275" s="67"/>
      <c r="I275" s="67"/>
      <c r="J275" s="80"/>
      <c r="K275" s="80"/>
      <c r="L275" s="41"/>
      <c r="M275" s="41"/>
      <c r="N275" s="80"/>
      <c r="O275" s="80"/>
      <c r="P275" s="41"/>
      <c r="Q275" s="41"/>
      <c r="R275" s="80"/>
      <c r="S275" s="67"/>
      <c r="T275" s="80"/>
    </row>
    <row r="276" spans="2:20" x14ac:dyDescent="0.35">
      <c r="B276" s="39"/>
      <c r="C276" s="78"/>
      <c r="D276" s="79"/>
      <c r="E276" s="79"/>
      <c r="F276" s="79"/>
      <c r="G276" s="80"/>
      <c r="H276" s="67"/>
      <c r="I276" s="67"/>
      <c r="J276" s="80"/>
      <c r="K276" s="80"/>
      <c r="L276" s="41"/>
      <c r="M276" s="41"/>
      <c r="N276" s="80"/>
      <c r="O276" s="80"/>
      <c r="P276" s="41"/>
      <c r="Q276" s="41"/>
      <c r="R276" s="80"/>
      <c r="S276" s="67"/>
      <c r="T276" s="80"/>
    </row>
    <row r="277" spans="2:20" x14ac:dyDescent="0.35">
      <c r="B277" s="39"/>
      <c r="C277" s="78"/>
      <c r="D277" s="79"/>
      <c r="E277" s="79"/>
      <c r="F277" s="79"/>
      <c r="G277" s="80"/>
      <c r="H277" s="67"/>
      <c r="I277" s="67"/>
      <c r="J277" s="80"/>
      <c r="K277" s="80"/>
      <c r="L277" s="41"/>
      <c r="M277" s="41"/>
      <c r="N277" s="80"/>
      <c r="O277" s="80"/>
      <c r="P277" s="41"/>
      <c r="Q277" s="41"/>
      <c r="R277" s="80"/>
      <c r="S277" s="67"/>
      <c r="T277" s="80"/>
    </row>
    <row r="278" spans="2:20" x14ac:dyDescent="0.35">
      <c r="B278" s="39"/>
      <c r="C278" s="78"/>
      <c r="D278" s="79"/>
      <c r="E278" s="79"/>
      <c r="F278" s="79"/>
      <c r="G278" s="80"/>
      <c r="H278" s="67"/>
      <c r="I278" s="67"/>
      <c r="J278" s="80"/>
      <c r="K278" s="80"/>
      <c r="L278" s="41"/>
      <c r="M278" s="41"/>
      <c r="N278" s="80"/>
      <c r="O278" s="80"/>
      <c r="P278" s="41"/>
      <c r="Q278" s="41"/>
      <c r="R278" s="80"/>
      <c r="S278" s="67"/>
      <c r="T278" s="80"/>
    </row>
    <row r="279" spans="2:20" x14ac:dyDescent="0.35">
      <c r="B279" s="39"/>
      <c r="C279" s="78"/>
      <c r="D279" s="79"/>
      <c r="E279" s="79"/>
      <c r="F279" s="79"/>
      <c r="G279" s="80"/>
      <c r="H279" s="67"/>
      <c r="I279" s="67"/>
      <c r="J279" s="80"/>
      <c r="K279" s="80"/>
      <c r="L279" s="41"/>
      <c r="M279" s="41"/>
      <c r="N279" s="80"/>
      <c r="O279" s="80"/>
      <c r="P279" s="41"/>
      <c r="Q279" s="41"/>
      <c r="R279" s="80"/>
      <c r="S279" s="67"/>
      <c r="T279" s="80"/>
    </row>
    <row r="280" spans="2:20" x14ac:dyDescent="0.35">
      <c r="B280" s="39"/>
      <c r="C280" s="78"/>
      <c r="D280" s="79"/>
      <c r="E280" s="79"/>
      <c r="F280" s="79"/>
      <c r="G280" s="80"/>
      <c r="H280" s="67"/>
      <c r="I280" s="67"/>
      <c r="J280" s="80"/>
      <c r="K280" s="80"/>
      <c r="L280" s="41"/>
      <c r="M280" s="41"/>
      <c r="N280" s="80"/>
      <c r="O280" s="80"/>
      <c r="P280" s="41"/>
      <c r="Q280" s="41"/>
      <c r="R280" s="80"/>
      <c r="S280" s="67"/>
      <c r="T280" s="80"/>
    </row>
    <row r="281" spans="2:20" x14ac:dyDescent="0.35">
      <c r="B281" s="39"/>
      <c r="C281" s="78"/>
      <c r="D281" s="79"/>
      <c r="E281" s="79"/>
      <c r="F281" s="79"/>
      <c r="G281" s="80"/>
      <c r="H281" s="67"/>
      <c r="I281" s="67"/>
      <c r="J281" s="80"/>
      <c r="K281" s="80"/>
      <c r="L281" s="41"/>
      <c r="M281" s="41"/>
      <c r="N281" s="80"/>
      <c r="O281" s="80"/>
      <c r="P281" s="41"/>
      <c r="Q281" s="41"/>
      <c r="R281" s="80"/>
      <c r="S281" s="67"/>
      <c r="T281" s="80"/>
    </row>
    <row r="282" spans="2:20" x14ac:dyDescent="0.35">
      <c r="B282" s="39"/>
      <c r="C282" s="78"/>
      <c r="D282" s="79"/>
      <c r="E282" s="79"/>
      <c r="F282" s="79"/>
      <c r="G282" s="80"/>
      <c r="H282" s="67"/>
      <c r="I282" s="67"/>
      <c r="J282" s="80"/>
      <c r="K282" s="80"/>
      <c r="L282" s="41"/>
      <c r="M282" s="41"/>
      <c r="N282" s="80"/>
      <c r="O282" s="80"/>
      <c r="P282" s="41"/>
      <c r="Q282" s="41"/>
      <c r="R282" s="80"/>
      <c r="S282" s="67"/>
      <c r="T282" s="80"/>
    </row>
    <row r="283" spans="2:20" x14ac:dyDescent="0.35">
      <c r="B283" s="39"/>
      <c r="C283" s="78"/>
      <c r="D283" s="79"/>
      <c r="E283" s="79"/>
      <c r="F283" s="79"/>
      <c r="G283" s="80"/>
      <c r="H283" s="67"/>
      <c r="I283" s="67"/>
      <c r="J283" s="80"/>
      <c r="K283" s="80"/>
      <c r="L283" s="41"/>
      <c r="M283" s="41"/>
      <c r="N283" s="80"/>
      <c r="O283" s="80"/>
      <c r="P283" s="41"/>
      <c r="Q283" s="41"/>
      <c r="R283" s="80"/>
      <c r="S283" s="67"/>
      <c r="T283" s="80"/>
    </row>
    <row r="284" spans="2:20" x14ac:dyDescent="0.35">
      <c r="B284" s="39"/>
      <c r="C284" s="78"/>
      <c r="D284" s="79"/>
      <c r="E284" s="79"/>
      <c r="F284" s="79"/>
      <c r="G284" s="80"/>
      <c r="H284" s="67"/>
      <c r="I284" s="67"/>
      <c r="J284" s="80"/>
      <c r="K284" s="80"/>
      <c r="L284" s="41"/>
      <c r="M284" s="41"/>
      <c r="N284" s="80"/>
      <c r="O284" s="80"/>
      <c r="P284" s="41"/>
      <c r="Q284" s="41"/>
      <c r="R284" s="80"/>
      <c r="S284" s="67"/>
      <c r="T284" s="80"/>
    </row>
    <row r="285" spans="2:20" x14ac:dyDescent="0.35">
      <c r="B285" s="39"/>
      <c r="C285" s="78"/>
      <c r="D285" s="79"/>
      <c r="E285" s="79"/>
      <c r="F285" s="79"/>
      <c r="G285" s="80"/>
      <c r="H285" s="67"/>
      <c r="I285" s="67"/>
      <c r="J285" s="80"/>
      <c r="K285" s="80"/>
      <c r="L285" s="41"/>
      <c r="M285" s="41"/>
      <c r="N285" s="80"/>
      <c r="O285" s="80"/>
      <c r="P285" s="41"/>
      <c r="Q285" s="41"/>
      <c r="R285" s="80"/>
      <c r="S285" s="67"/>
      <c r="T285" s="80"/>
    </row>
    <row r="286" spans="2:20" x14ac:dyDescent="0.35">
      <c r="B286" s="39"/>
      <c r="C286" s="78"/>
      <c r="D286" s="79"/>
      <c r="E286" s="79"/>
      <c r="F286" s="79"/>
      <c r="G286" s="80"/>
      <c r="H286" s="67"/>
      <c r="I286" s="67"/>
      <c r="J286" s="80"/>
      <c r="K286" s="80"/>
      <c r="L286" s="41"/>
      <c r="M286" s="41"/>
      <c r="N286" s="80"/>
      <c r="O286" s="80"/>
      <c r="P286" s="41"/>
      <c r="Q286" s="41"/>
      <c r="R286" s="80"/>
      <c r="S286" s="67"/>
      <c r="T286" s="80"/>
    </row>
    <row r="287" spans="2:20" x14ac:dyDescent="0.35">
      <c r="B287" s="39"/>
      <c r="C287" s="78"/>
      <c r="D287" s="79"/>
      <c r="E287" s="79"/>
      <c r="F287" s="79"/>
      <c r="G287" s="80"/>
      <c r="H287" s="67"/>
      <c r="I287" s="67"/>
      <c r="J287" s="80"/>
      <c r="K287" s="80"/>
      <c r="L287" s="41"/>
      <c r="M287" s="41"/>
      <c r="N287" s="80"/>
      <c r="O287" s="80"/>
      <c r="P287" s="41"/>
      <c r="Q287" s="41"/>
      <c r="R287" s="80"/>
      <c r="S287" s="67"/>
      <c r="T287" s="80"/>
    </row>
    <row r="288" spans="2:20" x14ac:dyDescent="0.35">
      <c r="B288" s="39"/>
      <c r="C288" s="78"/>
      <c r="D288" s="79"/>
      <c r="E288" s="79"/>
      <c r="F288" s="79"/>
      <c r="G288" s="80"/>
      <c r="H288" s="67"/>
      <c r="I288" s="67"/>
      <c r="J288" s="80"/>
      <c r="K288" s="80"/>
      <c r="L288" s="41"/>
      <c r="M288" s="41"/>
      <c r="N288" s="80"/>
      <c r="O288" s="80"/>
      <c r="P288" s="41"/>
      <c r="Q288" s="41"/>
      <c r="R288" s="80"/>
      <c r="S288" s="67"/>
      <c r="T288" s="80"/>
    </row>
    <row r="289" spans="2:20" x14ac:dyDescent="0.35">
      <c r="B289" s="39"/>
      <c r="C289" s="78"/>
      <c r="D289" s="79"/>
      <c r="E289" s="79"/>
      <c r="F289" s="79"/>
      <c r="G289" s="80"/>
      <c r="H289" s="67"/>
      <c r="I289" s="67"/>
      <c r="J289" s="80"/>
      <c r="K289" s="80"/>
      <c r="L289" s="41"/>
      <c r="M289" s="41"/>
      <c r="N289" s="80"/>
      <c r="O289" s="80"/>
      <c r="P289" s="41"/>
      <c r="Q289" s="41"/>
      <c r="R289" s="80"/>
      <c r="S289" s="67"/>
      <c r="T289" s="80"/>
    </row>
    <row r="290" spans="2:20" x14ac:dyDescent="0.35">
      <c r="B290" s="39"/>
      <c r="C290" s="78"/>
      <c r="D290" s="79"/>
      <c r="E290" s="79"/>
      <c r="F290" s="79"/>
      <c r="G290" s="80"/>
      <c r="H290" s="67"/>
      <c r="I290" s="67"/>
      <c r="J290" s="80"/>
      <c r="K290" s="80"/>
      <c r="L290" s="41"/>
      <c r="M290" s="41"/>
      <c r="N290" s="80"/>
      <c r="O290" s="80"/>
      <c r="P290" s="41"/>
      <c r="Q290" s="41"/>
      <c r="R290" s="80"/>
      <c r="S290" s="67"/>
      <c r="T290" s="80"/>
    </row>
    <row r="291" spans="2:20" x14ac:dyDescent="0.35">
      <c r="B291" s="39"/>
      <c r="C291" s="78"/>
      <c r="D291" s="79"/>
      <c r="E291" s="79"/>
      <c r="F291" s="79"/>
      <c r="G291" s="80"/>
      <c r="H291" s="67"/>
      <c r="I291" s="67"/>
      <c r="J291" s="80"/>
      <c r="K291" s="80"/>
      <c r="L291" s="41"/>
      <c r="M291" s="41"/>
      <c r="N291" s="80"/>
      <c r="O291" s="80"/>
      <c r="P291" s="41"/>
      <c r="Q291" s="41"/>
      <c r="R291" s="80"/>
      <c r="S291" s="67"/>
      <c r="T291" s="80"/>
    </row>
    <row r="292" spans="2:20" x14ac:dyDescent="0.35">
      <c r="B292" s="39"/>
      <c r="C292" s="78"/>
      <c r="D292" s="79"/>
      <c r="E292" s="79"/>
      <c r="F292" s="79"/>
      <c r="G292" s="80"/>
      <c r="H292" s="67"/>
      <c r="I292" s="67"/>
      <c r="J292" s="80"/>
      <c r="K292" s="80"/>
      <c r="L292" s="41"/>
      <c r="M292" s="41"/>
      <c r="N292" s="80"/>
      <c r="O292" s="80"/>
      <c r="P292" s="41"/>
      <c r="Q292" s="41"/>
      <c r="R292" s="80"/>
      <c r="S292" s="67"/>
      <c r="T292" s="80"/>
    </row>
    <row r="293" spans="2:20" x14ac:dyDescent="0.35">
      <c r="B293" s="39"/>
      <c r="C293" s="78"/>
      <c r="D293" s="79"/>
      <c r="E293" s="79"/>
      <c r="F293" s="79"/>
      <c r="G293" s="80"/>
      <c r="H293" s="67"/>
      <c r="I293" s="67"/>
      <c r="J293" s="80"/>
      <c r="K293" s="80"/>
      <c r="L293" s="41"/>
      <c r="M293" s="41"/>
      <c r="N293" s="80"/>
      <c r="O293" s="80"/>
      <c r="P293" s="41"/>
      <c r="Q293" s="41"/>
      <c r="R293" s="80"/>
      <c r="S293" s="67"/>
      <c r="T293" s="80"/>
    </row>
    <row r="294" spans="2:20" x14ac:dyDescent="0.35">
      <c r="B294" s="39"/>
      <c r="C294" s="78"/>
      <c r="D294" s="79"/>
      <c r="E294" s="79"/>
      <c r="F294" s="79"/>
      <c r="G294" s="80"/>
      <c r="H294" s="67"/>
      <c r="I294" s="67"/>
      <c r="J294" s="80"/>
      <c r="K294" s="80"/>
      <c r="L294" s="41"/>
      <c r="M294" s="41"/>
      <c r="N294" s="80"/>
      <c r="O294" s="80"/>
      <c r="P294" s="41"/>
      <c r="Q294" s="41"/>
      <c r="R294" s="80"/>
      <c r="S294" s="67"/>
      <c r="T294" s="80"/>
    </row>
    <row r="295" spans="2:20" x14ac:dyDescent="0.35">
      <c r="B295" s="39"/>
      <c r="C295" s="78"/>
      <c r="D295" s="79"/>
      <c r="E295" s="79"/>
      <c r="F295" s="79"/>
      <c r="G295" s="80"/>
      <c r="H295" s="67"/>
      <c r="I295" s="67"/>
      <c r="J295" s="80"/>
      <c r="K295" s="80"/>
      <c r="L295" s="41"/>
      <c r="M295" s="41"/>
      <c r="N295" s="80"/>
      <c r="O295" s="80"/>
      <c r="P295" s="41"/>
      <c r="Q295" s="41"/>
      <c r="R295" s="80"/>
      <c r="S295" s="67"/>
      <c r="T295" s="80"/>
    </row>
    <row r="296" spans="2:20" x14ac:dyDescent="0.35">
      <c r="B296" s="39"/>
      <c r="C296" s="78"/>
      <c r="D296" s="79"/>
      <c r="E296" s="79"/>
      <c r="F296" s="79"/>
      <c r="G296" s="80"/>
      <c r="H296" s="67"/>
      <c r="I296" s="67"/>
      <c r="J296" s="80"/>
      <c r="K296" s="80"/>
      <c r="L296" s="41"/>
      <c r="M296" s="41"/>
      <c r="N296" s="80"/>
      <c r="O296" s="80"/>
      <c r="P296" s="41"/>
      <c r="Q296" s="41"/>
      <c r="R296" s="80"/>
      <c r="S296" s="67"/>
      <c r="T296" s="80"/>
    </row>
    <row r="297" spans="2:20" x14ac:dyDescent="0.35">
      <c r="B297" s="39"/>
      <c r="C297" s="78"/>
      <c r="D297" s="79"/>
      <c r="E297" s="79"/>
      <c r="F297" s="79"/>
      <c r="G297" s="80"/>
      <c r="H297" s="67"/>
      <c r="I297" s="67"/>
      <c r="J297" s="80"/>
      <c r="K297" s="80"/>
      <c r="L297" s="41"/>
      <c r="M297" s="41"/>
      <c r="N297" s="80"/>
      <c r="O297" s="80"/>
      <c r="P297" s="41"/>
      <c r="Q297" s="41"/>
      <c r="R297" s="80"/>
      <c r="S297" s="67"/>
      <c r="T297" s="80"/>
    </row>
    <row r="298" spans="2:20" x14ac:dyDescent="0.35">
      <c r="B298" s="39"/>
      <c r="C298" s="78"/>
      <c r="D298" s="79"/>
      <c r="E298" s="79"/>
      <c r="F298" s="79"/>
      <c r="G298" s="80"/>
      <c r="H298" s="67"/>
      <c r="I298" s="67"/>
      <c r="J298" s="80"/>
      <c r="K298" s="80"/>
      <c r="L298" s="41"/>
      <c r="M298" s="41"/>
      <c r="N298" s="80"/>
      <c r="O298" s="80"/>
      <c r="P298" s="41"/>
      <c r="Q298" s="41"/>
      <c r="R298" s="80"/>
      <c r="S298" s="67"/>
      <c r="T298" s="80"/>
    </row>
    <row r="299" spans="2:20" x14ac:dyDescent="0.35">
      <c r="B299" s="39"/>
      <c r="C299" s="78"/>
      <c r="D299" s="79"/>
      <c r="E299" s="79"/>
      <c r="F299" s="79"/>
      <c r="G299" s="80"/>
      <c r="H299" s="67"/>
      <c r="I299" s="67"/>
      <c r="J299" s="80"/>
      <c r="K299" s="80"/>
      <c r="L299" s="41"/>
      <c r="M299" s="41"/>
      <c r="N299" s="80"/>
      <c r="O299" s="80"/>
      <c r="P299" s="41"/>
      <c r="Q299" s="41"/>
      <c r="R299" s="80"/>
      <c r="S299" s="67"/>
      <c r="T299" s="80"/>
    </row>
    <row r="300" spans="2:20" x14ac:dyDescent="0.35">
      <c r="B300" s="39"/>
      <c r="C300" s="78"/>
      <c r="D300" s="79"/>
      <c r="E300" s="79"/>
      <c r="F300" s="79"/>
      <c r="G300" s="80"/>
      <c r="H300" s="67"/>
      <c r="I300" s="67"/>
      <c r="J300" s="80"/>
      <c r="K300" s="80"/>
      <c r="L300" s="41"/>
      <c r="M300" s="41"/>
      <c r="N300" s="80"/>
      <c r="O300" s="80"/>
      <c r="P300" s="41"/>
      <c r="Q300" s="41"/>
      <c r="R300" s="80"/>
      <c r="S300" s="67"/>
      <c r="T300" s="80"/>
    </row>
    <row r="301" spans="2:20" x14ac:dyDescent="0.35">
      <c r="B301" s="39"/>
      <c r="C301" s="78"/>
      <c r="D301" s="79"/>
      <c r="E301" s="79"/>
      <c r="F301" s="79"/>
      <c r="G301" s="80"/>
      <c r="H301" s="67"/>
      <c r="I301" s="67"/>
      <c r="J301" s="80"/>
      <c r="K301" s="80"/>
      <c r="L301" s="41"/>
      <c r="M301" s="41"/>
      <c r="N301" s="80"/>
      <c r="O301" s="80"/>
      <c r="P301" s="41"/>
      <c r="Q301" s="41"/>
      <c r="R301" s="80"/>
      <c r="S301" s="67"/>
      <c r="T301" s="80"/>
    </row>
    <row r="302" spans="2:20" x14ac:dyDescent="0.35">
      <c r="B302" s="39"/>
      <c r="C302" s="78"/>
      <c r="D302" s="79"/>
      <c r="E302" s="79"/>
      <c r="F302" s="79"/>
      <c r="G302" s="80"/>
      <c r="H302" s="67"/>
      <c r="I302" s="67"/>
      <c r="J302" s="80"/>
      <c r="K302" s="80"/>
      <c r="L302" s="41"/>
      <c r="M302" s="41"/>
      <c r="N302" s="80"/>
      <c r="O302" s="80"/>
      <c r="P302" s="41"/>
      <c r="Q302" s="41"/>
      <c r="R302" s="80"/>
      <c r="S302" s="67"/>
      <c r="T302" s="80"/>
    </row>
    <row r="303" spans="2:20" x14ac:dyDescent="0.35">
      <c r="B303" s="39"/>
      <c r="C303" s="78"/>
      <c r="D303" s="79"/>
      <c r="E303" s="79"/>
      <c r="F303" s="79"/>
      <c r="G303" s="80"/>
      <c r="H303" s="67"/>
      <c r="I303" s="67"/>
      <c r="J303" s="80"/>
      <c r="K303" s="80"/>
      <c r="L303" s="41"/>
      <c r="M303" s="41"/>
      <c r="N303" s="80"/>
      <c r="O303" s="80"/>
      <c r="P303" s="41"/>
      <c r="Q303" s="41"/>
      <c r="R303" s="80"/>
      <c r="S303" s="67"/>
      <c r="T303" s="80"/>
    </row>
    <row r="304" spans="2:20" x14ac:dyDescent="0.35">
      <c r="B304" s="39"/>
      <c r="C304" s="78"/>
      <c r="D304" s="79"/>
      <c r="E304" s="79"/>
      <c r="F304" s="79"/>
      <c r="G304" s="80"/>
      <c r="H304" s="67"/>
      <c r="I304" s="67"/>
      <c r="J304" s="80"/>
      <c r="K304" s="80"/>
      <c r="L304" s="41"/>
      <c r="M304" s="41"/>
      <c r="N304" s="80"/>
      <c r="O304" s="80"/>
      <c r="P304" s="41"/>
      <c r="Q304" s="41"/>
      <c r="R304" s="80"/>
      <c r="S304" s="67"/>
      <c r="T304" s="80"/>
    </row>
    <row r="305" spans="2:20" x14ac:dyDescent="0.35">
      <c r="B305" s="39"/>
      <c r="C305" s="78"/>
      <c r="D305" s="79"/>
      <c r="E305" s="79"/>
      <c r="F305" s="79"/>
      <c r="G305" s="80"/>
      <c r="H305" s="67"/>
      <c r="I305" s="67"/>
      <c r="J305" s="80"/>
      <c r="K305" s="80"/>
      <c r="L305" s="41"/>
      <c r="M305" s="41"/>
      <c r="N305" s="80"/>
      <c r="O305" s="80"/>
      <c r="P305" s="41"/>
      <c r="Q305" s="41"/>
      <c r="R305" s="80"/>
      <c r="S305" s="67"/>
      <c r="T305" s="80"/>
    </row>
    <row r="306" spans="2:20" x14ac:dyDescent="0.35">
      <c r="B306" s="39"/>
      <c r="C306" s="78"/>
      <c r="D306" s="79"/>
      <c r="E306" s="79"/>
      <c r="F306" s="79"/>
      <c r="G306" s="80"/>
      <c r="H306" s="67"/>
      <c r="I306" s="67"/>
      <c r="J306" s="80"/>
      <c r="K306" s="80"/>
      <c r="L306" s="41"/>
      <c r="M306" s="41"/>
      <c r="N306" s="80"/>
      <c r="O306" s="80"/>
      <c r="P306" s="41"/>
      <c r="Q306" s="41"/>
      <c r="R306" s="80"/>
      <c r="S306" s="67"/>
      <c r="T306" s="80"/>
    </row>
    <row r="307" spans="2:20" x14ac:dyDescent="0.35">
      <c r="B307" s="39"/>
      <c r="C307" s="78"/>
      <c r="D307" s="79"/>
      <c r="E307" s="79"/>
      <c r="F307" s="79"/>
      <c r="G307" s="80"/>
      <c r="H307" s="67"/>
      <c r="I307" s="67"/>
      <c r="J307" s="80"/>
      <c r="K307" s="80"/>
      <c r="L307" s="41"/>
      <c r="M307" s="41"/>
      <c r="N307" s="80"/>
      <c r="O307" s="80"/>
      <c r="P307" s="41"/>
      <c r="Q307" s="41"/>
      <c r="R307" s="80"/>
      <c r="S307" s="67"/>
      <c r="T307" s="80"/>
    </row>
    <row r="308" spans="2:20" x14ac:dyDescent="0.35">
      <c r="B308" s="39"/>
      <c r="C308" s="78"/>
      <c r="D308" s="79"/>
      <c r="E308" s="79"/>
      <c r="F308" s="79"/>
      <c r="G308" s="80"/>
      <c r="H308" s="67"/>
      <c r="I308" s="67"/>
      <c r="J308" s="80"/>
      <c r="K308" s="80"/>
      <c r="L308" s="41"/>
      <c r="M308" s="41"/>
      <c r="N308" s="80"/>
      <c r="O308" s="80"/>
      <c r="P308" s="41"/>
      <c r="Q308" s="41"/>
      <c r="R308" s="80"/>
      <c r="S308" s="67"/>
      <c r="T308" s="80"/>
    </row>
    <row r="309" spans="2:20" x14ac:dyDescent="0.35">
      <c r="B309" s="39"/>
      <c r="C309" s="78"/>
      <c r="D309" s="79"/>
      <c r="E309" s="79"/>
      <c r="F309" s="79"/>
      <c r="G309" s="80"/>
      <c r="H309" s="67"/>
      <c r="I309" s="67"/>
      <c r="J309" s="80"/>
      <c r="K309" s="80"/>
      <c r="L309" s="41"/>
      <c r="M309" s="41"/>
      <c r="N309" s="80"/>
      <c r="O309" s="80"/>
      <c r="P309" s="41"/>
      <c r="Q309" s="41"/>
      <c r="R309" s="80"/>
      <c r="S309" s="67"/>
      <c r="T309" s="80"/>
    </row>
    <row r="310" spans="2:20" x14ac:dyDescent="0.35">
      <c r="B310" s="39"/>
      <c r="C310" s="78"/>
      <c r="D310" s="79"/>
      <c r="E310" s="79"/>
      <c r="F310" s="79"/>
      <c r="G310" s="80"/>
      <c r="H310" s="67"/>
      <c r="I310" s="67"/>
      <c r="J310" s="80"/>
      <c r="K310" s="80"/>
      <c r="L310" s="41"/>
      <c r="M310" s="41"/>
      <c r="N310" s="80"/>
      <c r="O310" s="80"/>
      <c r="P310" s="41"/>
      <c r="Q310" s="41"/>
      <c r="R310" s="80"/>
      <c r="S310" s="67"/>
      <c r="T310" s="80"/>
    </row>
    <row r="311" spans="2:20" x14ac:dyDescent="0.35">
      <c r="B311" s="39"/>
      <c r="C311" s="78"/>
      <c r="D311" s="79"/>
      <c r="E311" s="79"/>
      <c r="F311" s="79"/>
      <c r="G311" s="80"/>
      <c r="H311" s="67"/>
      <c r="I311" s="67"/>
      <c r="J311" s="80"/>
      <c r="K311" s="80"/>
      <c r="L311" s="41"/>
      <c r="M311" s="41"/>
      <c r="N311" s="80"/>
      <c r="O311" s="80"/>
      <c r="P311" s="41"/>
      <c r="Q311" s="41"/>
      <c r="R311" s="80"/>
      <c r="S311" s="67"/>
      <c r="T311" s="80"/>
    </row>
    <row r="312" spans="2:20" x14ac:dyDescent="0.35">
      <c r="B312" s="39"/>
      <c r="C312" s="78"/>
      <c r="D312" s="79"/>
      <c r="E312" s="79"/>
      <c r="F312" s="79"/>
      <c r="G312" s="80"/>
      <c r="H312" s="67"/>
      <c r="I312" s="67"/>
      <c r="J312" s="80"/>
      <c r="K312" s="80"/>
      <c r="L312" s="41"/>
      <c r="M312" s="41"/>
      <c r="N312" s="80"/>
      <c r="O312" s="80"/>
      <c r="P312" s="41"/>
      <c r="Q312" s="41"/>
      <c r="R312" s="80"/>
      <c r="S312" s="67"/>
      <c r="T312" s="80"/>
    </row>
    <row r="313" spans="2:20" x14ac:dyDescent="0.35">
      <c r="B313" s="39"/>
      <c r="C313" s="78"/>
      <c r="D313" s="79"/>
      <c r="E313" s="79"/>
      <c r="F313" s="79"/>
      <c r="G313" s="80"/>
      <c r="H313" s="67"/>
      <c r="I313" s="67"/>
      <c r="J313" s="80"/>
      <c r="K313" s="80"/>
      <c r="L313" s="41"/>
      <c r="M313" s="41"/>
      <c r="N313" s="80"/>
      <c r="O313" s="80"/>
      <c r="P313" s="41"/>
      <c r="Q313" s="41"/>
      <c r="R313" s="80"/>
      <c r="S313" s="67"/>
      <c r="T313" s="80"/>
    </row>
    <row r="314" spans="2:20" x14ac:dyDescent="0.35">
      <c r="B314" s="39"/>
      <c r="C314" s="78"/>
      <c r="D314" s="79"/>
      <c r="E314" s="79"/>
      <c r="F314" s="79"/>
      <c r="G314" s="80"/>
      <c r="H314" s="67"/>
      <c r="I314" s="67"/>
      <c r="J314" s="80"/>
      <c r="K314" s="80"/>
      <c r="L314" s="41"/>
      <c r="M314" s="41"/>
      <c r="N314" s="80"/>
      <c r="O314" s="80"/>
      <c r="P314" s="41"/>
      <c r="Q314" s="41"/>
      <c r="R314" s="80"/>
      <c r="S314" s="67"/>
      <c r="T314" s="80"/>
    </row>
    <row r="315" spans="2:20" x14ac:dyDescent="0.35">
      <c r="B315" s="39"/>
      <c r="C315" s="78"/>
      <c r="D315" s="79"/>
      <c r="E315" s="79"/>
      <c r="F315" s="79"/>
      <c r="G315" s="80"/>
      <c r="H315" s="67"/>
      <c r="I315" s="67"/>
      <c r="J315" s="80"/>
      <c r="K315" s="80"/>
      <c r="L315" s="41"/>
      <c r="M315" s="41"/>
      <c r="N315" s="80"/>
      <c r="O315" s="80"/>
      <c r="P315" s="41"/>
      <c r="Q315" s="41"/>
      <c r="R315" s="80"/>
      <c r="S315" s="67"/>
      <c r="T315" s="80"/>
    </row>
    <row r="316" spans="2:20" x14ac:dyDescent="0.35">
      <c r="B316" s="39"/>
      <c r="C316" s="78"/>
      <c r="D316" s="79"/>
      <c r="E316" s="79"/>
      <c r="F316" s="79"/>
      <c r="G316" s="80"/>
      <c r="H316" s="67"/>
      <c r="I316" s="67"/>
      <c r="J316" s="80"/>
      <c r="K316" s="80"/>
      <c r="L316" s="41"/>
      <c r="M316" s="41"/>
      <c r="N316" s="80"/>
      <c r="O316" s="80"/>
      <c r="P316" s="41"/>
      <c r="Q316" s="41"/>
      <c r="R316" s="80"/>
      <c r="S316" s="67"/>
      <c r="T316" s="80"/>
    </row>
    <row r="317" spans="2:20" x14ac:dyDescent="0.35">
      <c r="B317" s="39"/>
      <c r="C317" s="78"/>
      <c r="D317" s="79"/>
      <c r="E317" s="79"/>
      <c r="F317" s="79"/>
      <c r="G317" s="80"/>
      <c r="H317" s="67"/>
      <c r="I317" s="67"/>
      <c r="J317" s="80"/>
      <c r="K317" s="80"/>
      <c r="L317" s="41"/>
      <c r="M317" s="41"/>
      <c r="N317" s="80"/>
      <c r="O317" s="80"/>
      <c r="P317" s="41"/>
      <c r="Q317" s="41"/>
      <c r="R317" s="80"/>
      <c r="S317" s="67"/>
      <c r="T317" s="80"/>
    </row>
    <row r="318" spans="2:20" x14ac:dyDescent="0.35">
      <c r="B318" s="39"/>
      <c r="C318" s="78"/>
      <c r="D318" s="79"/>
      <c r="E318" s="79"/>
      <c r="F318" s="79"/>
      <c r="G318" s="80"/>
      <c r="H318" s="67"/>
      <c r="I318" s="67"/>
      <c r="J318" s="80"/>
      <c r="K318" s="80"/>
      <c r="L318" s="41"/>
      <c r="M318" s="41"/>
      <c r="N318" s="80"/>
      <c r="O318" s="80"/>
      <c r="P318" s="41"/>
      <c r="Q318" s="41"/>
      <c r="R318" s="80"/>
      <c r="S318" s="67"/>
      <c r="T318" s="80"/>
    </row>
    <row r="319" spans="2:20" x14ac:dyDescent="0.35">
      <c r="B319" s="39"/>
      <c r="C319" s="78"/>
      <c r="D319" s="79"/>
      <c r="E319" s="79"/>
      <c r="F319" s="79"/>
      <c r="G319" s="80"/>
      <c r="H319" s="67"/>
      <c r="I319" s="67"/>
      <c r="J319" s="80"/>
      <c r="K319" s="80"/>
      <c r="L319" s="41"/>
      <c r="M319" s="41"/>
      <c r="N319" s="80"/>
      <c r="O319" s="80"/>
      <c r="P319" s="41"/>
      <c r="Q319" s="41"/>
      <c r="R319" s="80"/>
      <c r="S319" s="67"/>
      <c r="T319" s="80"/>
    </row>
    <row r="320" spans="2:20" x14ac:dyDescent="0.35">
      <c r="B320" s="39"/>
      <c r="C320" s="78"/>
      <c r="D320" s="79"/>
      <c r="E320" s="79"/>
      <c r="F320" s="79"/>
      <c r="G320" s="80"/>
      <c r="H320" s="67"/>
      <c r="I320" s="67"/>
      <c r="J320" s="80"/>
      <c r="K320" s="80"/>
      <c r="L320" s="41"/>
      <c r="M320" s="41"/>
      <c r="N320" s="80"/>
      <c r="O320" s="80"/>
      <c r="P320" s="41"/>
      <c r="Q320" s="41"/>
      <c r="R320" s="80"/>
      <c r="S320" s="67"/>
      <c r="T320" s="80"/>
    </row>
    <row r="321" spans="2:20" x14ac:dyDescent="0.35">
      <c r="B321" s="39"/>
      <c r="C321" s="78"/>
      <c r="D321" s="79"/>
      <c r="E321" s="79"/>
      <c r="F321" s="79"/>
      <c r="G321" s="80"/>
      <c r="H321" s="67"/>
      <c r="I321" s="67"/>
      <c r="J321" s="80"/>
      <c r="K321" s="80"/>
      <c r="L321" s="41"/>
      <c r="M321" s="41"/>
      <c r="N321" s="80"/>
      <c r="O321" s="80"/>
      <c r="P321" s="41"/>
      <c r="Q321" s="41"/>
      <c r="R321" s="80"/>
      <c r="S321" s="67"/>
      <c r="T321" s="80"/>
    </row>
    <row r="322" spans="2:20" x14ac:dyDescent="0.35">
      <c r="B322" s="39"/>
      <c r="C322" s="78"/>
      <c r="D322" s="79"/>
      <c r="E322" s="79"/>
      <c r="F322" s="79"/>
      <c r="G322" s="80"/>
      <c r="H322" s="67"/>
      <c r="I322" s="67"/>
      <c r="J322" s="80"/>
      <c r="K322" s="80"/>
      <c r="L322" s="41"/>
      <c r="M322" s="41"/>
      <c r="N322" s="80"/>
      <c r="O322" s="80"/>
      <c r="P322" s="41"/>
      <c r="Q322" s="41"/>
      <c r="R322" s="80"/>
      <c r="S322" s="67"/>
      <c r="T322" s="80"/>
    </row>
    <row r="323" spans="2:20" x14ac:dyDescent="0.35">
      <c r="B323" s="39"/>
      <c r="C323" s="78"/>
      <c r="D323" s="79"/>
      <c r="E323" s="79"/>
      <c r="F323" s="79"/>
      <c r="G323" s="80"/>
      <c r="H323" s="67"/>
      <c r="I323" s="67"/>
      <c r="J323" s="80"/>
      <c r="K323" s="80"/>
      <c r="L323" s="41"/>
      <c r="M323" s="41"/>
      <c r="N323" s="80"/>
      <c r="O323" s="80"/>
      <c r="P323" s="41"/>
      <c r="Q323" s="41"/>
      <c r="R323" s="80"/>
      <c r="S323" s="67"/>
      <c r="T323" s="80"/>
    </row>
    <row r="324" spans="2:20" x14ac:dyDescent="0.35">
      <c r="B324" s="39"/>
      <c r="C324" s="78"/>
      <c r="D324" s="79"/>
      <c r="E324" s="79"/>
      <c r="F324" s="79"/>
      <c r="G324" s="80"/>
      <c r="H324" s="67"/>
      <c r="I324" s="67"/>
      <c r="J324" s="80"/>
      <c r="K324" s="80"/>
      <c r="L324" s="41"/>
      <c r="M324" s="41"/>
      <c r="N324" s="80"/>
      <c r="O324" s="80"/>
      <c r="P324" s="41"/>
      <c r="Q324" s="41"/>
      <c r="R324" s="80"/>
      <c r="S324" s="67"/>
      <c r="T324" s="80"/>
    </row>
    <row r="325" spans="2:20" x14ac:dyDescent="0.35">
      <c r="B325" s="39"/>
      <c r="C325" s="78"/>
      <c r="D325" s="79"/>
      <c r="E325" s="79"/>
      <c r="F325" s="79"/>
      <c r="G325" s="80"/>
      <c r="H325" s="67"/>
      <c r="I325" s="67"/>
      <c r="J325" s="80"/>
      <c r="K325" s="80"/>
      <c r="L325" s="41"/>
      <c r="M325" s="41"/>
      <c r="N325" s="80"/>
      <c r="O325" s="80"/>
      <c r="P325" s="41"/>
      <c r="Q325" s="41"/>
      <c r="R325" s="80"/>
      <c r="S325" s="67"/>
      <c r="T325" s="80"/>
    </row>
    <row r="326" spans="2:20" x14ac:dyDescent="0.35">
      <c r="B326" s="39"/>
      <c r="C326" s="78"/>
      <c r="D326" s="79"/>
      <c r="E326" s="79"/>
      <c r="F326" s="79"/>
      <c r="G326" s="80"/>
      <c r="H326" s="67"/>
      <c r="I326" s="67"/>
      <c r="J326" s="80"/>
      <c r="K326" s="80"/>
      <c r="L326" s="41"/>
      <c r="M326" s="41"/>
      <c r="N326" s="80"/>
      <c r="O326" s="80"/>
      <c r="P326" s="41"/>
      <c r="Q326" s="41"/>
      <c r="R326" s="80"/>
      <c r="S326" s="67"/>
      <c r="T326" s="80"/>
    </row>
    <row r="327" spans="2:20" x14ac:dyDescent="0.35">
      <c r="B327" s="39"/>
      <c r="C327" s="78"/>
      <c r="D327" s="79"/>
      <c r="E327" s="79"/>
      <c r="F327" s="79"/>
      <c r="G327" s="80"/>
      <c r="H327" s="67"/>
      <c r="I327" s="67"/>
      <c r="J327" s="80"/>
      <c r="K327" s="80"/>
      <c r="L327" s="41"/>
      <c r="M327" s="41"/>
      <c r="N327" s="80"/>
      <c r="O327" s="80"/>
      <c r="P327" s="41"/>
      <c r="Q327" s="41"/>
      <c r="R327" s="80"/>
      <c r="S327" s="67"/>
      <c r="T327" s="80"/>
    </row>
    <row r="328" spans="2:20" x14ac:dyDescent="0.35">
      <c r="B328" s="39"/>
      <c r="C328" s="78"/>
      <c r="D328" s="79"/>
      <c r="E328" s="79"/>
      <c r="F328" s="79"/>
      <c r="G328" s="80"/>
      <c r="H328" s="67"/>
      <c r="I328" s="67"/>
      <c r="J328" s="80"/>
      <c r="K328" s="80"/>
      <c r="L328" s="41"/>
      <c r="M328" s="41"/>
      <c r="N328" s="80"/>
      <c r="O328" s="80"/>
      <c r="P328" s="41"/>
      <c r="Q328" s="41"/>
      <c r="R328" s="80"/>
      <c r="S328" s="67"/>
      <c r="T328" s="80"/>
    </row>
    <row r="329" spans="2:20" x14ac:dyDescent="0.35">
      <c r="B329" s="39"/>
      <c r="C329" s="78"/>
      <c r="D329" s="79"/>
      <c r="E329" s="79"/>
      <c r="F329" s="79"/>
      <c r="G329" s="80"/>
      <c r="H329" s="67"/>
      <c r="I329" s="67"/>
      <c r="J329" s="80"/>
      <c r="K329" s="80"/>
      <c r="L329" s="41"/>
      <c r="M329" s="41"/>
      <c r="N329" s="80"/>
      <c r="O329" s="80"/>
      <c r="P329" s="41"/>
      <c r="Q329" s="41"/>
      <c r="R329" s="80"/>
      <c r="S329" s="67"/>
      <c r="T329" s="80"/>
    </row>
    <row r="330" spans="2:20" x14ac:dyDescent="0.35">
      <c r="B330" s="39"/>
      <c r="C330" s="78"/>
      <c r="D330" s="79"/>
      <c r="E330" s="79"/>
      <c r="F330" s="79"/>
      <c r="G330" s="80"/>
      <c r="H330" s="67"/>
      <c r="I330" s="67"/>
      <c r="J330" s="80"/>
      <c r="K330" s="80"/>
      <c r="L330" s="41"/>
      <c r="M330" s="41"/>
      <c r="N330" s="80"/>
      <c r="O330" s="80"/>
      <c r="P330" s="41"/>
      <c r="Q330" s="41"/>
      <c r="R330" s="80"/>
      <c r="S330" s="67"/>
      <c r="T330" s="80"/>
    </row>
    <row r="331" spans="2:20" x14ac:dyDescent="0.35">
      <c r="B331" s="39"/>
      <c r="C331" s="78"/>
      <c r="D331" s="79"/>
      <c r="E331" s="79"/>
      <c r="F331" s="79"/>
      <c r="G331" s="80"/>
      <c r="H331" s="67"/>
      <c r="I331" s="67"/>
      <c r="J331" s="80"/>
      <c r="K331" s="80"/>
      <c r="L331" s="41"/>
      <c r="M331" s="41"/>
      <c r="N331" s="80"/>
      <c r="O331" s="80"/>
      <c r="P331" s="41"/>
      <c r="Q331" s="41"/>
      <c r="R331" s="80"/>
      <c r="S331" s="67"/>
      <c r="T331" s="80"/>
    </row>
    <row r="332" spans="2:20" x14ac:dyDescent="0.35">
      <c r="B332" s="39"/>
      <c r="C332" s="78"/>
      <c r="D332" s="79"/>
      <c r="E332" s="79"/>
      <c r="F332" s="79"/>
      <c r="G332" s="80"/>
      <c r="H332" s="67"/>
      <c r="I332" s="67"/>
      <c r="J332" s="80"/>
      <c r="K332" s="80"/>
      <c r="L332" s="41"/>
      <c r="M332" s="41"/>
      <c r="N332" s="80"/>
      <c r="O332" s="80"/>
      <c r="P332" s="41"/>
      <c r="Q332" s="41"/>
      <c r="R332" s="80"/>
      <c r="S332" s="67"/>
      <c r="T332" s="80"/>
    </row>
    <row r="333" spans="2:20" x14ac:dyDescent="0.35">
      <c r="B333" s="39"/>
      <c r="C333" s="78"/>
      <c r="D333" s="79"/>
      <c r="E333" s="79"/>
      <c r="F333" s="79"/>
      <c r="G333" s="80"/>
      <c r="H333" s="67"/>
      <c r="I333" s="67"/>
      <c r="J333" s="80"/>
      <c r="K333" s="80"/>
      <c r="L333" s="41"/>
      <c r="M333" s="41"/>
      <c r="N333" s="80"/>
      <c r="O333" s="80"/>
      <c r="P333" s="41"/>
      <c r="Q333" s="41"/>
      <c r="R333" s="80"/>
      <c r="S333" s="67"/>
      <c r="T333" s="80"/>
    </row>
    <row r="334" spans="2:20" x14ac:dyDescent="0.35">
      <c r="B334" s="39"/>
      <c r="C334" s="78"/>
      <c r="D334" s="79"/>
      <c r="E334" s="79"/>
      <c r="F334" s="79"/>
      <c r="G334" s="80"/>
      <c r="H334" s="67"/>
      <c r="I334" s="67"/>
      <c r="J334" s="80"/>
      <c r="K334" s="80"/>
      <c r="L334" s="41"/>
      <c r="M334" s="41"/>
      <c r="N334" s="80"/>
      <c r="O334" s="80"/>
      <c r="P334" s="41"/>
      <c r="Q334" s="41"/>
      <c r="R334" s="80"/>
      <c r="S334" s="67"/>
      <c r="T334" s="80"/>
    </row>
    <row r="335" spans="2:20" x14ac:dyDescent="0.35">
      <c r="B335" s="39"/>
      <c r="C335" s="78"/>
      <c r="D335" s="79"/>
      <c r="E335" s="79"/>
      <c r="F335" s="79"/>
      <c r="G335" s="80"/>
      <c r="H335" s="67"/>
      <c r="I335" s="67"/>
      <c r="J335" s="80"/>
      <c r="K335" s="80"/>
      <c r="L335" s="41"/>
      <c r="M335" s="41"/>
      <c r="N335" s="80"/>
      <c r="O335" s="80"/>
      <c r="P335" s="41"/>
      <c r="Q335" s="41"/>
      <c r="R335" s="80"/>
      <c r="S335" s="67"/>
      <c r="T335" s="80"/>
    </row>
    <row r="336" spans="2:20" x14ac:dyDescent="0.35">
      <c r="B336" s="39"/>
      <c r="C336" s="78"/>
      <c r="D336" s="79"/>
      <c r="E336" s="79"/>
      <c r="F336" s="79"/>
      <c r="G336" s="80"/>
      <c r="H336" s="67"/>
      <c r="I336" s="67"/>
      <c r="J336" s="80"/>
      <c r="K336" s="80"/>
      <c r="L336" s="41"/>
      <c r="M336" s="41"/>
      <c r="N336" s="80"/>
      <c r="O336" s="80"/>
      <c r="P336" s="41"/>
      <c r="Q336" s="41"/>
      <c r="R336" s="80"/>
      <c r="S336" s="67"/>
      <c r="T336" s="80"/>
    </row>
    <row r="337" spans="2:20" x14ac:dyDescent="0.35">
      <c r="B337" s="39"/>
      <c r="C337" s="78"/>
      <c r="D337" s="79"/>
      <c r="E337" s="79"/>
      <c r="F337" s="79"/>
      <c r="G337" s="80"/>
      <c r="H337" s="67"/>
      <c r="I337" s="67"/>
      <c r="J337" s="80"/>
      <c r="K337" s="80"/>
      <c r="L337" s="41"/>
      <c r="M337" s="41"/>
      <c r="N337" s="80"/>
      <c r="O337" s="80"/>
      <c r="P337" s="41"/>
      <c r="Q337" s="41"/>
      <c r="R337" s="80"/>
      <c r="S337" s="67"/>
      <c r="T337" s="80"/>
    </row>
    <row r="338" spans="2:20" x14ac:dyDescent="0.35">
      <c r="B338" s="39"/>
      <c r="C338" s="78"/>
      <c r="D338" s="79"/>
      <c r="E338" s="79"/>
      <c r="F338" s="79"/>
      <c r="G338" s="80"/>
      <c r="H338" s="67"/>
      <c r="I338" s="67"/>
      <c r="J338" s="80"/>
      <c r="K338" s="80"/>
      <c r="L338" s="41"/>
      <c r="M338" s="41"/>
      <c r="N338" s="80"/>
      <c r="O338" s="80"/>
      <c r="P338" s="41"/>
      <c r="Q338" s="41"/>
      <c r="R338" s="80"/>
      <c r="S338" s="67"/>
      <c r="T338" s="80"/>
    </row>
    <row r="339" spans="2:20" x14ac:dyDescent="0.35">
      <c r="B339" s="39"/>
      <c r="C339" s="78"/>
      <c r="D339" s="79"/>
      <c r="E339" s="79"/>
      <c r="F339" s="79"/>
      <c r="G339" s="80"/>
      <c r="H339" s="67"/>
      <c r="I339" s="67"/>
      <c r="J339" s="80"/>
      <c r="K339" s="80"/>
      <c r="L339" s="41"/>
      <c r="M339" s="41"/>
      <c r="N339" s="80"/>
      <c r="O339" s="80"/>
      <c r="P339" s="41"/>
      <c r="Q339" s="41"/>
      <c r="R339" s="80"/>
      <c r="S339" s="67"/>
      <c r="T339" s="80"/>
    </row>
    <row r="340" spans="2:20" x14ac:dyDescent="0.35">
      <c r="B340" s="39"/>
      <c r="C340" s="78"/>
      <c r="D340" s="79"/>
      <c r="E340" s="79"/>
      <c r="F340" s="79"/>
      <c r="G340" s="80"/>
      <c r="H340" s="67"/>
      <c r="I340" s="67"/>
      <c r="J340" s="80"/>
      <c r="K340" s="80"/>
      <c r="L340" s="41"/>
      <c r="M340" s="41"/>
      <c r="N340" s="80"/>
      <c r="O340" s="80"/>
      <c r="P340" s="41"/>
      <c r="Q340" s="41"/>
      <c r="R340" s="80"/>
      <c r="S340" s="67"/>
      <c r="T340" s="80"/>
    </row>
    <row r="341" spans="2:20" x14ac:dyDescent="0.35">
      <c r="B341" s="39"/>
      <c r="C341" s="78"/>
      <c r="D341" s="79"/>
      <c r="E341" s="79"/>
      <c r="F341" s="79"/>
      <c r="G341" s="80"/>
      <c r="H341" s="67"/>
      <c r="I341" s="67"/>
      <c r="J341" s="80"/>
      <c r="K341" s="80"/>
      <c r="L341" s="41"/>
      <c r="M341" s="41"/>
      <c r="N341" s="80"/>
      <c r="O341" s="80"/>
      <c r="P341" s="41"/>
      <c r="Q341" s="41"/>
      <c r="R341" s="80"/>
      <c r="S341" s="67"/>
      <c r="T341" s="80"/>
    </row>
    <row r="342" spans="2:20" x14ac:dyDescent="0.35">
      <c r="B342" s="39"/>
      <c r="C342" s="78"/>
      <c r="D342" s="79"/>
      <c r="E342" s="79"/>
      <c r="F342" s="79"/>
      <c r="G342" s="80"/>
      <c r="H342" s="67"/>
      <c r="I342" s="67"/>
      <c r="J342" s="80"/>
      <c r="K342" s="80"/>
      <c r="L342" s="41"/>
      <c r="M342" s="41"/>
      <c r="N342" s="80"/>
      <c r="O342" s="80"/>
      <c r="P342" s="41"/>
      <c r="Q342" s="41"/>
      <c r="R342" s="80"/>
      <c r="S342" s="67"/>
      <c r="T342" s="80"/>
    </row>
    <row r="343" spans="2:20" x14ac:dyDescent="0.35">
      <c r="B343" s="39"/>
      <c r="C343" s="78"/>
      <c r="D343" s="79"/>
      <c r="E343" s="79"/>
      <c r="F343" s="79"/>
      <c r="G343" s="80"/>
      <c r="H343" s="67"/>
      <c r="I343" s="67"/>
      <c r="J343" s="80"/>
      <c r="K343" s="80"/>
      <c r="L343" s="41"/>
      <c r="M343" s="41"/>
      <c r="N343" s="80"/>
      <c r="O343" s="80"/>
      <c r="P343" s="41"/>
      <c r="Q343" s="41"/>
      <c r="R343" s="80"/>
      <c r="S343" s="67"/>
      <c r="T343" s="80"/>
    </row>
    <row r="344" spans="2:20" x14ac:dyDescent="0.35">
      <c r="B344" s="39"/>
      <c r="C344" s="78"/>
      <c r="D344" s="79"/>
      <c r="E344" s="79"/>
      <c r="F344" s="79"/>
      <c r="G344" s="80"/>
      <c r="H344" s="67"/>
      <c r="I344" s="67"/>
      <c r="J344" s="80"/>
      <c r="K344" s="80"/>
      <c r="L344" s="41"/>
      <c r="M344" s="41"/>
      <c r="N344" s="80"/>
      <c r="O344" s="80"/>
      <c r="P344" s="41"/>
      <c r="Q344" s="41"/>
      <c r="R344" s="80"/>
      <c r="S344" s="67"/>
      <c r="T344" s="80"/>
    </row>
    <row r="345" spans="2:20" x14ac:dyDescent="0.35">
      <c r="B345" s="39"/>
      <c r="C345" s="78"/>
      <c r="D345" s="79"/>
      <c r="E345" s="79"/>
      <c r="F345" s="79"/>
      <c r="G345" s="80"/>
      <c r="H345" s="67"/>
      <c r="I345" s="67"/>
      <c r="J345" s="80"/>
      <c r="K345" s="80"/>
      <c r="L345" s="41"/>
      <c r="M345" s="41"/>
      <c r="N345" s="80"/>
      <c r="O345" s="80"/>
      <c r="P345" s="41"/>
      <c r="Q345" s="41"/>
      <c r="R345" s="80"/>
      <c r="S345" s="67"/>
      <c r="T345" s="80"/>
    </row>
    <row r="346" spans="2:20" x14ac:dyDescent="0.35">
      <c r="B346" s="39"/>
      <c r="C346" s="78"/>
      <c r="D346" s="79"/>
      <c r="E346" s="79"/>
      <c r="F346" s="79"/>
      <c r="G346" s="80"/>
      <c r="H346" s="67"/>
      <c r="I346" s="67"/>
      <c r="J346" s="80"/>
      <c r="K346" s="80"/>
      <c r="L346" s="41"/>
      <c r="M346" s="41"/>
      <c r="N346" s="80"/>
      <c r="O346" s="80"/>
      <c r="P346" s="41"/>
      <c r="Q346" s="41"/>
      <c r="R346" s="80"/>
      <c r="S346" s="67"/>
      <c r="T346" s="80"/>
    </row>
    <row r="347" spans="2:20" x14ac:dyDescent="0.35">
      <c r="B347" s="39"/>
      <c r="C347" s="78"/>
      <c r="D347" s="79"/>
      <c r="E347" s="79"/>
      <c r="F347" s="79"/>
      <c r="G347" s="80"/>
      <c r="H347" s="67"/>
      <c r="I347" s="67"/>
      <c r="J347" s="80"/>
      <c r="K347" s="80"/>
      <c r="L347" s="41"/>
      <c r="M347" s="41"/>
      <c r="N347" s="80"/>
      <c r="O347" s="80"/>
      <c r="P347" s="41"/>
      <c r="Q347" s="41"/>
      <c r="R347" s="80"/>
      <c r="S347" s="67"/>
      <c r="T347" s="80"/>
    </row>
    <row r="348" spans="2:20" x14ac:dyDescent="0.35">
      <c r="B348" s="39"/>
      <c r="C348" s="78"/>
      <c r="D348" s="79"/>
      <c r="E348" s="79"/>
      <c r="F348" s="79"/>
      <c r="G348" s="80"/>
      <c r="H348" s="67"/>
      <c r="I348" s="67"/>
      <c r="J348" s="80"/>
      <c r="K348" s="80"/>
      <c r="L348" s="41"/>
      <c r="M348" s="41"/>
      <c r="N348" s="80"/>
      <c r="O348" s="80"/>
      <c r="P348" s="41"/>
      <c r="Q348" s="41"/>
      <c r="R348" s="80"/>
      <c r="S348" s="67"/>
      <c r="T348" s="80"/>
    </row>
    <row r="349" spans="2:20" x14ac:dyDescent="0.35">
      <c r="B349" s="39"/>
      <c r="C349" s="78"/>
      <c r="D349" s="79"/>
      <c r="E349" s="79"/>
      <c r="F349" s="79"/>
      <c r="G349" s="80"/>
      <c r="H349" s="67"/>
      <c r="I349" s="67"/>
      <c r="J349" s="80"/>
      <c r="K349" s="80"/>
      <c r="L349" s="41"/>
      <c r="M349" s="41"/>
      <c r="N349" s="80"/>
      <c r="O349" s="80"/>
      <c r="P349" s="41"/>
      <c r="Q349" s="41"/>
      <c r="R349" s="80"/>
      <c r="S349" s="67"/>
      <c r="T349" s="80"/>
    </row>
    <row r="350" spans="2:20" x14ac:dyDescent="0.35">
      <c r="B350" s="39"/>
      <c r="C350" s="78"/>
      <c r="D350" s="79"/>
      <c r="E350" s="79"/>
      <c r="F350" s="79"/>
      <c r="G350" s="80"/>
      <c r="H350" s="67"/>
      <c r="I350" s="67"/>
      <c r="J350" s="80"/>
      <c r="K350" s="80"/>
      <c r="L350" s="41"/>
      <c r="M350" s="41"/>
      <c r="N350" s="80"/>
      <c r="O350" s="80"/>
      <c r="P350" s="41"/>
      <c r="Q350" s="41"/>
      <c r="R350" s="80"/>
      <c r="S350" s="67"/>
      <c r="T350" s="80"/>
    </row>
    <row r="351" spans="2:20" x14ac:dyDescent="0.35">
      <c r="B351" s="39"/>
      <c r="C351" s="78"/>
      <c r="D351" s="79"/>
      <c r="E351" s="79"/>
      <c r="F351" s="79"/>
      <c r="G351" s="80"/>
      <c r="H351" s="67"/>
      <c r="I351" s="67"/>
      <c r="J351" s="80"/>
      <c r="K351" s="80"/>
      <c r="L351" s="41"/>
      <c r="M351" s="41"/>
      <c r="N351" s="80"/>
      <c r="O351" s="80"/>
      <c r="P351" s="41"/>
      <c r="Q351" s="41"/>
      <c r="R351" s="80"/>
      <c r="S351" s="67"/>
      <c r="T351" s="80"/>
    </row>
    <row r="352" spans="2:20" x14ac:dyDescent="0.35">
      <c r="B352" s="39"/>
      <c r="C352" s="78"/>
      <c r="D352" s="79"/>
      <c r="E352" s="79"/>
      <c r="F352" s="79"/>
      <c r="G352" s="80"/>
      <c r="H352" s="67"/>
      <c r="I352" s="67"/>
      <c r="J352" s="80"/>
      <c r="K352" s="80"/>
      <c r="L352" s="41"/>
      <c r="M352" s="41"/>
      <c r="N352" s="80"/>
      <c r="O352" s="80"/>
      <c r="P352" s="41"/>
      <c r="Q352" s="41"/>
      <c r="R352" s="80"/>
      <c r="S352" s="67"/>
      <c r="T352" s="80"/>
    </row>
    <row r="353" spans="2:20" x14ac:dyDescent="0.35">
      <c r="B353" s="39"/>
      <c r="C353" s="78"/>
      <c r="D353" s="79"/>
      <c r="E353" s="79"/>
      <c r="F353" s="79"/>
      <c r="G353" s="80"/>
      <c r="H353" s="67"/>
      <c r="I353" s="67"/>
      <c r="J353" s="80"/>
      <c r="K353" s="80"/>
      <c r="L353" s="41"/>
      <c r="M353" s="41"/>
      <c r="N353" s="80"/>
      <c r="O353" s="80"/>
      <c r="P353" s="41"/>
      <c r="Q353" s="41"/>
      <c r="R353" s="80"/>
      <c r="S353" s="67"/>
      <c r="T353" s="80"/>
    </row>
    <row r="354" spans="2:20" x14ac:dyDescent="0.35">
      <c r="B354" s="39"/>
      <c r="C354" s="78"/>
      <c r="D354" s="79"/>
      <c r="E354" s="79"/>
      <c r="F354" s="79"/>
      <c r="G354" s="80"/>
      <c r="H354" s="67"/>
      <c r="I354" s="67"/>
      <c r="J354" s="80"/>
      <c r="K354" s="80"/>
      <c r="L354" s="41"/>
      <c r="M354" s="41"/>
      <c r="N354" s="80"/>
      <c r="O354" s="80"/>
      <c r="P354" s="41"/>
      <c r="Q354" s="41"/>
      <c r="R354" s="80"/>
      <c r="S354" s="67"/>
      <c r="T354" s="80"/>
    </row>
    <row r="355" spans="2:20" x14ac:dyDescent="0.35">
      <c r="B355" s="39"/>
      <c r="C355" s="78"/>
      <c r="D355" s="79"/>
      <c r="E355" s="79"/>
      <c r="F355" s="79"/>
      <c r="G355" s="80"/>
      <c r="H355" s="67"/>
      <c r="I355" s="67"/>
      <c r="J355" s="80"/>
      <c r="K355" s="80"/>
      <c r="L355" s="41"/>
      <c r="M355" s="41"/>
      <c r="N355" s="80"/>
      <c r="O355" s="80"/>
      <c r="P355" s="41"/>
      <c r="Q355" s="41"/>
      <c r="R355" s="80"/>
      <c r="S355" s="67"/>
      <c r="T355" s="80"/>
    </row>
    <row r="356" spans="2:20" x14ac:dyDescent="0.35">
      <c r="B356" s="39"/>
      <c r="C356" s="78"/>
      <c r="D356" s="79"/>
      <c r="E356" s="79"/>
      <c r="F356" s="79"/>
      <c r="G356" s="80"/>
      <c r="H356" s="67"/>
      <c r="I356" s="67"/>
      <c r="J356" s="80"/>
      <c r="K356" s="80"/>
      <c r="L356" s="41"/>
      <c r="M356" s="41"/>
      <c r="N356" s="80"/>
      <c r="O356" s="80"/>
      <c r="P356" s="41"/>
      <c r="Q356" s="41"/>
      <c r="R356" s="80"/>
      <c r="S356" s="67"/>
      <c r="T356" s="80"/>
    </row>
    <row r="357" spans="2:20" x14ac:dyDescent="0.35">
      <c r="B357" s="39"/>
      <c r="C357" s="78"/>
      <c r="D357" s="79"/>
      <c r="E357" s="79"/>
      <c r="F357" s="79"/>
      <c r="G357" s="80"/>
      <c r="H357" s="67"/>
      <c r="I357" s="67"/>
      <c r="J357" s="80"/>
      <c r="K357" s="80"/>
      <c r="L357" s="41"/>
      <c r="M357" s="41"/>
      <c r="N357" s="80"/>
      <c r="O357" s="80"/>
      <c r="P357" s="41"/>
      <c r="Q357" s="41"/>
      <c r="R357" s="80"/>
      <c r="S357" s="67"/>
      <c r="T357" s="80"/>
    </row>
    <row r="358" spans="2:20" x14ac:dyDescent="0.35">
      <c r="B358" s="39"/>
      <c r="C358" s="78"/>
      <c r="D358" s="79"/>
      <c r="E358" s="79"/>
      <c r="F358" s="79"/>
      <c r="G358" s="80"/>
      <c r="H358" s="67"/>
      <c r="I358" s="67"/>
      <c r="J358" s="80"/>
      <c r="K358" s="80"/>
      <c r="L358" s="41"/>
      <c r="M358" s="41"/>
      <c r="N358" s="80"/>
      <c r="O358" s="80"/>
      <c r="P358" s="41"/>
      <c r="Q358" s="41"/>
      <c r="R358" s="80"/>
      <c r="S358" s="67"/>
      <c r="T358" s="80"/>
    </row>
    <row r="359" spans="2:20" x14ac:dyDescent="0.35">
      <c r="B359" s="39"/>
      <c r="C359" s="78"/>
      <c r="D359" s="79"/>
      <c r="E359" s="79"/>
      <c r="F359" s="79"/>
      <c r="G359" s="80"/>
      <c r="H359" s="67"/>
      <c r="I359" s="67"/>
      <c r="J359" s="80"/>
      <c r="K359" s="80"/>
      <c r="L359" s="41"/>
      <c r="M359" s="41"/>
      <c r="N359" s="80"/>
      <c r="O359" s="80"/>
      <c r="P359" s="41"/>
      <c r="Q359" s="41"/>
      <c r="R359" s="80"/>
      <c r="S359" s="67"/>
      <c r="T359" s="80"/>
    </row>
    <row r="360" spans="2:20" x14ac:dyDescent="0.35">
      <c r="B360" s="39"/>
      <c r="C360" s="78"/>
      <c r="D360" s="79"/>
      <c r="E360" s="79"/>
      <c r="F360" s="79"/>
      <c r="G360" s="80"/>
      <c r="H360" s="67"/>
      <c r="I360" s="67"/>
      <c r="J360" s="80"/>
      <c r="K360" s="80"/>
      <c r="L360" s="41"/>
      <c r="M360" s="41"/>
      <c r="N360" s="80"/>
      <c r="O360" s="80"/>
      <c r="P360" s="41"/>
      <c r="Q360" s="41"/>
      <c r="R360" s="80"/>
      <c r="S360" s="67"/>
      <c r="T360" s="80"/>
    </row>
    <row r="361" spans="2:20" x14ac:dyDescent="0.35">
      <c r="B361" s="39"/>
      <c r="C361" s="78"/>
      <c r="D361" s="79"/>
      <c r="E361" s="79"/>
      <c r="F361" s="79"/>
      <c r="G361" s="80"/>
      <c r="H361" s="67"/>
      <c r="I361" s="67"/>
      <c r="J361" s="80"/>
      <c r="K361" s="80"/>
      <c r="L361" s="41"/>
      <c r="M361" s="41"/>
      <c r="N361" s="80"/>
      <c r="O361" s="80"/>
      <c r="P361" s="41"/>
      <c r="Q361" s="41"/>
      <c r="R361" s="80"/>
      <c r="S361" s="67"/>
      <c r="T361" s="80"/>
    </row>
    <row r="362" spans="2:20" x14ac:dyDescent="0.35">
      <c r="B362" s="39"/>
      <c r="C362" s="78"/>
      <c r="D362" s="79"/>
      <c r="E362" s="79"/>
      <c r="F362" s="79"/>
      <c r="G362" s="80"/>
      <c r="H362" s="67"/>
      <c r="I362" s="67"/>
      <c r="J362" s="80"/>
      <c r="K362" s="80"/>
      <c r="L362" s="41"/>
      <c r="M362" s="41"/>
      <c r="N362" s="80"/>
      <c r="O362" s="80"/>
      <c r="P362" s="41"/>
      <c r="Q362" s="41"/>
      <c r="R362" s="80"/>
      <c r="S362" s="67"/>
      <c r="T362" s="80"/>
    </row>
    <row r="363" spans="2:20" x14ac:dyDescent="0.35">
      <c r="B363" s="39"/>
      <c r="C363" s="78"/>
      <c r="D363" s="79"/>
      <c r="E363" s="79"/>
      <c r="F363" s="79"/>
      <c r="G363" s="80"/>
      <c r="H363" s="67"/>
      <c r="I363" s="67"/>
      <c r="J363" s="80"/>
      <c r="K363" s="80"/>
      <c r="L363" s="41"/>
      <c r="M363" s="41"/>
      <c r="N363" s="80"/>
      <c r="O363" s="80"/>
      <c r="P363" s="41"/>
      <c r="Q363" s="41"/>
      <c r="R363" s="80"/>
      <c r="S363" s="67"/>
      <c r="T363" s="80"/>
    </row>
    <row r="364" spans="2:20" x14ac:dyDescent="0.35">
      <c r="B364" s="39"/>
      <c r="C364" s="78"/>
      <c r="D364" s="79"/>
      <c r="E364" s="79"/>
      <c r="F364" s="79"/>
      <c r="G364" s="80"/>
      <c r="H364" s="67"/>
      <c r="I364" s="67"/>
      <c r="J364" s="80"/>
      <c r="K364" s="80"/>
      <c r="L364" s="41"/>
      <c r="M364" s="41"/>
      <c r="N364" s="80"/>
      <c r="O364" s="80"/>
      <c r="P364" s="41"/>
      <c r="Q364" s="41"/>
      <c r="R364" s="80"/>
      <c r="S364" s="67"/>
      <c r="T364" s="80"/>
    </row>
    <row r="365" spans="2:20" x14ac:dyDescent="0.35">
      <c r="B365" s="39"/>
      <c r="C365" s="78"/>
      <c r="D365" s="79"/>
      <c r="E365" s="79"/>
      <c r="F365" s="79"/>
      <c r="G365" s="80"/>
      <c r="H365" s="67"/>
      <c r="I365" s="67"/>
      <c r="J365" s="80"/>
      <c r="K365" s="80"/>
      <c r="L365" s="41"/>
      <c r="M365" s="41"/>
      <c r="N365" s="80"/>
      <c r="O365" s="80"/>
      <c r="P365" s="41"/>
      <c r="Q365" s="41"/>
      <c r="R365" s="80"/>
      <c r="S365" s="67"/>
      <c r="T365" s="80"/>
    </row>
    <row r="366" spans="2:20" x14ac:dyDescent="0.35">
      <c r="B366" s="39"/>
      <c r="C366" s="78"/>
      <c r="D366" s="79"/>
      <c r="E366" s="79"/>
      <c r="F366" s="79"/>
      <c r="G366" s="80"/>
      <c r="H366" s="67"/>
      <c r="I366" s="67"/>
      <c r="J366" s="80"/>
      <c r="K366" s="80"/>
      <c r="L366" s="41"/>
      <c r="M366" s="41"/>
      <c r="N366" s="80"/>
      <c r="O366" s="80"/>
      <c r="P366" s="41"/>
      <c r="Q366" s="41"/>
      <c r="R366" s="80"/>
      <c r="S366" s="67"/>
      <c r="T366" s="80"/>
    </row>
    <row r="367" spans="2:20" x14ac:dyDescent="0.35">
      <c r="B367" s="39"/>
      <c r="C367" s="78"/>
      <c r="D367" s="79"/>
      <c r="E367" s="79"/>
      <c r="F367" s="79"/>
      <c r="G367" s="80"/>
      <c r="H367" s="67"/>
      <c r="I367" s="67"/>
      <c r="J367" s="80"/>
      <c r="K367" s="80"/>
      <c r="L367" s="41"/>
      <c r="M367" s="41"/>
      <c r="N367" s="80"/>
      <c r="O367" s="80"/>
      <c r="P367" s="41"/>
      <c r="Q367" s="41"/>
      <c r="R367" s="80"/>
      <c r="S367" s="67"/>
      <c r="T367" s="80"/>
    </row>
    <row r="368" spans="2:20" x14ac:dyDescent="0.35">
      <c r="B368" s="39"/>
      <c r="C368" s="78"/>
      <c r="D368" s="79"/>
      <c r="E368" s="79"/>
      <c r="F368" s="79"/>
      <c r="G368" s="80"/>
      <c r="H368" s="67"/>
      <c r="I368" s="67"/>
      <c r="J368" s="80"/>
      <c r="K368" s="80"/>
      <c r="L368" s="41"/>
      <c r="M368" s="41"/>
      <c r="N368" s="80"/>
      <c r="O368" s="80"/>
      <c r="P368" s="41"/>
      <c r="Q368" s="41"/>
      <c r="R368" s="80"/>
      <c r="S368" s="67"/>
      <c r="T368" s="80"/>
    </row>
    <row r="369" spans="2:20" x14ac:dyDescent="0.35">
      <c r="B369" s="39"/>
      <c r="C369" s="78"/>
      <c r="D369" s="79"/>
      <c r="E369" s="79"/>
      <c r="F369" s="79"/>
      <c r="G369" s="80"/>
      <c r="H369" s="67"/>
      <c r="I369" s="67"/>
      <c r="J369" s="80"/>
      <c r="K369" s="80"/>
      <c r="L369" s="41"/>
      <c r="M369" s="41"/>
      <c r="N369" s="80"/>
      <c r="O369" s="80"/>
      <c r="P369" s="41"/>
      <c r="Q369" s="41"/>
      <c r="R369" s="80"/>
      <c r="S369" s="67"/>
      <c r="T369" s="80"/>
    </row>
    <row r="370" spans="2:20" x14ac:dyDescent="0.35">
      <c r="B370" s="39"/>
      <c r="C370" s="78"/>
      <c r="D370" s="79"/>
      <c r="E370" s="79"/>
      <c r="F370" s="79"/>
      <c r="G370" s="80"/>
      <c r="H370" s="67"/>
      <c r="I370" s="67"/>
      <c r="J370" s="80"/>
      <c r="K370" s="80"/>
      <c r="L370" s="41"/>
      <c r="M370" s="41"/>
      <c r="N370" s="80"/>
      <c r="O370" s="80"/>
      <c r="P370" s="41"/>
      <c r="Q370" s="41"/>
      <c r="R370" s="80"/>
      <c r="S370" s="67"/>
      <c r="T370" s="80"/>
    </row>
    <row r="371" spans="2:20" x14ac:dyDescent="0.35">
      <c r="B371" s="39"/>
      <c r="C371" s="78"/>
      <c r="D371" s="79"/>
      <c r="E371" s="79"/>
      <c r="F371" s="79"/>
      <c r="G371" s="80"/>
      <c r="H371" s="67"/>
      <c r="I371" s="67"/>
      <c r="J371" s="80"/>
      <c r="K371" s="80"/>
      <c r="L371" s="41"/>
      <c r="M371" s="41"/>
      <c r="N371" s="80"/>
      <c r="O371" s="80"/>
      <c r="P371" s="41"/>
      <c r="Q371" s="41"/>
      <c r="R371" s="80"/>
      <c r="S371" s="67"/>
      <c r="T371" s="80"/>
    </row>
    <row r="372" spans="2:20" x14ac:dyDescent="0.35">
      <c r="B372" s="39"/>
      <c r="C372" s="78"/>
      <c r="D372" s="79"/>
      <c r="E372" s="79"/>
      <c r="F372" s="79"/>
      <c r="G372" s="80"/>
      <c r="H372" s="67"/>
      <c r="I372" s="67"/>
      <c r="J372" s="80"/>
      <c r="K372" s="80"/>
      <c r="L372" s="41"/>
      <c r="M372" s="41"/>
      <c r="N372" s="80"/>
      <c r="O372" s="80"/>
      <c r="P372" s="41"/>
      <c r="Q372" s="41"/>
      <c r="R372" s="80"/>
      <c r="S372" s="67"/>
      <c r="T372" s="80"/>
    </row>
    <row r="373" spans="2:20" x14ac:dyDescent="0.35">
      <c r="B373" s="39"/>
      <c r="C373" s="78"/>
      <c r="D373" s="79"/>
      <c r="E373" s="79"/>
      <c r="F373" s="79"/>
      <c r="G373" s="80"/>
      <c r="H373" s="67"/>
      <c r="I373" s="67"/>
      <c r="J373" s="80"/>
      <c r="K373" s="80"/>
      <c r="L373" s="41"/>
      <c r="M373" s="41"/>
      <c r="N373" s="80"/>
      <c r="O373" s="80"/>
      <c r="P373" s="41"/>
      <c r="Q373" s="41"/>
      <c r="R373" s="80"/>
      <c r="S373" s="67"/>
      <c r="T373" s="80"/>
    </row>
    <row r="374" spans="2:20" x14ac:dyDescent="0.35">
      <c r="B374" s="39"/>
      <c r="C374" s="78"/>
      <c r="D374" s="79"/>
      <c r="E374" s="79"/>
      <c r="F374" s="79"/>
      <c r="G374" s="80"/>
      <c r="H374" s="67"/>
      <c r="I374" s="67"/>
      <c r="J374" s="80"/>
      <c r="K374" s="80"/>
      <c r="L374" s="41"/>
      <c r="M374" s="41"/>
      <c r="N374" s="80"/>
      <c r="O374" s="80"/>
      <c r="P374" s="41"/>
      <c r="Q374" s="41"/>
      <c r="R374" s="80"/>
      <c r="S374" s="67"/>
      <c r="T374" s="80"/>
    </row>
    <row r="375" spans="2:20" x14ac:dyDescent="0.35">
      <c r="B375" s="39"/>
      <c r="C375" s="78"/>
      <c r="D375" s="79"/>
      <c r="E375" s="79"/>
      <c r="F375" s="79"/>
      <c r="G375" s="80"/>
      <c r="H375" s="67"/>
      <c r="I375" s="67"/>
      <c r="J375" s="80"/>
      <c r="K375" s="80"/>
      <c r="L375" s="41"/>
      <c r="M375" s="41"/>
      <c r="N375" s="80"/>
      <c r="O375" s="80"/>
      <c r="P375" s="41"/>
      <c r="Q375" s="41"/>
      <c r="R375" s="80"/>
      <c r="S375" s="67"/>
      <c r="T375" s="80"/>
    </row>
    <row r="376" spans="2:20" x14ac:dyDescent="0.35">
      <c r="B376" s="39"/>
      <c r="C376" s="78"/>
      <c r="D376" s="79"/>
      <c r="E376" s="79"/>
      <c r="F376" s="79"/>
      <c r="G376" s="80"/>
      <c r="H376" s="67"/>
      <c r="I376" s="67"/>
      <c r="J376" s="80"/>
      <c r="K376" s="80"/>
      <c r="L376" s="41"/>
      <c r="M376" s="41"/>
      <c r="N376" s="80"/>
      <c r="O376" s="80"/>
      <c r="P376" s="41"/>
      <c r="Q376" s="41"/>
      <c r="R376" s="80"/>
      <c r="S376" s="67"/>
      <c r="T376" s="80"/>
    </row>
    <row r="377" spans="2:20" x14ac:dyDescent="0.35">
      <c r="B377" s="39"/>
      <c r="C377" s="78"/>
      <c r="D377" s="79"/>
      <c r="E377" s="79"/>
      <c r="F377" s="79"/>
      <c r="G377" s="80"/>
      <c r="H377" s="67"/>
      <c r="I377" s="67"/>
      <c r="J377" s="80"/>
      <c r="K377" s="80"/>
      <c r="L377" s="41"/>
      <c r="M377" s="41"/>
      <c r="N377" s="80"/>
      <c r="O377" s="80"/>
      <c r="P377" s="41"/>
      <c r="Q377" s="41"/>
      <c r="R377" s="80"/>
      <c r="S377" s="67"/>
      <c r="T377" s="80"/>
    </row>
    <row r="378" spans="2:20" x14ac:dyDescent="0.35">
      <c r="B378" s="39"/>
      <c r="C378" s="78"/>
      <c r="D378" s="79"/>
      <c r="E378" s="79"/>
      <c r="F378" s="79"/>
      <c r="G378" s="80"/>
      <c r="H378" s="67"/>
      <c r="I378" s="67"/>
      <c r="J378" s="80"/>
      <c r="K378" s="80"/>
      <c r="L378" s="41"/>
      <c r="M378" s="41"/>
      <c r="N378" s="80"/>
      <c r="O378" s="80"/>
      <c r="P378" s="41"/>
      <c r="Q378" s="41"/>
      <c r="R378" s="80"/>
      <c r="S378" s="67"/>
      <c r="T378" s="80"/>
    </row>
    <row r="379" spans="2:20" x14ac:dyDescent="0.35">
      <c r="B379" s="39"/>
      <c r="C379" s="78"/>
      <c r="D379" s="79"/>
      <c r="E379" s="79"/>
      <c r="F379" s="79"/>
      <c r="G379" s="80"/>
      <c r="H379" s="67"/>
      <c r="I379" s="67"/>
      <c r="J379" s="80"/>
      <c r="K379" s="80"/>
      <c r="L379" s="41"/>
      <c r="M379" s="41"/>
      <c r="N379" s="80"/>
      <c r="O379" s="80"/>
      <c r="P379" s="41"/>
      <c r="Q379" s="41"/>
      <c r="R379" s="80"/>
      <c r="S379" s="67"/>
      <c r="T379" s="80"/>
    </row>
    <row r="380" spans="2:20" x14ac:dyDescent="0.35">
      <c r="B380" s="39"/>
      <c r="C380" s="78"/>
      <c r="D380" s="79"/>
      <c r="E380" s="79"/>
      <c r="F380" s="79"/>
      <c r="G380" s="80"/>
      <c r="H380" s="67"/>
      <c r="I380" s="67"/>
      <c r="J380" s="80"/>
      <c r="K380" s="80"/>
      <c r="L380" s="41"/>
      <c r="M380" s="41"/>
      <c r="N380" s="80"/>
      <c r="O380" s="80"/>
      <c r="P380" s="41"/>
      <c r="Q380" s="41"/>
      <c r="R380" s="80"/>
      <c r="S380" s="67"/>
      <c r="T380" s="80"/>
    </row>
    <row r="381" spans="2:20" x14ac:dyDescent="0.35">
      <c r="B381" s="39"/>
      <c r="C381" s="78"/>
      <c r="D381" s="79"/>
      <c r="E381" s="79"/>
      <c r="F381" s="79"/>
      <c r="G381" s="80"/>
      <c r="H381" s="67"/>
      <c r="I381" s="67"/>
      <c r="J381" s="80"/>
      <c r="K381" s="80"/>
      <c r="L381" s="41"/>
      <c r="M381" s="41"/>
      <c r="N381" s="80"/>
      <c r="O381" s="80"/>
      <c r="P381" s="41"/>
      <c r="Q381" s="41"/>
      <c r="R381" s="80"/>
      <c r="S381" s="67"/>
      <c r="T381" s="80"/>
    </row>
    <row r="382" spans="2:20" x14ac:dyDescent="0.35">
      <c r="B382" s="39"/>
      <c r="C382" s="78"/>
      <c r="D382" s="79"/>
      <c r="E382" s="79"/>
      <c r="F382" s="79"/>
      <c r="G382" s="80"/>
      <c r="H382" s="67"/>
      <c r="I382" s="67"/>
      <c r="J382" s="80"/>
      <c r="K382" s="80"/>
      <c r="L382" s="41"/>
      <c r="M382" s="41"/>
      <c r="N382" s="80"/>
      <c r="O382" s="80"/>
      <c r="P382" s="41"/>
      <c r="Q382" s="41"/>
      <c r="R382" s="80"/>
      <c r="S382" s="67"/>
      <c r="T382" s="80"/>
    </row>
    <row r="383" spans="2:20" x14ac:dyDescent="0.35">
      <c r="B383" s="39"/>
      <c r="C383" s="78"/>
      <c r="D383" s="79"/>
      <c r="E383" s="79"/>
      <c r="F383" s="79"/>
      <c r="G383" s="80"/>
      <c r="H383" s="67"/>
      <c r="I383" s="67"/>
      <c r="J383" s="80"/>
      <c r="K383" s="80"/>
      <c r="L383" s="41"/>
      <c r="M383" s="41"/>
      <c r="N383" s="80"/>
      <c r="O383" s="80"/>
      <c r="P383" s="41"/>
      <c r="Q383" s="41"/>
      <c r="R383" s="80"/>
      <c r="S383" s="67"/>
      <c r="T383" s="80"/>
    </row>
    <row r="384" spans="2:20" x14ac:dyDescent="0.35">
      <c r="B384" s="39"/>
      <c r="C384" s="78"/>
      <c r="D384" s="79"/>
      <c r="E384" s="79"/>
      <c r="F384" s="79"/>
      <c r="G384" s="80"/>
      <c r="H384" s="67"/>
      <c r="I384" s="67"/>
      <c r="J384" s="80"/>
      <c r="K384" s="80"/>
      <c r="L384" s="41"/>
      <c r="M384" s="41"/>
      <c r="N384" s="80"/>
      <c r="O384" s="80"/>
      <c r="P384" s="41"/>
      <c r="Q384" s="41"/>
      <c r="R384" s="80"/>
      <c r="S384" s="67"/>
      <c r="T384" s="80"/>
    </row>
    <row r="385" spans="2:20" x14ac:dyDescent="0.35">
      <c r="B385" s="39"/>
      <c r="C385" s="78"/>
      <c r="D385" s="79"/>
      <c r="E385" s="79"/>
      <c r="F385" s="79"/>
      <c r="G385" s="80"/>
      <c r="H385" s="67"/>
      <c r="I385" s="67"/>
      <c r="J385" s="80"/>
      <c r="K385" s="80"/>
      <c r="L385" s="41"/>
      <c r="M385" s="41"/>
      <c r="N385" s="80"/>
      <c r="O385" s="80"/>
      <c r="P385" s="41"/>
      <c r="Q385" s="41"/>
      <c r="R385" s="80"/>
      <c r="S385" s="67"/>
      <c r="T385" s="80"/>
    </row>
    <row r="386" spans="2:20" x14ac:dyDescent="0.35">
      <c r="B386" s="39"/>
      <c r="C386" s="78"/>
      <c r="D386" s="79"/>
      <c r="E386" s="79"/>
      <c r="F386" s="79"/>
      <c r="G386" s="80"/>
      <c r="H386" s="67"/>
      <c r="I386" s="67"/>
      <c r="J386" s="80"/>
      <c r="K386" s="80"/>
      <c r="L386" s="41"/>
      <c r="M386" s="41"/>
      <c r="N386" s="80"/>
      <c r="O386" s="80"/>
      <c r="P386" s="41"/>
      <c r="Q386" s="41"/>
      <c r="R386" s="80"/>
      <c r="S386" s="67"/>
      <c r="T386" s="80"/>
    </row>
    <row r="387" spans="2:20" x14ac:dyDescent="0.35">
      <c r="B387" s="39"/>
      <c r="C387" s="78"/>
      <c r="D387" s="79"/>
      <c r="E387" s="79"/>
      <c r="F387" s="79"/>
      <c r="G387" s="80"/>
      <c r="H387" s="67"/>
      <c r="I387" s="67"/>
      <c r="J387" s="80"/>
      <c r="K387" s="80"/>
      <c r="L387" s="41"/>
      <c r="M387" s="41"/>
      <c r="N387" s="80"/>
      <c r="O387" s="80"/>
      <c r="P387" s="41"/>
      <c r="Q387" s="41"/>
      <c r="R387" s="80"/>
      <c r="S387" s="67"/>
      <c r="T387" s="80"/>
    </row>
    <row r="388" spans="2:20" x14ac:dyDescent="0.35">
      <c r="B388" s="39"/>
      <c r="C388" s="78"/>
      <c r="D388" s="79"/>
      <c r="E388" s="79"/>
      <c r="F388" s="79"/>
      <c r="G388" s="80"/>
      <c r="H388" s="67"/>
      <c r="I388" s="67"/>
      <c r="J388" s="80"/>
      <c r="K388" s="80"/>
      <c r="L388" s="41"/>
      <c r="M388" s="41"/>
      <c r="N388" s="80"/>
      <c r="O388" s="80"/>
      <c r="P388" s="41"/>
      <c r="Q388" s="41"/>
      <c r="R388" s="80"/>
      <c r="S388" s="67"/>
      <c r="T388" s="80"/>
    </row>
    <row r="389" spans="2:20" x14ac:dyDescent="0.35">
      <c r="B389" s="39"/>
      <c r="C389" s="78"/>
      <c r="D389" s="79"/>
      <c r="E389" s="79"/>
      <c r="F389" s="79"/>
      <c r="G389" s="80"/>
      <c r="H389" s="67"/>
      <c r="I389" s="67"/>
      <c r="J389" s="80"/>
      <c r="K389" s="80"/>
      <c r="L389" s="41"/>
      <c r="M389" s="41"/>
      <c r="N389" s="80"/>
      <c r="O389" s="80"/>
      <c r="P389" s="41"/>
      <c r="Q389" s="41"/>
      <c r="R389" s="80"/>
      <c r="S389" s="67"/>
      <c r="T389" s="80"/>
    </row>
    <row r="390" spans="2:20" x14ac:dyDescent="0.35">
      <c r="B390" s="39"/>
      <c r="C390" s="78"/>
      <c r="D390" s="79"/>
      <c r="E390" s="79"/>
      <c r="F390" s="79"/>
      <c r="G390" s="80"/>
      <c r="H390" s="67"/>
      <c r="I390" s="67"/>
      <c r="J390" s="80"/>
      <c r="K390" s="80"/>
      <c r="L390" s="41"/>
      <c r="M390" s="41"/>
      <c r="N390" s="80"/>
      <c r="O390" s="80"/>
      <c r="P390" s="41"/>
      <c r="Q390" s="41"/>
      <c r="R390" s="80"/>
      <c r="S390" s="67"/>
      <c r="T390" s="80"/>
    </row>
    <row r="391" spans="2:20" x14ac:dyDescent="0.35">
      <c r="B391" s="39"/>
      <c r="C391" s="78"/>
      <c r="D391" s="79"/>
      <c r="E391" s="79"/>
      <c r="F391" s="79"/>
      <c r="G391" s="80"/>
      <c r="H391" s="67"/>
      <c r="I391" s="67"/>
      <c r="J391" s="80"/>
      <c r="K391" s="80"/>
      <c r="L391" s="41"/>
      <c r="M391" s="41"/>
      <c r="N391" s="80"/>
      <c r="O391" s="80"/>
      <c r="P391" s="41"/>
      <c r="Q391" s="41"/>
      <c r="R391" s="80"/>
      <c r="S391" s="67"/>
      <c r="T391" s="80"/>
    </row>
    <row r="392" spans="2:20" x14ac:dyDescent="0.35">
      <c r="B392" s="39"/>
      <c r="C392" s="78"/>
      <c r="D392" s="79"/>
      <c r="E392" s="79"/>
      <c r="F392" s="79"/>
      <c r="G392" s="80"/>
      <c r="H392" s="67"/>
      <c r="I392" s="67"/>
      <c r="J392" s="80"/>
      <c r="K392" s="80"/>
      <c r="L392" s="41"/>
      <c r="M392" s="41"/>
      <c r="N392" s="80"/>
      <c r="O392" s="80"/>
      <c r="P392" s="41"/>
      <c r="Q392" s="41"/>
      <c r="R392" s="80"/>
      <c r="S392" s="67"/>
      <c r="T392" s="80"/>
    </row>
    <row r="393" spans="2:20" x14ac:dyDescent="0.35">
      <c r="B393" s="39"/>
      <c r="C393" s="78"/>
      <c r="D393" s="79"/>
      <c r="E393" s="79"/>
      <c r="F393" s="79"/>
      <c r="G393" s="80"/>
      <c r="H393" s="67"/>
      <c r="I393" s="67"/>
      <c r="J393" s="80"/>
      <c r="K393" s="80"/>
      <c r="L393" s="41"/>
      <c r="M393" s="41"/>
      <c r="N393" s="80"/>
      <c r="O393" s="80"/>
      <c r="P393" s="41"/>
      <c r="Q393" s="41"/>
      <c r="R393" s="80"/>
      <c r="S393" s="67"/>
      <c r="T393" s="80"/>
    </row>
    <row r="394" spans="2:20" x14ac:dyDescent="0.35">
      <c r="B394" s="39"/>
      <c r="C394" s="78"/>
      <c r="D394" s="79"/>
      <c r="E394" s="79"/>
      <c r="F394" s="79"/>
      <c r="G394" s="80"/>
      <c r="H394" s="67"/>
      <c r="I394" s="67"/>
      <c r="J394" s="80"/>
      <c r="K394" s="80"/>
      <c r="L394" s="41"/>
      <c r="M394" s="41"/>
      <c r="N394" s="80"/>
      <c r="O394" s="80"/>
      <c r="P394" s="41"/>
      <c r="Q394" s="41"/>
      <c r="R394" s="80"/>
      <c r="S394" s="67"/>
      <c r="T394" s="80"/>
    </row>
    <row r="395" spans="2:20" x14ac:dyDescent="0.35">
      <c r="B395" s="39"/>
      <c r="C395" s="78"/>
      <c r="D395" s="79"/>
      <c r="E395" s="79"/>
      <c r="F395" s="79"/>
      <c r="G395" s="80"/>
      <c r="H395" s="67"/>
      <c r="I395" s="67"/>
      <c r="J395" s="80"/>
      <c r="K395" s="80"/>
      <c r="L395" s="41"/>
      <c r="M395" s="41"/>
      <c r="N395" s="80"/>
      <c r="O395" s="80"/>
      <c r="P395" s="41"/>
      <c r="Q395" s="41"/>
      <c r="R395" s="80"/>
      <c r="S395" s="67"/>
      <c r="T395" s="80"/>
    </row>
    <row r="396" spans="2:20" x14ac:dyDescent="0.35">
      <c r="B396" s="39"/>
      <c r="C396" s="78"/>
      <c r="D396" s="79"/>
      <c r="E396" s="79"/>
      <c r="F396" s="79"/>
      <c r="G396" s="80"/>
      <c r="H396" s="67"/>
      <c r="I396" s="67"/>
      <c r="J396" s="80"/>
      <c r="K396" s="80"/>
      <c r="L396" s="41"/>
      <c r="M396" s="41"/>
      <c r="N396" s="80"/>
      <c r="O396" s="80"/>
      <c r="P396" s="41"/>
      <c r="Q396" s="41"/>
      <c r="R396" s="80"/>
      <c r="S396" s="67"/>
      <c r="T396" s="80"/>
    </row>
    <row r="397" spans="2:20" x14ac:dyDescent="0.35">
      <c r="B397" s="39"/>
      <c r="C397" s="78"/>
      <c r="D397" s="79"/>
      <c r="E397" s="79"/>
      <c r="F397" s="79"/>
      <c r="G397" s="80"/>
      <c r="H397" s="67"/>
      <c r="I397" s="67"/>
      <c r="J397" s="80"/>
      <c r="K397" s="80"/>
      <c r="L397" s="41"/>
      <c r="M397" s="41"/>
      <c r="N397" s="80"/>
      <c r="O397" s="80"/>
      <c r="P397" s="41"/>
      <c r="Q397" s="41"/>
      <c r="R397" s="80"/>
      <c r="S397" s="67"/>
      <c r="T397" s="80"/>
    </row>
    <row r="398" spans="2:20" x14ac:dyDescent="0.35">
      <c r="B398" s="39"/>
      <c r="C398" s="78"/>
      <c r="D398" s="79"/>
      <c r="E398" s="79"/>
      <c r="F398" s="79"/>
      <c r="G398" s="80"/>
      <c r="H398" s="67"/>
      <c r="I398" s="67"/>
      <c r="J398" s="80"/>
      <c r="K398" s="80"/>
      <c r="L398" s="41"/>
      <c r="M398" s="41"/>
      <c r="N398" s="80"/>
      <c r="O398" s="80"/>
      <c r="P398" s="41"/>
      <c r="Q398" s="41"/>
      <c r="R398" s="80"/>
      <c r="S398" s="67"/>
      <c r="T398" s="80"/>
    </row>
    <row r="399" spans="2:20" x14ac:dyDescent="0.35">
      <c r="B399" s="39"/>
      <c r="C399" s="78"/>
      <c r="D399" s="79"/>
      <c r="E399" s="79"/>
      <c r="F399" s="79"/>
      <c r="G399" s="80"/>
      <c r="H399" s="67"/>
      <c r="I399" s="67"/>
      <c r="J399" s="80"/>
      <c r="K399" s="80"/>
      <c r="L399" s="41"/>
      <c r="M399" s="41"/>
      <c r="N399" s="80"/>
      <c r="O399" s="80"/>
      <c r="P399" s="41"/>
      <c r="Q399" s="41"/>
      <c r="R399" s="80"/>
      <c r="S399" s="67"/>
      <c r="T399" s="80"/>
    </row>
    <row r="400" spans="2:20" x14ac:dyDescent="0.35">
      <c r="B400" s="39"/>
      <c r="C400" s="78"/>
      <c r="D400" s="79"/>
      <c r="E400" s="79"/>
      <c r="F400" s="79"/>
      <c r="G400" s="80"/>
      <c r="H400" s="67"/>
      <c r="I400" s="67"/>
      <c r="J400" s="80"/>
      <c r="K400" s="80"/>
      <c r="L400" s="41"/>
      <c r="M400" s="41"/>
      <c r="N400" s="80"/>
      <c r="O400" s="80"/>
      <c r="P400" s="41"/>
      <c r="Q400" s="41"/>
      <c r="R400" s="80"/>
      <c r="S400" s="67"/>
      <c r="T400" s="80"/>
    </row>
    <row r="401" spans="2:20" x14ac:dyDescent="0.35">
      <c r="B401" s="39"/>
      <c r="C401" s="78"/>
      <c r="D401" s="79"/>
      <c r="E401" s="79"/>
      <c r="F401" s="79"/>
      <c r="G401" s="80"/>
      <c r="H401" s="67"/>
      <c r="I401" s="67"/>
      <c r="J401" s="80"/>
      <c r="K401" s="80"/>
      <c r="L401" s="41"/>
      <c r="M401" s="41"/>
      <c r="N401" s="80"/>
      <c r="O401" s="80"/>
      <c r="P401" s="41"/>
      <c r="Q401" s="41"/>
      <c r="R401" s="80"/>
      <c r="S401" s="67"/>
      <c r="T401" s="80"/>
    </row>
    <row r="402" spans="2:20" x14ac:dyDescent="0.35">
      <c r="B402" s="39"/>
      <c r="C402" s="78"/>
      <c r="D402" s="79"/>
      <c r="E402" s="79"/>
      <c r="F402" s="79"/>
      <c r="G402" s="80"/>
      <c r="H402" s="67"/>
      <c r="I402" s="67"/>
      <c r="J402" s="80"/>
      <c r="K402" s="80"/>
      <c r="L402" s="41"/>
      <c r="M402" s="41"/>
      <c r="N402" s="80"/>
      <c r="O402" s="80"/>
      <c r="P402" s="41"/>
      <c r="Q402" s="41"/>
      <c r="R402" s="80"/>
      <c r="S402" s="67"/>
      <c r="T402" s="80"/>
    </row>
    <row r="403" spans="2:20" x14ac:dyDescent="0.35">
      <c r="B403" s="39"/>
      <c r="C403" s="78"/>
      <c r="D403" s="79"/>
      <c r="E403" s="79"/>
      <c r="F403" s="79"/>
      <c r="G403" s="80"/>
      <c r="H403" s="67"/>
      <c r="I403" s="67"/>
      <c r="J403" s="80"/>
      <c r="K403" s="80"/>
      <c r="L403" s="41"/>
      <c r="M403" s="41"/>
      <c r="N403" s="80"/>
      <c r="O403" s="80"/>
      <c r="P403" s="41"/>
      <c r="Q403" s="41"/>
      <c r="R403" s="80"/>
      <c r="S403" s="67"/>
      <c r="T403" s="80"/>
    </row>
    <row r="404" spans="2:20" x14ac:dyDescent="0.35">
      <c r="B404" s="39"/>
      <c r="C404" s="78"/>
      <c r="D404" s="79"/>
      <c r="E404" s="79"/>
      <c r="F404" s="79"/>
      <c r="G404" s="80"/>
      <c r="H404" s="67"/>
      <c r="I404" s="67"/>
      <c r="J404" s="80"/>
      <c r="K404" s="80"/>
      <c r="L404" s="41"/>
      <c r="M404" s="41"/>
      <c r="N404" s="80"/>
      <c r="O404" s="80"/>
      <c r="P404" s="41"/>
      <c r="Q404" s="41"/>
      <c r="R404" s="80"/>
      <c r="S404" s="67"/>
      <c r="T404" s="80"/>
    </row>
    <row r="405" spans="2:20" x14ac:dyDescent="0.35">
      <c r="B405" s="39"/>
      <c r="C405" s="78"/>
      <c r="D405" s="79"/>
      <c r="E405" s="79"/>
      <c r="F405" s="79"/>
      <c r="G405" s="80"/>
      <c r="H405" s="67"/>
      <c r="I405" s="67"/>
      <c r="J405" s="80"/>
      <c r="K405" s="80"/>
      <c r="L405" s="41"/>
      <c r="M405" s="41"/>
      <c r="N405" s="80"/>
      <c r="O405" s="80"/>
      <c r="P405" s="41"/>
      <c r="Q405" s="41"/>
      <c r="R405" s="80"/>
      <c r="S405" s="67"/>
      <c r="T405" s="80"/>
    </row>
    <row r="406" spans="2:20" x14ac:dyDescent="0.35">
      <c r="B406" s="39"/>
      <c r="C406" s="78"/>
      <c r="D406" s="79"/>
      <c r="E406" s="79"/>
      <c r="F406" s="79"/>
      <c r="G406" s="80"/>
      <c r="H406" s="67"/>
      <c r="I406" s="67"/>
      <c r="J406" s="80"/>
      <c r="K406" s="80"/>
      <c r="L406" s="41"/>
      <c r="M406" s="41"/>
      <c r="N406" s="80"/>
      <c r="O406" s="80"/>
      <c r="P406" s="41"/>
      <c r="Q406" s="41"/>
      <c r="R406" s="80"/>
      <c r="S406" s="67"/>
      <c r="T406" s="80"/>
    </row>
    <row r="407" spans="2:20" x14ac:dyDescent="0.35">
      <c r="B407" s="39"/>
      <c r="C407" s="78"/>
      <c r="D407" s="79"/>
      <c r="E407" s="79"/>
      <c r="F407" s="79"/>
      <c r="G407" s="80"/>
      <c r="H407" s="67"/>
      <c r="I407" s="67"/>
      <c r="J407" s="80"/>
      <c r="K407" s="80"/>
      <c r="L407" s="41"/>
      <c r="M407" s="41"/>
      <c r="N407" s="80"/>
      <c r="O407" s="80"/>
      <c r="P407" s="41"/>
      <c r="Q407" s="41"/>
      <c r="R407" s="80"/>
      <c r="S407" s="67"/>
      <c r="T407" s="80"/>
    </row>
    <row r="408" spans="2:20" x14ac:dyDescent="0.35">
      <c r="B408" s="39"/>
      <c r="C408" s="78"/>
      <c r="D408" s="79"/>
      <c r="E408" s="79"/>
      <c r="F408" s="79"/>
      <c r="G408" s="80"/>
      <c r="H408" s="67"/>
      <c r="I408" s="67"/>
      <c r="J408" s="80"/>
      <c r="K408" s="80"/>
      <c r="L408" s="41"/>
      <c r="M408" s="41"/>
      <c r="N408" s="80"/>
      <c r="O408" s="80"/>
      <c r="P408" s="41"/>
      <c r="Q408" s="41"/>
      <c r="R408" s="80"/>
      <c r="S408" s="67"/>
      <c r="T408" s="80"/>
    </row>
    <row r="409" spans="2:20" x14ac:dyDescent="0.35">
      <c r="B409" s="39"/>
      <c r="C409" s="78"/>
      <c r="D409" s="79"/>
      <c r="E409" s="79"/>
      <c r="F409" s="79"/>
      <c r="G409" s="80"/>
      <c r="H409" s="67"/>
      <c r="I409" s="67"/>
      <c r="J409" s="80"/>
      <c r="K409" s="80"/>
      <c r="L409" s="41"/>
      <c r="M409" s="41"/>
      <c r="N409" s="80"/>
      <c r="O409" s="80"/>
      <c r="P409" s="41"/>
      <c r="Q409" s="41"/>
      <c r="R409" s="80"/>
      <c r="S409" s="67"/>
      <c r="T409" s="80"/>
    </row>
    <row r="410" spans="2:20" x14ac:dyDescent="0.35">
      <c r="B410" s="39"/>
      <c r="C410" s="78"/>
      <c r="D410" s="79"/>
      <c r="E410" s="79"/>
      <c r="F410" s="79"/>
      <c r="G410" s="80"/>
      <c r="H410" s="67"/>
      <c r="I410" s="67"/>
      <c r="J410" s="80"/>
      <c r="K410" s="80"/>
      <c r="L410" s="41"/>
      <c r="M410" s="41"/>
      <c r="N410" s="80"/>
      <c r="O410" s="80"/>
      <c r="P410" s="41"/>
      <c r="Q410" s="41"/>
      <c r="R410" s="80"/>
      <c r="S410" s="67"/>
      <c r="T410" s="80"/>
    </row>
    <row r="411" spans="2:20" x14ac:dyDescent="0.35">
      <c r="B411" s="39"/>
      <c r="C411" s="78"/>
      <c r="D411" s="79"/>
      <c r="E411" s="79"/>
      <c r="F411" s="79"/>
      <c r="G411" s="80"/>
      <c r="H411" s="67"/>
      <c r="I411" s="67"/>
      <c r="J411" s="80"/>
      <c r="K411" s="80"/>
      <c r="L411" s="41"/>
      <c r="M411" s="41"/>
      <c r="N411" s="80"/>
      <c r="O411" s="80"/>
      <c r="P411" s="41"/>
      <c r="Q411" s="41"/>
      <c r="R411" s="80"/>
      <c r="S411" s="67"/>
      <c r="T411" s="80"/>
    </row>
    <row r="412" spans="2:20" x14ac:dyDescent="0.35">
      <c r="B412" s="39"/>
      <c r="C412" s="78"/>
      <c r="D412" s="79"/>
      <c r="E412" s="79"/>
      <c r="F412" s="79"/>
      <c r="G412" s="80"/>
      <c r="H412" s="67"/>
      <c r="I412" s="67"/>
      <c r="J412" s="80"/>
      <c r="K412" s="80"/>
      <c r="L412" s="41"/>
      <c r="M412" s="41"/>
      <c r="N412" s="80"/>
      <c r="O412" s="80"/>
      <c r="P412" s="41"/>
      <c r="Q412" s="41"/>
      <c r="R412" s="80"/>
      <c r="S412" s="67"/>
      <c r="T412" s="80"/>
    </row>
    <row r="413" spans="2:20" x14ac:dyDescent="0.35">
      <c r="B413" s="39"/>
      <c r="C413" s="78"/>
      <c r="D413" s="79"/>
      <c r="E413" s="79"/>
      <c r="F413" s="79"/>
      <c r="G413" s="80"/>
      <c r="H413" s="67"/>
      <c r="I413" s="67"/>
      <c r="J413" s="80"/>
      <c r="K413" s="80"/>
      <c r="L413" s="41"/>
      <c r="M413" s="41"/>
      <c r="N413" s="80"/>
      <c r="O413" s="80"/>
      <c r="P413" s="41"/>
      <c r="Q413" s="41"/>
      <c r="R413" s="80"/>
      <c r="S413" s="67"/>
      <c r="T413" s="80"/>
    </row>
    <row r="414" spans="2:20" x14ac:dyDescent="0.35">
      <c r="B414" s="39"/>
      <c r="C414" s="78"/>
      <c r="D414" s="79"/>
      <c r="E414" s="79"/>
      <c r="F414" s="79"/>
      <c r="G414" s="80"/>
      <c r="H414" s="67"/>
      <c r="I414" s="67"/>
      <c r="J414" s="80"/>
      <c r="K414" s="80"/>
      <c r="L414" s="41"/>
      <c r="M414" s="41"/>
      <c r="N414" s="80"/>
      <c r="O414" s="80"/>
      <c r="P414" s="41"/>
      <c r="Q414" s="41"/>
      <c r="R414" s="80"/>
      <c r="S414" s="67"/>
      <c r="T414" s="80"/>
    </row>
    <row r="415" spans="2:20" x14ac:dyDescent="0.35">
      <c r="B415" s="39"/>
      <c r="C415" s="78"/>
      <c r="D415" s="79"/>
      <c r="E415" s="79"/>
      <c r="F415" s="79"/>
      <c r="G415" s="80"/>
      <c r="H415" s="67"/>
      <c r="I415" s="67"/>
      <c r="J415" s="80"/>
      <c r="K415" s="80"/>
      <c r="L415" s="41"/>
      <c r="M415" s="41"/>
      <c r="N415" s="80"/>
      <c r="O415" s="80"/>
      <c r="P415" s="41"/>
      <c r="Q415" s="41"/>
      <c r="R415" s="80"/>
      <c r="S415" s="67"/>
      <c r="T415" s="80"/>
    </row>
    <row r="416" spans="2:20" x14ac:dyDescent="0.35">
      <c r="B416" s="39"/>
      <c r="C416" s="78"/>
      <c r="D416" s="79"/>
      <c r="E416" s="79"/>
      <c r="F416" s="79"/>
      <c r="G416" s="80"/>
      <c r="H416" s="67"/>
      <c r="I416" s="67"/>
      <c r="J416" s="80"/>
      <c r="K416" s="80"/>
      <c r="L416" s="41"/>
      <c r="M416" s="41"/>
      <c r="N416" s="80"/>
      <c r="O416" s="80"/>
      <c r="P416" s="41"/>
      <c r="Q416" s="41"/>
      <c r="R416" s="80"/>
      <c r="S416" s="67"/>
      <c r="T416" s="80"/>
    </row>
    <row r="417" spans="2:20" x14ac:dyDescent="0.35">
      <c r="B417" s="39"/>
      <c r="C417" s="78"/>
      <c r="D417" s="79"/>
      <c r="E417" s="79"/>
      <c r="F417" s="79"/>
      <c r="G417" s="80"/>
      <c r="H417" s="67"/>
      <c r="I417" s="67"/>
      <c r="J417" s="80"/>
      <c r="K417" s="80"/>
      <c r="L417" s="41"/>
      <c r="M417" s="41"/>
      <c r="N417" s="80"/>
      <c r="O417" s="80"/>
      <c r="P417" s="41"/>
      <c r="Q417" s="41"/>
      <c r="R417" s="80"/>
      <c r="S417" s="67"/>
      <c r="T417" s="80"/>
    </row>
    <row r="418" spans="2:20" x14ac:dyDescent="0.35">
      <c r="B418" s="39"/>
      <c r="C418" s="78"/>
      <c r="D418" s="79"/>
      <c r="E418" s="79"/>
      <c r="F418" s="79"/>
      <c r="G418" s="80"/>
      <c r="H418" s="67"/>
      <c r="I418" s="67"/>
      <c r="J418" s="80"/>
      <c r="K418" s="80"/>
      <c r="L418" s="41"/>
      <c r="M418" s="41"/>
      <c r="N418" s="80"/>
      <c r="O418" s="80"/>
      <c r="P418" s="41"/>
      <c r="Q418" s="41"/>
      <c r="R418" s="80"/>
      <c r="S418" s="67"/>
      <c r="T418" s="80"/>
    </row>
    <row r="419" spans="2:20" x14ac:dyDescent="0.35">
      <c r="B419" s="39"/>
      <c r="C419" s="78"/>
      <c r="D419" s="79"/>
      <c r="E419" s="79"/>
      <c r="F419" s="79"/>
      <c r="G419" s="80"/>
      <c r="H419" s="67"/>
      <c r="I419" s="67"/>
      <c r="J419" s="80"/>
      <c r="K419" s="80"/>
      <c r="L419" s="41"/>
      <c r="M419" s="41"/>
      <c r="N419" s="80"/>
      <c r="O419" s="80"/>
      <c r="P419" s="41"/>
      <c r="Q419" s="41"/>
      <c r="R419" s="80"/>
      <c r="S419" s="67"/>
      <c r="T419" s="80"/>
    </row>
    <row r="420" spans="2:20" x14ac:dyDescent="0.35">
      <c r="B420" s="39"/>
      <c r="C420" s="78"/>
      <c r="D420" s="79"/>
      <c r="E420" s="79"/>
      <c r="F420" s="79"/>
      <c r="G420" s="80"/>
      <c r="H420" s="67"/>
      <c r="I420" s="67"/>
      <c r="J420" s="80"/>
      <c r="K420" s="80"/>
      <c r="L420" s="41"/>
      <c r="M420" s="41"/>
      <c r="N420" s="80"/>
      <c r="O420" s="80"/>
      <c r="P420" s="41"/>
      <c r="Q420" s="41"/>
      <c r="R420" s="80"/>
      <c r="S420" s="67"/>
      <c r="T420" s="80"/>
    </row>
    <row r="421" spans="2:20" x14ac:dyDescent="0.35">
      <c r="B421" s="39"/>
      <c r="C421" s="78"/>
      <c r="D421" s="79"/>
      <c r="E421" s="79"/>
      <c r="F421" s="79"/>
      <c r="G421" s="80"/>
      <c r="H421" s="67"/>
      <c r="I421" s="67"/>
      <c r="J421" s="80"/>
      <c r="K421" s="80"/>
      <c r="L421" s="41"/>
      <c r="M421" s="41"/>
      <c r="N421" s="80"/>
      <c r="O421" s="80"/>
      <c r="P421" s="41"/>
      <c r="Q421" s="41"/>
      <c r="R421" s="80"/>
      <c r="S421" s="67"/>
      <c r="T421" s="80"/>
    </row>
    <row r="422" spans="2:20" x14ac:dyDescent="0.35">
      <c r="B422" s="39"/>
      <c r="C422" s="78"/>
      <c r="D422" s="79"/>
      <c r="E422" s="79"/>
      <c r="F422" s="79"/>
      <c r="G422" s="80"/>
      <c r="H422" s="67"/>
      <c r="I422" s="67"/>
      <c r="J422" s="80"/>
      <c r="K422" s="80"/>
      <c r="L422" s="41"/>
      <c r="M422" s="41"/>
      <c r="N422" s="80"/>
      <c r="O422" s="80"/>
      <c r="P422" s="41"/>
      <c r="Q422" s="41"/>
      <c r="R422" s="80"/>
      <c r="S422" s="67"/>
      <c r="T422" s="80"/>
    </row>
    <row r="423" spans="2:20" x14ac:dyDescent="0.35">
      <c r="B423" s="39"/>
      <c r="C423" s="78"/>
      <c r="D423" s="79"/>
      <c r="E423" s="79"/>
      <c r="F423" s="79"/>
      <c r="G423" s="80"/>
      <c r="H423" s="67"/>
      <c r="I423" s="67"/>
      <c r="J423" s="80"/>
      <c r="K423" s="80"/>
      <c r="L423" s="41"/>
      <c r="M423" s="41"/>
      <c r="N423" s="80"/>
      <c r="O423" s="80"/>
      <c r="P423" s="41"/>
      <c r="Q423" s="41"/>
      <c r="R423" s="80"/>
      <c r="S423" s="67"/>
      <c r="T423" s="80"/>
    </row>
    <row r="424" spans="2:20" x14ac:dyDescent="0.35">
      <c r="B424" s="39"/>
      <c r="C424" s="78"/>
      <c r="D424" s="79"/>
      <c r="E424" s="79"/>
      <c r="F424" s="79"/>
      <c r="G424" s="80"/>
      <c r="H424" s="67"/>
      <c r="I424" s="67"/>
      <c r="J424" s="80"/>
      <c r="K424" s="80"/>
      <c r="L424" s="41"/>
      <c r="M424" s="41"/>
      <c r="N424" s="80"/>
      <c r="O424" s="80"/>
      <c r="P424" s="41"/>
      <c r="Q424" s="41"/>
      <c r="R424" s="80"/>
      <c r="S424" s="67"/>
      <c r="T424" s="80"/>
    </row>
    <row r="425" spans="2:20" x14ac:dyDescent="0.35">
      <c r="B425" s="39"/>
      <c r="C425" s="78"/>
      <c r="D425" s="79"/>
      <c r="E425" s="79"/>
      <c r="F425" s="79"/>
      <c r="G425" s="80"/>
      <c r="H425" s="67"/>
      <c r="I425" s="67"/>
      <c r="J425" s="80"/>
      <c r="K425" s="80"/>
      <c r="L425" s="41"/>
      <c r="M425" s="41"/>
      <c r="N425" s="80"/>
      <c r="O425" s="80"/>
      <c r="P425" s="41"/>
      <c r="Q425" s="41"/>
      <c r="R425" s="80"/>
      <c r="S425" s="67"/>
      <c r="T425" s="80"/>
    </row>
    <row r="426" spans="2:20" x14ac:dyDescent="0.35">
      <c r="B426" s="39"/>
      <c r="C426" s="78"/>
      <c r="D426" s="79"/>
      <c r="E426" s="79"/>
      <c r="F426" s="79"/>
      <c r="G426" s="80"/>
      <c r="H426" s="67"/>
      <c r="I426" s="67"/>
      <c r="J426" s="80"/>
      <c r="K426" s="80"/>
      <c r="L426" s="41"/>
      <c r="M426" s="41"/>
      <c r="N426" s="80"/>
      <c r="O426" s="80"/>
      <c r="P426" s="41"/>
      <c r="Q426" s="41"/>
      <c r="R426" s="80"/>
      <c r="S426" s="67"/>
      <c r="T426" s="80"/>
    </row>
    <row r="427" spans="2:20" x14ac:dyDescent="0.35">
      <c r="B427" s="39"/>
      <c r="C427" s="78"/>
      <c r="D427" s="79"/>
      <c r="E427" s="79"/>
      <c r="F427" s="79"/>
      <c r="G427" s="80"/>
      <c r="H427" s="67"/>
      <c r="I427" s="67"/>
      <c r="J427" s="80"/>
      <c r="K427" s="80"/>
      <c r="L427" s="41"/>
      <c r="M427" s="41"/>
      <c r="N427" s="80"/>
      <c r="O427" s="80"/>
      <c r="P427" s="41"/>
      <c r="Q427" s="41"/>
      <c r="R427" s="80"/>
      <c r="S427" s="67"/>
      <c r="T427" s="80"/>
    </row>
    <row r="428" spans="2:20" x14ac:dyDescent="0.35">
      <c r="B428" s="39"/>
      <c r="C428" s="78"/>
      <c r="D428" s="79"/>
      <c r="E428" s="79"/>
      <c r="F428" s="79"/>
      <c r="G428" s="80"/>
      <c r="H428" s="67"/>
      <c r="I428" s="67"/>
      <c r="J428" s="80"/>
      <c r="K428" s="80"/>
      <c r="L428" s="41"/>
      <c r="M428" s="41"/>
      <c r="N428" s="80"/>
      <c r="O428" s="80"/>
      <c r="P428" s="41"/>
      <c r="Q428" s="41"/>
      <c r="R428" s="80"/>
      <c r="S428" s="67"/>
      <c r="T428" s="80"/>
    </row>
    <row r="429" spans="2:20" x14ac:dyDescent="0.35">
      <c r="B429" s="39"/>
      <c r="C429" s="78"/>
      <c r="D429" s="79"/>
      <c r="E429" s="79"/>
      <c r="F429" s="79"/>
      <c r="G429" s="80"/>
      <c r="H429" s="67"/>
      <c r="I429" s="67"/>
      <c r="J429" s="80"/>
      <c r="K429" s="80"/>
      <c r="L429" s="41"/>
      <c r="M429" s="41"/>
      <c r="N429" s="80"/>
      <c r="O429" s="80"/>
      <c r="P429" s="41"/>
      <c r="Q429" s="41"/>
      <c r="R429" s="80"/>
      <c r="S429" s="67"/>
      <c r="T429" s="80"/>
    </row>
    <row r="430" spans="2:20" x14ac:dyDescent="0.35">
      <c r="B430" s="39"/>
      <c r="C430" s="78"/>
      <c r="D430" s="79"/>
      <c r="E430" s="79"/>
      <c r="F430" s="79"/>
      <c r="G430" s="80"/>
      <c r="H430" s="67"/>
      <c r="I430" s="67"/>
      <c r="J430" s="80"/>
      <c r="K430" s="80"/>
      <c r="L430" s="41"/>
      <c r="M430" s="41"/>
      <c r="N430" s="80"/>
      <c r="O430" s="80"/>
      <c r="P430" s="41"/>
      <c r="Q430" s="41"/>
      <c r="R430" s="80"/>
      <c r="S430" s="67"/>
      <c r="T430" s="80"/>
    </row>
    <row r="431" spans="2:20" x14ac:dyDescent="0.35">
      <c r="B431" s="39"/>
      <c r="C431" s="78"/>
      <c r="D431" s="79"/>
      <c r="E431" s="79"/>
      <c r="F431" s="79"/>
      <c r="G431" s="80"/>
      <c r="H431" s="67"/>
      <c r="I431" s="67"/>
      <c r="J431" s="80"/>
      <c r="K431" s="80"/>
      <c r="L431" s="41"/>
      <c r="M431" s="41"/>
      <c r="N431" s="80"/>
      <c r="O431" s="80"/>
      <c r="P431" s="41"/>
      <c r="Q431" s="41"/>
      <c r="R431" s="80"/>
      <c r="S431" s="67"/>
      <c r="T431" s="80"/>
    </row>
    <row r="432" spans="2:20" x14ac:dyDescent="0.35">
      <c r="B432" s="39"/>
      <c r="C432" s="78"/>
      <c r="D432" s="79"/>
      <c r="E432" s="79"/>
      <c r="F432" s="79"/>
      <c r="G432" s="80"/>
      <c r="H432" s="67"/>
      <c r="I432" s="67"/>
      <c r="J432" s="80"/>
      <c r="K432" s="80"/>
      <c r="L432" s="41"/>
      <c r="M432" s="41"/>
      <c r="N432" s="80"/>
      <c r="O432" s="80"/>
      <c r="P432" s="41"/>
      <c r="Q432" s="41"/>
      <c r="R432" s="80"/>
      <c r="S432" s="67"/>
      <c r="T432" s="80"/>
    </row>
    <row r="433" spans="2:20" x14ac:dyDescent="0.35">
      <c r="B433" s="39"/>
      <c r="C433" s="78"/>
      <c r="D433" s="79"/>
      <c r="E433" s="79"/>
      <c r="F433" s="79"/>
      <c r="G433" s="80"/>
      <c r="H433" s="67"/>
      <c r="I433" s="67"/>
      <c r="J433" s="80"/>
      <c r="K433" s="80"/>
      <c r="L433" s="41"/>
      <c r="M433" s="41"/>
      <c r="N433" s="80"/>
      <c r="O433" s="80"/>
      <c r="P433" s="41"/>
      <c r="Q433" s="41"/>
      <c r="R433" s="80"/>
      <c r="S433" s="67"/>
      <c r="T433" s="80"/>
    </row>
    <row r="434" spans="2:20" x14ac:dyDescent="0.35">
      <c r="B434" s="39"/>
      <c r="C434" s="78"/>
      <c r="D434" s="79"/>
      <c r="E434" s="79"/>
      <c r="F434" s="79"/>
      <c r="G434" s="80"/>
      <c r="H434" s="67"/>
      <c r="I434" s="67"/>
      <c r="J434" s="80"/>
      <c r="K434" s="80"/>
      <c r="L434" s="41"/>
      <c r="M434" s="41"/>
      <c r="N434" s="80"/>
      <c r="O434" s="80"/>
      <c r="P434" s="41"/>
      <c r="Q434" s="41"/>
      <c r="R434" s="80"/>
      <c r="S434" s="67"/>
      <c r="T434" s="80"/>
    </row>
    <row r="435" spans="2:20" x14ac:dyDescent="0.35">
      <c r="B435" s="39"/>
      <c r="C435" s="78"/>
      <c r="D435" s="79"/>
      <c r="E435" s="79"/>
      <c r="F435" s="79"/>
      <c r="G435" s="80"/>
      <c r="H435" s="67"/>
      <c r="I435" s="67"/>
      <c r="J435" s="80"/>
      <c r="K435" s="80"/>
      <c r="L435" s="41"/>
      <c r="M435" s="41"/>
      <c r="N435" s="80"/>
      <c r="O435" s="80"/>
      <c r="P435" s="41"/>
      <c r="Q435" s="41"/>
      <c r="R435" s="80"/>
      <c r="S435" s="67"/>
      <c r="T435" s="80"/>
    </row>
    <row r="436" spans="2:20" x14ac:dyDescent="0.35">
      <c r="B436" s="39"/>
      <c r="C436" s="78"/>
      <c r="D436" s="79"/>
      <c r="E436" s="79"/>
      <c r="F436" s="79"/>
      <c r="G436" s="80"/>
      <c r="H436" s="67"/>
      <c r="I436" s="67"/>
      <c r="J436" s="80"/>
      <c r="K436" s="80"/>
      <c r="L436" s="41"/>
      <c r="M436" s="41"/>
      <c r="N436" s="80"/>
      <c r="O436" s="80"/>
      <c r="P436" s="41"/>
      <c r="Q436" s="41"/>
      <c r="R436" s="80"/>
      <c r="S436" s="67"/>
      <c r="T436" s="80"/>
    </row>
    <row r="437" spans="2:20" x14ac:dyDescent="0.35">
      <c r="B437" s="39"/>
      <c r="C437" s="78"/>
      <c r="D437" s="79"/>
      <c r="E437" s="79"/>
      <c r="F437" s="79"/>
      <c r="G437" s="80"/>
      <c r="H437" s="67"/>
      <c r="I437" s="67"/>
      <c r="J437" s="80"/>
      <c r="K437" s="80"/>
      <c r="L437" s="41"/>
      <c r="M437" s="41"/>
      <c r="N437" s="80"/>
      <c r="O437" s="80"/>
      <c r="P437" s="41"/>
      <c r="Q437" s="41"/>
      <c r="R437" s="80"/>
      <c r="S437" s="67"/>
      <c r="T437" s="80"/>
    </row>
    <row r="438" spans="2:20" x14ac:dyDescent="0.35">
      <c r="B438" s="39"/>
      <c r="C438" s="78"/>
      <c r="D438" s="79"/>
      <c r="E438" s="79"/>
      <c r="F438" s="79"/>
      <c r="G438" s="80"/>
      <c r="H438" s="67"/>
      <c r="I438" s="67"/>
      <c r="J438" s="80"/>
      <c r="K438" s="80"/>
      <c r="L438" s="41"/>
      <c r="M438" s="41"/>
      <c r="N438" s="80"/>
      <c r="O438" s="80"/>
      <c r="P438" s="41"/>
      <c r="Q438" s="41"/>
      <c r="R438" s="80"/>
      <c r="S438" s="67"/>
      <c r="T438" s="80"/>
    </row>
    <row r="439" spans="2:20" x14ac:dyDescent="0.35">
      <c r="B439" s="39"/>
      <c r="C439" s="78"/>
      <c r="D439" s="79"/>
      <c r="E439" s="79"/>
      <c r="F439" s="79"/>
      <c r="G439" s="80"/>
      <c r="H439" s="67"/>
      <c r="I439" s="67"/>
      <c r="J439" s="80"/>
      <c r="K439" s="80"/>
      <c r="L439" s="41"/>
      <c r="M439" s="41"/>
      <c r="N439" s="80"/>
      <c r="O439" s="80"/>
      <c r="P439" s="41"/>
      <c r="Q439" s="41"/>
      <c r="R439" s="80"/>
      <c r="S439" s="67"/>
      <c r="T439" s="80"/>
    </row>
    <row r="440" spans="2:20" x14ac:dyDescent="0.35">
      <c r="B440" s="39"/>
      <c r="C440" s="78"/>
      <c r="D440" s="79"/>
      <c r="E440" s="79"/>
      <c r="F440" s="79"/>
      <c r="G440" s="80"/>
      <c r="H440" s="67"/>
      <c r="I440" s="67"/>
      <c r="J440" s="80"/>
      <c r="K440" s="80"/>
      <c r="L440" s="41"/>
      <c r="M440" s="41"/>
      <c r="N440" s="80"/>
      <c r="O440" s="80"/>
      <c r="P440" s="41"/>
      <c r="Q440" s="41"/>
      <c r="R440" s="80"/>
      <c r="S440" s="67"/>
      <c r="T440" s="80"/>
    </row>
    <row r="441" spans="2:20" x14ac:dyDescent="0.35">
      <c r="B441" s="39"/>
      <c r="C441" s="78"/>
      <c r="D441" s="79"/>
      <c r="E441" s="79"/>
      <c r="F441" s="79"/>
      <c r="G441" s="80"/>
      <c r="H441" s="67"/>
      <c r="I441" s="67"/>
      <c r="J441" s="80"/>
      <c r="K441" s="80"/>
      <c r="L441" s="41"/>
      <c r="M441" s="41"/>
      <c r="N441" s="80"/>
      <c r="O441" s="80"/>
      <c r="P441" s="41"/>
      <c r="Q441" s="41"/>
      <c r="R441" s="80"/>
      <c r="S441" s="67"/>
      <c r="T441" s="80"/>
    </row>
    <row r="442" spans="2:20" x14ac:dyDescent="0.35">
      <c r="B442" s="39"/>
      <c r="C442" s="78"/>
      <c r="D442" s="79"/>
      <c r="E442" s="79"/>
      <c r="F442" s="79"/>
      <c r="G442" s="80"/>
      <c r="H442" s="67"/>
      <c r="I442" s="67"/>
      <c r="J442" s="80"/>
      <c r="K442" s="80"/>
      <c r="L442" s="41"/>
      <c r="M442" s="41"/>
      <c r="N442" s="80"/>
      <c r="O442" s="80"/>
      <c r="P442" s="41"/>
      <c r="Q442" s="41"/>
      <c r="R442" s="80"/>
      <c r="S442" s="67"/>
      <c r="T442" s="80"/>
    </row>
    <row r="443" spans="2:20" x14ac:dyDescent="0.35">
      <c r="B443" s="39"/>
      <c r="C443" s="78"/>
      <c r="D443" s="79"/>
      <c r="E443" s="79"/>
      <c r="F443" s="79"/>
      <c r="G443" s="80"/>
      <c r="H443" s="67"/>
      <c r="I443" s="67"/>
      <c r="J443" s="80"/>
      <c r="K443" s="80"/>
      <c r="L443" s="41"/>
      <c r="M443" s="41"/>
      <c r="N443" s="80"/>
      <c r="O443" s="80"/>
      <c r="P443" s="41"/>
      <c r="Q443" s="41"/>
      <c r="R443" s="80"/>
      <c r="S443" s="67"/>
      <c r="T443" s="80"/>
    </row>
    <row r="444" spans="2:20" x14ac:dyDescent="0.35">
      <c r="B444" s="39"/>
      <c r="C444" s="78"/>
      <c r="D444" s="79"/>
      <c r="E444" s="79"/>
      <c r="F444" s="79"/>
      <c r="G444" s="80"/>
      <c r="H444" s="67"/>
      <c r="I444" s="67"/>
      <c r="J444" s="80"/>
      <c r="K444" s="80"/>
      <c r="L444" s="41"/>
      <c r="M444" s="41"/>
      <c r="N444" s="80"/>
      <c r="O444" s="80"/>
      <c r="P444" s="41"/>
      <c r="Q444" s="41"/>
      <c r="R444" s="80"/>
      <c r="S444" s="67"/>
      <c r="T444" s="80"/>
    </row>
    <row r="445" spans="2:20" x14ac:dyDescent="0.35">
      <c r="B445" s="39"/>
      <c r="C445" s="78"/>
      <c r="D445" s="79"/>
      <c r="E445" s="79"/>
      <c r="F445" s="79"/>
      <c r="G445" s="80"/>
      <c r="H445" s="67"/>
      <c r="I445" s="67"/>
      <c r="J445" s="80"/>
      <c r="K445" s="80"/>
      <c r="L445" s="41"/>
      <c r="M445" s="41"/>
      <c r="N445" s="80"/>
      <c r="O445" s="80"/>
      <c r="P445" s="41"/>
      <c r="Q445" s="41"/>
      <c r="R445" s="80"/>
      <c r="S445" s="67"/>
      <c r="T445" s="80"/>
    </row>
    <row r="446" spans="2:20" x14ac:dyDescent="0.35">
      <c r="B446" s="39"/>
      <c r="C446" s="78"/>
      <c r="D446" s="79"/>
      <c r="E446" s="79"/>
      <c r="F446" s="79"/>
      <c r="G446" s="80"/>
      <c r="H446" s="67"/>
      <c r="I446" s="67"/>
      <c r="J446" s="80"/>
      <c r="K446" s="80"/>
      <c r="L446" s="41"/>
      <c r="M446" s="41"/>
      <c r="N446" s="80"/>
      <c r="O446" s="80"/>
      <c r="P446" s="41"/>
      <c r="Q446" s="41"/>
      <c r="R446" s="80"/>
      <c r="S446" s="67"/>
      <c r="T446" s="80"/>
    </row>
    <row r="447" spans="2:20" x14ac:dyDescent="0.35">
      <c r="B447" s="39"/>
      <c r="C447" s="78"/>
      <c r="D447" s="79"/>
      <c r="E447" s="79"/>
      <c r="F447" s="79"/>
      <c r="G447" s="80"/>
      <c r="H447" s="67"/>
      <c r="I447" s="67"/>
      <c r="J447" s="80"/>
      <c r="K447" s="80"/>
      <c r="L447" s="41"/>
      <c r="M447" s="41"/>
      <c r="N447" s="80"/>
      <c r="O447" s="80"/>
      <c r="P447" s="41"/>
      <c r="Q447" s="41"/>
      <c r="R447" s="80"/>
      <c r="S447" s="67"/>
      <c r="T447" s="80"/>
    </row>
    <row r="448" spans="2:20" x14ac:dyDescent="0.35">
      <c r="B448" s="39"/>
      <c r="C448" s="78"/>
      <c r="D448" s="79"/>
      <c r="E448" s="79"/>
      <c r="F448" s="79"/>
      <c r="G448" s="80"/>
      <c r="H448" s="67"/>
      <c r="I448" s="67"/>
      <c r="J448" s="80"/>
      <c r="K448" s="80"/>
      <c r="L448" s="41"/>
      <c r="M448" s="41"/>
      <c r="N448" s="80"/>
      <c r="O448" s="80"/>
      <c r="P448" s="41"/>
      <c r="Q448" s="41"/>
      <c r="R448" s="80"/>
      <c r="S448" s="67"/>
      <c r="T448" s="80"/>
    </row>
    <row r="449" spans="2:20" x14ac:dyDescent="0.35">
      <c r="B449" s="39"/>
      <c r="C449" s="78"/>
      <c r="D449" s="79"/>
      <c r="E449" s="79"/>
      <c r="F449" s="79"/>
      <c r="G449" s="80"/>
      <c r="H449" s="67"/>
      <c r="I449" s="67"/>
      <c r="J449" s="80"/>
      <c r="K449" s="80"/>
      <c r="L449" s="41"/>
      <c r="M449" s="41"/>
      <c r="N449" s="80"/>
      <c r="O449" s="80"/>
      <c r="P449" s="41"/>
      <c r="Q449" s="41"/>
      <c r="R449" s="80"/>
      <c r="S449" s="67"/>
      <c r="T449" s="80"/>
    </row>
    <row r="450" spans="2:20" x14ac:dyDescent="0.35">
      <c r="B450" s="39"/>
      <c r="C450" s="78"/>
      <c r="D450" s="79"/>
      <c r="E450" s="79"/>
      <c r="F450" s="79"/>
      <c r="G450" s="80"/>
      <c r="H450" s="67"/>
      <c r="I450" s="67"/>
      <c r="J450" s="80"/>
      <c r="K450" s="80"/>
      <c r="L450" s="41"/>
      <c r="M450" s="41"/>
      <c r="N450" s="80"/>
      <c r="O450" s="80"/>
      <c r="P450" s="41"/>
      <c r="Q450" s="41"/>
      <c r="R450" s="80"/>
      <c r="S450" s="67"/>
      <c r="T450" s="80"/>
    </row>
    <row r="451" spans="2:20" x14ac:dyDescent="0.35">
      <c r="B451" s="39"/>
      <c r="C451" s="78"/>
      <c r="D451" s="79"/>
      <c r="E451" s="79"/>
      <c r="F451" s="79"/>
      <c r="G451" s="80"/>
      <c r="H451" s="67"/>
      <c r="I451" s="67"/>
      <c r="J451" s="80"/>
      <c r="K451" s="80"/>
      <c r="L451" s="41"/>
      <c r="M451" s="41"/>
      <c r="N451" s="80"/>
      <c r="O451" s="80"/>
      <c r="P451" s="41"/>
      <c r="Q451" s="41"/>
      <c r="R451" s="80"/>
      <c r="S451" s="67"/>
      <c r="T451" s="80"/>
    </row>
    <row r="452" spans="2:20" x14ac:dyDescent="0.35">
      <c r="B452" s="39"/>
      <c r="C452" s="78"/>
      <c r="D452" s="79"/>
      <c r="E452" s="79"/>
      <c r="F452" s="79"/>
      <c r="G452" s="80"/>
      <c r="H452" s="67"/>
      <c r="I452" s="67"/>
      <c r="J452" s="80"/>
      <c r="K452" s="80"/>
      <c r="L452" s="41"/>
      <c r="M452" s="41"/>
      <c r="N452" s="80"/>
      <c r="O452" s="80"/>
      <c r="P452" s="41"/>
      <c r="Q452" s="41"/>
      <c r="R452" s="80"/>
      <c r="S452" s="67"/>
      <c r="T452" s="80"/>
    </row>
    <row r="453" spans="2:20" x14ac:dyDescent="0.35">
      <c r="B453" s="39"/>
      <c r="C453" s="78"/>
      <c r="D453" s="79"/>
      <c r="E453" s="79"/>
      <c r="F453" s="79"/>
      <c r="G453" s="80"/>
      <c r="H453" s="67"/>
      <c r="I453" s="67"/>
      <c r="J453" s="80"/>
      <c r="K453" s="80"/>
      <c r="L453" s="41"/>
      <c r="M453" s="41"/>
      <c r="N453" s="80"/>
      <c r="O453" s="80"/>
      <c r="P453" s="41"/>
      <c r="Q453" s="41"/>
      <c r="R453" s="80"/>
      <c r="S453" s="67"/>
      <c r="T453" s="80"/>
    </row>
    <row r="454" spans="2:20" x14ac:dyDescent="0.35">
      <c r="B454" s="39"/>
      <c r="C454" s="78"/>
      <c r="D454" s="79"/>
      <c r="E454" s="79"/>
      <c r="F454" s="79"/>
      <c r="G454" s="80"/>
      <c r="H454" s="67"/>
      <c r="I454" s="67"/>
      <c r="J454" s="80"/>
      <c r="K454" s="80"/>
      <c r="L454" s="41"/>
      <c r="M454" s="41"/>
      <c r="N454" s="80"/>
      <c r="O454" s="80"/>
      <c r="P454" s="41"/>
      <c r="Q454" s="41"/>
      <c r="R454" s="80"/>
      <c r="S454" s="67"/>
      <c r="T454" s="80"/>
    </row>
    <row r="455" spans="2:20" x14ac:dyDescent="0.35">
      <c r="B455" s="39"/>
      <c r="C455" s="78"/>
      <c r="D455" s="79"/>
      <c r="E455" s="79"/>
      <c r="F455" s="79"/>
      <c r="G455" s="80"/>
      <c r="H455" s="67"/>
      <c r="I455" s="67"/>
      <c r="J455" s="80"/>
      <c r="K455" s="80"/>
      <c r="L455" s="41"/>
      <c r="M455" s="41"/>
      <c r="N455" s="80"/>
      <c r="O455" s="80"/>
      <c r="P455" s="41"/>
      <c r="Q455" s="41"/>
      <c r="R455" s="80"/>
      <c r="S455" s="67"/>
      <c r="T455" s="80"/>
    </row>
    <row r="456" spans="2:20" x14ac:dyDescent="0.35">
      <c r="B456" s="39"/>
      <c r="C456" s="78"/>
      <c r="D456" s="79"/>
      <c r="E456" s="79"/>
      <c r="F456" s="79"/>
      <c r="G456" s="80"/>
      <c r="H456" s="67"/>
      <c r="I456" s="67"/>
      <c r="J456" s="80"/>
      <c r="K456" s="80"/>
      <c r="L456" s="41"/>
      <c r="M456" s="41"/>
      <c r="N456" s="80"/>
      <c r="O456" s="80"/>
      <c r="P456" s="41"/>
      <c r="Q456" s="41"/>
      <c r="R456" s="80"/>
      <c r="S456" s="67"/>
      <c r="T456" s="80"/>
    </row>
    <row r="457" spans="2:20" x14ac:dyDescent="0.35">
      <c r="B457" s="39"/>
      <c r="C457" s="78"/>
      <c r="D457" s="79"/>
      <c r="E457" s="79"/>
      <c r="F457" s="79"/>
      <c r="G457" s="80"/>
      <c r="H457" s="67"/>
      <c r="I457" s="67"/>
      <c r="J457" s="80"/>
      <c r="K457" s="80"/>
      <c r="L457" s="41"/>
      <c r="M457" s="41"/>
      <c r="N457" s="80"/>
      <c r="O457" s="80"/>
      <c r="P457" s="41"/>
      <c r="Q457" s="41"/>
      <c r="R457" s="80"/>
      <c r="S457" s="67"/>
      <c r="T457" s="80"/>
    </row>
    <row r="458" spans="2:20" x14ac:dyDescent="0.35">
      <c r="B458" s="39"/>
      <c r="C458" s="78"/>
      <c r="D458" s="79"/>
      <c r="E458" s="79"/>
      <c r="F458" s="79"/>
      <c r="G458" s="80"/>
      <c r="H458" s="67"/>
      <c r="I458" s="67"/>
      <c r="J458" s="80"/>
      <c r="K458" s="80"/>
      <c r="L458" s="41"/>
      <c r="M458" s="41"/>
      <c r="N458" s="80"/>
      <c r="O458" s="80"/>
      <c r="P458" s="41"/>
      <c r="Q458" s="41"/>
      <c r="R458" s="80"/>
      <c r="S458" s="67"/>
      <c r="T458" s="80"/>
    </row>
    <row r="459" spans="2:20" x14ac:dyDescent="0.35">
      <c r="B459" s="39"/>
      <c r="C459" s="78"/>
      <c r="D459" s="79"/>
      <c r="E459" s="79"/>
      <c r="F459" s="79"/>
      <c r="G459" s="80"/>
      <c r="H459" s="67"/>
      <c r="I459" s="67"/>
      <c r="J459" s="80"/>
      <c r="K459" s="80"/>
      <c r="L459" s="41"/>
      <c r="M459" s="41"/>
      <c r="N459" s="80"/>
      <c r="O459" s="80"/>
      <c r="P459" s="41"/>
      <c r="Q459" s="41"/>
      <c r="R459" s="80"/>
      <c r="S459" s="67"/>
      <c r="T459" s="80"/>
    </row>
    <row r="460" spans="2:20" x14ac:dyDescent="0.35">
      <c r="B460" s="39"/>
      <c r="C460" s="78"/>
      <c r="D460" s="79"/>
      <c r="E460" s="79"/>
      <c r="F460" s="79"/>
      <c r="G460" s="80"/>
      <c r="H460" s="67"/>
      <c r="I460" s="67"/>
      <c r="J460" s="80"/>
      <c r="K460" s="80"/>
      <c r="L460" s="41"/>
      <c r="M460" s="41"/>
      <c r="N460" s="80"/>
      <c r="O460" s="80"/>
      <c r="P460" s="41"/>
      <c r="Q460" s="41"/>
      <c r="R460" s="80"/>
      <c r="S460" s="67"/>
      <c r="T460" s="80"/>
    </row>
    <row r="461" spans="2:20" x14ac:dyDescent="0.35">
      <c r="B461" s="39"/>
      <c r="C461" s="78"/>
      <c r="D461" s="79"/>
      <c r="E461" s="79"/>
      <c r="F461" s="79"/>
      <c r="G461" s="80"/>
      <c r="H461" s="67"/>
      <c r="I461" s="67"/>
      <c r="J461" s="80"/>
      <c r="K461" s="80"/>
      <c r="L461" s="41"/>
      <c r="M461" s="41"/>
      <c r="N461" s="80"/>
      <c r="O461" s="80"/>
      <c r="P461" s="41"/>
      <c r="Q461" s="41"/>
      <c r="R461" s="80"/>
      <c r="S461" s="67"/>
      <c r="T461" s="80"/>
    </row>
    <row r="462" spans="2:20" x14ac:dyDescent="0.35">
      <c r="B462" s="39"/>
      <c r="C462" s="78"/>
      <c r="D462" s="79"/>
      <c r="E462" s="79"/>
      <c r="F462" s="79"/>
      <c r="G462" s="80"/>
      <c r="H462" s="67"/>
      <c r="I462" s="67"/>
      <c r="J462" s="80"/>
      <c r="K462" s="80"/>
      <c r="L462" s="41"/>
      <c r="M462" s="41"/>
      <c r="N462" s="80"/>
      <c r="O462" s="80"/>
      <c r="P462" s="41"/>
      <c r="Q462" s="41"/>
      <c r="R462" s="80"/>
      <c r="S462" s="67"/>
      <c r="T462" s="80"/>
    </row>
    <row r="463" spans="2:20" x14ac:dyDescent="0.35">
      <c r="B463" s="39"/>
      <c r="C463" s="78"/>
      <c r="D463" s="79"/>
      <c r="E463" s="79"/>
      <c r="F463" s="79"/>
      <c r="G463" s="80"/>
      <c r="H463" s="67"/>
      <c r="I463" s="67"/>
      <c r="J463" s="80"/>
      <c r="K463" s="80"/>
      <c r="L463" s="41"/>
      <c r="M463" s="41"/>
      <c r="N463" s="80"/>
      <c r="O463" s="80"/>
      <c r="P463" s="41"/>
      <c r="Q463" s="41"/>
      <c r="R463" s="80"/>
      <c r="S463" s="67"/>
      <c r="T463" s="80"/>
    </row>
    <row r="464" spans="2:20" x14ac:dyDescent="0.35">
      <c r="B464" s="39"/>
      <c r="C464" s="78"/>
      <c r="D464" s="79"/>
      <c r="E464" s="79"/>
      <c r="F464" s="79"/>
      <c r="G464" s="80"/>
      <c r="H464" s="67"/>
      <c r="I464" s="67"/>
      <c r="J464" s="80"/>
      <c r="K464" s="80"/>
      <c r="L464" s="41"/>
      <c r="M464" s="41"/>
      <c r="N464" s="80"/>
      <c r="O464" s="80"/>
      <c r="P464" s="41"/>
      <c r="Q464" s="41"/>
      <c r="R464" s="80"/>
      <c r="S464" s="67"/>
      <c r="T464" s="80"/>
    </row>
    <row r="465" spans="2:20" x14ac:dyDescent="0.35">
      <c r="B465" s="39"/>
      <c r="C465" s="78"/>
      <c r="D465" s="79"/>
      <c r="E465" s="79"/>
      <c r="F465" s="79"/>
      <c r="G465" s="80"/>
      <c r="H465" s="67"/>
      <c r="I465" s="67"/>
      <c r="J465" s="80"/>
      <c r="K465" s="80"/>
      <c r="L465" s="41"/>
      <c r="M465" s="41"/>
      <c r="N465" s="80"/>
      <c r="O465" s="80"/>
      <c r="P465" s="41"/>
      <c r="Q465" s="41"/>
      <c r="R465" s="80"/>
      <c r="S465" s="67"/>
      <c r="T465" s="80"/>
    </row>
    <row r="466" spans="2:20" x14ac:dyDescent="0.35">
      <c r="B466" s="39"/>
      <c r="C466" s="78"/>
      <c r="D466" s="79"/>
      <c r="E466" s="79"/>
      <c r="F466" s="79"/>
      <c r="G466" s="80"/>
      <c r="H466" s="67"/>
      <c r="I466" s="67"/>
      <c r="J466" s="80"/>
      <c r="K466" s="80"/>
      <c r="L466" s="41"/>
      <c r="M466" s="41"/>
      <c r="N466" s="80"/>
      <c r="O466" s="80"/>
      <c r="P466" s="41"/>
      <c r="Q466" s="41"/>
      <c r="R466" s="80"/>
      <c r="S466" s="67"/>
      <c r="T466" s="80"/>
    </row>
    <row r="467" spans="2:20" x14ac:dyDescent="0.35">
      <c r="B467" s="39"/>
      <c r="C467" s="78"/>
      <c r="D467" s="79"/>
      <c r="E467" s="79"/>
      <c r="F467" s="79"/>
      <c r="G467" s="80"/>
      <c r="H467" s="67"/>
      <c r="I467" s="67"/>
      <c r="J467" s="80"/>
      <c r="K467" s="80"/>
      <c r="L467" s="41"/>
      <c r="M467" s="41"/>
      <c r="N467" s="80"/>
      <c r="O467" s="80"/>
      <c r="P467" s="41"/>
      <c r="Q467" s="41"/>
      <c r="R467" s="80"/>
      <c r="S467" s="67"/>
      <c r="T467" s="80"/>
    </row>
    <row r="468" spans="2:20" x14ac:dyDescent="0.35">
      <c r="B468" s="39"/>
      <c r="C468" s="78"/>
      <c r="D468" s="79"/>
      <c r="E468" s="79"/>
      <c r="F468" s="79"/>
      <c r="G468" s="80"/>
      <c r="H468" s="67"/>
      <c r="I468" s="67"/>
      <c r="J468" s="80"/>
      <c r="K468" s="80"/>
      <c r="L468" s="41"/>
      <c r="M468" s="41"/>
      <c r="N468" s="80"/>
      <c r="O468" s="80"/>
      <c r="P468" s="41"/>
      <c r="Q468" s="41"/>
      <c r="R468" s="80"/>
      <c r="S468" s="67"/>
      <c r="T468" s="80"/>
    </row>
    <row r="469" spans="2:20" x14ac:dyDescent="0.35">
      <c r="B469" s="39"/>
      <c r="C469" s="78"/>
      <c r="D469" s="79"/>
      <c r="E469" s="79"/>
      <c r="F469" s="79"/>
      <c r="G469" s="80"/>
      <c r="H469" s="67"/>
      <c r="I469" s="67"/>
      <c r="J469" s="80"/>
      <c r="K469" s="80"/>
      <c r="L469" s="41"/>
      <c r="M469" s="41"/>
      <c r="N469" s="80"/>
      <c r="O469" s="80"/>
      <c r="P469" s="41"/>
      <c r="Q469" s="41"/>
      <c r="R469" s="80"/>
      <c r="S469" s="67"/>
      <c r="T469" s="80"/>
    </row>
    <row r="470" spans="2:20" x14ac:dyDescent="0.35">
      <c r="B470" s="39"/>
      <c r="C470" s="78"/>
      <c r="D470" s="79"/>
      <c r="E470" s="79"/>
      <c r="F470" s="79"/>
      <c r="G470" s="80"/>
      <c r="H470" s="67"/>
      <c r="I470" s="67"/>
      <c r="J470" s="80"/>
      <c r="K470" s="80"/>
      <c r="L470" s="41"/>
      <c r="M470" s="41"/>
      <c r="N470" s="80"/>
      <c r="O470" s="80"/>
      <c r="P470" s="41"/>
      <c r="Q470" s="41"/>
      <c r="R470" s="80"/>
      <c r="S470" s="67"/>
      <c r="T470" s="80"/>
    </row>
    <row r="471" spans="2:20" x14ac:dyDescent="0.35">
      <c r="B471" s="39"/>
      <c r="C471" s="78"/>
      <c r="D471" s="79"/>
      <c r="E471" s="79"/>
      <c r="F471" s="79"/>
      <c r="G471" s="80"/>
      <c r="H471" s="67"/>
      <c r="I471" s="67"/>
      <c r="J471" s="80"/>
      <c r="K471" s="80"/>
      <c r="L471" s="41"/>
      <c r="M471" s="41"/>
      <c r="N471" s="80"/>
      <c r="O471" s="80"/>
      <c r="P471" s="41"/>
      <c r="Q471" s="41"/>
      <c r="R471" s="80"/>
      <c r="S471" s="67"/>
      <c r="T471" s="80"/>
    </row>
    <row r="472" spans="2:20" x14ac:dyDescent="0.35">
      <c r="B472" s="39"/>
      <c r="C472" s="78"/>
      <c r="D472" s="79"/>
      <c r="E472" s="79"/>
      <c r="F472" s="79"/>
      <c r="G472" s="80"/>
      <c r="H472" s="67"/>
      <c r="I472" s="67"/>
      <c r="J472" s="80"/>
      <c r="K472" s="80"/>
      <c r="L472" s="41"/>
      <c r="M472" s="41"/>
      <c r="N472" s="80"/>
      <c r="O472" s="80"/>
      <c r="P472" s="41"/>
      <c r="Q472" s="41"/>
      <c r="R472" s="80"/>
      <c r="S472" s="67"/>
      <c r="T472" s="80"/>
    </row>
    <row r="473" spans="2:20" x14ac:dyDescent="0.35">
      <c r="B473" s="39"/>
      <c r="C473" s="78"/>
      <c r="D473" s="79"/>
      <c r="E473" s="79"/>
      <c r="F473" s="79"/>
      <c r="G473" s="80"/>
      <c r="H473" s="67"/>
      <c r="I473" s="67"/>
      <c r="J473" s="80"/>
      <c r="K473" s="80"/>
      <c r="L473" s="41"/>
      <c r="M473" s="41"/>
      <c r="N473" s="80"/>
      <c r="O473" s="80"/>
      <c r="P473" s="41"/>
      <c r="Q473" s="41"/>
      <c r="R473" s="80"/>
      <c r="S473" s="67"/>
      <c r="T473" s="80"/>
    </row>
    <row r="474" spans="2:20" x14ac:dyDescent="0.35">
      <c r="B474" s="39"/>
      <c r="C474" s="78"/>
      <c r="D474" s="79"/>
      <c r="E474" s="79"/>
      <c r="F474" s="79"/>
      <c r="G474" s="80"/>
      <c r="H474" s="67"/>
      <c r="I474" s="67"/>
      <c r="J474" s="80"/>
      <c r="K474" s="80"/>
      <c r="L474" s="41"/>
      <c r="M474" s="41"/>
      <c r="N474" s="80"/>
      <c r="O474" s="80"/>
      <c r="P474" s="41"/>
      <c r="Q474" s="41"/>
      <c r="R474" s="80"/>
      <c r="S474" s="67"/>
      <c r="T474" s="80"/>
    </row>
    <row r="475" spans="2:20" x14ac:dyDescent="0.35">
      <c r="B475" s="39"/>
      <c r="C475" s="78"/>
      <c r="D475" s="79"/>
      <c r="E475" s="79"/>
      <c r="F475" s="79"/>
      <c r="G475" s="80"/>
      <c r="H475" s="67"/>
      <c r="I475" s="67"/>
      <c r="J475" s="80"/>
      <c r="K475" s="80"/>
      <c r="L475" s="41"/>
      <c r="M475" s="41"/>
      <c r="N475" s="80"/>
      <c r="O475" s="80"/>
      <c r="P475" s="41"/>
      <c r="Q475" s="41"/>
      <c r="R475" s="80"/>
      <c r="S475" s="67"/>
      <c r="T475" s="80"/>
    </row>
    <row r="476" spans="2:20" x14ac:dyDescent="0.35">
      <c r="B476" s="39"/>
      <c r="C476" s="78"/>
      <c r="D476" s="79"/>
      <c r="E476" s="79"/>
      <c r="F476" s="79"/>
      <c r="G476" s="80"/>
      <c r="H476" s="67"/>
      <c r="I476" s="67"/>
      <c r="J476" s="80"/>
      <c r="K476" s="80"/>
      <c r="L476" s="41"/>
      <c r="M476" s="41"/>
      <c r="N476" s="80"/>
      <c r="O476" s="80"/>
      <c r="P476" s="41"/>
      <c r="Q476" s="41"/>
      <c r="R476" s="80"/>
      <c r="S476" s="67"/>
      <c r="T476" s="80"/>
    </row>
    <row r="477" spans="2:20" x14ac:dyDescent="0.35">
      <c r="B477" s="39"/>
      <c r="C477" s="78"/>
      <c r="D477" s="79"/>
      <c r="E477" s="79"/>
      <c r="F477" s="79"/>
      <c r="G477" s="80"/>
      <c r="H477" s="67"/>
      <c r="I477" s="67"/>
      <c r="J477" s="80"/>
      <c r="K477" s="80"/>
      <c r="L477" s="41"/>
      <c r="M477" s="41"/>
      <c r="N477" s="80"/>
      <c r="O477" s="80"/>
      <c r="P477" s="41"/>
      <c r="Q477" s="41"/>
      <c r="R477" s="80"/>
      <c r="S477" s="67"/>
      <c r="T477" s="80"/>
    </row>
    <row r="478" spans="2:20" x14ac:dyDescent="0.35">
      <c r="B478" s="39"/>
      <c r="C478" s="78"/>
      <c r="D478" s="79"/>
      <c r="E478" s="79"/>
      <c r="F478" s="79"/>
      <c r="G478" s="80"/>
      <c r="H478" s="67"/>
      <c r="I478" s="67"/>
      <c r="J478" s="80"/>
      <c r="K478" s="80"/>
      <c r="L478" s="41"/>
      <c r="M478" s="41"/>
      <c r="N478" s="80"/>
      <c r="O478" s="80"/>
      <c r="P478" s="41"/>
      <c r="Q478" s="41"/>
      <c r="R478" s="80"/>
      <c r="S478" s="67"/>
      <c r="T478" s="80"/>
    </row>
    <row r="479" spans="2:20" x14ac:dyDescent="0.35">
      <c r="B479" s="39"/>
      <c r="C479" s="78"/>
      <c r="D479" s="79"/>
      <c r="E479" s="79"/>
      <c r="F479" s="79"/>
      <c r="G479" s="80"/>
      <c r="H479" s="67"/>
      <c r="I479" s="67"/>
      <c r="J479" s="80"/>
      <c r="K479" s="80"/>
      <c r="L479" s="41"/>
      <c r="M479" s="41"/>
      <c r="N479" s="80"/>
      <c r="O479" s="80"/>
      <c r="P479" s="41"/>
      <c r="Q479" s="41"/>
      <c r="R479" s="80"/>
      <c r="S479" s="67"/>
      <c r="T479" s="80"/>
    </row>
    <row r="480" spans="2:20" x14ac:dyDescent="0.35">
      <c r="B480" s="39"/>
      <c r="C480" s="78"/>
      <c r="D480" s="79"/>
      <c r="E480" s="79"/>
      <c r="F480" s="79"/>
      <c r="G480" s="80"/>
      <c r="H480" s="67"/>
      <c r="I480" s="67"/>
      <c r="J480" s="80"/>
      <c r="K480" s="80"/>
      <c r="L480" s="41"/>
      <c r="M480" s="41"/>
      <c r="N480" s="80"/>
      <c r="O480" s="80"/>
      <c r="P480" s="41"/>
      <c r="Q480" s="41"/>
      <c r="R480" s="80"/>
      <c r="S480" s="67"/>
      <c r="T480" s="80"/>
    </row>
    <row r="481" spans="2:20" x14ac:dyDescent="0.35">
      <c r="B481" s="39"/>
      <c r="C481" s="78"/>
      <c r="D481" s="79"/>
      <c r="E481" s="79"/>
      <c r="F481" s="79"/>
      <c r="G481" s="80"/>
      <c r="H481" s="67"/>
      <c r="I481" s="67"/>
      <c r="J481" s="80"/>
      <c r="K481" s="80"/>
      <c r="L481" s="41"/>
      <c r="M481" s="41"/>
      <c r="N481" s="80"/>
      <c r="O481" s="80"/>
      <c r="P481" s="41"/>
      <c r="Q481" s="41"/>
      <c r="R481" s="80"/>
      <c r="S481" s="67"/>
      <c r="T481" s="80"/>
    </row>
    <row r="482" spans="2:20" x14ac:dyDescent="0.35">
      <c r="B482" s="39"/>
      <c r="C482" s="78"/>
      <c r="D482" s="79"/>
      <c r="E482" s="79"/>
      <c r="F482" s="79"/>
      <c r="G482" s="80"/>
      <c r="H482" s="67"/>
      <c r="I482" s="67"/>
      <c r="J482" s="80"/>
      <c r="K482" s="80"/>
      <c r="L482" s="41"/>
      <c r="M482" s="41"/>
      <c r="N482" s="80"/>
      <c r="O482" s="80"/>
      <c r="P482" s="41"/>
      <c r="Q482" s="41"/>
      <c r="R482" s="80"/>
      <c r="S482" s="67"/>
      <c r="T482" s="80"/>
    </row>
    <row r="483" spans="2:20" x14ac:dyDescent="0.35">
      <c r="B483" s="39"/>
      <c r="C483" s="78"/>
      <c r="D483" s="79"/>
      <c r="E483" s="79"/>
      <c r="F483" s="79"/>
      <c r="G483" s="80"/>
      <c r="H483" s="67"/>
      <c r="I483" s="67"/>
      <c r="J483" s="80"/>
      <c r="K483" s="80"/>
      <c r="L483" s="41"/>
      <c r="M483" s="41"/>
      <c r="N483" s="80"/>
      <c r="O483" s="80"/>
      <c r="P483" s="41"/>
      <c r="Q483" s="41"/>
      <c r="R483" s="80"/>
      <c r="S483" s="67"/>
      <c r="T483" s="80"/>
    </row>
    <row r="484" spans="2:20" x14ac:dyDescent="0.35">
      <c r="B484" s="39"/>
      <c r="C484" s="78"/>
      <c r="D484" s="79"/>
      <c r="E484" s="79"/>
      <c r="F484" s="79"/>
      <c r="G484" s="80"/>
      <c r="H484" s="67"/>
      <c r="I484" s="67"/>
      <c r="J484" s="80"/>
      <c r="K484" s="80"/>
      <c r="L484" s="41"/>
      <c r="M484" s="41"/>
      <c r="N484" s="80"/>
      <c r="O484" s="80"/>
      <c r="P484" s="41"/>
      <c r="Q484" s="41"/>
      <c r="R484" s="80"/>
      <c r="S484" s="67"/>
      <c r="T484" s="80"/>
    </row>
    <row r="485" spans="2:20" x14ac:dyDescent="0.35">
      <c r="B485" s="39"/>
      <c r="C485" s="78"/>
      <c r="D485" s="79"/>
      <c r="E485" s="79"/>
      <c r="F485" s="79"/>
      <c r="G485" s="80"/>
      <c r="H485" s="67"/>
      <c r="I485" s="67"/>
      <c r="J485" s="80"/>
      <c r="K485" s="80"/>
      <c r="L485" s="41"/>
      <c r="M485" s="41"/>
      <c r="N485" s="80"/>
      <c r="O485" s="80"/>
      <c r="P485" s="41"/>
      <c r="Q485" s="41"/>
      <c r="R485" s="80"/>
      <c r="S485" s="67"/>
      <c r="T485" s="80"/>
    </row>
    <row r="486" spans="2:20" x14ac:dyDescent="0.35">
      <c r="B486" s="39"/>
      <c r="C486" s="78"/>
      <c r="D486" s="79"/>
      <c r="E486" s="79"/>
      <c r="F486" s="79"/>
      <c r="G486" s="80"/>
      <c r="H486" s="67"/>
      <c r="I486" s="67"/>
      <c r="J486" s="80"/>
      <c r="K486" s="80"/>
      <c r="L486" s="41"/>
      <c r="M486" s="41"/>
      <c r="N486" s="80"/>
      <c r="O486" s="80"/>
      <c r="P486" s="41"/>
      <c r="Q486" s="41"/>
      <c r="R486" s="80"/>
      <c r="S486" s="67"/>
      <c r="T486" s="80"/>
    </row>
    <row r="487" spans="2:20" x14ac:dyDescent="0.35">
      <c r="B487" s="39"/>
      <c r="C487" s="78"/>
      <c r="D487" s="79"/>
      <c r="E487" s="79"/>
      <c r="F487" s="79"/>
      <c r="G487" s="80"/>
      <c r="H487" s="67"/>
      <c r="I487" s="67"/>
      <c r="J487" s="80"/>
      <c r="K487" s="80"/>
      <c r="L487" s="41"/>
      <c r="M487" s="41"/>
      <c r="N487" s="80"/>
      <c r="O487" s="80"/>
      <c r="P487" s="41"/>
      <c r="Q487" s="41"/>
      <c r="R487" s="80"/>
      <c r="S487" s="67"/>
      <c r="T487" s="80"/>
    </row>
    <row r="488" spans="2:20" x14ac:dyDescent="0.35">
      <c r="B488" s="39"/>
      <c r="C488" s="78"/>
      <c r="D488" s="79"/>
      <c r="E488" s="79"/>
      <c r="F488" s="79"/>
      <c r="G488" s="80"/>
      <c r="H488" s="67"/>
      <c r="I488" s="67"/>
      <c r="J488" s="80"/>
      <c r="K488" s="80"/>
      <c r="L488" s="41"/>
      <c r="M488" s="41"/>
      <c r="N488" s="80"/>
      <c r="O488" s="80"/>
      <c r="P488" s="41"/>
      <c r="Q488" s="41"/>
      <c r="R488" s="80"/>
      <c r="S488" s="67"/>
      <c r="T488" s="80"/>
    </row>
    <row r="489" spans="2:20" x14ac:dyDescent="0.35">
      <c r="B489" s="39"/>
      <c r="C489" s="78"/>
      <c r="D489" s="79"/>
      <c r="E489" s="79"/>
      <c r="F489" s="79"/>
      <c r="G489" s="80"/>
      <c r="H489" s="67"/>
      <c r="I489" s="67"/>
      <c r="J489" s="80"/>
      <c r="K489" s="80"/>
      <c r="L489" s="41"/>
      <c r="M489" s="41"/>
      <c r="N489" s="80"/>
      <c r="O489" s="80"/>
      <c r="P489" s="41"/>
      <c r="Q489" s="41"/>
      <c r="R489" s="80"/>
      <c r="S489" s="67"/>
      <c r="T489" s="80"/>
    </row>
    <row r="490" spans="2:20" x14ac:dyDescent="0.35">
      <c r="B490" s="39"/>
      <c r="C490" s="78"/>
      <c r="D490" s="79"/>
      <c r="E490" s="79"/>
      <c r="F490" s="79"/>
      <c r="G490" s="80"/>
      <c r="H490" s="67"/>
      <c r="I490" s="67"/>
      <c r="J490" s="80"/>
      <c r="K490" s="80"/>
      <c r="L490" s="41"/>
      <c r="M490" s="41"/>
      <c r="N490" s="80"/>
      <c r="O490" s="80"/>
      <c r="P490" s="41"/>
      <c r="Q490" s="41"/>
      <c r="R490" s="80"/>
      <c r="S490" s="67"/>
      <c r="T490" s="80"/>
    </row>
    <row r="491" spans="2:20" x14ac:dyDescent="0.35">
      <c r="B491" s="39"/>
      <c r="C491" s="78"/>
      <c r="D491" s="79"/>
      <c r="E491" s="79"/>
      <c r="F491" s="79"/>
      <c r="G491" s="80"/>
      <c r="H491" s="67"/>
      <c r="I491" s="67"/>
      <c r="J491" s="80"/>
      <c r="K491" s="80"/>
      <c r="L491" s="41"/>
      <c r="M491" s="41"/>
      <c r="N491" s="80"/>
      <c r="O491" s="80"/>
      <c r="P491" s="41"/>
      <c r="Q491" s="41"/>
      <c r="R491" s="80"/>
      <c r="S491" s="67"/>
      <c r="T491" s="80"/>
    </row>
    <row r="492" spans="2:20" x14ac:dyDescent="0.35">
      <c r="B492" s="39"/>
      <c r="C492" s="78"/>
      <c r="D492" s="79"/>
      <c r="E492" s="79"/>
      <c r="F492" s="79"/>
      <c r="G492" s="80"/>
      <c r="H492" s="67"/>
      <c r="I492" s="67"/>
      <c r="J492" s="80"/>
      <c r="K492" s="80"/>
      <c r="L492" s="41"/>
      <c r="M492" s="41"/>
      <c r="N492" s="80"/>
      <c r="O492" s="80"/>
      <c r="P492" s="41"/>
      <c r="Q492" s="41"/>
      <c r="R492" s="80"/>
      <c r="S492" s="67"/>
      <c r="T492" s="80"/>
    </row>
    <row r="493" spans="2:20" x14ac:dyDescent="0.35">
      <c r="B493" s="39"/>
      <c r="C493" s="78"/>
      <c r="D493" s="79"/>
      <c r="E493" s="79"/>
      <c r="F493" s="79"/>
      <c r="G493" s="80"/>
      <c r="H493" s="67"/>
      <c r="I493" s="67"/>
      <c r="J493" s="80"/>
      <c r="K493" s="80"/>
      <c r="L493" s="41"/>
      <c r="M493" s="41"/>
      <c r="N493" s="80"/>
      <c r="O493" s="80"/>
      <c r="P493" s="41"/>
      <c r="Q493" s="41"/>
      <c r="R493" s="80"/>
      <c r="S493" s="67"/>
      <c r="T493" s="80"/>
    </row>
    <row r="494" spans="2:20" x14ac:dyDescent="0.35">
      <c r="B494" s="39"/>
      <c r="C494" s="78"/>
      <c r="D494" s="79"/>
      <c r="E494" s="79"/>
      <c r="F494" s="79"/>
      <c r="G494" s="80"/>
      <c r="H494" s="67"/>
      <c r="I494" s="67"/>
      <c r="J494" s="80"/>
      <c r="K494" s="80"/>
      <c r="L494" s="41"/>
      <c r="M494" s="41"/>
      <c r="N494" s="80"/>
      <c r="O494" s="80"/>
      <c r="P494" s="41"/>
      <c r="Q494" s="41"/>
      <c r="R494" s="80"/>
      <c r="S494" s="67"/>
      <c r="T494" s="80"/>
    </row>
    <row r="495" spans="2:20" x14ac:dyDescent="0.35">
      <c r="B495" s="39"/>
      <c r="C495" s="78"/>
      <c r="D495" s="79"/>
      <c r="E495" s="79"/>
      <c r="F495" s="79"/>
      <c r="G495" s="80"/>
      <c r="H495" s="67"/>
      <c r="I495" s="67"/>
      <c r="J495" s="80"/>
      <c r="K495" s="80"/>
      <c r="L495" s="41"/>
      <c r="M495" s="41"/>
      <c r="N495" s="80"/>
      <c r="O495" s="80"/>
      <c r="P495" s="41"/>
      <c r="Q495" s="41"/>
      <c r="R495" s="80"/>
      <c r="S495" s="67"/>
      <c r="T495" s="80"/>
    </row>
    <row r="496" spans="2:20" x14ac:dyDescent="0.35">
      <c r="B496" s="39"/>
      <c r="C496" s="78"/>
      <c r="D496" s="79"/>
      <c r="E496" s="79"/>
      <c r="F496" s="79"/>
      <c r="G496" s="80"/>
      <c r="H496" s="67"/>
      <c r="I496" s="67"/>
      <c r="J496" s="80"/>
      <c r="K496" s="80"/>
      <c r="L496" s="41"/>
      <c r="M496" s="41"/>
      <c r="N496" s="80"/>
      <c r="O496" s="80"/>
      <c r="P496" s="41"/>
      <c r="Q496" s="41"/>
      <c r="R496" s="80"/>
      <c r="S496" s="67"/>
      <c r="T496" s="80"/>
    </row>
    <row r="497" spans="2:20" x14ac:dyDescent="0.35">
      <c r="B497" s="39"/>
      <c r="C497" s="78"/>
      <c r="D497" s="79"/>
      <c r="E497" s="79"/>
      <c r="F497" s="79"/>
      <c r="G497" s="80"/>
      <c r="H497" s="67"/>
      <c r="I497" s="67"/>
      <c r="J497" s="80"/>
      <c r="K497" s="80"/>
      <c r="L497" s="41"/>
      <c r="M497" s="41"/>
      <c r="N497" s="80"/>
      <c r="O497" s="80"/>
      <c r="P497" s="41"/>
      <c r="Q497" s="41"/>
      <c r="R497" s="80"/>
      <c r="S497" s="67"/>
      <c r="T497" s="80"/>
    </row>
    <row r="498" spans="2:20" x14ac:dyDescent="0.35">
      <c r="B498" s="39"/>
      <c r="C498" s="78"/>
      <c r="D498" s="79"/>
      <c r="E498" s="79"/>
      <c r="F498" s="79"/>
      <c r="G498" s="80"/>
      <c r="H498" s="67"/>
      <c r="I498" s="67"/>
      <c r="J498" s="80"/>
      <c r="K498" s="80"/>
      <c r="L498" s="41"/>
      <c r="M498" s="41"/>
      <c r="N498" s="80"/>
      <c r="O498" s="80"/>
      <c r="P498" s="41"/>
      <c r="Q498" s="41"/>
      <c r="R498" s="80"/>
      <c r="S498" s="67"/>
      <c r="T498" s="80"/>
    </row>
    <row r="499" spans="2:20" x14ac:dyDescent="0.35">
      <c r="B499" s="39"/>
      <c r="C499" s="78"/>
      <c r="D499" s="79"/>
      <c r="E499" s="79"/>
      <c r="F499" s="79"/>
      <c r="G499" s="80"/>
      <c r="H499" s="67"/>
      <c r="I499" s="67"/>
      <c r="J499" s="80"/>
      <c r="K499" s="80"/>
      <c r="L499" s="41"/>
      <c r="M499" s="41"/>
      <c r="N499" s="80"/>
      <c r="O499" s="80"/>
      <c r="P499" s="41"/>
      <c r="Q499" s="41"/>
      <c r="R499" s="80"/>
      <c r="S499" s="67"/>
      <c r="T499" s="80"/>
    </row>
    <row r="500" spans="2:20" x14ac:dyDescent="0.35">
      <c r="B500" s="39"/>
      <c r="C500" s="78"/>
      <c r="D500" s="79"/>
      <c r="E500" s="79"/>
      <c r="F500" s="79"/>
      <c r="G500" s="80"/>
      <c r="H500" s="67"/>
      <c r="I500" s="67"/>
      <c r="J500" s="80"/>
      <c r="K500" s="80"/>
      <c r="L500" s="41"/>
      <c r="M500" s="41"/>
      <c r="N500" s="80"/>
      <c r="O500" s="80"/>
      <c r="P500" s="41"/>
      <c r="Q500" s="41"/>
      <c r="R500" s="80"/>
      <c r="S500" s="67"/>
      <c r="T500" s="80"/>
    </row>
    <row r="501" spans="2:20" x14ac:dyDescent="0.35">
      <c r="B501" s="39"/>
      <c r="C501" s="78"/>
      <c r="D501" s="79"/>
      <c r="E501" s="79"/>
      <c r="F501" s="79"/>
      <c r="G501" s="80"/>
      <c r="H501" s="67"/>
      <c r="I501" s="67"/>
      <c r="J501" s="80"/>
      <c r="K501" s="80"/>
      <c r="L501" s="41"/>
      <c r="M501" s="41"/>
      <c r="N501" s="80"/>
      <c r="O501" s="80"/>
      <c r="P501" s="41"/>
      <c r="Q501" s="41"/>
      <c r="R501" s="80"/>
      <c r="S501" s="67"/>
      <c r="T501" s="80"/>
    </row>
    <row r="502" spans="2:20" x14ac:dyDescent="0.35">
      <c r="B502" s="39"/>
      <c r="C502" s="78"/>
      <c r="D502" s="79"/>
      <c r="E502" s="79"/>
      <c r="F502" s="79"/>
      <c r="G502" s="80"/>
      <c r="H502" s="67"/>
      <c r="I502" s="67"/>
      <c r="J502" s="80"/>
      <c r="K502" s="80"/>
      <c r="L502" s="41"/>
      <c r="M502" s="41"/>
      <c r="N502" s="80"/>
      <c r="O502" s="80"/>
      <c r="P502" s="41"/>
      <c r="Q502" s="41"/>
      <c r="R502" s="80"/>
      <c r="S502" s="67"/>
      <c r="T502" s="80"/>
    </row>
    <row r="503" spans="2:20" x14ac:dyDescent="0.35">
      <c r="B503" s="39"/>
      <c r="C503" s="78"/>
      <c r="D503" s="79"/>
      <c r="E503" s="79"/>
      <c r="F503" s="79"/>
      <c r="G503" s="80"/>
      <c r="H503" s="67"/>
      <c r="I503" s="67"/>
      <c r="J503" s="80"/>
      <c r="K503" s="80"/>
      <c r="L503" s="41"/>
      <c r="M503" s="41"/>
      <c r="N503" s="80"/>
      <c r="O503" s="80"/>
      <c r="P503" s="41"/>
      <c r="Q503" s="41"/>
      <c r="R503" s="80"/>
      <c r="S503" s="67"/>
      <c r="T503" s="80"/>
    </row>
    <row r="504" spans="2:20" x14ac:dyDescent="0.35">
      <c r="B504" s="39"/>
      <c r="C504" s="78"/>
      <c r="D504" s="79"/>
      <c r="E504" s="79"/>
      <c r="F504" s="79"/>
      <c r="G504" s="80"/>
      <c r="H504" s="67"/>
      <c r="I504" s="67"/>
      <c r="J504" s="80"/>
      <c r="K504" s="80"/>
      <c r="L504" s="41"/>
      <c r="M504" s="41"/>
      <c r="N504" s="80"/>
      <c r="O504" s="80"/>
      <c r="P504" s="41"/>
      <c r="Q504" s="41"/>
      <c r="R504" s="80"/>
      <c r="S504" s="67"/>
      <c r="T504" s="80"/>
    </row>
    <row r="505" spans="2:20" x14ac:dyDescent="0.35">
      <c r="B505" s="39"/>
      <c r="C505" s="78"/>
      <c r="D505" s="79"/>
      <c r="E505" s="79"/>
      <c r="F505" s="79"/>
      <c r="G505" s="80"/>
      <c r="H505" s="67"/>
      <c r="I505" s="67"/>
      <c r="J505" s="80"/>
      <c r="K505" s="80"/>
      <c r="L505" s="41"/>
      <c r="M505" s="41"/>
      <c r="N505" s="80"/>
      <c r="O505" s="80"/>
      <c r="P505" s="41"/>
      <c r="Q505" s="41"/>
      <c r="R505" s="80"/>
      <c r="S505" s="67"/>
      <c r="T505" s="80"/>
    </row>
    <row r="506" spans="2:20" x14ac:dyDescent="0.35">
      <c r="B506" s="39"/>
      <c r="C506" s="78"/>
      <c r="D506" s="79"/>
      <c r="E506" s="79"/>
      <c r="F506" s="79"/>
      <c r="G506" s="80"/>
      <c r="H506" s="67"/>
      <c r="I506" s="67"/>
      <c r="J506" s="80"/>
      <c r="K506" s="80"/>
      <c r="L506" s="41"/>
      <c r="M506" s="41"/>
      <c r="N506" s="80"/>
      <c r="O506" s="80"/>
      <c r="P506" s="41"/>
      <c r="Q506" s="41"/>
      <c r="R506" s="80"/>
      <c r="S506" s="67"/>
      <c r="T506" s="80"/>
    </row>
    <row r="507" spans="2:20" x14ac:dyDescent="0.35">
      <c r="B507" s="39"/>
      <c r="C507" s="78"/>
      <c r="D507" s="79"/>
      <c r="E507" s="79"/>
      <c r="F507" s="79"/>
      <c r="G507" s="80"/>
      <c r="H507" s="67"/>
      <c r="I507" s="67"/>
      <c r="J507" s="80"/>
      <c r="K507" s="80"/>
      <c r="L507" s="41"/>
      <c r="M507" s="41"/>
      <c r="N507" s="80"/>
      <c r="O507" s="80"/>
      <c r="P507" s="41"/>
      <c r="Q507" s="41"/>
      <c r="R507" s="80"/>
      <c r="S507" s="67"/>
      <c r="T507" s="80"/>
    </row>
    <row r="508" spans="2:20" x14ac:dyDescent="0.35">
      <c r="B508" s="39"/>
      <c r="C508" s="78"/>
      <c r="D508" s="79"/>
      <c r="E508" s="79"/>
      <c r="F508" s="79"/>
      <c r="G508" s="80"/>
      <c r="H508" s="67"/>
      <c r="I508" s="67"/>
      <c r="J508" s="80"/>
      <c r="K508" s="80"/>
      <c r="L508" s="41"/>
      <c r="M508" s="41"/>
      <c r="N508" s="80"/>
      <c r="O508" s="80"/>
      <c r="P508" s="41"/>
      <c r="Q508" s="41"/>
      <c r="R508" s="80"/>
      <c r="S508" s="67"/>
      <c r="T508" s="80"/>
    </row>
    <row r="509" spans="2:20" x14ac:dyDescent="0.35">
      <c r="B509" s="39"/>
      <c r="C509" s="78"/>
      <c r="D509" s="79"/>
      <c r="E509" s="79"/>
      <c r="F509" s="79"/>
      <c r="G509" s="80"/>
      <c r="H509" s="67"/>
      <c r="I509" s="67"/>
      <c r="J509" s="80"/>
      <c r="K509" s="80"/>
      <c r="L509" s="41"/>
      <c r="M509" s="41"/>
      <c r="N509" s="80"/>
      <c r="O509" s="80"/>
      <c r="P509" s="41"/>
      <c r="Q509" s="41"/>
      <c r="R509" s="80"/>
      <c r="S509" s="67"/>
      <c r="T509" s="80"/>
    </row>
    <row r="510" spans="2:20" x14ac:dyDescent="0.35">
      <c r="B510" s="39"/>
      <c r="C510" s="78"/>
      <c r="D510" s="79"/>
      <c r="E510" s="79"/>
      <c r="F510" s="79"/>
      <c r="G510" s="80"/>
      <c r="H510" s="67"/>
      <c r="I510" s="67"/>
      <c r="J510" s="80"/>
      <c r="K510" s="80"/>
      <c r="L510" s="41"/>
      <c r="M510" s="41"/>
      <c r="N510" s="80"/>
      <c r="O510" s="80"/>
      <c r="P510" s="41"/>
      <c r="Q510" s="41"/>
      <c r="R510" s="80"/>
      <c r="S510" s="67"/>
      <c r="T510" s="80"/>
    </row>
    <row r="511" spans="2:20" x14ac:dyDescent="0.35">
      <c r="B511" s="39"/>
      <c r="C511" s="78"/>
      <c r="D511" s="79"/>
      <c r="E511" s="79"/>
      <c r="F511" s="79"/>
      <c r="G511" s="80"/>
      <c r="H511" s="67"/>
      <c r="I511" s="67"/>
      <c r="J511" s="80"/>
      <c r="K511" s="80"/>
      <c r="L511" s="41"/>
      <c r="M511" s="41"/>
      <c r="N511" s="80"/>
      <c r="O511" s="80"/>
      <c r="P511" s="41"/>
      <c r="Q511" s="41"/>
      <c r="R511" s="80"/>
      <c r="S511" s="67"/>
      <c r="T511" s="80"/>
    </row>
    <row r="512" spans="2:20" x14ac:dyDescent="0.35">
      <c r="B512" s="39"/>
      <c r="C512" s="78"/>
      <c r="D512" s="79"/>
      <c r="E512" s="79"/>
      <c r="F512" s="79"/>
      <c r="G512" s="80"/>
      <c r="H512" s="67"/>
      <c r="I512" s="67"/>
      <c r="J512" s="80"/>
      <c r="K512" s="80"/>
      <c r="L512" s="41"/>
      <c r="M512" s="41"/>
      <c r="N512" s="80"/>
      <c r="O512" s="80"/>
      <c r="P512" s="41"/>
      <c r="Q512" s="41"/>
      <c r="R512" s="80"/>
      <c r="S512" s="67"/>
      <c r="T512" s="80"/>
    </row>
    <row r="513" spans="2:20" x14ac:dyDescent="0.35">
      <c r="B513" s="39"/>
      <c r="C513" s="78"/>
      <c r="D513" s="79"/>
      <c r="E513" s="79"/>
      <c r="F513" s="79"/>
      <c r="G513" s="80"/>
      <c r="H513" s="67"/>
      <c r="I513" s="67"/>
      <c r="J513" s="80"/>
      <c r="K513" s="80"/>
      <c r="L513" s="41"/>
      <c r="M513" s="41"/>
      <c r="N513" s="80"/>
      <c r="O513" s="80"/>
      <c r="P513" s="41"/>
      <c r="Q513" s="41"/>
      <c r="R513" s="80"/>
      <c r="S513" s="67"/>
      <c r="T513" s="80"/>
    </row>
    <row r="514" spans="2:20" x14ac:dyDescent="0.35">
      <c r="B514" s="39"/>
      <c r="C514" s="78"/>
      <c r="D514" s="79"/>
      <c r="E514" s="79"/>
      <c r="F514" s="79"/>
      <c r="G514" s="80"/>
      <c r="H514" s="67"/>
      <c r="I514" s="67"/>
      <c r="J514" s="80"/>
      <c r="K514" s="80"/>
      <c r="L514" s="41"/>
      <c r="M514" s="41"/>
      <c r="N514" s="80"/>
      <c r="O514" s="80"/>
      <c r="P514" s="41"/>
      <c r="Q514" s="41"/>
      <c r="R514" s="80"/>
      <c r="S514" s="67"/>
      <c r="T514" s="80"/>
    </row>
    <row r="515" spans="2:20" x14ac:dyDescent="0.35">
      <c r="B515" s="39"/>
      <c r="C515" s="78"/>
      <c r="D515" s="79"/>
      <c r="E515" s="79"/>
      <c r="F515" s="79"/>
      <c r="G515" s="80"/>
      <c r="H515" s="67"/>
      <c r="I515" s="67"/>
      <c r="J515" s="80"/>
      <c r="K515" s="80"/>
      <c r="L515" s="41"/>
      <c r="M515" s="41"/>
      <c r="N515" s="80"/>
      <c r="O515" s="80"/>
      <c r="P515" s="41"/>
      <c r="Q515" s="41"/>
      <c r="R515" s="80"/>
      <c r="S515" s="67"/>
      <c r="T515" s="80"/>
    </row>
    <row r="516" spans="2:20" x14ac:dyDescent="0.35">
      <c r="B516" s="39"/>
      <c r="C516" s="78"/>
      <c r="D516" s="79"/>
      <c r="E516" s="79"/>
      <c r="F516" s="79"/>
      <c r="G516" s="80"/>
      <c r="H516" s="67"/>
      <c r="I516" s="67"/>
      <c r="J516" s="80"/>
      <c r="K516" s="80"/>
      <c r="L516" s="41"/>
      <c r="M516" s="41"/>
      <c r="N516" s="80"/>
      <c r="O516" s="80"/>
      <c r="P516" s="41"/>
      <c r="Q516" s="41"/>
      <c r="R516" s="80"/>
      <c r="S516" s="67"/>
      <c r="T516" s="80"/>
    </row>
    <row r="517" spans="2:20" x14ac:dyDescent="0.35">
      <c r="B517" s="39"/>
      <c r="C517" s="78"/>
      <c r="D517" s="79"/>
      <c r="E517" s="79"/>
      <c r="F517" s="79"/>
      <c r="G517" s="80"/>
      <c r="H517" s="67"/>
      <c r="I517" s="67"/>
      <c r="J517" s="80"/>
      <c r="K517" s="80"/>
      <c r="L517" s="41"/>
      <c r="M517" s="41"/>
      <c r="N517" s="80"/>
      <c r="O517" s="80"/>
      <c r="P517" s="41"/>
      <c r="Q517" s="41"/>
      <c r="R517" s="80"/>
      <c r="S517" s="67"/>
      <c r="T517" s="80"/>
    </row>
    <row r="518" spans="2:20" x14ac:dyDescent="0.35">
      <c r="B518" s="39"/>
      <c r="C518" s="78"/>
      <c r="D518" s="79"/>
      <c r="E518" s="79"/>
      <c r="F518" s="79"/>
      <c r="G518" s="80"/>
      <c r="H518" s="67"/>
      <c r="I518" s="67"/>
      <c r="J518" s="80"/>
      <c r="K518" s="80"/>
      <c r="L518" s="41"/>
      <c r="M518" s="41"/>
      <c r="N518" s="80"/>
      <c r="O518" s="80"/>
      <c r="P518" s="41"/>
      <c r="Q518" s="41"/>
      <c r="R518" s="80"/>
      <c r="S518" s="67"/>
      <c r="T518" s="80"/>
    </row>
    <row r="519" spans="2:20" x14ac:dyDescent="0.35">
      <c r="B519" s="39"/>
      <c r="C519" s="78"/>
      <c r="D519" s="79"/>
      <c r="E519" s="79"/>
      <c r="F519" s="79"/>
      <c r="G519" s="80"/>
      <c r="H519" s="67"/>
      <c r="I519" s="67"/>
      <c r="J519" s="80"/>
      <c r="K519" s="80"/>
      <c r="L519" s="41"/>
      <c r="M519" s="41"/>
      <c r="N519" s="80"/>
      <c r="O519" s="80"/>
      <c r="P519" s="41"/>
      <c r="Q519" s="41"/>
      <c r="R519" s="80"/>
      <c r="S519" s="67"/>
      <c r="T519" s="80"/>
    </row>
    <row r="520" spans="2:20" x14ac:dyDescent="0.35">
      <c r="B520" s="39"/>
      <c r="C520" s="78"/>
      <c r="D520" s="79"/>
      <c r="E520" s="79"/>
      <c r="F520" s="79"/>
      <c r="G520" s="80"/>
      <c r="H520" s="67"/>
      <c r="I520" s="67"/>
      <c r="J520" s="80"/>
      <c r="K520" s="80"/>
      <c r="L520" s="41"/>
      <c r="M520" s="41"/>
      <c r="N520" s="80"/>
      <c r="O520" s="80"/>
      <c r="P520" s="41"/>
      <c r="Q520" s="41"/>
      <c r="R520" s="80"/>
      <c r="S520" s="67"/>
      <c r="T520" s="80"/>
    </row>
    <row r="521" spans="2:20" x14ac:dyDescent="0.35">
      <c r="B521" s="39"/>
      <c r="C521" s="78"/>
      <c r="D521" s="79"/>
      <c r="E521" s="79"/>
      <c r="F521" s="79"/>
      <c r="G521" s="80"/>
      <c r="H521" s="67"/>
      <c r="I521" s="67"/>
      <c r="J521" s="80"/>
      <c r="K521" s="80"/>
      <c r="L521" s="41"/>
      <c r="M521" s="41"/>
      <c r="N521" s="80"/>
      <c r="O521" s="80"/>
      <c r="P521" s="41"/>
      <c r="Q521" s="41"/>
      <c r="R521" s="80"/>
      <c r="S521" s="67"/>
      <c r="T521" s="80"/>
    </row>
    <row r="522" spans="2:20" x14ac:dyDescent="0.35">
      <c r="B522" s="39"/>
      <c r="C522" s="78"/>
      <c r="D522" s="79"/>
      <c r="E522" s="79"/>
      <c r="F522" s="79"/>
      <c r="G522" s="80"/>
      <c r="H522" s="67"/>
      <c r="I522" s="67"/>
      <c r="J522" s="80"/>
      <c r="K522" s="80"/>
      <c r="L522" s="41"/>
      <c r="M522" s="41"/>
      <c r="N522" s="80"/>
      <c r="O522" s="80"/>
      <c r="P522" s="41"/>
      <c r="Q522" s="41"/>
      <c r="R522" s="80"/>
      <c r="S522" s="67"/>
      <c r="T522" s="80"/>
    </row>
    <row r="523" spans="2:20" x14ac:dyDescent="0.35">
      <c r="B523" s="39"/>
      <c r="C523" s="78"/>
      <c r="D523" s="79"/>
      <c r="E523" s="79"/>
      <c r="F523" s="79"/>
      <c r="G523" s="80"/>
      <c r="H523" s="67"/>
      <c r="I523" s="67"/>
      <c r="J523" s="80"/>
      <c r="K523" s="80"/>
      <c r="L523" s="41"/>
      <c r="M523" s="41"/>
      <c r="N523" s="80"/>
      <c r="O523" s="80"/>
      <c r="P523" s="41"/>
      <c r="Q523" s="41"/>
      <c r="R523" s="80"/>
      <c r="S523" s="67"/>
      <c r="T523" s="80"/>
    </row>
    <row r="524" spans="2:20" x14ac:dyDescent="0.35">
      <c r="B524" s="39"/>
      <c r="C524" s="78"/>
      <c r="D524" s="79"/>
      <c r="E524" s="79"/>
      <c r="F524" s="79"/>
      <c r="G524" s="80"/>
      <c r="H524" s="67"/>
      <c r="I524" s="67"/>
      <c r="J524" s="80"/>
      <c r="K524" s="80"/>
      <c r="L524" s="41"/>
      <c r="M524" s="41"/>
      <c r="N524" s="80"/>
      <c r="O524" s="80"/>
      <c r="P524" s="41"/>
      <c r="Q524" s="41"/>
      <c r="R524" s="80"/>
      <c r="S524" s="67"/>
      <c r="T524" s="80"/>
    </row>
    <row r="525" spans="2:20" x14ac:dyDescent="0.35">
      <c r="B525" s="39"/>
      <c r="C525" s="78"/>
      <c r="D525" s="79"/>
      <c r="E525" s="79"/>
      <c r="F525" s="79"/>
      <c r="G525" s="80"/>
      <c r="H525" s="67"/>
      <c r="I525" s="67"/>
      <c r="J525" s="80"/>
      <c r="K525" s="80"/>
      <c r="L525" s="41"/>
      <c r="M525" s="41"/>
      <c r="N525" s="80"/>
      <c r="O525" s="80"/>
      <c r="P525" s="41"/>
      <c r="Q525" s="41"/>
      <c r="R525" s="80"/>
      <c r="S525" s="67"/>
      <c r="T525" s="80"/>
    </row>
    <row r="526" spans="2:20" x14ac:dyDescent="0.35">
      <c r="B526" s="39"/>
      <c r="C526" s="78"/>
      <c r="D526" s="79"/>
      <c r="E526" s="79"/>
      <c r="F526" s="79"/>
      <c r="G526" s="80"/>
      <c r="H526" s="67"/>
      <c r="I526" s="67"/>
      <c r="J526" s="80"/>
      <c r="K526" s="80"/>
      <c r="L526" s="41"/>
      <c r="M526" s="41"/>
      <c r="N526" s="80"/>
      <c r="O526" s="80"/>
      <c r="P526" s="41"/>
      <c r="Q526" s="41"/>
      <c r="R526" s="80"/>
      <c r="S526" s="67"/>
      <c r="T526" s="80"/>
    </row>
    <row r="527" spans="2:20" x14ac:dyDescent="0.35">
      <c r="B527" s="39"/>
      <c r="C527" s="78"/>
      <c r="D527" s="79"/>
      <c r="E527" s="79"/>
      <c r="F527" s="79"/>
      <c r="G527" s="80"/>
      <c r="H527" s="67"/>
      <c r="I527" s="67"/>
      <c r="J527" s="80"/>
      <c r="K527" s="80"/>
      <c r="L527" s="41"/>
      <c r="M527" s="41"/>
      <c r="N527" s="80"/>
      <c r="O527" s="80"/>
      <c r="P527" s="41"/>
      <c r="Q527" s="41"/>
      <c r="R527" s="80"/>
      <c r="S527" s="67"/>
      <c r="T527" s="80"/>
    </row>
    <row r="528" spans="2:20" x14ac:dyDescent="0.35">
      <c r="B528" s="39"/>
      <c r="C528" s="78"/>
      <c r="D528" s="79"/>
      <c r="E528" s="79"/>
      <c r="F528" s="79"/>
      <c r="G528" s="80"/>
      <c r="H528" s="67"/>
      <c r="I528" s="67"/>
      <c r="J528" s="80"/>
      <c r="K528" s="80"/>
      <c r="L528" s="41"/>
      <c r="M528" s="41"/>
      <c r="N528" s="80"/>
      <c r="O528" s="80"/>
      <c r="P528" s="41"/>
      <c r="Q528" s="41"/>
      <c r="R528" s="80"/>
      <c r="S528" s="67"/>
      <c r="T528" s="80"/>
    </row>
    <row r="529" spans="2:20" x14ac:dyDescent="0.35">
      <c r="B529" s="39"/>
      <c r="C529" s="78"/>
      <c r="D529" s="79"/>
      <c r="E529" s="79"/>
      <c r="F529" s="79"/>
      <c r="G529" s="80"/>
      <c r="H529" s="67"/>
      <c r="I529" s="67"/>
      <c r="J529" s="80"/>
      <c r="K529" s="80"/>
      <c r="L529" s="41"/>
      <c r="M529" s="41"/>
      <c r="N529" s="80"/>
      <c r="O529" s="80"/>
      <c r="P529" s="41"/>
      <c r="Q529" s="41"/>
      <c r="R529" s="80"/>
      <c r="S529" s="67"/>
      <c r="T529" s="80"/>
    </row>
    <row r="530" spans="2:20" x14ac:dyDescent="0.35">
      <c r="B530" s="39"/>
      <c r="C530" s="78"/>
      <c r="D530" s="79"/>
      <c r="E530" s="79"/>
      <c r="F530" s="79"/>
      <c r="G530" s="80"/>
      <c r="H530" s="67"/>
      <c r="I530" s="67"/>
      <c r="J530" s="80"/>
      <c r="K530" s="80"/>
      <c r="L530" s="41"/>
      <c r="M530" s="41"/>
      <c r="N530" s="80"/>
      <c r="O530" s="80"/>
      <c r="P530" s="41"/>
      <c r="Q530" s="41"/>
      <c r="R530" s="80"/>
      <c r="S530" s="67"/>
      <c r="T530" s="80"/>
    </row>
    <row r="531" spans="2:20" x14ac:dyDescent="0.35">
      <c r="B531" s="39"/>
      <c r="C531" s="78"/>
      <c r="D531" s="79"/>
      <c r="E531" s="79"/>
      <c r="F531" s="79"/>
      <c r="G531" s="80"/>
      <c r="H531" s="67"/>
      <c r="I531" s="67"/>
      <c r="J531" s="80"/>
      <c r="K531" s="80"/>
      <c r="L531" s="41"/>
      <c r="M531" s="41"/>
      <c r="N531" s="80"/>
      <c r="O531" s="80"/>
      <c r="P531" s="41"/>
      <c r="Q531" s="41"/>
      <c r="R531" s="80"/>
      <c r="S531" s="67"/>
      <c r="T531" s="80"/>
    </row>
    <row r="532" spans="2:20" x14ac:dyDescent="0.35">
      <c r="B532" s="39"/>
      <c r="C532" s="78"/>
      <c r="D532" s="79"/>
      <c r="E532" s="79"/>
      <c r="F532" s="79"/>
      <c r="G532" s="80"/>
      <c r="H532" s="67"/>
      <c r="I532" s="67"/>
      <c r="J532" s="80"/>
      <c r="K532" s="80"/>
      <c r="L532" s="41"/>
      <c r="M532" s="41"/>
      <c r="N532" s="80"/>
      <c r="O532" s="80"/>
      <c r="P532" s="41"/>
      <c r="Q532" s="41"/>
      <c r="R532" s="80"/>
      <c r="S532" s="67"/>
      <c r="T532" s="80"/>
    </row>
    <row r="533" spans="2:20" x14ac:dyDescent="0.35">
      <c r="B533" s="39"/>
      <c r="C533" s="78"/>
      <c r="D533" s="79"/>
      <c r="E533" s="79"/>
      <c r="F533" s="79"/>
      <c r="G533" s="80"/>
      <c r="H533" s="67"/>
      <c r="I533" s="67"/>
      <c r="J533" s="80"/>
      <c r="K533" s="80"/>
      <c r="L533" s="41"/>
      <c r="M533" s="41"/>
      <c r="N533" s="80"/>
      <c r="O533" s="80"/>
      <c r="P533" s="41"/>
      <c r="Q533" s="41"/>
      <c r="R533" s="80"/>
      <c r="S533" s="67"/>
      <c r="T533" s="80"/>
    </row>
    <row r="534" spans="2:20" x14ac:dyDescent="0.35">
      <c r="B534" s="39"/>
      <c r="C534" s="78"/>
      <c r="D534" s="79"/>
      <c r="E534" s="79"/>
      <c r="F534" s="79"/>
      <c r="G534" s="80"/>
      <c r="H534" s="67"/>
      <c r="I534" s="67"/>
      <c r="J534" s="80"/>
      <c r="K534" s="80"/>
      <c r="L534" s="41"/>
      <c r="M534" s="41"/>
      <c r="N534" s="80"/>
      <c r="O534" s="80"/>
      <c r="P534" s="41"/>
      <c r="Q534" s="41"/>
      <c r="R534" s="80"/>
      <c r="S534" s="67"/>
      <c r="T534" s="80"/>
    </row>
    <row r="535" spans="2:20" x14ac:dyDescent="0.35">
      <c r="B535" s="39"/>
      <c r="C535" s="78"/>
      <c r="D535" s="79"/>
      <c r="E535" s="79"/>
      <c r="F535" s="79"/>
      <c r="G535" s="80"/>
      <c r="H535" s="67"/>
      <c r="I535" s="67"/>
      <c r="J535" s="80"/>
      <c r="K535" s="80"/>
      <c r="L535" s="41"/>
      <c r="M535" s="41"/>
      <c r="N535" s="80"/>
      <c r="O535" s="80"/>
      <c r="P535" s="41"/>
      <c r="Q535" s="41"/>
      <c r="R535" s="80"/>
      <c r="S535" s="67"/>
      <c r="T535" s="80"/>
    </row>
    <row r="536" spans="2:20" x14ac:dyDescent="0.35">
      <c r="B536" s="39"/>
      <c r="C536" s="78"/>
      <c r="D536" s="79"/>
      <c r="E536" s="79"/>
      <c r="F536" s="79"/>
      <c r="G536" s="80"/>
      <c r="H536" s="67"/>
      <c r="I536" s="67"/>
      <c r="J536" s="80"/>
      <c r="K536" s="80"/>
      <c r="L536" s="41"/>
      <c r="M536" s="41"/>
      <c r="N536" s="80"/>
      <c r="O536" s="80"/>
      <c r="P536" s="41"/>
      <c r="Q536" s="41"/>
      <c r="R536" s="80"/>
      <c r="S536" s="67"/>
      <c r="T536" s="80"/>
    </row>
    <row r="537" spans="2:20" x14ac:dyDescent="0.35">
      <c r="B537" s="39"/>
      <c r="C537" s="78"/>
      <c r="D537" s="79"/>
      <c r="E537" s="79"/>
      <c r="F537" s="79"/>
      <c r="G537" s="80"/>
      <c r="H537" s="67"/>
      <c r="I537" s="67"/>
      <c r="J537" s="80"/>
      <c r="K537" s="80"/>
      <c r="L537" s="41"/>
      <c r="M537" s="41"/>
      <c r="N537" s="80"/>
      <c r="O537" s="80"/>
      <c r="P537" s="41"/>
      <c r="Q537" s="41"/>
      <c r="R537" s="80"/>
      <c r="S537" s="67"/>
      <c r="T537" s="80"/>
    </row>
    <row r="538" spans="2:20" x14ac:dyDescent="0.35">
      <c r="B538" s="39"/>
      <c r="C538" s="78"/>
      <c r="D538" s="79"/>
      <c r="E538" s="79"/>
      <c r="F538" s="79"/>
      <c r="G538" s="80"/>
      <c r="H538" s="67"/>
      <c r="I538" s="67"/>
      <c r="J538" s="80"/>
      <c r="K538" s="80"/>
      <c r="L538" s="41"/>
      <c r="M538" s="41"/>
      <c r="N538" s="80"/>
      <c r="O538" s="80"/>
      <c r="P538" s="41"/>
      <c r="Q538" s="41"/>
      <c r="R538" s="80"/>
      <c r="S538" s="67"/>
      <c r="T538" s="80"/>
    </row>
    <row r="539" spans="2:20" x14ac:dyDescent="0.35">
      <c r="B539" s="39"/>
      <c r="C539" s="78"/>
      <c r="D539" s="79"/>
      <c r="E539" s="79"/>
      <c r="F539" s="79"/>
      <c r="G539" s="80"/>
      <c r="H539" s="67"/>
      <c r="I539" s="67"/>
      <c r="J539" s="80"/>
      <c r="K539" s="80"/>
      <c r="L539" s="41"/>
      <c r="M539" s="41"/>
      <c r="N539" s="80"/>
      <c r="O539" s="80"/>
      <c r="P539" s="41"/>
      <c r="Q539" s="41"/>
      <c r="R539" s="80"/>
      <c r="S539" s="67"/>
      <c r="T539" s="80"/>
    </row>
    <row r="540" spans="2:20" x14ac:dyDescent="0.35">
      <c r="B540" s="39"/>
      <c r="C540" s="78"/>
      <c r="D540" s="79"/>
      <c r="E540" s="79"/>
      <c r="F540" s="79"/>
      <c r="G540" s="80"/>
      <c r="H540" s="67"/>
      <c r="I540" s="67"/>
      <c r="J540" s="80"/>
      <c r="K540" s="80"/>
      <c r="L540" s="41"/>
      <c r="M540" s="41"/>
      <c r="N540" s="80"/>
      <c r="O540" s="80"/>
      <c r="P540" s="41"/>
      <c r="Q540" s="41"/>
      <c r="R540" s="80"/>
      <c r="S540" s="67"/>
      <c r="T540" s="80"/>
    </row>
    <row r="541" spans="2:20" x14ac:dyDescent="0.35">
      <c r="B541" s="39"/>
      <c r="C541" s="78"/>
      <c r="D541" s="79"/>
      <c r="E541" s="79"/>
      <c r="F541" s="79"/>
      <c r="G541" s="80"/>
      <c r="H541" s="67"/>
      <c r="I541" s="67"/>
      <c r="J541" s="80"/>
      <c r="K541" s="80"/>
      <c r="L541" s="41"/>
      <c r="M541" s="41"/>
      <c r="N541" s="80"/>
      <c r="O541" s="80"/>
      <c r="P541" s="41"/>
      <c r="Q541" s="41"/>
      <c r="R541" s="80"/>
      <c r="S541" s="67"/>
      <c r="T541" s="80"/>
    </row>
    <row r="542" spans="2:20" x14ac:dyDescent="0.35">
      <c r="B542" s="39"/>
      <c r="C542" s="78"/>
      <c r="D542" s="79"/>
      <c r="E542" s="79"/>
      <c r="F542" s="79"/>
      <c r="G542" s="80"/>
      <c r="H542" s="67"/>
      <c r="I542" s="67"/>
      <c r="J542" s="80"/>
      <c r="K542" s="80"/>
      <c r="L542" s="41"/>
      <c r="M542" s="41"/>
      <c r="N542" s="80"/>
      <c r="O542" s="80"/>
      <c r="P542" s="41"/>
      <c r="Q542" s="41"/>
      <c r="R542" s="80"/>
      <c r="S542" s="67"/>
      <c r="T542" s="80"/>
    </row>
    <row r="543" spans="2:20" x14ac:dyDescent="0.35">
      <c r="B543" s="39"/>
      <c r="C543" s="78"/>
      <c r="D543" s="79"/>
      <c r="E543" s="79"/>
      <c r="F543" s="79"/>
      <c r="G543" s="80"/>
      <c r="H543" s="67"/>
      <c r="I543" s="67"/>
      <c r="J543" s="80"/>
      <c r="K543" s="80"/>
      <c r="L543" s="41"/>
      <c r="M543" s="41"/>
      <c r="N543" s="80"/>
      <c r="O543" s="80"/>
      <c r="P543" s="41"/>
      <c r="Q543" s="41"/>
      <c r="R543" s="80"/>
      <c r="S543" s="67"/>
      <c r="T543" s="80"/>
    </row>
    <row r="544" spans="2:20" x14ac:dyDescent="0.35">
      <c r="B544" s="39"/>
      <c r="C544" s="78"/>
      <c r="D544" s="79"/>
      <c r="E544" s="79"/>
      <c r="F544" s="79"/>
      <c r="G544" s="80"/>
      <c r="H544" s="67"/>
      <c r="I544" s="67"/>
      <c r="J544" s="80"/>
      <c r="K544" s="80"/>
      <c r="L544" s="41"/>
      <c r="M544" s="41"/>
      <c r="N544" s="80"/>
      <c r="O544" s="80"/>
      <c r="P544" s="41"/>
      <c r="Q544" s="41"/>
      <c r="R544" s="80"/>
      <c r="S544" s="67"/>
      <c r="T544" s="80"/>
    </row>
    <row r="545" spans="2:20" x14ac:dyDescent="0.35">
      <c r="B545" s="39"/>
      <c r="C545" s="78"/>
      <c r="D545" s="79"/>
      <c r="E545" s="79"/>
      <c r="F545" s="79"/>
      <c r="G545" s="80"/>
      <c r="H545" s="67"/>
      <c r="I545" s="67"/>
      <c r="J545" s="80"/>
      <c r="K545" s="80"/>
      <c r="L545" s="41"/>
      <c r="M545" s="41"/>
      <c r="N545" s="80"/>
      <c r="O545" s="80"/>
      <c r="P545" s="41"/>
      <c r="Q545" s="41"/>
      <c r="R545" s="80"/>
      <c r="S545" s="67"/>
      <c r="T545" s="80"/>
    </row>
    <row r="546" spans="2:20" x14ac:dyDescent="0.35">
      <c r="B546" s="39"/>
      <c r="C546" s="78"/>
      <c r="D546" s="79"/>
      <c r="E546" s="79"/>
      <c r="F546" s="79"/>
      <c r="G546" s="80"/>
      <c r="H546" s="67"/>
      <c r="I546" s="67"/>
      <c r="J546" s="80"/>
      <c r="K546" s="80"/>
      <c r="L546" s="41"/>
      <c r="M546" s="41"/>
      <c r="N546" s="80"/>
      <c r="O546" s="80"/>
      <c r="P546" s="41"/>
      <c r="Q546" s="41"/>
      <c r="R546" s="80"/>
      <c r="S546" s="67"/>
      <c r="T546" s="80"/>
    </row>
    <row r="547" spans="2:20" x14ac:dyDescent="0.35">
      <c r="B547" s="39"/>
      <c r="C547" s="78"/>
      <c r="D547" s="79"/>
      <c r="E547" s="79"/>
      <c r="F547" s="79"/>
      <c r="G547" s="80"/>
      <c r="H547" s="67"/>
      <c r="I547" s="67"/>
      <c r="J547" s="80"/>
      <c r="K547" s="80"/>
      <c r="L547" s="41"/>
      <c r="M547" s="41"/>
      <c r="N547" s="80"/>
      <c r="O547" s="80"/>
      <c r="P547" s="41"/>
      <c r="Q547" s="41"/>
      <c r="R547" s="80"/>
      <c r="S547" s="67"/>
      <c r="T547" s="80"/>
    </row>
    <row r="548" spans="2:20" x14ac:dyDescent="0.35">
      <c r="B548" s="39"/>
      <c r="C548" s="78"/>
      <c r="D548" s="79"/>
      <c r="E548" s="79"/>
      <c r="F548" s="79"/>
      <c r="G548" s="80"/>
      <c r="H548" s="67"/>
      <c r="I548" s="67"/>
      <c r="J548" s="80"/>
      <c r="K548" s="80"/>
      <c r="L548" s="41"/>
      <c r="M548" s="41"/>
      <c r="N548" s="80"/>
      <c r="O548" s="80"/>
      <c r="P548" s="41"/>
      <c r="Q548" s="41"/>
      <c r="R548" s="80"/>
      <c r="S548" s="67"/>
      <c r="T548" s="80"/>
    </row>
    <row r="549" spans="2:20" x14ac:dyDescent="0.35">
      <c r="B549" s="39"/>
      <c r="C549" s="78"/>
      <c r="D549" s="79"/>
      <c r="E549" s="79"/>
      <c r="F549" s="79"/>
      <c r="G549" s="80"/>
      <c r="H549" s="67"/>
      <c r="I549" s="67"/>
      <c r="J549" s="80"/>
      <c r="K549" s="80"/>
      <c r="L549" s="41"/>
      <c r="M549" s="41"/>
      <c r="N549" s="80"/>
      <c r="O549" s="80"/>
      <c r="P549" s="41"/>
      <c r="Q549" s="41"/>
      <c r="R549" s="80"/>
      <c r="S549" s="67"/>
      <c r="T549" s="80"/>
    </row>
    <row r="550" spans="2:20" x14ac:dyDescent="0.35">
      <c r="B550" s="39"/>
      <c r="C550" s="78"/>
      <c r="D550" s="79"/>
      <c r="E550" s="79"/>
      <c r="F550" s="79"/>
      <c r="G550" s="80"/>
      <c r="H550" s="67"/>
      <c r="I550" s="67"/>
      <c r="J550" s="80"/>
      <c r="K550" s="80"/>
      <c r="L550" s="41"/>
      <c r="M550" s="41"/>
      <c r="N550" s="80"/>
      <c r="O550" s="80"/>
      <c r="P550" s="41"/>
      <c r="Q550" s="41"/>
      <c r="R550" s="80"/>
      <c r="S550" s="67"/>
      <c r="T550" s="80"/>
    </row>
    <row r="551" spans="2:20" x14ac:dyDescent="0.35">
      <c r="B551" s="39"/>
      <c r="C551" s="78"/>
      <c r="D551" s="79"/>
      <c r="E551" s="79"/>
      <c r="F551" s="79"/>
      <c r="G551" s="80"/>
      <c r="H551" s="67"/>
      <c r="I551" s="67"/>
      <c r="J551" s="80"/>
      <c r="K551" s="80"/>
      <c r="L551" s="41"/>
      <c r="M551" s="41"/>
      <c r="N551" s="80"/>
      <c r="O551" s="80"/>
      <c r="P551" s="41"/>
      <c r="Q551" s="41"/>
      <c r="R551" s="80"/>
      <c r="S551" s="67"/>
      <c r="T551" s="80"/>
    </row>
    <row r="552" spans="2:20" x14ac:dyDescent="0.35">
      <c r="B552" s="39"/>
      <c r="C552" s="78"/>
      <c r="D552" s="79"/>
      <c r="E552" s="79"/>
      <c r="F552" s="79"/>
      <c r="G552" s="80"/>
      <c r="H552" s="67"/>
      <c r="I552" s="67"/>
      <c r="J552" s="80"/>
      <c r="K552" s="80"/>
      <c r="L552" s="41"/>
      <c r="M552" s="41"/>
      <c r="N552" s="80"/>
      <c r="O552" s="80"/>
      <c r="P552" s="41"/>
      <c r="Q552" s="41"/>
      <c r="R552" s="80"/>
      <c r="S552" s="67"/>
      <c r="T552" s="80"/>
    </row>
    <row r="553" spans="2:20" x14ac:dyDescent="0.35">
      <c r="B553" s="39"/>
      <c r="C553" s="78"/>
      <c r="D553" s="79"/>
      <c r="E553" s="79"/>
      <c r="F553" s="79"/>
      <c r="G553" s="80"/>
      <c r="H553" s="67"/>
      <c r="I553" s="67"/>
      <c r="J553" s="80"/>
      <c r="K553" s="80"/>
      <c r="L553" s="41"/>
      <c r="M553" s="41"/>
      <c r="N553" s="80"/>
      <c r="O553" s="80"/>
      <c r="P553" s="41"/>
      <c r="Q553" s="41"/>
      <c r="R553" s="80"/>
      <c r="S553" s="67"/>
      <c r="T553" s="80"/>
    </row>
    <row r="554" spans="2:20" x14ac:dyDescent="0.35">
      <c r="B554" s="39"/>
      <c r="C554" s="78"/>
      <c r="D554" s="79"/>
      <c r="E554" s="79"/>
      <c r="F554" s="79"/>
      <c r="G554" s="80"/>
      <c r="H554" s="67"/>
      <c r="I554" s="67"/>
      <c r="J554" s="80"/>
      <c r="K554" s="80"/>
      <c r="L554" s="41"/>
      <c r="M554" s="41"/>
      <c r="N554" s="80"/>
      <c r="O554" s="80"/>
      <c r="P554" s="41"/>
      <c r="Q554" s="41"/>
      <c r="R554" s="80"/>
      <c r="S554" s="67"/>
      <c r="T554" s="80"/>
    </row>
    <row r="555" spans="2:20" x14ac:dyDescent="0.35">
      <c r="B555" s="39"/>
      <c r="C555" s="78"/>
      <c r="D555" s="79"/>
      <c r="E555" s="79"/>
      <c r="F555" s="79"/>
      <c r="G555" s="80"/>
      <c r="H555" s="67"/>
      <c r="I555" s="67"/>
      <c r="J555" s="80"/>
      <c r="K555" s="80"/>
      <c r="L555" s="41"/>
      <c r="M555" s="41"/>
      <c r="N555" s="80"/>
      <c r="O555" s="80"/>
      <c r="P555" s="41"/>
      <c r="Q555" s="41"/>
      <c r="R555" s="80"/>
      <c r="S555" s="67"/>
      <c r="T555" s="80"/>
    </row>
    <row r="556" spans="2:20" x14ac:dyDescent="0.35">
      <c r="B556" s="39"/>
      <c r="C556" s="78"/>
      <c r="D556" s="79"/>
      <c r="E556" s="79"/>
      <c r="F556" s="79"/>
      <c r="G556" s="80"/>
      <c r="H556" s="67"/>
      <c r="I556" s="67"/>
      <c r="J556" s="80"/>
      <c r="K556" s="80"/>
      <c r="L556" s="41"/>
      <c r="M556" s="41"/>
      <c r="N556" s="80"/>
      <c r="O556" s="80"/>
      <c r="P556" s="41"/>
      <c r="Q556" s="41"/>
      <c r="R556" s="80"/>
      <c r="S556" s="67"/>
      <c r="T556" s="80"/>
    </row>
    <row r="557" spans="2:20" x14ac:dyDescent="0.35">
      <c r="B557" s="39"/>
      <c r="C557" s="78"/>
      <c r="D557" s="79"/>
      <c r="E557" s="79"/>
      <c r="F557" s="79"/>
      <c r="G557" s="80"/>
      <c r="H557" s="67"/>
      <c r="I557" s="67"/>
      <c r="J557" s="80"/>
      <c r="K557" s="80"/>
      <c r="L557" s="41"/>
      <c r="M557" s="41"/>
      <c r="N557" s="80"/>
      <c r="O557" s="80"/>
      <c r="P557" s="41"/>
      <c r="Q557" s="41"/>
      <c r="R557" s="80"/>
      <c r="S557" s="67"/>
      <c r="T557" s="80"/>
    </row>
    <row r="558" spans="2:20" x14ac:dyDescent="0.35">
      <c r="B558" s="39"/>
      <c r="C558" s="78"/>
      <c r="D558" s="79"/>
      <c r="E558" s="79"/>
      <c r="F558" s="79"/>
      <c r="G558" s="80"/>
      <c r="H558" s="67"/>
      <c r="I558" s="67"/>
      <c r="J558" s="80"/>
      <c r="K558" s="80"/>
      <c r="L558" s="41"/>
      <c r="M558" s="41"/>
      <c r="N558" s="80"/>
      <c r="O558" s="80"/>
      <c r="P558" s="41"/>
      <c r="Q558" s="41"/>
      <c r="R558" s="80"/>
      <c r="S558" s="67"/>
      <c r="T558" s="80"/>
    </row>
    <row r="559" spans="2:20" x14ac:dyDescent="0.35">
      <c r="B559" s="39"/>
      <c r="C559" s="78"/>
      <c r="D559" s="79"/>
      <c r="E559" s="79"/>
      <c r="F559" s="79"/>
      <c r="G559" s="80"/>
      <c r="H559" s="67"/>
      <c r="I559" s="67"/>
      <c r="J559" s="80"/>
      <c r="K559" s="80"/>
      <c r="L559" s="41"/>
      <c r="M559" s="41"/>
      <c r="N559" s="80"/>
      <c r="O559" s="80"/>
      <c r="P559" s="41"/>
      <c r="Q559" s="41"/>
      <c r="R559" s="80"/>
      <c r="S559" s="67"/>
      <c r="T559" s="80"/>
    </row>
    <row r="560" spans="2:20" x14ac:dyDescent="0.35">
      <c r="B560" s="39"/>
      <c r="C560" s="78"/>
      <c r="D560" s="79"/>
      <c r="E560" s="79"/>
      <c r="F560" s="79"/>
      <c r="G560" s="80"/>
      <c r="H560" s="67"/>
      <c r="I560" s="67"/>
      <c r="J560" s="80"/>
      <c r="K560" s="80"/>
      <c r="L560" s="41"/>
      <c r="M560" s="41"/>
      <c r="N560" s="80"/>
      <c r="O560" s="80"/>
      <c r="P560" s="41"/>
      <c r="Q560" s="41"/>
      <c r="R560" s="80"/>
      <c r="S560" s="67"/>
      <c r="T560" s="80"/>
    </row>
    <row r="561" spans="2:20" x14ac:dyDescent="0.35">
      <c r="B561" s="39"/>
      <c r="C561" s="78"/>
      <c r="D561" s="79"/>
      <c r="E561" s="79"/>
      <c r="F561" s="79"/>
      <c r="G561" s="80"/>
      <c r="H561" s="67"/>
      <c r="I561" s="67"/>
      <c r="J561" s="80"/>
      <c r="K561" s="80"/>
      <c r="L561" s="41"/>
      <c r="M561" s="41"/>
      <c r="N561" s="80"/>
      <c r="O561" s="80"/>
      <c r="P561" s="41"/>
      <c r="Q561" s="41"/>
      <c r="R561" s="80"/>
      <c r="S561" s="67"/>
      <c r="T561" s="80"/>
    </row>
    <row r="562" spans="2:20" x14ac:dyDescent="0.35">
      <c r="B562" s="39"/>
      <c r="C562" s="78"/>
      <c r="D562" s="79"/>
      <c r="E562" s="79"/>
      <c r="F562" s="79"/>
      <c r="G562" s="80"/>
      <c r="H562" s="67"/>
      <c r="I562" s="67"/>
      <c r="J562" s="80"/>
      <c r="K562" s="80"/>
      <c r="L562" s="41"/>
      <c r="M562" s="41"/>
      <c r="N562" s="80"/>
      <c r="O562" s="80"/>
      <c r="P562" s="41"/>
      <c r="Q562" s="41"/>
      <c r="R562" s="80"/>
      <c r="S562" s="67"/>
      <c r="T562" s="80"/>
    </row>
    <row r="563" spans="2:20" x14ac:dyDescent="0.35">
      <c r="B563" s="39"/>
      <c r="C563" s="78"/>
      <c r="D563" s="79"/>
      <c r="E563" s="79"/>
      <c r="F563" s="79"/>
      <c r="G563" s="80"/>
      <c r="H563" s="67"/>
      <c r="I563" s="67"/>
      <c r="J563" s="80"/>
      <c r="K563" s="80"/>
      <c r="L563" s="41"/>
      <c r="M563" s="41"/>
      <c r="N563" s="80"/>
      <c r="O563" s="80"/>
      <c r="P563" s="41"/>
      <c r="Q563" s="41"/>
      <c r="R563" s="80"/>
      <c r="S563" s="67"/>
      <c r="T563" s="80"/>
    </row>
    <row r="564" spans="2:20" x14ac:dyDescent="0.35">
      <c r="B564" s="39"/>
      <c r="C564" s="78"/>
      <c r="D564" s="79"/>
      <c r="E564" s="79"/>
      <c r="F564" s="79"/>
      <c r="G564" s="80"/>
      <c r="H564" s="67"/>
      <c r="I564" s="67"/>
      <c r="J564" s="80"/>
      <c r="K564" s="80"/>
      <c r="L564" s="41"/>
      <c r="M564" s="41"/>
      <c r="N564" s="80"/>
      <c r="O564" s="80"/>
      <c r="P564" s="41"/>
      <c r="Q564" s="41"/>
      <c r="R564" s="80"/>
      <c r="S564" s="67"/>
      <c r="T564" s="80"/>
    </row>
    <row r="565" spans="2:20" x14ac:dyDescent="0.35">
      <c r="B565" s="39"/>
      <c r="C565" s="78"/>
      <c r="D565" s="79"/>
      <c r="E565" s="79"/>
      <c r="F565" s="79"/>
      <c r="G565" s="80"/>
      <c r="H565" s="67"/>
      <c r="I565" s="67"/>
      <c r="J565" s="80"/>
      <c r="K565" s="80"/>
      <c r="L565" s="41"/>
      <c r="M565" s="41"/>
      <c r="N565" s="80"/>
      <c r="O565" s="80"/>
      <c r="P565" s="41"/>
      <c r="Q565" s="41"/>
      <c r="R565" s="80"/>
      <c r="S565" s="67"/>
      <c r="T565" s="80"/>
    </row>
    <row r="566" spans="2:20" x14ac:dyDescent="0.35">
      <c r="B566" s="39"/>
      <c r="C566" s="78"/>
      <c r="D566" s="79"/>
      <c r="E566" s="79"/>
      <c r="F566" s="79"/>
      <c r="G566" s="80"/>
      <c r="H566" s="67"/>
      <c r="I566" s="67"/>
      <c r="J566" s="80"/>
      <c r="K566" s="80"/>
      <c r="L566" s="41"/>
      <c r="M566" s="41"/>
      <c r="N566" s="80"/>
      <c r="O566" s="80"/>
      <c r="P566" s="41"/>
      <c r="Q566" s="41"/>
      <c r="R566" s="80"/>
      <c r="S566" s="67"/>
      <c r="T566" s="80"/>
    </row>
    <row r="567" spans="2:20" x14ac:dyDescent="0.35">
      <c r="B567" s="39"/>
      <c r="C567" s="78"/>
      <c r="D567" s="79"/>
      <c r="E567" s="79"/>
      <c r="F567" s="79"/>
      <c r="G567" s="80"/>
      <c r="H567" s="67"/>
      <c r="I567" s="67"/>
      <c r="J567" s="80"/>
      <c r="K567" s="80"/>
      <c r="L567" s="41"/>
      <c r="M567" s="41"/>
      <c r="N567" s="80"/>
      <c r="O567" s="80"/>
      <c r="P567" s="41"/>
      <c r="Q567" s="41"/>
      <c r="R567" s="80"/>
      <c r="S567" s="67"/>
      <c r="T567" s="80"/>
    </row>
    <row r="568" spans="2:20" x14ac:dyDescent="0.35">
      <c r="B568" s="39"/>
      <c r="C568" s="78"/>
      <c r="D568" s="79"/>
      <c r="E568" s="79"/>
      <c r="F568" s="79"/>
      <c r="G568" s="80"/>
      <c r="H568" s="67"/>
      <c r="I568" s="67"/>
      <c r="J568" s="80"/>
      <c r="K568" s="80"/>
      <c r="L568" s="41"/>
      <c r="M568" s="41"/>
      <c r="N568" s="80"/>
      <c r="O568" s="80"/>
      <c r="P568" s="41"/>
      <c r="Q568" s="41"/>
      <c r="R568" s="80"/>
      <c r="S568" s="67"/>
      <c r="T568" s="80"/>
    </row>
    <row r="569" spans="2:20" x14ac:dyDescent="0.35">
      <c r="B569" s="39"/>
      <c r="C569" s="78"/>
      <c r="D569" s="79"/>
      <c r="E569" s="79"/>
      <c r="F569" s="79"/>
      <c r="G569" s="80"/>
      <c r="H569" s="67"/>
      <c r="I569" s="67"/>
      <c r="J569" s="80"/>
      <c r="K569" s="80"/>
      <c r="L569" s="41"/>
      <c r="M569" s="41"/>
      <c r="N569" s="80"/>
      <c r="O569" s="80"/>
      <c r="P569" s="41"/>
      <c r="Q569" s="41"/>
      <c r="R569" s="80"/>
      <c r="S569" s="67"/>
      <c r="T569" s="80"/>
    </row>
    <row r="570" spans="2:20" x14ac:dyDescent="0.35">
      <c r="B570" s="39"/>
      <c r="C570" s="78"/>
      <c r="D570" s="79"/>
      <c r="E570" s="79"/>
      <c r="F570" s="79"/>
      <c r="G570" s="80"/>
      <c r="H570" s="67"/>
      <c r="I570" s="67"/>
      <c r="J570" s="80"/>
      <c r="K570" s="80"/>
      <c r="L570" s="41"/>
      <c r="M570" s="41"/>
      <c r="N570" s="80"/>
      <c r="O570" s="80"/>
      <c r="P570" s="41"/>
      <c r="Q570" s="41"/>
      <c r="R570" s="80"/>
      <c r="S570" s="67"/>
      <c r="T570" s="80"/>
    </row>
    <row r="571" spans="2:20" x14ac:dyDescent="0.35">
      <c r="B571" s="39"/>
      <c r="C571" s="78"/>
      <c r="D571" s="79"/>
      <c r="E571" s="79"/>
      <c r="F571" s="79"/>
      <c r="G571" s="80"/>
      <c r="H571" s="67"/>
      <c r="I571" s="67"/>
      <c r="J571" s="80"/>
      <c r="K571" s="80"/>
      <c r="L571" s="41"/>
      <c r="M571" s="41"/>
      <c r="N571" s="80"/>
      <c r="O571" s="80"/>
      <c r="P571" s="41"/>
      <c r="Q571" s="41"/>
      <c r="R571" s="80"/>
      <c r="S571" s="67"/>
      <c r="T571" s="80"/>
    </row>
    <row r="572" spans="2:20" x14ac:dyDescent="0.35">
      <c r="B572" s="39"/>
      <c r="C572" s="78"/>
      <c r="D572" s="79"/>
      <c r="E572" s="79"/>
      <c r="F572" s="79"/>
      <c r="G572" s="80"/>
      <c r="H572" s="67"/>
      <c r="I572" s="67"/>
      <c r="J572" s="80"/>
      <c r="K572" s="80"/>
      <c r="L572" s="41"/>
      <c r="M572" s="41"/>
      <c r="N572" s="80"/>
      <c r="O572" s="80"/>
      <c r="P572" s="41"/>
      <c r="Q572" s="41"/>
      <c r="R572" s="80"/>
      <c r="S572" s="67"/>
      <c r="T572" s="80"/>
    </row>
    <row r="573" spans="2:20" x14ac:dyDescent="0.35">
      <c r="B573" s="39"/>
      <c r="C573" s="78"/>
      <c r="D573" s="79"/>
      <c r="E573" s="79"/>
      <c r="F573" s="79"/>
      <c r="G573" s="80"/>
      <c r="H573" s="67"/>
      <c r="I573" s="67"/>
      <c r="J573" s="80"/>
      <c r="K573" s="80"/>
      <c r="L573" s="41"/>
      <c r="M573" s="41"/>
      <c r="N573" s="80"/>
      <c r="O573" s="80"/>
      <c r="P573" s="41"/>
      <c r="Q573" s="41"/>
      <c r="R573" s="80"/>
      <c r="S573" s="67"/>
      <c r="T573" s="80"/>
    </row>
    <row r="574" spans="2:20" x14ac:dyDescent="0.35">
      <c r="B574" s="39"/>
      <c r="C574" s="78"/>
      <c r="D574" s="79"/>
      <c r="E574" s="79"/>
      <c r="F574" s="79"/>
      <c r="G574" s="80"/>
      <c r="H574" s="67"/>
      <c r="I574" s="67"/>
      <c r="J574" s="80"/>
      <c r="K574" s="80"/>
      <c r="L574" s="41"/>
      <c r="M574" s="41"/>
      <c r="N574" s="80"/>
      <c r="O574" s="80"/>
      <c r="P574" s="41"/>
      <c r="Q574" s="41"/>
      <c r="R574" s="80"/>
      <c r="S574" s="67"/>
      <c r="T574" s="80"/>
    </row>
    <row r="575" spans="2:20" x14ac:dyDescent="0.35">
      <c r="B575" s="39"/>
      <c r="C575" s="78"/>
      <c r="D575" s="79"/>
      <c r="E575" s="79"/>
      <c r="F575" s="79"/>
      <c r="G575" s="80"/>
      <c r="H575" s="67"/>
      <c r="I575" s="67"/>
      <c r="J575" s="80"/>
      <c r="K575" s="80"/>
      <c r="L575" s="41"/>
      <c r="M575" s="41"/>
      <c r="N575" s="80"/>
      <c r="O575" s="80"/>
      <c r="P575" s="41"/>
      <c r="Q575" s="41"/>
      <c r="R575" s="80"/>
      <c r="S575" s="67"/>
      <c r="T575" s="80"/>
    </row>
    <row r="576" spans="2:20" x14ac:dyDescent="0.35">
      <c r="B576" s="39"/>
      <c r="C576" s="78"/>
      <c r="D576" s="79"/>
      <c r="E576" s="79"/>
      <c r="F576" s="79"/>
      <c r="G576" s="80"/>
      <c r="H576" s="67"/>
      <c r="I576" s="67"/>
      <c r="J576" s="80"/>
      <c r="K576" s="80"/>
      <c r="L576" s="41"/>
      <c r="M576" s="41"/>
      <c r="N576" s="80"/>
      <c r="O576" s="80"/>
      <c r="P576" s="41"/>
      <c r="Q576" s="41"/>
      <c r="R576" s="80"/>
      <c r="S576" s="67"/>
      <c r="T576" s="80"/>
    </row>
    <row r="577" spans="2:20" x14ac:dyDescent="0.35">
      <c r="B577" s="39"/>
      <c r="C577" s="78"/>
      <c r="D577" s="79"/>
      <c r="E577" s="79"/>
      <c r="F577" s="79"/>
      <c r="G577" s="80"/>
      <c r="H577" s="67"/>
      <c r="I577" s="67"/>
      <c r="J577" s="80"/>
      <c r="K577" s="80"/>
      <c r="L577" s="41"/>
      <c r="M577" s="41"/>
      <c r="N577" s="80"/>
      <c r="O577" s="80"/>
      <c r="P577" s="41"/>
      <c r="Q577" s="41"/>
      <c r="R577" s="80"/>
      <c r="S577" s="67"/>
      <c r="T577" s="80"/>
    </row>
    <row r="578" spans="2:20" x14ac:dyDescent="0.35">
      <c r="B578" s="39"/>
      <c r="C578" s="78"/>
      <c r="D578" s="79"/>
      <c r="E578" s="79"/>
      <c r="F578" s="79"/>
      <c r="G578" s="80"/>
      <c r="H578" s="67"/>
      <c r="I578" s="67"/>
      <c r="J578" s="80"/>
      <c r="K578" s="80"/>
      <c r="L578" s="41"/>
      <c r="M578" s="41"/>
      <c r="N578" s="80"/>
      <c r="O578" s="80"/>
      <c r="P578" s="41"/>
      <c r="Q578" s="41"/>
      <c r="R578" s="80"/>
      <c r="S578" s="67"/>
      <c r="T578" s="80"/>
    </row>
    <row r="579" spans="2:20" x14ac:dyDescent="0.35">
      <c r="B579" s="39"/>
      <c r="C579" s="78"/>
      <c r="D579" s="79"/>
      <c r="E579" s="79"/>
      <c r="F579" s="79"/>
      <c r="G579" s="80"/>
      <c r="H579" s="67"/>
      <c r="I579" s="67"/>
      <c r="J579" s="80"/>
      <c r="K579" s="80"/>
      <c r="L579" s="41"/>
      <c r="M579" s="41"/>
      <c r="N579" s="80"/>
      <c r="O579" s="80"/>
      <c r="P579" s="41"/>
      <c r="Q579" s="41"/>
      <c r="R579" s="80"/>
      <c r="S579" s="67"/>
      <c r="T579" s="80"/>
    </row>
    <row r="580" spans="2:20" x14ac:dyDescent="0.35">
      <c r="B580" s="39"/>
      <c r="C580" s="78"/>
      <c r="D580" s="79"/>
      <c r="E580" s="79"/>
      <c r="F580" s="79"/>
      <c r="G580" s="80"/>
      <c r="H580" s="67"/>
      <c r="I580" s="67"/>
      <c r="J580" s="80"/>
      <c r="K580" s="80"/>
      <c r="L580" s="41"/>
      <c r="M580" s="41"/>
      <c r="N580" s="80"/>
      <c r="O580" s="80"/>
      <c r="P580" s="41"/>
      <c r="Q580" s="41"/>
      <c r="R580" s="80"/>
      <c r="S580" s="67"/>
      <c r="T580" s="80"/>
    </row>
    <row r="581" spans="2:20" x14ac:dyDescent="0.35">
      <c r="B581" s="39"/>
      <c r="C581" s="78"/>
      <c r="D581" s="79"/>
      <c r="E581" s="79"/>
      <c r="F581" s="79"/>
      <c r="G581" s="80"/>
      <c r="H581" s="67"/>
      <c r="I581" s="67"/>
      <c r="J581" s="80"/>
      <c r="K581" s="80"/>
      <c r="L581" s="41"/>
      <c r="M581" s="41"/>
      <c r="N581" s="80"/>
      <c r="O581" s="80"/>
      <c r="P581" s="41"/>
      <c r="Q581" s="41"/>
      <c r="R581" s="80"/>
      <c r="S581" s="67"/>
      <c r="T581" s="80"/>
    </row>
    <row r="582" spans="2:20" x14ac:dyDescent="0.35">
      <c r="B582" s="39"/>
      <c r="C582" s="78"/>
      <c r="D582" s="79"/>
      <c r="E582" s="79"/>
      <c r="F582" s="79"/>
      <c r="G582" s="80"/>
      <c r="H582" s="67"/>
      <c r="I582" s="67"/>
      <c r="J582" s="80"/>
      <c r="K582" s="80"/>
      <c r="L582" s="41"/>
      <c r="M582" s="41"/>
      <c r="N582" s="80"/>
      <c r="O582" s="80"/>
      <c r="P582" s="41"/>
      <c r="Q582" s="41"/>
      <c r="R582" s="80"/>
      <c r="S582" s="67"/>
      <c r="T582" s="80"/>
    </row>
    <row r="583" spans="2:20" x14ac:dyDescent="0.35">
      <c r="B583" s="39"/>
      <c r="C583" s="78"/>
      <c r="D583" s="79"/>
      <c r="E583" s="79"/>
      <c r="F583" s="79"/>
      <c r="G583" s="80"/>
      <c r="H583" s="67"/>
      <c r="I583" s="67"/>
      <c r="J583" s="80"/>
      <c r="K583" s="80"/>
      <c r="L583" s="41"/>
      <c r="M583" s="41"/>
      <c r="N583" s="80"/>
      <c r="O583" s="80"/>
      <c r="P583" s="41"/>
      <c r="Q583" s="41"/>
      <c r="R583" s="80"/>
      <c r="S583" s="67"/>
      <c r="T583" s="80"/>
    </row>
    <row r="584" spans="2:20" x14ac:dyDescent="0.35">
      <c r="B584" s="39"/>
      <c r="C584" s="78"/>
      <c r="D584" s="79"/>
      <c r="E584" s="79"/>
      <c r="F584" s="79"/>
      <c r="G584" s="80"/>
      <c r="H584" s="67"/>
      <c r="I584" s="67"/>
      <c r="J584" s="80"/>
      <c r="K584" s="80"/>
      <c r="L584" s="41"/>
      <c r="M584" s="41"/>
      <c r="N584" s="80"/>
      <c r="O584" s="80"/>
      <c r="P584" s="41"/>
      <c r="Q584" s="41"/>
      <c r="R584" s="80"/>
      <c r="S584" s="67"/>
      <c r="T584" s="80"/>
    </row>
    <row r="585" spans="2:20" x14ac:dyDescent="0.35">
      <c r="B585" s="39"/>
      <c r="C585" s="78"/>
      <c r="D585" s="79"/>
      <c r="E585" s="79"/>
      <c r="F585" s="79"/>
      <c r="G585" s="80"/>
      <c r="H585" s="67"/>
      <c r="I585" s="67"/>
      <c r="J585" s="80"/>
      <c r="K585" s="80"/>
      <c r="L585" s="41"/>
      <c r="M585" s="41"/>
      <c r="N585" s="80"/>
      <c r="O585" s="80"/>
      <c r="P585" s="41"/>
      <c r="Q585" s="41"/>
      <c r="R585" s="80"/>
      <c r="S585" s="67"/>
      <c r="T585" s="80"/>
    </row>
    <row r="586" spans="2:20" x14ac:dyDescent="0.35">
      <c r="B586" s="39"/>
      <c r="C586" s="78"/>
      <c r="D586" s="79"/>
      <c r="E586" s="79"/>
      <c r="F586" s="79"/>
      <c r="G586" s="80"/>
      <c r="H586" s="67"/>
      <c r="I586" s="67"/>
      <c r="J586" s="80"/>
      <c r="K586" s="80"/>
      <c r="L586" s="41"/>
      <c r="M586" s="41"/>
      <c r="N586" s="80"/>
      <c r="O586" s="80"/>
      <c r="P586" s="41"/>
      <c r="Q586" s="41"/>
      <c r="R586" s="80"/>
      <c r="S586" s="67"/>
      <c r="T586" s="80"/>
    </row>
    <row r="587" spans="2:20" x14ac:dyDescent="0.35">
      <c r="B587" s="39"/>
      <c r="C587" s="78"/>
      <c r="D587" s="79"/>
      <c r="E587" s="79"/>
      <c r="F587" s="79"/>
      <c r="G587" s="80"/>
      <c r="H587" s="67"/>
      <c r="I587" s="67"/>
      <c r="J587" s="80"/>
      <c r="K587" s="80"/>
      <c r="L587" s="41"/>
      <c r="M587" s="41"/>
      <c r="N587" s="80"/>
      <c r="O587" s="80"/>
      <c r="P587" s="41"/>
      <c r="Q587" s="41"/>
      <c r="R587" s="80"/>
      <c r="S587" s="67"/>
      <c r="T587" s="80"/>
    </row>
    <row r="588" spans="2:20" x14ac:dyDescent="0.35">
      <c r="B588" s="39"/>
      <c r="C588" s="78"/>
      <c r="D588" s="79"/>
      <c r="E588" s="79"/>
      <c r="F588" s="79"/>
      <c r="G588" s="80"/>
      <c r="H588" s="67"/>
      <c r="I588" s="67"/>
      <c r="J588" s="80"/>
      <c r="K588" s="80"/>
      <c r="L588" s="41"/>
      <c r="M588" s="41"/>
      <c r="N588" s="80"/>
      <c r="O588" s="80"/>
      <c r="P588" s="41"/>
      <c r="Q588" s="41"/>
      <c r="R588" s="80"/>
      <c r="S588" s="67"/>
      <c r="T588" s="80"/>
    </row>
    <row r="589" spans="2:20" x14ac:dyDescent="0.35">
      <c r="B589" s="39"/>
      <c r="C589" s="78"/>
      <c r="D589" s="79"/>
      <c r="E589" s="79"/>
      <c r="F589" s="79"/>
      <c r="G589" s="80"/>
      <c r="H589" s="67"/>
      <c r="I589" s="67"/>
      <c r="J589" s="80"/>
      <c r="K589" s="80"/>
      <c r="L589" s="41"/>
      <c r="M589" s="41"/>
      <c r="N589" s="80"/>
      <c r="O589" s="80"/>
      <c r="P589" s="41"/>
      <c r="Q589" s="41"/>
      <c r="R589" s="80"/>
      <c r="S589" s="67"/>
      <c r="T589" s="80"/>
    </row>
    <row r="590" spans="2:20" x14ac:dyDescent="0.35">
      <c r="B590" s="39"/>
      <c r="C590" s="78"/>
      <c r="D590" s="79"/>
      <c r="E590" s="79"/>
      <c r="F590" s="79"/>
      <c r="G590" s="80"/>
      <c r="H590" s="67"/>
      <c r="I590" s="67"/>
      <c r="J590" s="80"/>
      <c r="K590" s="80"/>
      <c r="L590" s="41"/>
      <c r="M590" s="41"/>
      <c r="N590" s="80"/>
      <c r="O590" s="80"/>
      <c r="P590" s="41"/>
      <c r="Q590" s="41"/>
      <c r="R590" s="80"/>
      <c r="S590" s="67"/>
      <c r="T590" s="80"/>
    </row>
    <row r="591" spans="2:20" x14ac:dyDescent="0.35">
      <c r="B591" s="39"/>
      <c r="C591" s="78"/>
      <c r="D591" s="79"/>
      <c r="E591" s="79"/>
      <c r="F591" s="79"/>
      <c r="G591" s="80"/>
      <c r="H591" s="67"/>
      <c r="I591" s="67"/>
      <c r="J591" s="80"/>
      <c r="K591" s="80"/>
      <c r="L591" s="41"/>
      <c r="M591" s="41"/>
      <c r="N591" s="80"/>
      <c r="O591" s="80"/>
      <c r="P591" s="41"/>
      <c r="Q591" s="41"/>
      <c r="R591" s="80"/>
      <c r="S591" s="67"/>
      <c r="T591" s="80"/>
    </row>
    <row r="592" spans="2:20" x14ac:dyDescent="0.35">
      <c r="B592" s="39"/>
      <c r="C592" s="78"/>
      <c r="D592" s="79"/>
      <c r="E592" s="79"/>
      <c r="F592" s="79"/>
      <c r="G592" s="80"/>
      <c r="H592" s="67"/>
      <c r="I592" s="67"/>
      <c r="J592" s="80"/>
      <c r="K592" s="80"/>
      <c r="L592" s="41"/>
      <c r="M592" s="41"/>
      <c r="N592" s="80"/>
      <c r="O592" s="80"/>
      <c r="P592" s="41"/>
      <c r="Q592" s="41"/>
      <c r="R592" s="80"/>
      <c r="S592" s="67"/>
      <c r="T592" s="80"/>
    </row>
    <row r="593" spans="2:20" x14ac:dyDescent="0.35">
      <c r="B593" s="39"/>
      <c r="C593" s="78"/>
      <c r="D593" s="79"/>
      <c r="E593" s="79"/>
      <c r="F593" s="79"/>
      <c r="G593" s="80"/>
      <c r="H593" s="67"/>
      <c r="I593" s="67"/>
      <c r="J593" s="80"/>
      <c r="K593" s="80"/>
      <c r="L593" s="41"/>
      <c r="M593" s="41"/>
      <c r="N593" s="80"/>
      <c r="O593" s="80"/>
      <c r="P593" s="41"/>
      <c r="Q593" s="41"/>
      <c r="R593" s="80"/>
      <c r="S593" s="67"/>
      <c r="T593" s="80"/>
    </row>
    <row r="594" spans="2:20" x14ac:dyDescent="0.35">
      <c r="B594" s="39"/>
      <c r="C594" s="78"/>
      <c r="D594" s="79"/>
      <c r="E594" s="79"/>
      <c r="F594" s="79"/>
      <c r="G594" s="80"/>
      <c r="H594" s="67"/>
      <c r="I594" s="67"/>
      <c r="J594" s="80"/>
      <c r="K594" s="80"/>
      <c r="L594" s="41"/>
      <c r="M594" s="41"/>
      <c r="N594" s="80"/>
      <c r="O594" s="80"/>
      <c r="P594" s="41"/>
      <c r="Q594" s="41"/>
      <c r="R594" s="80"/>
      <c r="S594" s="67"/>
      <c r="T594" s="80"/>
    </row>
    <row r="595" spans="2:20" x14ac:dyDescent="0.35">
      <c r="B595" s="39"/>
      <c r="C595" s="78"/>
      <c r="D595" s="79"/>
      <c r="E595" s="79"/>
      <c r="F595" s="79"/>
      <c r="G595" s="80"/>
      <c r="H595" s="67"/>
      <c r="I595" s="67"/>
      <c r="J595" s="80"/>
      <c r="K595" s="80"/>
      <c r="L595" s="41"/>
      <c r="M595" s="41"/>
      <c r="N595" s="80"/>
      <c r="O595" s="80"/>
      <c r="P595" s="41"/>
      <c r="Q595" s="41"/>
      <c r="R595" s="80"/>
      <c r="S595" s="67"/>
      <c r="T595" s="80"/>
    </row>
    <row r="596" spans="2:20" x14ac:dyDescent="0.35">
      <c r="B596" s="39"/>
      <c r="C596" s="78"/>
      <c r="D596" s="79"/>
      <c r="E596" s="79"/>
      <c r="F596" s="79"/>
      <c r="G596" s="80"/>
      <c r="H596" s="67"/>
      <c r="I596" s="67"/>
      <c r="J596" s="80"/>
      <c r="K596" s="80"/>
      <c r="L596" s="41"/>
      <c r="M596" s="41"/>
      <c r="N596" s="80"/>
      <c r="O596" s="80"/>
      <c r="P596" s="41"/>
      <c r="Q596" s="41"/>
      <c r="R596" s="80"/>
      <c r="S596" s="67"/>
      <c r="T596" s="80"/>
    </row>
    <row r="597" spans="2:20" x14ac:dyDescent="0.35">
      <c r="B597" s="39"/>
      <c r="C597" s="78"/>
      <c r="D597" s="79"/>
      <c r="E597" s="79"/>
      <c r="F597" s="79"/>
      <c r="G597" s="80"/>
      <c r="H597" s="67"/>
      <c r="I597" s="67"/>
      <c r="J597" s="80"/>
      <c r="K597" s="80"/>
      <c r="L597" s="41"/>
      <c r="M597" s="41"/>
      <c r="N597" s="80"/>
      <c r="O597" s="80"/>
      <c r="P597" s="41"/>
      <c r="Q597" s="41"/>
      <c r="R597" s="80"/>
      <c r="S597" s="67"/>
      <c r="T597" s="80"/>
    </row>
    <row r="598" spans="2:20" x14ac:dyDescent="0.35">
      <c r="B598" s="39"/>
      <c r="C598" s="78"/>
      <c r="D598" s="79"/>
      <c r="E598" s="79"/>
      <c r="F598" s="79"/>
      <c r="G598" s="80"/>
      <c r="H598" s="67"/>
      <c r="I598" s="67"/>
      <c r="J598" s="80"/>
      <c r="K598" s="80"/>
      <c r="L598" s="41"/>
      <c r="M598" s="41"/>
      <c r="N598" s="80"/>
      <c r="O598" s="80"/>
      <c r="P598" s="41"/>
      <c r="Q598" s="41"/>
      <c r="R598" s="80"/>
      <c r="S598" s="67"/>
      <c r="T598" s="80"/>
    </row>
    <row r="599" spans="2:20" x14ac:dyDescent="0.35">
      <c r="B599" s="39"/>
      <c r="C599" s="78"/>
      <c r="D599" s="79"/>
      <c r="E599" s="79"/>
      <c r="F599" s="79"/>
      <c r="G599" s="80"/>
      <c r="H599" s="67"/>
      <c r="I599" s="67"/>
      <c r="J599" s="80"/>
      <c r="K599" s="80"/>
      <c r="L599" s="41"/>
      <c r="M599" s="41"/>
      <c r="N599" s="80"/>
      <c r="O599" s="80"/>
      <c r="P599" s="41"/>
      <c r="Q599" s="41"/>
      <c r="R599" s="80"/>
      <c r="S599" s="67"/>
      <c r="T599" s="80"/>
    </row>
    <row r="600" spans="2:20" x14ac:dyDescent="0.35">
      <c r="B600" s="39"/>
      <c r="C600" s="78"/>
      <c r="D600" s="79"/>
      <c r="E600" s="79"/>
      <c r="F600" s="79"/>
      <c r="G600" s="80"/>
      <c r="H600" s="67"/>
      <c r="I600" s="67"/>
      <c r="J600" s="80"/>
      <c r="K600" s="80"/>
      <c r="L600" s="41"/>
      <c r="M600" s="41"/>
      <c r="N600" s="80"/>
      <c r="O600" s="80"/>
      <c r="P600" s="41"/>
      <c r="Q600" s="41"/>
      <c r="R600" s="80"/>
      <c r="S600" s="67"/>
      <c r="T600" s="80"/>
    </row>
    <row r="601" spans="2:20" x14ac:dyDescent="0.35">
      <c r="B601" s="39"/>
      <c r="C601" s="78"/>
      <c r="D601" s="79"/>
      <c r="E601" s="79"/>
      <c r="F601" s="79"/>
      <c r="G601" s="80"/>
      <c r="H601" s="67"/>
      <c r="I601" s="67"/>
      <c r="J601" s="80"/>
      <c r="K601" s="80"/>
      <c r="L601" s="41"/>
      <c r="M601" s="41"/>
      <c r="N601" s="80"/>
      <c r="O601" s="80"/>
      <c r="P601" s="41"/>
      <c r="Q601" s="41"/>
      <c r="R601" s="80"/>
      <c r="S601" s="67"/>
      <c r="T601" s="80"/>
    </row>
    <row r="602" spans="2:20" x14ac:dyDescent="0.35">
      <c r="B602" s="39"/>
      <c r="C602" s="78"/>
      <c r="D602" s="79"/>
      <c r="E602" s="79"/>
      <c r="F602" s="79"/>
      <c r="G602" s="80"/>
      <c r="H602" s="67"/>
      <c r="I602" s="67"/>
      <c r="J602" s="80"/>
      <c r="K602" s="80"/>
      <c r="L602" s="41"/>
      <c r="M602" s="41"/>
      <c r="N602" s="80"/>
      <c r="O602" s="80"/>
      <c r="P602" s="41"/>
      <c r="Q602" s="41"/>
      <c r="R602" s="80"/>
      <c r="S602" s="67"/>
      <c r="T602" s="80"/>
    </row>
    <row r="603" spans="2:20" x14ac:dyDescent="0.35">
      <c r="B603" s="39"/>
      <c r="C603" s="78"/>
      <c r="D603" s="79"/>
      <c r="E603" s="79"/>
      <c r="F603" s="79"/>
      <c r="G603" s="80"/>
      <c r="H603" s="67"/>
      <c r="I603" s="67"/>
      <c r="J603" s="80"/>
      <c r="K603" s="80"/>
      <c r="L603" s="41"/>
      <c r="M603" s="41"/>
      <c r="N603" s="80"/>
      <c r="O603" s="80"/>
      <c r="P603" s="41"/>
      <c r="Q603" s="41"/>
      <c r="R603" s="80"/>
      <c r="S603" s="67"/>
      <c r="T603" s="80"/>
    </row>
    <row r="604" spans="2:20" x14ac:dyDescent="0.35">
      <c r="B604" s="39"/>
      <c r="C604" s="78"/>
      <c r="D604" s="79"/>
      <c r="E604" s="79"/>
      <c r="F604" s="79"/>
      <c r="G604" s="80"/>
      <c r="H604" s="67"/>
      <c r="I604" s="67"/>
      <c r="J604" s="80"/>
      <c r="K604" s="80"/>
      <c r="L604" s="41"/>
      <c r="M604" s="41"/>
      <c r="N604" s="80"/>
      <c r="O604" s="80"/>
      <c r="P604" s="41"/>
      <c r="Q604" s="41"/>
      <c r="R604" s="80"/>
      <c r="S604" s="67"/>
      <c r="T604" s="80"/>
    </row>
    <row r="605" spans="2:20" x14ac:dyDescent="0.35">
      <c r="B605" s="39"/>
      <c r="C605" s="78"/>
      <c r="D605" s="79"/>
      <c r="E605" s="79"/>
      <c r="F605" s="79"/>
      <c r="G605" s="80"/>
      <c r="H605" s="67"/>
      <c r="I605" s="67"/>
      <c r="J605" s="80"/>
      <c r="K605" s="80"/>
      <c r="L605" s="41"/>
      <c r="M605" s="41"/>
      <c r="N605" s="80"/>
      <c r="O605" s="80"/>
      <c r="P605" s="41"/>
      <c r="Q605" s="41"/>
      <c r="R605" s="80"/>
      <c r="S605" s="67"/>
      <c r="T605" s="80"/>
    </row>
    <row r="606" spans="2:20" x14ac:dyDescent="0.35">
      <c r="B606" s="39"/>
      <c r="C606" s="78"/>
      <c r="D606" s="79"/>
      <c r="E606" s="79"/>
      <c r="F606" s="79"/>
      <c r="G606" s="80"/>
      <c r="H606" s="67"/>
      <c r="I606" s="67"/>
      <c r="J606" s="80"/>
      <c r="K606" s="80"/>
      <c r="L606" s="41"/>
      <c r="M606" s="41"/>
      <c r="N606" s="80"/>
      <c r="O606" s="80"/>
      <c r="P606" s="41"/>
      <c r="Q606" s="41"/>
      <c r="R606" s="80"/>
      <c r="S606" s="67"/>
      <c r="T606" s="80"/>
    </row>
    <row r="607" spans="2:20" x14ac:dyDescent="0.35">
      <c r="B607" s="39"/>
      <c r="C607" s="78"/>
      <c r="D607" s="79"/>
      <c r="E607" s="79"/>
      <c r="F607" s="79"/>
      <c r="G607" s="80"/>
      <c r="H607" s="67"/>
      <c r="I607" s="67"/>
      <c r="J607" s="80"/>
      <c r="K607" s="80"/>
      <c r="L607" s="41"/>
      <c r="M607" s="41"/>
      <c r="N607" s="80"/>
      <c r="O607" s="80"/>
      <c r="P607" s="41"/>
      <c r="Q607" s="41"/>
      <c r="R607" s="80"/>
      <c r="S607" s="67"/>
      <c r="T607" s="80"/>
    </row>
    <row r="608" spans="2:20" x14ac:dyDescent="0.35">
      <c r="B608" s="39"/>
      <c r="C608" s="78"/>
      <c r="D608" s="79"/>
      <c r="E608" s="79"/>
      <c r="F608" s="79"/>
      <c r="G608" s="80"/>
      <c r="H608" s="67"/>
      <c r="I608" s="67"/>
      <c r="J608" s="80"/>
      <c r="K608" s="80"/>
      <c r="L608" s="41"/>
      <c r="M608" s="41"/>
      <c r="N608" s="80"/>
      <c r="O608" s="80"/>
      <c r="P608" s="41"/>
      <c r="Q608" s="41"/>
      <c r="R608" s="80"/>
      <c r="S608" s="67"/>
      <c r="T608" s="80"/>
    </row>
    <row r="609" spans="2:20" x14ac:dyDescent="0.35">
      <c r="B609" s="39"/>
      <c r="C609" s="78"/>
      <c r="D609" s="79"/>
      <c r="E609" s="79"/>
      <c r="F609" s="79"/>
      <c r="G609" s="80"/>
      <c r="H609" s="67"/>
      <c r="I609" s="67"/>
      <c r="J609" s="80"/>
      <c r="K609" s="80"/>
      <c r="L609" s="41"/>
      <c r="M609" s="41"/>
      <c r="N609" s="80"/>
      <c r="O609" s="80"/>
      <c r="P609" s="41"/>
      <c r="Q609" s="41"/>
      <c r="R609" s="80"/>
      <c r="S609" s="67"/>
      <c r="T609" s="80"/>
    </row>
    <row r="610" spans="2:20" x14ac:dyDescent="0.35">
      <c r="B610" s="39"/>
      <c r="C610" s="78"/>
      <c r="D610" s="79"/>
      <c r="E610" s="79"/>
      <c r="F610" s="79"/>
      <c r="G610" s="80"/>
      <c r="H610" s="67"/>
      <c r="I610" s="67"/>
      <c r="J610" s="80"/>
      <c r="K610" s="80"/>
      <c r="L610" s="41"/>
      <c r="M610" s="41"/>
      <c r="N610" s="80"/>
      <c r="O610" s="80"/>
      <c r="P610" s="41"/>
      <c r="Q610" s="41"/>
      <c r="R610" s="80"/>
      <c r="S610" s="67"/>
      <c r="T610" s="80"/>
    </row>
    <row r="611" spans="2:20" x14ac:dyDescent="0.35">
      <c r="B611" s="39"/>
      <c r="C611" s="78"/>
      <c r="D611" s="79"/>
      <c r="E611" s="79"/>
      <c r="F611" s="79"/>
      <c r="G611" s="80"/>
      <c r="H611" s="67"/>
      <c r="I611" s="67"/>
      <c r="J611" s="80"/>
      <c r="K611" s="80"/>
      <c r="L611" s="41"/>
      <c r="M611" s="41"/>
      <c r="N611" s="80"/>
      <c r="O611" s="80"/>
      <c r="P611" s="41"/>
      <c r="Q611" s="41"/>
      <c r="R611" s="80"/>
      <c r="S611" s="67"/>
      <c r="T611" s="80"/>
    </row>
    <row r="612" spans="2:20" x14ac:dyDescent="0.35">
      <c r="B612" s="39"/>
      <c r="C612" s="78"/>
      <c r="D612" s="79"/>
      <c r="E612" s="79"/>
      <c r="F612" s="79"/>
      <c r="G612" s="80"/>
      <c r="H612" s="67"/>
      <c r="I612" s="67"/>
      <c r="J612" s="80"/>
      <c r="K612" s="80"/>
      <c r="L612" s="41"/>
      <c r="M612" s="41"/>
      <c r="N612" s="80"/>
      <c r="O612" s="80"/>
      <c r="P612" s="41"/>
      <c r="Q612" s="41"/>
      <c r="R612" s="80"/>
      <c r="S612" s="67"/>
      <c r="T612" s="80"/>
    </row>
    <row r="613" spans="2:20" x14ac:dyDescent="0.35">
      <c r="B613" s="39"/>
      <c r="C613" s="78"/>
      <c r="D613" s="79"/>
      <c r="E613" s="79"/>
      <c r="F613" s="79"/>
      <c r="G613" s="80"/>
      <c r="H613" s="67"/>
      <c r="I613" s="67"/>
      <c r="J613" s="80"/>
      <c r="K613" s="80"/>
      <c r="L613" s="41"/>
      <c r="M613" s="41"/>
      <c r="N613" s="80"/>
      <c r="O613" s="80"/>
      <c r="P613" s="41"/>
      <c r="Q613" s="41"/>
      <c r="R613" s="80"/>
      <c r="S613" s="67"/>
      <c r="T613" s="80"/>
    </row>
    <row r="614" spans="2:20" x14ac:dyDescent="0.35">
      <c r="B614" s="39"/>
      <c r="C614" s="78"/>
      <c r="D614" s="79"/>
      <c r="E614" s="79"/>
      <c r="F614" s="79"/>
      <c r="G614" s="80"/>
      <c r="H614" s="67"/>
      <c r="I614" s="67"/>
      <c r="J614" s="80"/>
      <c r="K614" s="80"/>
      <c r="L614" s="41"/>
      <c r="M614" s="41"/>
      <c r="N614" s="80"/>
      <c r="O614" s="80"/>
      <c r="P614" s="41"/>
      <c r="Q614" s="41"/>
      <c r="R614" s="80"/>
      <c r="S614" s="67"/>
      <c r="T614" s="80"/>
    </row>
    <row r="615" spans="2:20" x14ac:dyDescent="0.35">
      <c r="B615" s="39"/>
      <c r="C615" s="78"/>
      <c r="D615" s="79"/>
      <c r="E615" s="79"/>
      <c r="F615" s="79"/>
      <c r="G615" s="80"/>
      <c r="H615" s="67"/>
      <c r="I615" s="67"/>
      <c r="J615" s="80"/>
      <c r="K615" s="80"/>
      <c r="L615" s="41"/>
      <c r="M615" s="41"/>
      <c r="N615" s="80"/>
      <c r="O615" s="80"/>
      <c r="P615" s="41"/>
      <c r="Q615" s="41"/>
      <c r="R615" s="80"/>
      <c r="S615" s="67"/>
      <c r="T615" s="80"/>
    </row>
    <row r="616" spans="2:20" x14ac:dyDescent="0.35">
      <c r="B616" s="39"/>
      <c r="C616" s="78"/>
      <c r="D616" s="79"/>
      <c r="E616" s="79"/>
      <c r="F616" s="79"/>
      <c r="G616" s="80"/>
      <c r="H616" s="67"/>
      <c r="I616" s="67"/>
      <c r="J616" s="80"/>
      <c r="K616" s="80"/>
      <c r="L616" s="41"/>
      <c r="M616" s="41"/>
      <c r="N616" s="80"/>
      <c r="O616" s="80"/>
      <c r="P616" s="41"/>
      <c r="Q616" s="41"/>
      <c r="R616" s="80"/>
      <c r="S616" s="67"/>
      <c r="T616" s="80"/>
    </row>
    <row r="617" spans="2:20" x14ac:dyDescent="0.35">
      <c r="B617" s="39"/>
      <c r="C617" s="78"/>
      <c r="D617" s="79"/>
      <c r="E617" s="79"/>
      <c r="F617" s="79"/>
      <c r="G617" s="80"/>
      <c r="H617" s="67"/>
      <c r="I617" s="67"/>
      <c r="J617" s="80"/>
      <c r="K617" s="80"/>
      <c r="L617" s="41"/>
      <c r="M617" s="41"/>
      <c r="N617" s="80"/>
      <c r="O617" s="80"/>
      <c r="P617" s="41"/>
      <c r="Q617" s="41"/>
      <c r="R617" s="80"/>
      <c r="S617" s="67"/>
      <c r="T617" s="80"/>
    </row>
    <row r="618" spans="2:20" x14ac:dyDescent="0.35">
      <c r="B618" s="39"/>
      <c r="C618" s="78"/>
      <c r="D618" s="79"/>
      <c r="E618" s="79"/>
      <c r="F618" s="79"/>
      <c r="G618" s="80"/>
      <c r="H618" s="67"/>
      <c r="I618" s="67"/>
      <c r="J618" s="80"/>
      <c r="K618" s="80"/>
      <c r="L618" s="41"/>
      <c r="M618" s="41"/>
      <c r="N618" s="80"/>
      <c r="O618" s="80"/>
      <c r="P618" s="41"/>
      <c r="Q618" s="41"/>
      <c r="R618" s="80"/>
      <c r="S618" s="67"/>
      <c r="T618" s="80"/>
    </row>
    <row r="619" spans="2:20" x14ac:dyDescent="0.35">
      <c r="B619" s="39"/>
      <c r="C619" s="78"/>
      <c r="D619" s="79"/>
      <c r="E619" s="79"/>
      <c r="F619" s="79"/>
      <c r="G619" s="80"/>
      <c r="H619" s="67"/>
      <c r="I619" s="67"/>
      <c r="J619" s="80"/>
      <c r="K619" s="80"/>
      <c r="L619" s="41"/>
      <c r="M619" s="41"/>
      <c r="N619" s="80"/>
      <c r="O619" s="80"/>
      <c r="P619" s="41"/>
      <c r="Q619" s="41"/>
      <c r="R619" s="80"/>
      <c r="S619" s="67"/>
      <c r="T619" s="80"/>
    </row>
    <row r="620" spans="2:20" x14ac:dyDescent="0.35">
      <c r="B620" s="39"/>
      <c r="C620" s="78"/>
      <c r="D620" s="79"/>
      <c r="E620" s="79"/>
      <c r="F620" s="79"/>
      <c r="G620" s="80"/>
      <c r="H620" s="67"/>
      <c r="I620" s="67"/>
      <c r="J620" s="80"/>
      <c r="K620" s="80"/>
      <c r="L620" s="41"/>
      <c r="M620" s="41"/>
      <c r="N620" s="80"/>
      <c r="O620" s="80"/>
      <c r="P620" s="41"/>
      <c r="Q620" s="41"/>
      <c r="R620" s="80"/>
      <c r="S620" s="67"/>
      <c r="T620" s="80"/>
    </row>
    <row r="621" spans="2:20" x14ac:dyDescent="0.35">
      <c r="B621" s="39"/>
      <c r="C621" s="78"/>
      <c r="D621" s="79"/>
      <c r="E621" s="79"/>
      <c r="F621" s="79"/>
      <c r="G621" s="80"/>
      <c r="H621" s="67"/>
      <c r="I621" s="67"/>
      <c r="J621" s="80"/>
      <c r="K621" s="80"/>
      <c r="L621" s="41"/>
      <c r="M621" s="41"/>
      <c r="N621" s="80"/>
      <c r="O621" s="80"/>
      <c r="P621" s="41"/>
      <c r="Q621" s="41"/>
      <c r="R621" s="80"/>
      <c r="S621" s="67"/>
      <c r="T621" s="80"/>
    </row>
    <row r="622" spans="2:20" x14ac:dyDescent="0.35">
      <c r="B622" s="39"/>
      <c r="C622" s="78"/>
      <c r="D622" s="79"/>
      <c r="E622" s="79"/>
      <c r="F622" s="79"/>
      <c r="G622" s="80"/>
      <c r="H622" s="67"/>
      <c r="I622" s="67"/>
      <c r="J622" s="80"/>
      <c r="K622" s="80"/>
      <c r="L622" s="41"/>
      <c r="M622" s="41"/>
      <c r="N622" s="80"/>
      <c r="O622" s="80"/>
      <c r="P622" s="41"/>
      <c r="Q622" s="41"/>
      <c r="R622" s="80"/>
      <c r="S622" s="67"/>
      <c r="T622" s="80"/>
    </row>
    <row r="623" spans="2:20" x14ac:dyDescent="0.35">
      <c r="B623" s="39"/>
      <c r="C623" s="78"/>
      <c r="D623" s="79"/>
      <c r="E623" s="79"/>
      <c r="F623" s="79"/>
      <c r="G623" s="80"/>
      <c r="H623" s="67"/>
      <c r="I623" s="67"/>
      <c r="J623" s="80"/>
      <c r="K623" s="80"/>
      <c r="L623" s="41"/>
      <c r="M623" s="41"/>
      <c r="N623" s="80"/>
      <c r="O623" s="80"/>
      <c r="P623" s="41"/>
      <c r="Q623" s="41"/>
      <c r="R623" s="80"/>
      <c r="S623" s="67"/>
      <c r="T623" s="80"/>
    </row>
    <row r="624" spans="2:20" x14ac:dyDescent="0.35">
      <c r="B624" s="39"/>
      <c r="C624" s="78"/>
      <c r="D624" s="79"/>
      <c r="E624" s="79"/>
      <c r="F624" s="79"/>
      <c r="G624" s="80"/>
      <c r="H624" s="67"/>
      <c r="I624" s="67"/>
      <c r="J624" s="80"/>
      <c r="K624" s="80"/>
      <c r="L624" s="41"/>
      <c r="M624" s="41"/>
      <c r="N624" s="80"/>
      <c r="O624" s="80"/>
      <c r="P624" s="41"/>
      <c r="Q624" s="41"/>
      <c r="R624" s="80"/>
      <c r="S624" s="67"/>
      <c r="T624" s="80"/>
    </row>
    <row r="625" spans="2:20" x14ac:dyDescent="0.35">
      <c r="B625" s="39"/>
      <c r="C625" s="78"/>
      <c r="D625" s="79"/>
      <c r="E625" s="79"/>
      <c r="F625" s="79"/>
      <c r="G625" s="80"/>
      <c r="H625" s="67"/>
      <c r="I625" s="67"/>
      <c r="J625" s="80"/>
      <c r="K625" s="80"/>
      <c r="L625" s="41"/>
      <c r="M625" s="41"/>
      <c r="N625" s="80"/>
      <c r="O625" s="80"/>
      <c r="P625" s="41"/>
      <c r="Q625" s="41"/>
      <c r="R625" s="80"/>
      <c r="S625" s="67"/>
      <c r="T625" s="80"/>
    </row>
    <row r="626" spans="2:20" x14ac:dyDescent="0.35">
      <c r="B626" s="39"/>
      <c r="C626" s="78"/>
      <c r="D626" s="79"/>
      <c r="E626" s="79"/>
      <c r="F626" s="79"/>
      <c r="G626" s="80"/>
      <c r="H626" s="67"/>
      <c r="I626" s="67"/>
      <c r="J626" s="80"/>
      <c r="K626" s="80"/>
      <c r="L626" s="41"/>
      <c r="M626" s="41"/>
      <c r="N626" s="80"/>
      <c r="O626" s="80"/>
      <c r="P626" s="41"/>
      <c r="Q626" s="41"/>
      <c r="R626" s="80"/>
      <c r="S626" s="67"/>
      <c r="T626" s="80"/>
    </row>
    <row r="627" spans="2:20" x14ac:dyDescent="0.35">
      <c r="B627" s="39"/>
      <c r="C627" s="78"/>
      <c r="D627" s="79"/>
      <c r="E627" s="79"/>
      <c r="F627" s="79"/>
      <c r="G627" s="80"/>
      <c r="H627" s="67"/>
      <c r="I627" s="67"/>
      <c r="J627" s="80"/>
      <c r="K627" s="80"/>
      <c r="L627" s="41"/>
      <c r="M627" s="41"/>
      <c r="N627" s="80"/>
      <c r="O627" s="80"/>
      <c r="P627" s="41"/>
      <c r="Q627" s="41"/>
      <c r="R627" s="80"/>
      <c r="S627" s="67"/>
      <c r="T627" s="80"/>
    </row>
    <row r="628" spans="2:20" x14ac:dyDescent="0.35">
      <c r="B628" s="39"/>
      <c r="C628" s="78"/>
      <c r="D628" s="79"/>
      <c r="E628" s="79"/>
      <c r="F628" s="79"/>
      <c r="G628" s="80"/>
      <c r="H628" s="67"/>
      <c r="I628" s="67"/>
      <c r="J628" s="80"/>
      <c r="K628" s="80"/>
      <c r="L628" s="41"/>
      <c r="M628" s="41"/>
      <c r="N628" s="80"/>
      <c r="O628" s="80"/>
      <c r="P628" s="41"/>
      <c r="Q628" s="41"/>
      <c r="R628" s="80"/>
      <c r="S628" s="67"/>
      <c r="T628" s="80"/>
    </row>
    <row r="629" spans="2:20" x14ac:dyDescent="0.35">
      <c r="B629" s="39"/>
      <c r="C629" s="78"/>
      <c r="D629" s="79"/>
      <c r="E629" s="79"/>
      <c r="F629" s="79"/>
      <c r="G629" s="80"/>
      <c r="H629" s="67"/>
      <c r="I629" s="67"/>
      <c r="J629" s="80"/>
      <c r="K629" s="80"/>
      <c r="L629" s="41"/>
      <c r="M629" s="41"/>
      <c r="N629" s="80"/>
      <c r="O629" s="80"/>
      <c r="P629" s="41"/>
      <c r="Q629" s="41"/>
      <c r="R629" s="80"/>
      <c r="S629" s="67"/>
      <c r="T629" s="80"/>
    </row>
    <row r="630" spans="2:20" x14ac:dyDescent="0.35">
      <c r="B630" s="39"/>
      <c r="C630" s="78"/>
      <c r="D630" s="79"/>
      <c r="E630" s="79"/>
      <c r="F630" s="79"/>
      <c r="G630" s="80"/>
      <c r="H630" s="67"/>
      <c r="I630" s="67"/>
      <c r="J630" s="80"/>
      <c r="K630" s="80"/>
      <c r="L630" s="41"/>
      <c r="M630" s="41"/>
      <c r="N630" s="80"/>
      <c r="O630" s="80"/>
      <c r="P630" s="41"/>
      <c r="Q630" s="41"/>
      <c r="R630" s="80"/>
      <c r="S630" s="67"/>
      <c r="T630" s="80"/>
    </row>
    <row r="631" spans="2:20" x14ac:dyDescent="0.35">
      <c r="B631" s="39"/>
      <c r="C631" s="78"/>
      <c r="D631" s="79"/>
      <c r="E631" s="79"/>
      <c r="F631" s="79"/>
      <c r="G631" s="80"/>
      <c r="H631" s="67"/>
      <c r="I631" s="67"/>
      <c r="J631" s="80"/>
      <c r="K631" s="80"/>
      <c r="L631" s="41"/>
      <c r="M631" s="41"/>
      <c r="N631" s="80"/>
      <c r="O631" s="80"/>
      <c r="P631" s="41"/>
      <c r="Q631" s="41"/>
      <c r="R631" s="80"/>
      <c r="S631" s="67"/>
      <c r="T631" s="80"/>
    </row>
    <row r="632" spans="2:20" x14ac:dyDescent="0.35">
      <c r="B632" s="39"/>
      <c r="C632" s="78"/>
      <c r="D632" s="79"/>
      <c r="E632" s="79"/>
      <c r="F632" s="79"/>
      <c r="G632" s="80"/>
      <c r="H632" s="67"/>
      <c r="I632" s="67"/>
      <c r="J632" s="80"/>
      <c r="K632" s="80"/>
      <c r="L632" s="41"/>
      <c r="M632" s="41"/>
      <c r="N632" s="80"/>
      <c r="O632" s="80"/>
      <c r="P632" s="41"/>
      <c r="Q632" s="41"/>
      <c r="R632" s="80"/>
      <c r="S632" s="67"/>
      <c r="T632" s="80"/>
    </row>
    <row r="633" spans="2:20" x14ac:dyDescent="0.35">
      <c r="B633" s="39"/>
      <c r="C633" s="78"/>
      <c r="D633" s="79"/>
      <c r="E633" s="79"/>
      <c r="F633" s="79"/>
      <c r="G633" s="80"/>
      <c r="H633" s="67"/>
      <c r="I633" s="67"/>
      <c r="J633" s="80"/>
      <c r="K633" s="80"/>
      <c r="L633" s="41"/>
      <c r="M633" s="41"/>
      <c r="N633" s="80"/>
      <c r="O633" s="80"/>
      <c r="P633" s="41"/>
      <c r="Q633" s="41"/>
      <c r="R633" s="80"/>
      <c r="S633" s="67"/>
      <c r="T633" s="80"/>
    </row>
    <row r="634" spans="2:20" x14ac:dyDescent="0.35">
      <c r="B634" s="39"/>
      <c r="C634" s="78"/>
      <c r="D634" s="79"/>
      <c r="E634" s="79"/>
      <c r="F634" s="79"/>
      <c r="G634" s="80"/>
      <c r="H634" s="67"/>
      <c r="I634" s="67"/>
      <c r="J634" s="80"/>
      <c r="K634" s="80"/>
      <c r="L634" s="41"/>
      <c r="M634" s="41"/>
      <c r="N634" s="80"/>
      <c r="O634" s="80"/>
      <c r="P634" s="41"/>
      <c r="Q634" s="41"/>
      <c r="R634" s="80"/>
      <c r="S634" s="67"/>
      <c r="T634" s="80"/>
    </row>
    <row r="635" spans="2:20" x14ac:dyDescent="0.35">
      <c r="B635" s="39"/>
      <c r="C635" s="78"/>
      <c r="D635" s="79"/>
      <c r="E635" s="79"/>
      <c r="F635" s="79"/>
      <c r="G635" s="80"/>
      <c r="H635" s="67"/>
      <c r="I635" s="67"/>
      <c r="J635" s="80"/>
      <c r="K635" s="80"/>
      <c r="L635" s="41"/>
      <c r="M635" s="41"/>
      <c r="N635" s="80"/>
      <c r="O635" s="80"/>
      <c r="P635" s="41"/>
      <c r="Q635" s="41"/>
      <c r="R635" s="80"/>
      <c r="S635" s="67"/>
      <c r="T635" s="80"/>
    </row>
    <row r="636" spans="2:20" x14ac:dyDescent="0.35">
      <c r="B636" s="39"/>
      <c r="C636" s="78"/>
      <c r="D636" s="79"/>
      <c r="E636" s="79"/>
      <c r="F636" s="79"/>
      <c r="G636" s="80"/>
      <c r="H636" s="67"/>
      <c r="I636" s="67"/>
      <c r="J636" s="80"/>
      <c r="K636" s="80"/>
      <c r="L636" s="41"/>
      <c r="M636" s="41"/>
      <c r="N636" s="80"/>
      <c r="O636" s="80"/>
      <c r="P636" s="41"/>
      <c r="Q636" s="41"/>
      <c r="R636" s="80"/>
      <c r="S636" s="67"/>
      <c r="T636" s="80"/>
    </row>
    <row r="637" spans="2:20" x14ac:dyDescent="0.35">
      <c r="B637" s="39"/>
      <c r="C637" s="78"/>
      <c r="D637" s="79"/>
      <c r="E637" s="79"/>
      <c r="F637" s="79"/>
      <c r="G637" s="80"/>
      <c r="H637" s="67"/>
      <c r="I637" s="67"/>
      <c r="J637" s="80"/>
      <c r="K637" s="80"/>
      <c r="L637" s="41"/>
      <c r="M637" s="41"/>
      <c r="N637" s="80"/>
      <c r="O637" s="80"/>
      <c r="P637" s="41"/>
      <c r="Q637" s="41"/>
      <c r="R637" s="80"/>
      <c r="S637" s="67"/>
      <c r="T637" s="80"/>
    </row>
    <row r="638" spans="2:20" x14ac:dyDescent="0.35">
      <c r="B638" s="39"/>
      <c r="C638" s="78"/>
      <c r="D638" s="79"/>
      <c r="E638" s="79"/>
      <c r="F638" s="79"/>
      <c r="G638" s="80"/>
      <c r="H638" s="67"/>
      <c r="I638" s="67"/>
      <c r="J638" s="80"/>
      <c r="K638" s="80"/>
      <c r="L638" s="41"/>
      <c r="M638" s="41"/>
      <c r="N638" s="80"/>
      <c r="O638" s="80"/>
      <c r="P638" s="41"/>
      <c r="Q638" s="41"/>
      <c r="R638" s="80"/>
      <c r="S638" s="67"/>
      <c r="T638" s="80"/>
    </row>
    <row r="639" spans="2:20" x14ac:dyDescent="0.35">
      <c r="B639" s="39"/>
      <c r="C639" s="78"/>
      <c r="D639" s="79"/>
      <c r="E639" s="79"/>
      <c r="F639" s="79"/>
      <c r="G639" s="80"/>
      <c r="H639" s="67"/>
      <c r="I639" s="67"/>
      <c r="J639" s="80"/>
      <c r="K639" s="80"/>
      <c r="L639" s="41"/>
      <c r="M639" s="41"/>
      <c r="N639" s="80"/>
      <c r="O639" s="80"/>
      <c r="P639" s="41"/>
      <c r="Q639" s="41"/>
      <c r="R639" s="80"/>
      <c r="S639" s="67"/>
      <c r="T639" s="80"/>
    </row>
    <row r="640" spans="2:20" x14ac:dyDescent="0.35">
      <c r="B640" s="39"/>
      <c r="C640" s="78"/>
      <c r="D640" s="79"/>
      <c r="E640" s="79"/>
      <c r="F640" s="79"/>
      <c r="G640" s="80"/>
      <c r="H640" s="67"/>
      <c r="I640" s="67"/>
      <c r="J640" s="80"/>
      <c r="K640" s="80"/>
      <c r="L640" s="41"/>
      <c r="M640" s="41"/>
      <c r="N640" s="80"/>
      <c r="O640" s="80"/>
      <c r="P640" s="41"/>
      <c r="Q640" s="41"/>
      <c r="R640" s="80"/>
      <c r="S640" s="67"/>
      <c r="T640" s="80"/>
    </row>
    <row r="641" spans="2:20" x14ac:dyDescent="0.35">
      <c r="B641" s="39"/>
      <c r="C641" s="78"/>
      <c r="D641" s="79"/>
      <c r="E641" s="79"/>
      <c r="F641" s="79"/>
      <c r="G641" s="80"/>
      <c r="H641" s="67"/>
      <c r="I641" s="67"/>
      <c r="J641" s="80"/>
      <c r="K641" s="80"/>
      <c r="L641" s="41"/>
      <c r="M641" s="41"/>
      <c r="N641" s="80"/>
      <c r="O641" s="80"/>
      <c r="P641" s="41"/>
      <c r="Q641" s="41"/>
      <c r="R641" s="80"/>
      <c r="S641" s="67"/>
      <c r="T641" s="80"/>
    </row>
    <row r="642" spans="2:20" x14ac:dyDescent="0.35">
      <c r="B642" s="39"/>
      <c r="C642" s="78"/>
      <c r="D642" s="79"/>
      <c r="E642" s="79"/>
      <c r="F642" s="79"/>
      <c r="G642" s="80"/>
      <c r="H642" s="67"/>
      <c r="I642" s="67"/>
      <c r="J642" s="80"/>
      <c r="K642" s="80"/>
      <c r="L642" s="41"/>
      <c r="M642" s="41"/>
      <c r="N642" s="80"/>
      <c r="O642" s="80"/>
      <c r="P642" s="41"/>
      <c r="Q642" s="41"/>
      <c r="R642" s="80"/>
      <c r="S642" s="67"/>
      <c r="T642" s="80"/>
    </row>
    <row r="643" spans="2:20" x14ac:dyDescent="0.35">
      <c r="B643" s="39"/>
      <c r="C643" s="78"/>
      <c r="D643" s="79"/>
      <c r="E643" s="79"/>
      <c r="F643" s="79"/>
      <c r="G643" s="80"/>
      <c r="H643" s="67"/>
      <c r="I643" s="67"/>
      <c r="J643" s="80"/>
      <c r="K643" s="80"/>
      <c r="L643" s="41"/>
      <c r="M643" s="41"/>
      <c r="N643" s="80"/>
      <c r="O643" s="80"/>
      <c r="P643" s="41"/>
      <c r="Q643" s="41"/>
      <c r="R643" s="80"/>
      <c r="S643" s="67"/>
      <c r="T643" s="80"/>
    </row>
    <row r="644" spans="2:20" x14ac:dyDescent="0.35">
      <c r="B644" s="39"/>
      <c r="C644" s="78"/>
      <c r="D644" s="79"/>
      <c r="E644" s="79"/>
      <c r="F644" s="79"/>
      <c r="G644" s="80"/>
      <c r="H644" s="67"/>
      <c r="I644" s="67"/>
      <c r="J644" s="80"/>
      <c r="K644" s="80"/>
      <c r="L644" s="41"/>
      <c r="M644" s="41"/>
      <c r="N644" s="80"/>
      <c r="O644" s="80"/>
      <c r="P644" s="41"/>
      <c r="Q644" s="41"/>
      <c r="R644" s="80"/>
      <c r="S644" s="67"/>
      <c r="T644" s="80"/>
    </row>
    <row r="645" spans="2:20" x14ac:dyDescent="0.35">
      <c r="B645" s="39"/>
      <c r="C645" s="78"/>
      <c r="D645" s="79"/>
      <c r="E645" s="79"/>
      <c r="F645" s="79"/>
      <c r="G645" s="80"/>
      <c r="H645" s="67"/>
      <c r="I645" s="67"/>
      <c r="J645" s="80"/>
      <c r="K645" s="80"/>
      <c r="L645" s="41"/>
      <c r="M645" s="41"/>
      <c r="N645" s="80"/>
      <c r="O645" s="80"/>
      <c r="P645" s="41"/>
      <c r="Q645" s="41"/>
      <c r="R645" s="80"/>
      <c r="S645" s="67"/>
      <c r="T645" s="80"/>
    </row>
    <row r="646" spans="2:20" x14ac:dyDescent="0.35">
      <c r="B646" s="39"/>
      <c r="C646" s="78"/>
      <c r="D646" s="79"/>
      <c r="E646" s="79"/>
      <c r="F646" s="79"/>
      <c r="G646" s="80"/>
      <c r="H646" s="67"/>
      <c r="I646" s="67"/>
      <c r="J646" s="80"/>
      <c r="K646" s="80"/>
      <c r="L646" s="41"/>
      <c r="M646" s="41"/>
      <c r="N646" s="80"/>
      <c r="O646" s="80"/>
      <c r="P646" s="41"/>
      <c r="Q646" s="41"/>
      <c r="R646" s="80"/>
      <c r="S646" s="67"/>
      <c r="T646" s="80"/>
    </row>
    <row r="647" spans="2:20" x14ac:dyDescent="0.35">
      <c r="B647" s="39"/>
      <c r="C647" s="78"/>
      <c r="D647" s="79"/>
      <c r="E647" s="79"/>
      <c r="F647" s="79"/>
      <c r="G647" s="80"/>
      <c r="H647" s="67"/>
      <c r="I647" s="67"/>
      <c r="J647" s="80"/>
      <c r="K647" s="80"/>
      <c r="L647" s="41"/>
      <c r="M647" s="41"/>
      <c r="N647" s="80"/>
      <c r="O647" s="80"/>
      <c r="P647" s="41"/>
      <c r="Q647" s="41"/>
      <c r="R647" s="80"/>
      <c r="S647" s="67"/>
      <c r="T647" s="80"/>
    </row>
    <row r="648" spans="2:20" x14ac:dyDescent="0.35">
      <c r="B648" s="39"/>
      <c r="C648" s="78"/>
      <c r="D648" s="79"/>
      <c r="E648" s="79"/>
      <c r="F648" s="79"/>
      <c r="G648" s="80"/>
      <c r="H648" s="67"/>
      <c r="I648" s="67"/>
      <c r="J648" s="80"/>
      <c r="K648" s="80"/>
      <c r="L648" s="41"/>
      <c r="M648" s="41"/>
      <c r="N648" s="80"/>
      <c r="O648" s="80"/>
      <c r="P648" s="41"/>
      <c r="Q648" s="41"/>
      <c r="R648" s="80"/>
      <c r="S648" s="67"/>
      <c r="T648" s="80"/>
    </row>
    <row r="649" spans="2:20" x14ac:dyDescent="0.35">
      <c r="B649" s="39"/>
      <c r="C649" s="78"/>
      <c r="D649" s="79"/>
      <c r="E649" s="79"/>
      <c r="F649" s="79"/>
      <c r="G649" s="80"/>
      <c r="H649" s="67"/>
      <c r="I649" s="67"/>
      <c r="J649" s="80"/>
      <c r="K649" s="80"/>
      <c r="L649" s="41"/>
      <c r="M649" s="41"/>
      <c r="N649" s="80"/>
      <c r="O649" s="80"/>
      <c r="P649" s="41"/>
      <c r="Q649" s="41"/>
      <c r="R649" s="80"/>
      <c r="S649" s="67"/>
      <c r="T649" s="80"/>
    </row>
    <row r="650" spans="2:20" x14ac:dyDescent="0.35">
      <c r="B650" s="39"/>
      <c r="C650" s="78"/>
      <c r="D650" s="79"/>
      <c r="E650" s="79"/>
      <c r="F650" s="79"/>
      <c r="G650" s="80"/>
      <c r="H650" s="67"/>
      <c r="I650" s="67"/>
      <c r="J650" s="80"/>
      <c r="K650" s="80"/>
      <c r="L650" s="41"/>
      <c r="M650" s="41"/>
      <c r="N650" s="80"/>
      <c r="O650" s="80"/>
      <c r="P650" s="41"/>
      <c r="Q650" s="41"/>
      <c r="R650" s="80"/>
      <c r="S650" s="67"/>
      <c r="T650" s="80"/>
    </row>
    <row r="651" spans="2:20" x14ac:dyDescent="0.35">
      <c r="B651" s="39"/>
      <c r="C651" s="78"/>
      <c r="D651" s="79"/>
      <c r="E651" s="79"/>
      <c r="F651" s="79"/>
      <c r="G651" s="80"/>
      <c r="H651" s="67"/>
      <c r="I651" s="67"/>
      <c r="J651" s="80"/>
      <c r="K651" s="80"/>
      <c r="L651" s="41"/>
      <c r="M651" s="41"/>
      <c r="N651" s="80"/>
      <c r="O651" s="80"/>
      <c r="P651" s="41"/>
      <c r="Q651" s="41"/>
      <c r="R651" s="80"/>
      <c r="S651" s="67"/>
      <c r="T651" s="80"/>
    </row>
    <row r="652" spans="2:20" x14ac:dyDescent="0.35">
      <c r="B652" s="39"/>
      <c r="C652" s="78"/>
      <c r="D652" s="79"/>
      <c r="E652" s="79"/>
      <c r="F652" s="79"/>
      <c r="G652" s="80"/>
      <c r="H652" s="67"/>
      <c r="I652" s="67"/>
      <c r="J652" s="80"/>
      <c r="K652" s="80"/>
      <c r="L652" s="41"/>
      <c r="M652" s="41"/>
      <c r="N652" s="80"/>
      <c r="O652" s="80"/>
      <c r="P652" s="41"/>
      <c r="Q652" s="41"/>
      <c r="R652" s="80"/>
      <c r="S652" s="67"/>
      <c r="T652" s="80"/>
    </row>
    <row r="653" spans="2:20" x14ac:dyDescent="0.35">
      <c r="B653" s="39"/>
      <c r="C653" s="78"/>
      <c r="D653" s="79"/>
      <c r="E653" s="79"/>
      <c r="F653" s="79"/>
      <c r="G653" s="80"/>
      <c r="H653" s="67"/>
      <c r="I653" s="67"/>
      <c r="J653" s="80"/>
      <c r="K653" s="80"/>
      <c r="L653" s="41"/>
      <c r="M653" s="41"/>
      <c r="N653" s="80"/>
      <c r="O653" s="80"/>
      <c r="P653" s="41"/>
      <c r="Q653" s="41"/>
      <c r="R653" s="80"/>
      <c r="S653" s="67"/>
      <c r="T653" s="80"/>
    </row>
    <row r="654" spans="2:20" x14ac:dyDescent="0.35">
      <c r="B654" s="39"/>
      <c r="C654" s="78"/>
      <c r="D654" s="79"/>
      <c r="E654" s="79"/>
      <c r="F654" s="79"/>
      <c r="G654" s="80"/>
      <c r="H654" s="67"/>
      <c r="I654" s="67"/>
      <c r="J654" s="80"/>
      <c r="K654" s="80"/>
      <c r="L654" s="41"/>
      <c r="M654" s="41"/>
      <c r="N654" s="80"/>
      <c r="O654" s="80"/>
      <c r="P654" s="41"/>
      <c r="Q654" s="41"/>
      <c r="R654" s="80"/>
      <c r="S654" s="67"/>
      <c r="T654" s="80"/>
    </row>
    <row r="655" spans="2:20" x14ac:dyDescent="0.35">
      <c r="B655" s="39"/>
      <c r="C655" s="78"/>
      <c r="D655" s="79"/>
      <c r="E655" s="79"/>
      <c r="F655" s="79"/>
      <c r="G655" s="80"/>
      <c r="H655" s="67"/>
      <c r="I655" s="67"/>
      <c r="J655" s="80"/>
      <c r="K655" s="80"/>
      <c r="L655" s="41"/>
      <c r="M655" s="41"/>
      <c r="N655" s="80"/>
      <c r="O655" s="80"/>
      <c r="P655" s="41"/>
      <c r="Q655" s="41"/>
      <c r="R655" s="80"/>
      <c r="S655" s="67"/>
      <c r="T655" s="80"/>
    </row>
    <row r="656" spans="2:20" x14ac:dyDescent="0.35">
      <c r="B656" s="39"/>
      <c r="C656" s="78"/>
      <c r="D656" s="79"/>
      <c r="E656" s="79"/>
      <c r="F656" s="79"/>
      <c r="G656" s="80"/>
      <c r="H656" s="67"/>
      <c r="I656" s="67"/>
      <c r="J656" s="80"/>
      <c r="K656" s="80"/>
      <c r="L656" s="41"/>
      <c r="M656" s="41"/>
      <c r="N656" s="80"/>
      <c r="O656" s="80"/>
      <c r="P656" s="41"/>
      <c r="Q656" s="41"/>
      <c r="R656" s="80"/>
      <c r="S656" s="67"/>
      <c r="T656" s="80"/>
    </row>
    <row r="657" spans="2:20" x14ac:dyDescent="0.35">
      <c r="B657" s="39"/>
      <c r="C657" s="78"/>
      <c r="D657" s="79"/>
      <c r="E657" s="79"/>
      <c r="F657" s="79"/>
      <c r="G657" s="80"/>
      <c r="H657" s="67"/>
      <c r="I657" s="67"/>
      <c r="J657" s="80"/>
      <c r="K657" s="80"/>
      <c r="L657" s="41"/>
      <c r="M657" s="41"/>
      <c r="N657" s="80"/>
      <c r="O657" s="80"/>
      <c r="P657" s="41"/>
      <c r="Q657" s="41"/>
      <c r="R657" s="80"/>
      <c r="S657" s="67"/>
      <c r="T657" s="80"/>
    </row>
    <row r="658" spans="2:20" x14ac:dyDescent="0.35">
      <c r="B658" s="39"/>
      <c r="C658" s="78"/>
      <c r="D658" s="79"/>
      <c r="E658" s="79"/>
      <c r="F658" s="79"/>
      <c r="G658" s="80"/>
      <c r="H658" s="67"/>
      <c r="I658" s="67"/>
      <c r="J658" s="80"/>
      <c r="K658" s="80"/>
      <c r="L658" s="41"/>
      <c r="M658" s="41"/>
      <c r="N658" s="80"/>
      <c r="O658" s="80"/>
      <c r="P658" s="41"/>
      <c r="Q658" s="41"/>
      <c r="R658" s="80"/>
      <c r="S658" s="67"/>
      <c r="T658" s="80"/>
    </row>
    <row r="659" spans="2:20" x14ac:dyDescent="0.35">
      <c r="B659" s="39"/>
      <c r="C659" s="78"/>
      <c r="D659" s="79"/>
      <c r="E659" s="79"/>
      <c r="F659" s="79"/>
      <c r="G659" s="80"/>
      <c r="H659" s="67"/>
      <c r="I659" s="67"/>
      <c r="J659" s="80"/>
      <c r="K659" s="80"/>
      <c r="L659" s="41"/>
      <c r="M659" s="41"/>
      <c r="N659" s="80"/>
      <c r="O659" s="80"/>
      <c r="P659" s="41"/>
      <c r="Q659" s="41"/>
      <c r="R659" s="80"/>
      <c r="S659" s="67"/>
      <c r="T659" s="80"/>
    </row>
    <row r="660" spans="2:20" x14ac:dyDescent="0.35">
      <c r="B660" s="39"/>
      <c r="C660" s="78"/>
      <c r="D660" s="79"/>
      <c r="E660" s="79"/>
      <c r="F660" s="79"/>
      <c r="G660" s="80"/>
      <c r="H660" s="67"/>
      <c r="I660" s="67"/>
      <c r="J660" s="80"/>
      <c r="K660" s="80"/>
      <c r="L660" s="41"/>
      <c r="M660" s="41"/>
      <c r="N660" s="80"/>
      <c r="O660" s="80"/>
      <c r="P660" s="41"/>
      <c r="Q660" s="41"/>
      <c r="R660" s="80"/>
      <c r="S660" s="67"/>
      <c r="T660" s="80"/>
    </row>
    <row r="661" spans="2:20" x14ac:dyDescent="0.35">
      <c r="B661" s="39"/>
      <c r="C661" s="78"/>
      <c r="D661" s="79"/>
      <c r="E661" s="79"/>
      <c r="F661" s="79"/>
      <c r="G661" s="80"/>
      <c r="H661" s="67"/>
      <c r="I661" s="67"/>
      <c r="J661" s="80"/>
      <c r="K661" s="80"/>
      <c r="L661" s="41"/>
      <c r="M661" s="41"/>
      <c r="N661" s="80"/>
      <c r="O661" s="80"/>
      <c r="P661" s="41"/>
      <c r="Q661" s="41"/>
      <c r="R661" s="80"/>
      <c r="S661" s="67"/>
      <c r="T661" s="80"/>
    </row>
    <row r="662" spans="2:20" x14ac:dyDescent="0.35">
      <c r="B662" s="39"/>
      <c r="C662" s="78"/>
      <c r="D662" s="79"/>
      <c r="E662" s="79"/>
      <c r="F662" s="79"/>
      <c r="G662" s="80"/>
      <c r="H662" s="67"/>
      <c r="I662" s="67"/>
      <c r="J662" s="80"/>
      <c r="K662" s="80"/>
      <c r="L662" s="41"/>
      <c r="M662" s="41"/>
      <c r="N662" s="80"/>
      <c r="O662" s="80"/>
      <c r="P662" s="41"/>
      <c r="Q662" s="41"/>
      <c r="R662" s="80"/>
      <c r="S662" s="67"/>
      <c r="T662" s="80"/>
    </row>
    <row r="663" spans="2:20" x14ac:dyDescent="0.35">
      <c r="B663" s="39"/>
      <c r="C663" s="78"/>
      <c r="D663" s="79"/>
      <c r="E663" s="79"/>
      <c r="F663" s="79"/>
      <c r="G663" s="80"/>
      <c r="H663" s="67"/>
      <c r="I663" s="67"/>
      <c r="J663" s="80"/>
      <c r="K663" s="80"/>
      <c r="L663" s="41"/>
      <c r="M663" s="41"/>
      <c r="N663" s="80"/>
      <c r="O663" s="80"/>
      <c r="P663" s="41"/>
      <c r="Q663" s="41"/>
      <c r="R663" s="80"/>
      <c r="S663" s="67"/>
      <c r="T663" s="80"/>
    </row>
    <row r="664" spans="2:20" x14ac:dyDescent="0.35">
      <c r="B664" s="39"/>
      <c r="C664" s="78"/>
      <c r="D664" s="79"/>
      <c r="E664" s="79"/>
      <c r="F664" s="79"/>
      <c r="G664" s="80"/>
      <c r="H664" s="67"/>
      <c r="I664" s="67"/>
      <c r="J664" s="80"/>
      <c r="K664" s="80"/>
      <c r="L664" s="41"/>
      <c r="M664" s="41"/>
      <c r="N664" s="80"/>
      <c r="O664" s="80"/>
      <c r="P664" s="41"/>
      <c r="Q664" s="41"/>
      <c r="R664" s="80"/>
      <c r="S664" s="67"/>
      <c r="T664" s="80"/>
    </row>
    <row r="665" spans="2:20" x14ac:dyDescent="0.35">
      <c r="B665" s="39"/>
      <c r="C665" s="78"/>
      <c r="D665" s="79"/>
      <c r="E665" s="79"/>
      <c r="F665" s="79"/>
      <c r="G665" s="80"/>
      <c r="H665" s="67"/>
      <c r="I665" s="67"/>
      <c r="J665" s="80"/>
      <c r="K665" s="80"/>
      <c r="L665" s="41"/>
      <c r="M665" s="41"/>
      <c r="N665" s="80"/>
      <c r="O665" s="80"/>
      <c r="P665" s="41"/>
      <c r="Q665" s="41"/>
      <c r="R665" s="80"/>
      <c r="S665" s="67"/>
      <c r="T665" s="80"/>
    </row>
    <row r="666" spans="2:20" x14ac:dyDescent="0.35">
      <c r="B666" s="39"/>
      <c r="C666" s="78"/>
      <c r="D666" s="79"/>
      <c r="E666" s="79"/>
      <c r="F666" s="79"/>
      <c r="G666" s="80"/>
      <c r="H666" s="67"/>
      <c r="I666" s="67"/>
      <c r="J666" s="80"/>
      <c r="K666" s="80"/>
      <c r="L666" s="41"/>
      <c r="M666" s="41"/>
      <c r="N666" s="80"/>
      <c r="O666" s="80"/>
      <c r="P666" s="41"/>
      <c r="Q666" s="41"/>
      <c r="R666" s="80"/>
      <c r="S666" s="67"/>
      <c r="T666" s="80"/>
    </row>
    <row r="667" spans="2:20" x14ac:dyDescent="0.35">
      <c r="B667" s="39"/>
      <c r="C667" s="78"/>
      <c r="D667" s="79"/>
      <c r="E667" s="79"/>
      <c r="F667" s="79"/>
      <c r="G667" s="80"/>
      <c r="H667" s="67"/>
      <c r="I667" s="67"/>
      <c r="J667" s="80"/>
      <c r="K667" s="80"/>
      <c r="L667" s="41"/>
      <c r="M667" s="41"/>
      <c r="N667" s="80"/>
      <c r="O667" s="80"/>
      <c r="P667" s="41"/>
      <c r="Q667" s="41"/>
      <c r="R667" s="80"/>
      <c r="S667" s="67"/>
      <c r="T667" s="80"/>
    </row>
    <row r="668" spans="2:20" x14ac:dyDescent="0.35">
      <c r="B668" s="39"/>
      <c r="C668" s="78"/>
      <c r="D668" s="79"/>
      <c r="E668" s="79"/>
      <c r="F668" s="79"/>
      <c r="G668" s="80"/>
      <c r="H668" s="67"/>
      <c r="I668" s="67"/>
      <c r="J668" s="80"/>
      <c r="K668" s="80"/>
      <c r="L668" s="41"/>
      <c r="M668" s="41"/>
      <c r="N668" s="80"/>
      <c r="O668" s="80"/>
      <c r="P668" s="41"/>
      <c r="Q668" s="41"/>
      <c r="R668" s="80"/>
      <c r="S668" s="67"/>
      <c r="T668" s="80"/>
    </row>
    <row r="669" spans="2:20" x14ac:dyDescent="0.35">
      <c r="B669" s="39"/>
      <c r="C669" s="78"/>
      <c r="D669" s="79"/>
      <c r="E669" s="79"/>
      <c r="F669" s="79"/>
      <c r="G669" s="80"/>
      <c r="H669" s="67"/>
      <c r="I669" s="67"/>
      <c r="J669" s="80"/>
      <c r="K669" s="80"/>
      <c r="L669" s="41"/>
      <c r="M669" s="41"/>
      <c r="N669" s="80"/>
      <c r="O669" s="80"/>
      <c r="P669" s="41"/>
      <c r="Q669" s="41"/>
      <c r="R669" s="80"/>
      <c r="S669" s="67"/>
      <c r="T669" s="80"/>
    </row>
    <row r="670" spans="2:20" x14ac:dyDescent="0.35">
      <c r="B670" s="39"/>
      <c r="C670" s="78"/>
      <c r="D670" s="79"/>
      <c r="E670" s="79"/>
      <c r="F670" s="79"/>
      <c r="G670" s="80"/>
      <c r="H670" s="67"/>
      <c r="I670" s="67"/>
      <c r="J670" s="80"/>
      <c r="K670" s="80"/>
      <c r="L670" s="41"/>
      <c r="M670" s="41"/>
      <c r="N670" s="80"/>
      <c r="O670" s="80"/>
      <c r="P670" s="41"/>
      <c r="Q670" s="41"/>
      <c r="R670" s="80"/>
      <c r="S670" s="67"/>
      <c r="T670" s="80"/>
    </row>
    <row r="671" spans="2:20" x14ac:dyDescent="0.35">
      <c r="B671" s="39"/>
      <c r="C671" s="78"/>
      <c r="D671" s="79"/>
      <c r="E671" s="79"/>
      <c r="F671" s="79"/>
      <c r="G671" s="80"/>
      <c r="H671" s="67"/>
      <c r="I671" s="67"/>
      <c r="J671" s="80"/>
      <c r="K671" s="80"/>
      <c r="L671" s="41"/>
      <c r="M671" s="41"/>
      <c r="N671" s="80"/>
      <c r="O671" s="80"/>
      <c r="P671" s="41"/>
      <c r="Q671" s="41"/>
      <c r="R671" s="80"/>
      <c r="S671" s="67"/>
      <c r="T671" s="80"/>
    </row>
    <row r="672" spans="2:20" x14ac:dyDescent="0.35">
      <c r="B672" s="39"/>
      <c r="C672" s="78"/>
      <c r="D672" s="79"/>
      <c r="E672" s="79"/>
      <c r="F672" s="79"/>
      <c r="G672" s="80"/>
      <c r="H672" s="67"/>
      <c r="I672" s="67"/>
      <c r="J672" s="80"/>
      <c r="K672" s="80"/>
      <c r="L672" s="41"/>
      <c r="M672" s="41"/>
      <c r="N672" s="80"/>
      <c r="O672" s="80"/>
      <c r="P672" s="41"/>
      <c r="Q672" s="41"/>
      <c r="R672" s="80"/>
      <c r="S672" s="67"/>
      <c r="T672" s="80"/>
    </row>
    <row r="673" spans="2:20" x14ac:dyDescent="0.35">
      <c r="B673" s="39"/>
      <c r="C673" s="78"/>
      <c r="D673" s="79"/>
      <c r="E673" s="79"/>
      <c r="F673" s="79"/>
      <c r="G673" s="80"/>
      <c r="H673" s="67"/>
      <c r="I673" s="67"/>
      <c r="J673" s="80"/>
      <c r="K673" s="80"/>
      <c r="L673" s="41"/>
      <c r="M673" s="41"/>
      <c r="N673" s="80"/>
      <c r="O673" s="80"/>
      <c r="P673" s="41"/>
      <c r="Q673" s="41"/>
      <c r="R673" s="80"/>
      <c r="S673" s="67"/>
      <c r="T673" s="80"/>
    </row>
    <row r="674" spans="2:20" x14ac:dyDescent="0.35">
      <c r="B674" s="39"/>
      <c r="C674" s="78"/>
      <c r="D674" s="79"/>
      <c r="E674" s="79"/>
      <c r="F674" s="79"/>
      <c r="G674" s="80"/>
      <c r="H674" s="67"/>
      <c r="I674" s="67"/>
      <c r="J674" s="80"/>
      <c r="K674" s="80"/>
      <c r="L674" s="41"/>
      <c r="M674" s="41"/>
      <c r="N674" s="80"/>
      <c r="O674" s="80"/>
      <c r="P674" s="41"/>
      <c r="Q674" s="41"/>
      <c r="R674" s="80"/>
      <c r="S674" s="67"/>
      <c r="T674" s="80"/>
    </row>
    <row r="675" spans="2:20" x14ac:dyDescent="0.35">
      <c r="B675" s="39"/>
      <c r="C675" s="78"/>
      <c r="D675" s="79"/>
      <c r="E675" s="79"/>
      <c r="F675" s="79"/>
      <c r="G675" s="80"/>
      <c r="H675" s="67"/>
      <c r="I675" s="67"/>
      <c r="J675" s="80"/>
      <c r="K675" s="80"/>
      <c r="L675" s="41"/>
      <c r="M675" s="41"/>
      <c r="N675" s="80"/>
      <c r="O675" s="80"/>
      <c r="P675" s="41"/>
      <c r="Q675" s="41"/>
      <c r="R675" s="80"/>
      <c r="S675" s="67"/>
      <c r="T675" s="80"/>
    </row>
    <row r="676" spans="2:20" x14ac:dyDescent="0.35">
      <c r="B676" s="39"/>
      <c r="C676" s="78"/>
      <c r="D676" s="79"/>
      <c r="E676" s="79"/>
      <c r="F676" s="79"/>
      <c r="G676" s="80"/>
      <c r="H676" s="67"/>
      <c r="I676" s="67"/>
      <c r="J676" s="80"/>
      <c r="K676" s="80"/>
      <c r="L676" s="41"/>
      <c r="M676" s="41"/>
      <c r="N676" s="80"/>
      <c r="O676" s="80"/>
      <c r="P676" s="41"/>
      <c r="Q676" s="41"/>
      <c r="R676" s="80"/>
      <c r="S676" s="67"/>
      <c r="T676" s="80"/>
    </row>
    <row r="677" spans="2:20" x14ac:dyDescent="0.35">
      <c r="B677" s="39"/>
      <c r="C677" s="78"/>
      <c r="D677" s="79"/>
      <c r="E677" s="79"/>
      <c r="F677" s="79"/>
      <c r="G677" s="80"/>
      <c r="H677" s="67"/>
      <c r="I677" s="67"/>
      <c r="J677" s="80"/>
      <c r="K677" s="80"/>
      <c r="L677" s="41"/>
      <c r="M677" s="41"/>
      <c r="N677" s="80"/>
      <c r="O677" s="80"/>
      <c r="P677" s="41"/>
      <c r="Q677" s="41"/>
      <c r="R677" s="80"/>
      <c r="S677" s="67"/>
      <c r="T677" s="80"/>
    </row>
    <row r="678" spans="2:20" x14ac:dyDescent="0.35">
      <c r="B678" s="39"/>
      <c r="C678" s="78"/>
      <c r="D678" s="79"/>
      <c r="E678" s="79"/>
      <c r="F678" s="79"/>
      <c r="G678" s="80"/>
      <c r="H678" s="67"/>
      <c r="I678" s="67"/>
      <c r="J678" s="80"/>
      <c r="K678" s="80"/>
      <c r="L678" s="41"/>
      <c r="M678" s="41"/>
      <c r="N678" s="80"/>
      <c r="O678" s="80"/>
      <c r="P678" s="41"/>
      <c r="Q678" s="41"/>
      <c r="R678" s="80"/>
      <c r="S678" s="67"/>
      <c r="T678" s="80"/>
    </row>
    <row r="679" spans="2:20" x14ac:dyDescent="0.35">
      <c r="B679" s="39"/>
      <c r="C679" s="78"/>
      <c r="D679" s="79"/>
      <c r="E679" s="79"/>
      <c r="F679" s="79"/>
      <c r="G679" s="80"/>
      <c r="H679" s="67"/>
      <c r="I679" s="67"/>
      <c r="J679" s="80"/>
      <c r="K679" s="80"/>
      <c r="L679" s="41"/>
      <c r="M679" s="41"/>
      <c r="N679" s="80"/>
      <c r="O679" s="80"/>
      <c r="P679" s="41"/>
      <c r="Q679" s="41"/>
      <c r="R679" s="80"/>
      <c r="S679" s="67"/>
      <c r="T679" s="80"/>
    </row>
    <row r="680" spans="2:20" x14ac:dyDescent="0.35">
      <c r="B680" s="39"/>
      <c r="C680" s="78"/>
      <c r="D680" s="79"/>
      <c r="E680" s="79"/>
      <c r="F680" s="79"/>
      <c r="G680" s="80"/>
      <c r="H680" s="67"/>
      <c r="I680" s="67"/>
      <c r="J680" s="80"/>
      <c r="K680" s="80"/>
      <c r="L680" s="41"/>
      <c r="M680" s="41"/>
      <c r="N680" s="80"/>
      <c r="O680" s="80"/>
      <c r="P680" s="41"/>
      <c r="Q680" s="41"/>
      <c r="R680" s="80"/>
      <c r="S680" s="67"/>
      <c r="T680" s="80"/>
    </row>
    <row r="681" spans="2:20" x14ac:dyDescent="0.35">
      <c r="B681" s="39"/>
      <c r="C681" s="78"/>
      <c r="D681" s="79"/>
      <c r="E681" s="79"/>
      <c r="F681" s="79"/>
      <c r="G681" s="80"/>
      <c r="H681" s="67"/>
      <c r="I681" s="67"/>
      <c r="J681" s="80"/>
      <c r="K681" s="80"/>
      <c r="L681" s="41"/>
      <c r="M681" s="41"/>
      <c r="N681" s="80"/>
      <c r="O681" s="80"/>
      <c r="P681" s="41"/>
      <c r="Q681" s="41"/>
      <c r="R681" s="80"/>
      <c r="S681" s="67"/>
      <c r="T681" s="80"/>
    </row>
    <row r="682" spans="2:20" x14ac:dyDescent="0.35">
      <c r="B682" s="39"/>
      <c r="C682" s="78"/>
      <c r="D682" s="79"/>
      <c r="E682" s="79"/>
      <c r="F682" s="79"/>
      <c r="G682" s="80"/>
      <c r="H682" s="67"/>
      <c r="I682" s="67"/>
      <c r="J682" s="80"/>
      <c r="K682" s="80"/>
      <c r="L682" s="41"/>
      <c r="M682" s="41"/>
      <c r="N682" s="80"/>
      <c r="O682" s="80"/>
      <c r="P682" s="41"/>
      <c r="Q682" s="41"/>
      <c r="R682" s="80"/>
      <c r="S682" s="67"/>
      <c r="T682" s="80"/>
    </row>
    <row r="683" spans="2:20" x14ac:dyDescent="0.35">
      <c r="B683" s="39"/>
      <c r="C683" s="78"/>
      <c r="D683" s="79"/>
      <c r="E683" s="79"/>
      <c r="F683" s="79"/>
      <c r="G683" s="80"/>
      <c r="H683" s="67"/>
      <c r="I683" s="67"/>
      <c r="J683" s="80"/>
      <c r="K683" s="80"/>
      <c r="L683" s="41"/>
      <c r="M683" s="41"/>
      <c r="N683" s="80"/>
      <c r="O683" s="80"/>
      <c r="P683" s="41"/>
      <c r="Q683" s="41"/>
      <c r="R683" s="80"/>
      <c r="S683" s="67"/>
      <c r="T683" s="80"/>
    </row>
    <row r="684" spans="2:20" x14ac:dyDescent="0.35">
      <c r="B684" s="39"/>
      <c r="C684" s="78"/>
      <c r="D684" s="79"/>
      <c r="E684" s="79"/>
      <c r="F684" s="79"/>
      <c r="G684" s="80"/>
      <c r="H684" s="67"/>
      <c r="I684" s="67"/>
      <c r="J684" s="80"/>
      <c r="K684" s="80"/>
      <c r="L684" s="41"/>
      <c r="M684" s="41"/>
      <c r="N684" s="80"/>
      <c r="O684" s="80"/>
      <c r="P684" s="41"/>
      <c r="Q684" s="41"/>
      <c r="R684" s="80"/>
      <c r="S684" s="67"/>
      <c r="T684" s="80"/>
    </row>
    <row r="685" spans="2:20" x14ac:dyDescent="0.35">
      <c r="B685" s="39"/>
      <c r="C685" s="78"/>
      <c r="D685" s="79"/>
      <c r="E685" s="79"/>
      <c r="F685" s="79"/>
      <c r="G685" s="80"/>
      <c r="H685" s="67"/>
      <c r="I685" s="67"/>
      <c r="J685" s="80"/>
      <c r="K685" s="80"/>
      <c r="L685" s="41"/>
      <c r="M685" s="41"/>
      <c r="N685" s="80"/>
      <c r="O685" s="80"/>
      <c r="P685" s="41"/>
      <c r="Q685" s="41"/>
      <c r="R685" s="80"/>
      <c r="S685" s="67"/>
      <c r="T685" s="80"/>
    </row>
    <row r="686" spans="2:20" x14ac:dyDescent="0.35">
      <c r="B686" s="39"/>
      <c r="C686" s="78"/>
      <c r="D686" s="79"/>
      <c r="E686" s="79"/>
      <c r="F686" s="79"/>
      <c r="G686" s="80"/>
      <c r="H686" s="67"/>
      <c r="I686" s="67"/>
      <c r="J686" s="80"/>
      <c r="K686" s="80"/>
      <c r="L686" s="41"/>
      <c r="M686" s="41"/>
      <c r="N686" s="80"/>
      <c r="O686" s="80"/>
      <c r="P686" s="41"/>
      <c r="Q686" s="41"/>
      <c r="R686" s="80"/>
      <c r="S686" s="67"/>
      <c r="T686" s="80"/>
    </row>
    <row r="687" spans="2:20" x14ac:dyDescent="0.35">
      <c r="B687" s="39"/>
      <c r="C687" s="78"/>
      <c r="D687" s="79"/>
      <c r="E687" s="79"/>
      <c r="F687" s="79"/>
      <c r="G687" s="80"/>
      <c r="H687" s="67"/>
      <c r="I687" s="67"/>
      <c r="J687" s="80"/>
      <c r="K687" s="80"/>
      <c r="L687" s="41"/>
      <c r="M687" s="41"/>
      <c r="N687" s="80"/>
      <c r="O687" s="80"/>
      <c r="P687" s="41"/>
      <c r="Q687" s="41"/>
      <c r="R687" s="80"/>
      <c r="S687" s="67"/>
      <c r="T687" s="80"/>
    </row>
    <row r="688" spans="2:20" x14ac:dyDescent="0.35">
      <c r="B688" s="39"/>
      <c r="C688" s="78"/>
      <c r="D688" s="79"/>
      <c r="E688" s="79"/>
      <c r="F688" s="79"/>
      <c r="G688" s="80"/>
      <c r="H688" s="67"/>
      <c r="I688" s="67"/>
      <c r="J688" s="80"/>
      <c r="K688" s="80"/>
      <c r="L688" s="41"/>
      <c r="M688" s="41"/>
      <c r="N688" s="80"/>
      <c r="O688" s="80"/>
      <c r="P688" s="41"/>
      <c r="Q688" s="41"/>
      <c r="R688" s="80"/>
      <c r="S688" s="67"/>
      <c r="T688" s="80"/>
    </row>
    <row r="689" spans="2:20" x14ac:dyDescent="0.35">
      <c r="B689" s="39"/>
      <c r="C689" s="78"/>
      <c r="D689" s="79"/>
      <c r="E689" s="79"/>
      <c r="F689" s="79"/>
      <c r="G689" s="80"/>
      <c r="H689" s="67"/>
      <c r="I689" s="67"/>
      <c r="J689" s="80"/>
      <c r="K689" s="80"/>
      <c r="L689" s="41"/>
      <c r="M689" s="41"/>
      <c r="N689" s="80"/>
      <c r="O689" s="80"/>
      <c r="P689" s="41"/>
      <c r="Q689" s="41"/>
      <c r="R689" s="80"/>
      <c r="S689" s="67"/>
      <c r="T689" s="80"/>
    </row>
    <row r="690" spans="2:20" x14ac:dyDescent="0.35">
      <c r="B690" s="39"/>
      <c r="C690" s="78"/>
      <c r="D690" s="79"/>
      <c r="E690" s="79"/>
      <c r="F690" s="79"/>
      <c r="G690" s="80"/>
      <c r="H690" s="67"/>
      <c r="I690" s="67"/>
      <c r="J690" s="80"/>
      <c r="K690" s="80"/>
      <c r="L690" s="41"/>
      <c r="M690" s="41"/>
      <c r="N690" s="80"/>
      <c r="O690" s="80"/>
      <c r="P690" s="41"/>
      <c r="Q690" s="41"/>
      <c r="R690" s="80"/>
      <c r="S690" s="67"/>
      <c r="T690" s="80"/>
    </row>
    <row r="691" spans="2:20" x14ac:dyDescent="0.35">
      <c r="B691" s="39"/>
      <c r="C691" s="78"/>
      <c r="D691" s="79"/>
      <c r="E691" s="79"/>
      <c r="F691" s="79"/>
      <c r="G691" s="80"/>
      <c r="H691" s="67"/>
      <c r="I691" s="67"/>
      <c r="J691" s="80"/>
      <c r="K691" s="80"/>
      <c r="L691" s="41"/>
      <c r="M691" s="41"/>
      <c r="N691" s="80"/>
      <c r="O691" s="80"/>
      <c r="P691" s="41"/>
      <c r="Q691" s="41"/>
      <c r="R691" s="80"/>
      <c r="S691" s="67"/>
      <c r="T691" s="80"/>
    </row>
    <row r="692" spans="2:20" x14ac:dyDescent="0.35">
      <c r="B692" s="39"/>
      <c r="C692" s="78"/>
      <c r="D692" s="79"/>
      <c r="E692" s="79"/>
      <c r="F692" s="79"/>
      <c r="G692" s="80"/>
      <c r="H692" s="67"/>
      <c r="I692" s="67"/>
      <c r="J692" s="80"/>
      <c r="K692" s="80"/>
      <c r="L692" s="41"/>
      <c r="M692" s="41"/>
      <c r="N692" s="80"/>
      <c r="O692" s="80"/>
      <c r="P692" s="41"/>
      <c r="Q692" s="41"/>
      <c r="R692" s="80"/>
      <c r="S692" s="67"/>
      <c r="T692" s="80"/>
    </row>
    <row r="693" spans="2:20" x14ac:dyDescent="0.35">
      <c r="B693" s="39"/>
      <c r="C693" s="78"/>
      <c r="D693" s="79"/>
      <c r="E693" s="79"/>
      <c r="F693" s="79"/>
      <c r="G693" s="80"/>
      <c r="H693" s="67"/>
      <c r="I693" s="67"/>
      <c r="J693" s="80"/>
      <c r="K693" s="80"/>
      <c r="L693" s="41"/>
      <c r="M693" s="41"/>
      <c r="N693" s="80"/>
      <c r="O693" s="80"/>
      <c r="P693" s="41"/>
      <c r="Q693" s="41"/>
      <c r="R693" s="80"/>
      <c r="S693" s="67"/>
      <c r="T693" s="80"/>
    </row>
    <row r="694" spans="2:20" x14ac:dyDescent="0.35">
      <c r="B694" s="39"/>
      <c r="C694" s="78"/>
      <c r="D694" s="79"/>
      <c r="E694" s="79"/>
      <c r="F694" s="79"/>
      <c r="G694" s="80"/>
      <c r="H694" s="67"/>
      <c r="I694" s="67"/>
      <c r="J694" s="80"/>
      <c r="K694" s="80"/>
      <c r="L694" s="41"/>
      <c r="M694" s="41"/>
      <c r="N694" s="80"/>
      <c r="O694" s="80"/>
      <c r="P694" s="41"/>
      <c r="Q694" s="41"/>
      <c r="R694" s="80"/>
      <c r="S694" s="67"/>
      <c r="T694" s="80"/>
    </row>
    <row r="695" spans="2:20" x14ac:dyDescent="0.35">
      <c r="B695" s="39"/>
      <c r="C695" s="78"/>
      <c r="D695" s="79"/>
      <c r="E695" s="79"/>
      <c r="F695" s="79"/>
      <c r="G695" s="80"/>
      <c r="H695" s="67"/>
      <c r="I695" s="67"/>
      <c r="J695" s="80"/>
      <c r="K695" s="80"/>
      <c r="L695" s="41"/>
      <c r="M695" s="41"/>
      <c r="N695" s="80"/>
      <c r="O695" s="80"/>
      <c r="P695" s="41"/>
      <c r="Q695" s="41"/>
      <c r="R695" s="80"/>
      <c r="S695" s="67"/>
      <c r="T695" s="80"/>
    </row>
    <row r="696" spans="2:20" x14ac:dyDescent="0.35">
      <c r="B696" s="39"/>
      <c r="C696" s="78"/>
      <c r="D696" s="79"/>
      <c r="E696" s="79"/>
      <c r="F696" s="79"/>
      <c r="G696" s="80"/>
      <c r="H696" s="67"/>
      <c r="I696" s="67"/>
      <c r="J696" s="80"/>
      <c r="K696" s="80"/>
      <c r="L696" s="41"/>
      <c r="M696" s="41"/>
      <c r="N696" s="80"/>
      <c r="O696" s="80"/>
      <c r="P696" s="41"/>
      <c r="Q696" s="41"/>
      <c r="R696" s="80"/>
      <c r="S696" s="67"/>
      <c r="T696" s="80"/>
    </row>
    <row r="697" spans="2:20" x14ac:dyDescent="0.35">
      <c r="B697" s="39"/>
      <c r="C697" s="78"/>
      <c r="D697" s="79"/>
      <c r="E697" s="79"/>
      <c r="F697" s="79"/>
      <c r="G697" s="80"/>
      <c r="H697" s="67"/>
      <c r="I697" s="67"/>
      <c r="J697" s="80"/>
      <c r="K697" s="80"/>
      <c r="L697" s="41"/>
      <c r="M697" s="41"/>
      <c r="N697" s="80"/>
      <c r="O697" s="80"/>
      <c r="P697" s="41"/>
      <c r="Q697" s="41"/>
      <c r="R697" s="80"/>
      <c r="S697" s="67"/>
      <c r="T697" s="80"/>
    </row>
    <row r="698" spans="2:20" x14ac:dyDescent="0.35">
      <c r="B698" s="39"/>
      <c r="C698" s="78"/>
      <c r="D698" s="79"/>
      <c r="E698" s="79"/>
      <c r="F698" s="79"/>
      <c r="G698" s="80"/>
      <c r="H698" s="67"/>
      <c r="I698" s="67"/>
      <c r="J698" s="80"/>
      <c r="K698" s="80"/>
      <c r="L698" s="41"/>
      <c r="M698" s="41"/>
      <c r="N698" s="80"/>
      <c r="O698" s="80"/>
      <c r="P698" s="41"/>
      <c r="Q698" s="41"/>
      <c r="R698" s="80"/>
      <c r="S698" s="67"/>
      <c r="T698" s="80"/>
    </row>
    <row r="699" spans="2:20" x14ac:dyDescent="0.35">
      <c r="B699" s="39"/>
      <c r="C699" s="78"/>
      <c r="D699" s="79"/>
      <c r="E699" s="79"/>
      <c r="F699" s="79"/>
      <c r="G699" s="80"/>
      <c r="H699" s="67"/>
      <c r="I699" s="67"/>
      <c r="J699" s="80"/>
      <c r="K699" s="80"/>
      <c r="L699" s="41"/>
      <c r="M699" s="41"/>
      <c r="N699" s="80"/>
      <c r="O699" s="80"/>
      <c r="P699" s="41"/>
      <c r="Q699" s="41"/>
      <c r="R699" s="80"/>
      <c r="S699" s="67"/>
      <c r="T699" s="80"/>
    </row>
    <row r="700" spans="2:20" x14ac:dyDescent="0.35">
      <c r="B700" s="39"/>
      <c r="C700" s="78"/>
      <c r="D700" s="79"/>
      <c r="E700" s="79"/>
      <c r="F700" s="79"/>
      <c r="G700" s="80"/>
      <c r="H700" s="67"/>
      <c r="I700" s="67"/>
      <c r="J700" s="80"/>
      <c r="K700" s="80"/>
      <c r="L700" s="41"/>
      <c r="M700" s="41"/>
      <c r="N700" s="80"/>
      <c r="O700" s="80"/>
      <c r="P700" s="41"/>
      <c r="Q700" s="41"/>
      <c r="R700" s="80"/>
      <c r="S700" s="67"/>
      <c r="T700" s="80"/>
    </row>
    <row r="701" spans="2:20" x14ac:dyDescent="0.35">
      <c r="B701" s="39"/>
      <c r="C701" s="78"/>
      <c r="D701" s="79"/>
      <c r="E701" s="79"/>
      <c r="F701" s="79"/>
      <c r="G701" s="80"/>
      <c r="H701" s="67"/>
      <c r="I701" s="67"/>
      <c r="J701" s="80"/>
      <c r="K701" s="80"/>
      <c r="L701" s="41"/>
      <c r="M701" s="41"/>
      <c r="N701" s="80"/>
      <c r="O701" s="80"/>
      <c r="P701" s="41"/>
      <c r="Q701" s="41"/>
      <c r="R701" s="80"/>
      <c r="S701" s="67"/>
      <c r="T701" s="80"/>
    </row>
    <row r="702" spans="2:20" x14ac:dyDescent="0.35">
      <c r="B702" s="39"/>
      <c r="C702" s="78"/>
      <c r="D702" s="79"/>
      <c r="E702" s="79"/>
      <c r="F702" s="79"/>
      <c r="G702" s="80"/>
      <c r="H702" s="67"/>
      <c r="I702" s="67"/>
      <c r="J702" s="80"/>
      <c r="K702" s="80"/>
      <c r="L702" s="41"/>
      <c r="M702" s="41"/>
      <c r="N702" s="80"/>
      <c r="O702" s="80"/>
      <c r="P702" s="41"/>
      <c r="Q702" s="41"/>
      <c r="R702" s="80"/>
      <c r="S702" s="67"/>
      <c r="T702" s="80"/>
    </row>
    <row r="703" spans="2:20" x14ac:dyDescent="0.35">
      <c r="B703" s="39"/>
      <c r="C703" s="78"/>
      <c r="D703" s="79"/>
      <c r="E703" s="79"/>
      <c r="F703" s="79"/>
      <c r="G703" s="80"/>
      <c r="H703" s="67"/>
      <c r="I703" s="67"/>
      <c r="J703" s="80"/>
      <c r="K703" s="80"/>
      <c r="L703" s="41"/>
      <c r="M703" s="41"/>
      <c r="N703" s="80"/>
      <c r="O703" s="80"/>
      <c r="P703" s="41"/>
      <c r="Q703" s="41"/>
      <c r="R703" s="80"/>
      <c r="S703" s="67"/>
      <c r="T703" s="80"/>
    </row>
    <row r="704" spans="2:20" x14ac:dyDescent="0.35">
      <c r="B704" s="39"/>
      <c r="C704" s="78"/>
      <c r="D704" s="79"/>
      <c r="E704" s="79"/>
      <c r="F704" s="79"/>
      <c r="G704" s="80"/>
      <c r="H704" s="67"/>
      <c r="I704" s="67"/>
      <c r="J704" s="80"/>
      <c r="K704" s="80"/>
      <c r="L704" s="41"/>
      <c r="M704" s="41"/>
      <c r="N704" s="80"/>
      <c r="O704" s="80"/>
      <c r="P704" s="41"/>
      <c r="Q704" s="41"/>
      <c r="R704" s="80"/>
      <c r="S704" s="67"/>
      <c r="T704" s="80"/>
    </row>
    <row r="705" spans="2:20" x14ac:dyDescent="0.35">
      <c r="B705" s="39"/>
      <c r="C705" s="78"/>
      <c r="D705" s="79"/>
      <c r="E705" s="79"/>
      <c r="F705" s="79"/>
      <c r="G705" s="80"/>
      <c r="H705" s="67"/>
      <c r="I705" s="67"/>
      <c r="J705" s="80"/>
      <c r="K705" s="80"/>
      <c r="L705" s="41"/>
      <c r="M705" s="41"/>
      <c r="N705" s="80"/>
      <c r="O705" s="80"/>
      <c r="P705" s="41"/>
      <c r="Q705" s="41"/>
      <c r="R705" s="80"/>
      <c r="S705" s="67"/>
      <c r="T705" s="80"/>
    </row>
    <row r="706" spans="2:20" x14ac:dyDescent="0.35">
      <c r="B706" s="39"/>
      <c r="C706" s="78"/>
      <c r="D706" s="79"/>
      <c r="E706" s="79"/>
      <c r="F706" s="79"/>
      <c r="G706" s="80"/>
      <c r="H706" s="67"/>
      <c r="I706" s="67"/>
      <c r="J706" s="80"/>
      <c r="K706" s="80"/>
      <c r="L706" s="41"/>
      <c r="M706" s="41"/>
      <c r="N706" s="80"/>
      <c r="O706" s="80"/>
      <c r="P706" s="41"/>
      <c r="Q706" s="41"/>
      <c r="R706" s="80"/>
      <c r="S706" s="67"/>
      <c r="T706" s="80"/>
    </row>
    <row r="707" spans="2:20" x14ac:dyDescent="0.35">
      <c r="B707" s="39"/>
      <c r="C707" s="78"/>
      <c r="D707" s="79"/>
      <c r="E707" s="79"/>
      <c r="F707" s="79"/>
      <c r="G707" s="80"/>
      <c r="H707" s="67"/>
      <c r="I707" s="67"/>
      <c r="J707" s="80"/>
      <c r="K707" s="80"/>
      <c r="L707" s="41"/>
      <c r="M707" s="41"/>
      <c r="N707" s="80"/>
      <c r="O707" s="80"/>
      <c r="P707" s="41"/>
      <c r="Q707" s="41"/>
      <c r="R707" s="80"/>
      <c r="S707" s="67"/>
      <c r="T707" s="80"/>
    </row>
    <row r="708" spans="2:20" x14ac:dyDescent="0.35">
      <c r="B708" s="39"/>
      <c r="C708" s="78"/>
      <c r="D708" s="79"/>
      <c r="E708" s="79"/>
      <c r="F708" s="79"/>
      <c r="G708" s="80"/>
      <c r="H708" s="67"/>
      <c r="I708" s="67"/>
      <c r="J708" s="80"/>
      <c r="K708" s="80"/>
      <c r="L708" s="41"/>
      <c r="M708" s="41"/>
      <c r="N708" s="80"/>
      <c r="O708" s="80"/>
      <c r="P708" s="41"/>
      <c r="Q708" s="41"/>
      <c r="R708" s="80"/>
      <c r="S708" s="67"/>
      <c r="T708" s="80"/>
    </row>
    <row r="709" spans="2:20" x14ac:dyDescent="0.35">
      <c r="B709" s="39"/>
      <c r="C709" s="78"/>
      <c r="D709" s="79"/>
      <c r="E709" s="79"/>
      <c r="F709" s="79"/>
      <c r="G709" s="80"/>
      <c r="H709" s="67"/>
      <c r="I709" s="67"/>
      <c r="J709" s="80"/>
      <c r="K709" s="80"/>
      <c r="L709" s="41"/>
      <c r="M709" s="41"/>
      <c r="N709" s="80"/>
      <c r="O709" s="80"/>
      <c r="P709" s="41"/>
      <c r="Q709" s="41"/>
      <c r="R709" s="80"/>
      <c r="S709" s="67"/>
      <c r="T709" s="80"/>
    </row>
    <row r="710" spans="2:20" x14ac:dyDescent="0.35">
      <c r="B710" s="39"/>
      <c r="C710" s="78"/>
      <c r="D710" s="79"/>
      <c r="E710" s="79"/>
      <c r="F710" s="79"/>
      <c r="G710" s="80"/>
      <c r="H710" s="67"/>
      <c r="I710" s="67"/>
      <c r="J710" s="80"/>
      <c r="K710" s="80"/>
      <c r="L710" s="41"/>
      <c r="M710" s="41"/>
      <c r="N710" s="80"/>
      <c r="O710" s="80"/>
      <c r="P710" s="41"/>
      <c r="Q710" s="41"/>
      <c r="R710" s="80"/>
      <c r="S710" s="67"/>
      <c r="T710" s="80"/>
    </row>
    <row r="711" spans="2:20" x14ac:dyDescent="0.35">
      <c r="B711" s="39"/>
      <c r="C711" s="78"/>
      <c r="D711" s="79"/>
      <c r="E711" s="79"/>
      <c r="F711" s="79"/>
      <c r="G711" s="80"/>
      <c r="H711" s="67"/>
      <c r="I711" s="67"/>
      <c r="J711" s="80"/>
      <c r="K711" s="80"/>
      <c r="L711" s="41"/>
      <c r="M711" s="41"/>
      <c r="N711" s="80"/>
      <c r="O711" s="80"/>
      <c r="P711" s="41"/>
      <c r="Q711" s="41"/>
      <c r="R711" s="80"/>
      <c r="S711" s="67"/>
      <c r="T711" s="80"/>
    </row>
    <row r="712" spans="2:20" x14ac:dyDescent="0.35">
      <c r="B712" s="39"/>
      <c r="C712" s="78"/>
      <c r="D712" s="79"/>
      <c r="E712" s="79"/>
      <c r="F712" s="79"/>
      <c r="G712" s="80"/>
      <c r="H712" s="67"/>
      <c r="I712" s="67"/>
      <c r="J712" s="80"/>
      <c r="K712" s="80"/>
      <c r="L712" s="41"/>
      <c r="M712" s="41"/>
      <c r="N712" s="80"/>
      <c r="O712" s="80"/>
      <c r="P712" s="41"/>
      <c r="Q712" s="41"/>
      <c r="R712" s="80"/>
      <c r="S712" s="67"/>
      <c r="T712" s="80"/>
    </row>
    <row r="713" spans="2:20" x14ac:dyDescent="0.35">
      <c r="B713" s="39"/>
      <c r="C713" s="78"/>
      <c r="D713" s="79"/>
      <c r="E713" s="79"/>
      <c r="F713" s="79"/>
      <c r="G713" s="80"/>
      <c r="H713" s="67"/>
      <c r="I713" s="67"/>
      <c r="J713" s="80"/>
      <c r="K713" s="80"/>
      <c r="L713" s="41"/>
      <c r="M713" s="41"/>
      <c r="N713" s="80"/>
      <c r="O713" s="80"/>
      <c r="P713" s="41"/>
      <c r="Q713" s="41"/>
      <c r="R713" s="80"/>
      <c r="S713" s="67"/>
      <c r="T713" s="80"/>
    </row>
    <row r="714" spans="2:20" x14ac:dyDescent="0.35">
      <c r="B714" s="39"/>
      <c r="C714" s="78"/>
      <c r="D714" s="79"/>
      <c r="E714" s="79"/>
      <c r="F714" s="79"/>
      <c r="G714" s="80"/>
      <c r="H714" s="67"/>
      <c r="I714" s="67"/>
      <c r="J714" s="80"/>
      <c r="K714" s="80"/>
      <c r="L714" s="41"/>
      <c r="M714" s="41"/>
      <c r="N714" s="80"/>
      <c r="O714" s="80"/>
      <c r="P714" s="41"/>
      <c r="Q714" s="41"/>
      <c r="R714" s="80"/>
      <c r="S714" s="67"/>
      <c r="T714" s="80"/>
    </row>
    <row r="715" spans="2:20" x14ac:dyDescent="0.35">
      <c r="B715" s="39"/>
      <c r="C715" s="78"/>
      <c r="D715" s="79"/>
      <c r="E715" s="79"/>
      <c r="F715" s="79"/>
      <c r="G715" s="80"/>
      <c r="H715" s="67"/>
      <c r="I715" s="67"/>
      <c r="J715" s="80"/>
      <c r="K715" s="80"/>
      <c r="L715" s="41"/>
      <c r="M715" s="41"/>
      <c r="N715" s="80"/>
      <c r="O715" s="80"/>
      <c r="P715" s="41"/>
      <c r="Q715" s="41"/>
      <c r="R715" s="80"/>
      <c r="S715" s="67"/>
      <c r="T715" s="80"/>
    </row>
    <row r="716" spans="2:20" x14ac:dyDescent="0.35">
      <c r="B716" s="39"/>
      <c r="C716" s="78"/>
      <c r="D716" s="79"/>
      <c r="E716" s="79"/>
      <c r="F716" s="79"/>
      <c r="G716" s="80"/>
      <c r="H716" s="67"/>
      <c r="I716" s="67"/>
      <c r="J716" s="80"/>
      <c r="K716" s="80"/>
      <c r="L716" s="41"/>
      <c r="M716" s="41"/>
      <c r="N716" s="80"/>
      <c r="O716" s="80"/>
      <c r="P716" s="41"/>
      <c r="Q716" s="41"/>
      <c r="R716" s="80"/>
      <c r="S716" s="67"/>
      <c r="T716" s="80"/>
    </row>
    <row r="717" spans="2:20" x14ac:dyDescent="0.35">
      <c r="B717" s="39"/>
      <c r="C717" s="78"/>
      <c r="D717" s="79"/>
      <c r="E717" s="79"/>
      <c r="F717" s="79"/>
      <c r="G717" s="80"/>
      <c r="H717" s="67"/>
      <c r="I717" s="67"/>
      <c r="J717" s="80"/>
      <c r="K717" s="80"/>
      <c r="L717" s="41"/>
      <c r="M717" s="41"/>
      <c r="N717" s="80"/>
      <c r="O717" s="80"/>
      <c r="P717" s="41"/>
      <c r="Q717" s="41"/>
      <c r="R717" s="80"/>
      <c r="S717" s="67"/>
      <c r="T717" s="80"/>
    </row>
    <row r="718" spans="2:20" x14ac:dyDescent="0.35">
      <c r="B718" s="39"/>
      <c r="C718" s="78"/>
      <c r="D718" s="79"/>
      <c r="E718" s="79"/>
      <c r="F718" s="79"/>
      <c r="G718" s="80"/>
      <c r="H718" s="67"/>
      <c r="I718" s="67"/>
      <c r="J718" s="80"/>
      <c r="K718" s="80"/>
      <c r="L718" s="41"/>
      <c r="M718" s="41"/>
      <c r="N718" s="80"/>
      <c r="O718" s="80"/>
      <c r="P718" s="41"/>
      <c r="Q718" s="41"/>
      <c r="R718" s="80"/>
      <c r="S718" s="67"/>
      <c r="T718" s="80"/>
    </row>
    <row r="719" spans="2:20" x14ac:dyDescent="0.35">
      <c r="B719" s="39"/>
      <c r="C719" s="78"/>
      <c r="D719" s="79"/>
      <c r="E719" s="79"/>
      <c r="F719" s="79"/>
      <c r="G719" s="80"/>
      <c r="H719" s="67"/>
      <c r="I719" s="67"/>
      <c r="J719" s="80"/>
      <c r="K719" s="80"/>
      <c r="L719" s="41"/>
      <c r="M719" s="41"/>
      <c r="N719" s="80"/>
      <c r="O719" s="80"/>
      <c r="P719" s="41"/>
      <c r="Q719" s="41"/>
      <c r="R719" s="80"/>
      <c r="S719" s="67"/>
      <c r="T719" s="80"/>
    </row>
    <row r="720" spans="2:20" x14ac:dyDescent="0.35">
      <c r="B720" s="39"/>
      <c r="C720" s="78"/>
      <c r="D720" s="79"/>
      <c r="E720" s="79"/>
      <c r="F720" s="79"/>
      <c r="G720" s="80"/>
      <c r="H720" s="67"/>
      <c r="I720" s="67"/>
      <c r="J720" s="80"/>
      <c r="K720" s="80"/>
      <c r="L720" s="41"/>
      <c r="M720" s="41"/>
      <c r="N720" s="80"/>
      <c r="O720" s="80"/>
      <c r="P720" s="41"/>
      <c r="Q720" s="41"/>
      <c r="R720" s="80"/>
      <c r="S720" s="67"/>
      <c r="T720" s="80"/>
    </row>
    <row r="721" spans="2:20" x14ac:dyDescent="0.35">
      <c r="B721" s="39"/>
      <c r="C721" s="78"/>
      <c r="D721" s="79"/>
      <c r="E721" s="79"/>
      <c r="F721" s="79"/>
      <c r="G721" s="80"/>
      <c r="H721" s="67"/>
      <c r="I721" s="67"/>
      <c r="J721" s="80"/>
      <c r="K721" s="80"/>
      <c r="L721" s="41"/>
      <c r="M721" s="41"/>
      <c r="N721" s="80"/>
      <c r="O721" s="80"/>
      <c r="P721" s="41"/>
      <c r="Q721" s="41"/>
      <c r="R721" s="80"/>
      <c r="S721" s="67"/>
      <c r="T721" s="80"/>
    </row>
    <row r="722" spans="2:20" x14ac:dyDescent="0.35">
      <c r="B722" s="39"/>
      <c r="C722" s="78"/>
      <c r="D722" s="79"/>
      <c r="E722" s="79"/>
      <c r="F722" s="79"/>
      <c r="G722" s="80"/>
      <c r="H722" s="67"/>
      <c r="I722" s="67"/>
      <c r="J722" s="80"/>
      <c r="K722" s="80"/>
      <c r="L722" s="41"/>
      <c r="M722" s="41"/>
      <c r="N722" s="80"/>
      <c r="O722" s="80"/>
      <c r="P722" s="41"/>
      <c r="Q722" s="41"/>
      <c r="R722" s="80"/>
      <c r="S722" s="67"/>
      <c r="T722" s="80"/>
    </row>
    <row r="723" spans="2:20" x14ac:dyDescent="0.35">
      <c r="B723" s="39"/>
      <c r="C723" s="78"/>
      <c r="D723" s="79"/>
      <c r="E723" s="79"/>
      <c r="F723" s="79"/>
      <c r="G723" s="80"/>
      <c r="H723" s="67"/>
      <c r="I723" s="67"/>
      <c r="J723" s="80"/>
      <c r="K723" s="80"/>
      <c r="L723" s="41"/>
      <c r="M723" s="41"/>
      <c r="N723" s="80"/>
      <c r="O723" s="80"/>
      <c r="P723" s="41"/>
      <c r="Q723" s="41"/>
      <c r="R723" s="80"/>
      <c r="S723" s="67"/>
      <c r="T723" s="80"/>
    </row>
    <row r="724" spans="2:20" x14ac:dyDescent="0.35">
      <c r="B724" s="39"/>
      <c r="C724" s="78"/>
      <c r="D724" s="79"/>
      <c r="E724" s="79"/>
      <c r="F724" s="79"/>
      <c r="G724" s="80"/>
      <c r="H724" s="67"/>
      <c r="I724" s="67"/>
      <c r="J724" s="80"/>
      <c r="K724" s="80"/>
      <c r="L724" s="41"/>
      <c r="M724" s="41"/>
      <c r="N724" s="80"/>
      <c r="O724" s="80"/>
      <c r="P724" s="41"/>
      <c r="Q724" s="41"/>
      <c r="R724" s="80"/>
      <c r="S724" s="67"/>
      <c r="T724" s="80"/>
    </row>
    <row r="725" spans="2:20" x14ac:dyDescent="0.35">
      <c r="B725" s="39"/>
      <c r="C725" s="78"/>
      <c r="D725" s="79"/>
      <c r="E725" s="79"/>
      <c r="F725" s="79"/>
      <c r="G725" s="80"/>
      <c r="H725" s="67"/>
      <c r="I725" s="67"/>
      <c r="J725" s="80"/>
      <c r="K725" s="80"/>
      <c r="L725" s="41"/>
      <c r="M725" s="41"/>
      <c r="N725" s="80"/>
      <c r="O725" s="80"/>
      <c r="P725" s="41"/>
      <c r="Q725" s="41"/>
      <c r="R725" s="80"/>
      <c r="S725" s="67"/>
      <c r="T725" s="80"/>
    </row>
    <row r="726" spans="2:20" x14ac:dyDescent="0.35">
      <c r="B726" s="39"/>
      <c r="C726" s="78"/>
      <c r="D726" s="79"/>
      <c r="E726" s="79"/>
      <c r="F726" s="79"/>
      <c r="G726" s="80"/>
      <c r="H726" s="67"/>
      <c r="I726" s="67"/>
      <c r="J726" s="80"/>
      <c r="K726" s="80"/>
      <c r="L726" s="41"/>
      <c r="M726" s="41"/>
      <c r="N726" s="80"/>
      <c r="O726" s="80"/>
      <c r="P726" s="41"/>
      <c r="Q726" s="41"/>
      <c r="R726" s="80"/>
      <c r="S726" s="67"/>
      <c r="T726" s="80"/>
    </row>
    <row r="727" spans="2:20" x14ac:dyDescent="0.35">
      <c r="B727" s="39"/>
      <c r="C727" s="78"/>
      <c r="D727" s="79"/>
      <c r="E727" s="79"/>
      <c r="F727" s="79"/>
      <c r="G727" s="80"/>
      <c r="H727" s="67"/>
      <c r="I727" s="67"/>
      <c r="J727" s="80"/>
      <c r="K727" s="80"/>
      <c r="L727" s="41"/>
      <c r="M727" s="41"/>
      <c r="N727" s="80"/>
      <c r="O727" s="80"/>
      <c r="P727" s="41"/>
      <c r="Q727" s="41"/>
      <c r="R727" s="80"/>
      <c r="S727" s="67"/>
      <c r="T727" s="80"/>
    </row>
    <row r="728" spans="2:20" x14ac:dyDescent="0.35">
      <c r="B728" s="39"/>
      <c r="C728" s="78"/>
      <c r="D728" s="79"/>
      <c r="E728" s="79"/>
      <c r="F728" s="79"/>
      <c r="G728" s="80"/>
      <c r="H728" s="67"/>
      <c r="I728" s="67"/>
      <c r="J728" s="80"/>
      <c r="K728" s="80"/>
      <c r="L728" s="41"/>
      <c r="M728" s="41"/>
      <c r="N728" s="80"/>
      <c r="O728" s="80"/>
      <c r="P728" s="41"/>
      <c r="Q728" s="41"/>
      <c r="R728" s="80"/>
      <c r="S728" s="67"/>
      <c r="T728" s="80"/>
    </row>
    <row r="729" spans="2:20" x14ac:dyDescent="0.35">
      <c r="B729" s="39"/>
      <c r="C729" s="78"/>
      <c r="D729" s="79"/>
      <c r="E729" s="79"/>
      <c r="F729" s="79"/>
      <c r="G729" s="80"/>
      <c r="H729" s="67"/>
      <c r="I729" s="67"/>
      <c r="J729" s="80"/>
      <c r="K729" s="80"/>
      <c r="L729" s="41"/>
      <c r="M729" s="41"/>
      <c r="N729" s="80"/>
      <c r="O729" s="80"/>
      <c r="P729" s="41"/>
      <c r="Q729" s="41"/>
      <c r="R729" s="80"/>
      <c r="S729" s="67"/>
      <c r="T729" s="80"/>
    </row>
    <row r="730" spans="2:20" x14ac:dyDescent="0.35">
      <c r="B730" s="39"/>
      <c r="C730" s="78"/>
      <c r="D730" s="79"/>
      <c r="E730" s="79"/>
      <c r="F730" s="79"/>
      <c r="G730" s="80"/>
      <c r="H730" s="67"/>
      <c r="I730" s="67"/>
      <c r="J730" s="80"/>
      <c r="K730" s="80"/>
      <c r="L730" s="41"/>
      <c r="M730" s="41"/>
      <c r="N730" s="80"/>
      <c r="O730" s="80"/>
      <c r="P730" s="41"/>
      <c r="Q730" s="41"/>
      <c r="R730" s="80"/>
      <c r="S730" s="67"/>
      <c r="T730" s="80"/>
    </row>
    <row r="731" spans="2:20" x14ac:dyDescent="0.35">
      <c r="B731" s="39"/>
      <c r="C731" s="78"/>
      <c r="D731" s="79"/>
      <c r="E731" s="79"/>
      <c r="F731" s="79"/>
      <c r="G731" s="80"/>
      <c r="H731" s="67"/>
      <c r="I731" s="67"/>
      <c r="J731" s="80"/>
      <c r="K731" s="80"/>
      <c r="L731" s="41"/>
      <c r="M731" s="41"/>
      <c r="N731" s="80"/>
      <c r="O731" s="80"/>
      <c r="P731" s="41"/>
      <c r="Q731" s="41"/>
      <c r="R731" s="80"/>
      <c r="S731" s="67"/>
      <c r="T731" s="80"/>
    </row>
    <row r="732" spans="2:20" x14ac:dyDescent="0.35">
      <c r="B732" s="39"/>
      <c r="C732" s="78"/>
      <c r="D732" s="79"/>
      <c r="E732" s="79"/>
      <c r="F732" s="79"/>
      <c r="G732" s="80"/>
      <c r="H732" s="67"/>
      <c r="I732" s="67"/>
      <c r="J732" s="80"/>
      <c r="K732" s="80"/>
      <c r="L732" s="41"/>
      <c r="M732" s="41"/>
      <c r="N732" s="80"/>
      <c r="O732" s="80"/>
      <c r="P732" s="41"/>
      <c r="Q732" s="41"/>
      <c r="R732" s="80"/>
      <c r="S732" s="67"/>
      <c r="T732" s="80"/>
    </row>
    <row r="733" spans="2:20" x14ac:dyDescent="0.35">
      <c r="B733" s="39"/>
      <c r="C733" s="78"/>
      <c r="D733" s="79"/>
      <c r="E733" s="79"/>
      <c r="F733" s="79"/>
      <c r="G733" s="80"/>
      <c r="H733" s="67"/>
      <c r="I733" s="67"/>
      <c r="J733" s="80"/>
      <c r="K733" s="80"/>
      <c r="L733" s="41"/>
      <c r="M733" s="41"/>
      <c r="N733" s="80"/>
      <c r="O733" s="80"/>
      <c r="P733" s="41"/>
      <c r="Q733" s="41"/>
      <c r="R733" s="80"/>
      <c r="S733" s="67"/>
      <c r="T733" s="80"/>
    </row>
    <row r="734" spans="2:20" x14ac:dyDescent="0.35">
      <c r="B734" s="39"/>
      <c r="C734" s="78"/>
      <c r="D734" s="79"/>
      <c r="E734" s="79"/>
      <c r="F734" s="79"/>
      <c r="G734" s="80"/>
      <c r="H734" s="67"/>
      <c r="I734" s="67"/>
      <c r="J734" s="80"/>
      <c r="K734" s="80"/>
      <c r="L734" s="41"/>
      <c r="M734" s="41"/>
      <c r="N734" s="80"/>
      <c r="O734" s="80"/>
      <c r="P734" s="41"/>
      <c r="Q734" s="41"/>
      <c r="R734" s="80"/>
      <c r="S734" s="67"/>
      <c r="T734" s="80"/>
    </row>
    <row r="735" spans="2:20" x14ac:dyDescent="0.35">
      <c r="B735" s="39"/>
      <c r="C735" s="78"/>
      <c r="D735" s="79"/>
      <c r="E735" s="79"/>
      <c r="F735" s="79"/>
      <c r="G735" s="80"/>
      <c r="H735" s="67"/>
      <c r="I735" s="67"/>
      <c r="J735" s="80"/>
      <c r="K735" s="80"/>
      <c r="L735" s="41"/>
      <c r="M735" s="41"/>
      <c r="N735" s="80"/>
      <c r="O735" s="80"/>
      <c r="P735" s="41"/>
      <c r="Q735" s="41"/>
      <c r="R735" s="80"/>
      <c r="S735" s="67"/>
      <c r="T735" s="80"/>
    </row>
    <row r="736" spans="2:20" x14ac:dyDescent="0.35">
      <c r="B736" s="39"/>
      <c r="C736" s="78"/>
      <c r="D736" s="79"/>
      <c r="E736" s="79"/>
      <c r="F736" s="79"/>
      <c r="G736" s="80"/>
      <c r="H736" s="67"/>
      <c r="I736" s="67"/>
      <c r="J736" s="80"/>
      <c r="K736" s="80"/>
      <c r="L736" s="41"/>
      <c r="M736" s="41"/>
      <c r="N736" s="80"/>
      <c r="O736" s="80"/>
      <c r="P736" s="41"/>
      <c r="Q736" s="41"/>
      <c r="R736" s="80"/>
      <c r="S736" s="67"/>
      <c r="T736" s="80"/>
    </row>
    <row r="737" spans="2:20" x14ac:dyDescent="0.35">
      <c r="B737" s="39"/>
      <c r="C737" s="78"/>
      <c r="D737" s="79"/>
      <c r="E737" s="79"/>
      <c r="F737" s="79"/>
      <c r="G737" s="80"/>
      <c r="H737" s="67"/>
      <c r="I737" s="67"/>
      <c r="J737" s="80"/>
      <c r="K737" s="80"/>
      <c r="L737" s="41"/>
      <c r="M737" s="41"/>
      <c r="N737" s="80"/>
      <c r="O737" s="80"/>
      <c r="P737" s="41"/>
      <c r="Q737" s="41"/>
      <c r="R737" s="80"/>
      <c r="S737" s="67"/>
      <c r="T737" s="80"/>
    </row>
    <row r="738" spans="2:20" x14ac:dyDescent="0.35">
      <c r="B738" s="39"/>
      <c r="C738" s="78"/>
      <c r="D738" s="79"/>
      <c r="E738" s="79"/>
      <c r="F738" s="79"/>
      <c r="G738" s="80"/>
      <c r="H738" s="67"/>
      <c r="I738" s="67"/>
      <c r="J738" s="80"/>
      <c r="K738" s="80"/>
      <c r="L738" s="41"/>
      <c r="M738" s="41"/>
      <c r="N738" s="80"/>
      <c r="O738" s="80"/>
      <c r="P738" s="41"/>
      <c r="Q738" s="41"/>
      <c r="R738" s="80"/>
      <c r="S738" s="67"/>
      <c r="T738" s="80"/>
    </row>
    <row r="739" spans="2:20" x14ac:dyDescent="0.35">
      <c r="B739" s="39"/>
      <c r="C739" s="78"/>
      <c r="D739" s="79"/>
      <c r="E739" s="79"/>
      <c r="F739" s="79"/>
      <c r="G739" s="80"/>
      <c r="H739" s="67"/>
      <c r="I739" s="67"/>
      <c r="J739" s="80"/>
      <c r="K739" s="80"/>
      <c r="L739" s="41"/>
      <c r="M739" s="41"/>
      <c r="N739" s="80"/>
      <c r="O739" s="80"/>
      <c r="P739" s="41"/>
      <c r="Q739" s="41"/>
      <c r="R739" s="80"/>
      <c r="S739" s="67"/>
      <c r="T739" s="80"/>
    </row>
    <row r="740" spans="2:20" x14ac:dyDescent="0.35">
      <c r="B740" s="39"/>
      <c r="C740" s="78"/>
      <c r="D740" s="79"/>
      <c r="E740" s="79"/>
      <c r="F740" s="79"/>
      <c r="G740" s="80"/>
      <c r="H740" s="67"/>
      <c r="I740" s="67"/>
      <c r="J740" s="80"/>
      <c r="K740" s="80"/>
      <c r="L740" s="41"/>
      <c r="M740" s="41"/>
      <c r="N740" s="80"/>
      <c r="O740" s="80"/>
      <c r="P740" s="41"/>
      <c r="Q740" s="41"/>
      <c r="R740" s="80"/>
      <c r="S740" s="67"/>
      <c r="T740" s="80"/>
    </row>
    <row r="741" spans="2:20" x14ac:dyDescent="0.35">
      <c r="B741" s="39"/>
      <c r="C741" s="78"/>
      <c r="D741" s="79"/>
      <c r="E741" s="79"/>
      <c r="F741" s="79"/>
      <c r="G741" s="80"/>
      <c r="H741" s="67"/>
      <c r="I741" s="67"/>
      <c r="J741" s="80"/>
      <c r="K741" s="80"/>
      <c r="L741" s="41"/>
      <c r="M741" s="41"/>
      <c r="N741" s="80"/>
      <c r="O741" s="80"/>
      <c r="P741" s="41"/>
      <c r="Q741" s="41"/>
      <c r="R741" s="80"/>
      <c r="S741" s="67"/>
      <c r="T741" s="80"/>
    </row>
    <row r="742" spans="2:20" x14ac:dyDescent="0.35">
      <c r="B742" s="39"/>
      <c r="C742" s="78"/>
      <c r="D742" s="79"/>
      <c r="E742" s="79"/>
      <c r="F742" s="79"/>
      <c r="G742" s="80"/>
      <c r="H742" s="67"/>
      <c r="I742" s="67"/>
      <c r="J742" s="80"/>
      <c r="K742" s="80"/>
      <c r="L742" s="41"/>
      <c r="M742" s="41"/>
      <c r="N742" s="80"/>
      <c r="O742" s="80"/>
      <c r="P742" s="41"/>
      <c r="Q742" s="41"/>
      <c r="R742" s="80"/>
      <c r="S742" s="67"/>
      <c r="T742" s="80"/>
    </row>
    <row r="743" spans="2:20" x14ac:dyDescent="0.35">
      <c r="B743" s="39"/>
      <c r="C743" s="78"/>
      <c r="D743" s="79"/>
      <c r="E743" s="79"/>
      <c r="F743" s="79"/>
      <c r="G743" s="80"/>
      <c r="H743" s="67"/>
      <c r="I743" s="67"/>
      <c r="J743" s="80"/>
      <c r="K743" s="80"/>
      <c r="L743" s="41"/>
      <c r="M743" s="41"/>
      <c r="N743" s="80"/>
      <c r="O743" s="80"/>
      <c r="P743" s="41"/>
      <c r="Q743" s="41"/>
      <c r="R743" s="80"/>
      <c r="S743" s="67"/>
      <c r="T743" s="80"/>
    </row>
    <row r="744" spans="2:20" x14ac:dyDescent="0.35">
      <c r="B744" s="39"/>
      <c r="C744" s="78"/>
      <c r="D744" s="79"/>
      <c r="E744" s="79"/>
      <c r="F744" s="79"/>
      <c r="G744" s="80"/>
      <c r="H744" s="67"/>
      <c r="I744" s="67"/>
      <c r="J744" s="80"/>
      <c r="K744" s="80"/>
      <c r="L744" s="41"/>
      <c r="M744" s="41"/>
      <c r="N744" s="80"/>
      <c r="O744" s="80"/>
      <c r="P744" s="41"/>
      <c r="Q744" s="41"/>
      <c r="R744" s="80"/>
      <c r="S744" s="67"/>
      <c r="T744" s="80"/>
    </row>
    <row r="745" spans="2:20" x14ac:dyDescent="0.35">
      <c r="B745" s="39"/>
      <c r="C745" s="78"/>
      <c r="D745" s="79"/>
      <c r="E745" s="79"/>
      <c r="F745" s="79"/>
      <c r="G745" s="80"/>
      <c r="H745" s="67"/>
      <c r="I745" s="67"/>
      <c r="J745" s="80"/>
      <c r="K745" s="80"/>
      <c r="L745" s="41"/>
      <c r="M745" s="41"/>
      <c r="N745" s="80"/>
      <c r="O745" s="80"/>
      <c r="P745" s="41"/>
      <c r="Q745" s="41"/>
      <c r="R745" s="80"/>
      <c r="S745" s="67"/>
      <c r="T745" s="80"/>
    </row>
    <row r="746" spans="2:20" x14ac:dyDescent="0.35">
      <c r="B746" s="39"/>
      <c r="C746" s="78"/>
      <c r="D746" s="79"/>
      <c r="E746" s="79"/>
      <c r="F746" s="79"/>
      <c r="G746" s="80"/>
      <c r="H746" s="67"/>
      <c r="I746" s="67"/>
      <c r="J746" s="80"/>
      <c r="K746" s="80"/>
      <c r="L746" s="41"/>
      <c r="M746" s="41"/>
      <c r="N746" s="80"/>
      <c r="O746" s="80"/>
      <c r="P746" s="41"/>
      <c r="Q746" s="41"/>
      <c r="R746" s="80"/>
      <c r="S746" s="67"/>
      <c r="T746" s="80"/>
    </row>
    <row r="747" spans="2:20" x14ac:dyDescent="0.35">
      <c r="B747" s="39"/>
      <c r="C747" s="78"/>
      <c r="D747" s="79"/>
      <c r="E747" s="79"/>
      <c r="F747" s="79"/>
      <c r="G747" s="80"/>
      <c r="H747" s="67"/>
      <c r="I747" s="67"/>
      <c r="J747" s="80"/>
      <c r="K747" s="80"/>
      <c r="L747" s="41"/>
      <c r="M747" s="41"/>
      <c r="N747" s="80"/>
      <c r="O747" s="80"/>
      <c r="P747" s="41"/>
      <c r="Q747" s="41"/>
      <c r="R747" s="80"/>
      <c r="S747" s="67"/>
      <c r="T747" s="80"/>
    </row>
    <row r="748" spans="2:20" x14ac:dyDescent="0.35">
      <c r="B748" s="39"/>
      <c r="C748" s="78"/>
      <c r="D748" s="79"/>
      <c r="E748" s="79"/>
      <c r="F748" s="79"/>
      <c r="G748" s="80"/>
      <c r="H748" s="67"/>
      <c r="I748" s="67"/>
      <c r="J748" s="80"/>
      <c r="K748" s="80"/>
      <c r="L748" s="41"/>
      <c r="M748" s="41"/>
      <c r="N748" s="80"/>
      <c r="O748" s="80"/>
      <c r="P748" s="41"/>
      <c r="Q748" s="41"/>
      <c r="R748" s="80"/>
      <c r="S748" s="67"/>
      <c r="T748" s="80"/>
    </row>
    <row r="749" spans="2:20" x14ac:dyDescent="0.35">
      <c r="B749" s="39"/>
      <c r="C749" s="78"/>
      <c r="D749" s="79"/>
      <c r="E749" s="79"/>
      <c r="F749" s="79"/>
      <c r="G749" s="80"/>
      <c r="H749" s="67"/>
      <c r="I749" s="67"/>
      <c r="J749" s="80"/>
      <c r="K749" s="80"/>
      <c r="L749" s="41"/>
      <c r="M749" s="41"/>
      <c r="N749" s="80"/>
      <c r="O749" s="80"/>
      <c r="P749" s="41"/>
      <c r="Q749" s="41"/>
      <c r="R749" s="80"/>
      <c r="S749" s="67"/>
      <c r="T749" s="80"/>
    </row>
    <row r="750" spans="2:20" x14ac:dyDescent="0.35">
      <c r="B750" s="39"/>
      <c r="C750" s="78"/>
      <c r="D750" s="79"/>
      <c r="E750" s="79"/>
      <c r="F750" s="79"/>
      <c r="G750" s="80"/>
      <c r="H750" s="67"/>
      <c r="I750" s="67"/>
      <c r="J750" s="80"/>
      <c r="K750" s="80"/>
      <c r="L750" s="41"/>
      <c r="M750" s="41"/>
      <c r="N750" s="80"/>
      <c r="O750" s="80"/>
      <c r="P750" s="41"/>
      <c r="Q750" s="41"/>
      <c r="R750" s="80"/>
      <c r="S750" s="67"/>
      <c r="T750" s="80"/>
    </row>
    <row r="751" spans="2:20" x14ac:dyDescent="0.35">
      <c r="B751" s="39"/>
      <c r="C751" s="78"/>
      <c r="D751" s="79"/>
      <c r="E751" s="79"/>
      <c r="F751" s="79"/>
      <c r="G751" s="80"/>
      <c r="H751" s="67"/>
      <c r="I751" s="67"/>
      <c r="J751" s="80"/>
      <c r="K751" s="80"/>
      <c r="L751" s="41"/>
      <c r="M751" s="41"/>
      <c r="N751" s="80"/>
      <c r="O751" s="80"/>
      <c r="P751" s="41"/>
      <c r="Q751" s="41"/>
      <c r="R751" s="80"/>
      <c r="S751" s="67"/>
      <c r="T751" s="80"/>
    </row>
    <row r="752" spans="2:20" x14ac:dyDescent="0.35">
      <c r="B752" s="39"/>
      <c r="C752" s="78"/>
      <c r="D752" s="79"/>
      <c r="E752" s="79"/>
      <c r="F752" s="79"/>
      <c r="G752" s="80"/>
      <c r="H752" s="67"/>
      <c r="I752" s="67"/>
      <c r="J752" s="80"/>
      <c r="K752" s="80"/>
      <c r="L752" s="41"/>
      <c r="M752" s="41"/>
      <c r="N752" s="80"/>
      <c r="O752" s="80"/>
      <c r="P752" s="41"/>
      <c r="Q752" s="41"/>
      <c r="R752" s="80"/>
      <c r="S752" s="67"/>
      <c r="T752" s="80"/>
    </row>
    <row r="753" spans="2:20" x14ac:dyDescent="0.35">
      <c r="B753" s="39"/>
      <c r="C753" s="78"/>
      <c r="D753" s="79"/>
      <c r="E753" s="79"/>
      <c r="F753" s="79"/>
      <c r="G753" s="80"/>
      <c r="H753" s="67"/>
      <c r="I753" s="67"/>
      <c r="J753" s="80"/>
      <c r="K753" s="80"/>
      <c r="L753" s="41"/>
      <c r="M753" s="41"/>
      <c r="N753" s="80"/>
      <c r="O753" s="80"/>
      <c r="P753" s="41"/>
      <c r="Q753" s="41"/>
      <c r="R753" s="80"/>
      <c r="S753" s="67"/>
      <c r="T753" s="80"/>
    </row>
    <row r="754" spans="2:20" x14ac:dyDescent="0.35">
      <c r="B754" s="39"/>
      <c r="C754" s="78"/>
      <c r="D754" s="79"/>
      <c r="E754" s="79"/>
      <c r="F754" s="79"/>
      <c r="G754" s="80"/>
      <c r="H754" s="67"/>
      <c r="I754" s="67"/>
      <c r="J754" s="80"/>
      <c r="K754" s="80"/>
      <c r="L754" s="41"/>
      <c r="M754" s="41"/>
      <c r="N754" s="80"/>
      <c r="O754" s="80"/>
      <c r="P754" s="41"/>
      <c r="Q754" s="41"/>
      <c r="R754" s="80"/>
      <c r="S754" s="67"/>
      <c r="T754" s="80"/>
    </row>
    <row r="755" spans="2:20" x14ac:dyDescent="0.35">
      <c r="B755" s="39"/>
      <c r="C755" s="78"/>
      <c r="D755" s="79"/>
      <c r="E755" s="79"/>
      <c r="F755" s="79"/>
      <c r="G755" s="80"/>
      <c r="H755" s="67"/>
      <c r="I755" s="67"/>
      <c r="J755" s="80"/>
      <c r="K755" s="80"/>
      <c r="L755" s="41"/>
      <c r="M755" s="41"/>
      <c r="N755" s="80"/>
      <c r="O755" s="80"/>
      <c r="P755" s="41"/>
      <c r="Q755" s="41"/>
      <c r="R755" s="80"/>
      <c r="S755" s="67"/>
      <c r="T755" s="80"/>
    </row>
    <row r="756" spans="2:20" x14ac:dyDescent="0.35">
      <c r="B756" s="39"/>
      <c r="C756" s="78"/>
      <c r="D756" s="79"/>
      <c r="E756" s="79"/>
      <c r="F756" s="79"/>
      <c r="G756" s="80"/>
      <c r="H756" s="67"/>
      <c r="I756" s="67"/>
      <c r="J756" s="80"/>
      <c r="K756" s="80"/>
      <c r="L756" s="41"/>
      <c r="M756" s="41"/>
      <c r="N756" s="80"/>
      <c r="O756" s="80"/>
      <c r="P756" s="41"/>
      <c r="Q756" s="41"/>
      <c r="R756" s="80"/>
      <c r="S756" s="67"/>
      <c r="T756" s="80"/>
    </row>
    <row r="757" spans="2:20" x14ac:dyDescent="0.35">
      <c r="B757" s="39"/>
      <c r="C757" s="78"/>
      <c r="D757" s="79"/>
      <c r="E757" s="79"/>
      <c r="F757" s="79"/>
      <c r="G757" s="80"/>
      <c r="H757" s="67"/>
      <c r="I757" s="67"/>
      <c r="J757" s="80"/>
      <c r="K757" s="80"/>
      <c r="L757" s="41"/>
      <c r="M757" s="41"/>
      <c r="N757" s="80"/>
      <c r="O757" s="80"/>
      <c r="P757" s="41"/>
      <c r="Q757" s="41"/>
      <c r="R757" s="80"/>
      <c r="S757" s="67"/>
      <c r="T757" s="80"/>
    </row>
    <row r="758" spans="2:20" x14ac:dyDescent="0.35">
      <c r="B758" s="39"/>
      <c r="C758" s="78"/>
      <c r="D758" s="79"/>
      <c r="E758" s="79"/>
      <c r="F758" s="79"/>
      <c r="G758" s="80"/>
      <c r="H758" s="67"/>
      <c r="I758" s="67"/>
      <c r="J758" s="80"/>
      <c r="K758" s="80"/>
      <c r="L758" s="41"/>
      <c r="M758" s="41"/>
      <c r="N758" s="80"/>
      <c r="O758" s="80"/>
      <c r="P758" s="41"/>
      <c r="Q758" s="41"/>
      <c r="R758" s="80"/>
      <c r="S758" s="67"/>
      <c r="T758" s="80"/>
    </row>
    <row r="759" spans="2:20" x14ac:dyDescent="0.35">
      <c r="B759" s="39"/>
      <c r="C759" s="78"/>
      <c r="D759" s="79"/>
      <c r="E759" s="79"/>
      <c r="F759" s="79"/>
      <c r="G759" s="80"/>
      <c r="H759" s="67"/>
      <c r="I759" s="67"/>
      <c r="J759" s="80"/>
      <c r="K759" s="80"/>
      <c r="L759" s="41"/>
      <c r="M759" s="41"/>
      <c r="N759" s="80"/>
      <c r="O759" s="80"/>
      <c r="P759" s="41"/>
      <c r="Q759" s="41"/>
      <c r="R759" s="80"/>
      <c r="S759" s="67"/>
      <c r="T759" s="80"/>
    </row>
    <row r="760" spans="2:20" x14ac:dyDescent="0.35">
      <c r="B760" s="39"/>
      <c r="C760" s="78"/>
      <c r="D760" s="79"/>
      <c r="E760" s="79"/>
      <c r="F760" s="79"/>
      <c r="G760" s="80"/>
      <c r="H760" s="67"/>
      <c r="I760" s="67"/>
      <c r="J760" s="80"/>
      <c r="K760" s="80"/>
      <c r="L760" s="41"/>
      <c r="M760" s="41"/>
      <c r="N760" s="80"/>
      <c r="O760" s="80"/>
      <c r="P760" s="41"/>
      <c r="Q760" s="41"/>
      <c r="R760" s="80"/>
      <c r="S760" s="67"/>
      <c r="T760" s="80"/>
    </row>
    <row r="761" spans="2:20" x14ac:dyDescent="0.35">
      <c r="B761" s="39"/>
      <c r="C761" s="78"/>
      <c r="D761" s="79"/>
      <c r="E761" s="79"/>
      <c r="F761" s="79"/>
      <c r="G761" s="80"/>
      <c r="H761" s="67"/>
      <c r="I761" s="67"/>
      <c r="J761" s="80"/>
      <c r="K761" s="80"/>
      <c r="L761" s="41"/>
      <c r="M761" s="41"/>
      <c r="N761" s="80"/>
      <c r="O761" s="80"/>
      <c r="P761" s="41"/>
      <c r="Q761" s="41"/>
      <c r="R761" s="80"/>
      <c r="S761" s="67"/>
      <c r="T761" s="80"/>
    </row>
    <row r="762" spans="2:20" x14ac:dyDescent="0.35">
      <c r="B762" s="39"/>
      <c r="C762" s="78"/>
      <c r="D762" s="79"/>
      <c r="E762" s="79"/>
      <c r="F762" s="79"/>
      <c r="G762" s="80"/>
      <c r="H762" s="67"/>
      <c r="I762" s="67"/>
      <c r="J762" s="80"/>
      <c r="K762" s="80"/>
      <c r="L762" s="41"/>
      <c r="M762" s="41"/>
      <c r="N762" s="80"/>
      <c r="O762" s="80"/>
      <c r="P762" s="41"/>
      <c r="Q762" s="41"/>
      <c r="R762" s="80"/>
      <c r="S762" s="67"/>
      <c r="T762" s="80"/>
    </row>
    <row r="763" spans="2:20" x14ac:dyDescent="0.35">
      <c r="B763" s="39"/>
      <c r="C763" s="78"/>
      <c r="D763" s="79"/>
      <c r="E763" s="79"/>
      <c r="F763" s="79"/>
      <c r="G763" s="80"/>
      <c r="H763" s="67"/>
      <c r="I763" s="67"/>
      <c r="J763" s="80"/>
      <c r="K763" s="80"/>
      <c r="L763" s="41"/>
      <c r="M763" s="41"/>
      <c r="N763" s="80"/>
      <c r="O763" s="80"/>
      <c r="P763" s="41"/>
      <c r="Q763" s="41"/>
      <c r="R763" s="80"/>
      <c r="S763" s="67"/>
      <c r="T763" s="80"/>
    </row>
    <row r="764" spans="2:20" x14ac:dyDescent="0.35">
      <c r="B764" s="39"/>
      <c r="C764" s="78"/>
      <c r="D764" s="79"/>
      <c r="E764" s="79"/>
      <c r="F764" s="79"/>
      <c r="G764" s="80"/>
      <c r="H764" s="67"/>
      <c r="I764" s="67"/>
      <c r="J764" s="80"/>
      <c r="K764" s="80"/>
      <c r="L764" s="41"/>
      <c r="M764" s="41"/>
      <c r="N764" s="80"/>
      <c r="O764" s="80"/>
      <c r="P764" s="41"/>
      <c r="Q764" s="41"/>
      <c r="R764" s="80"/>
      <c r="S764" s="67"/>
      <c r="T764" s="80"/>
    </row>
    <row r="765" spans="2:20" x14ac:dyDescent="0.35">
      <c r="B765" s="39"/>
      <c r="C765" s="78"/>
      <c r="D765" s="79"/>
      <c r="E765" s="79"/>
      <c r="F765" s="79"/>
      <c r="G765" s="80"/>
      <c r="H765" s="67"/>
      <c r="I765" s="67"/>
      <c r="J765" s="80"/>
      <c r="K765" s="80"/>
      <c r="L765" s="41"/>
      <c r="M765" s="41"/>
      <c r="N765" s="80"/>
      <c r="O765" s="80"/>
      <c r="P765" s="41"/>
      <c r="Q765" s="41"/>
      <c r="R765" s="80"/>
      <c r="S765" s="67"/>
      <c r="T765" s="80"/>
    </row>
    <row r="766" spans="2:20" x14ac:dyDescent="0.35">
      <c r="B766" s="39"/>
      <c r="C766" s="78"/>
      <c r="D766" s="79"/>
      <c r="E766" s="79"/>
      <c r="F766" s="79"/>
      <c r="G766" s="80"/>
      <c r="H766" s="67"/>
      <c r="I766" s="67"/>
      <c r="J766" s="80"/>
      <c r="K766" s="80"/>
      <c r="L766" s="41"/>
      <c r="M766" s="41"/>
      <c r="N766" s="80"/>
      <c r="O766" s="80"/>
      <c r="P766" s="41"/>
      <c r="Q766" s="41"/>
      <c r="R766" s="80"/>
      <c r="S766" s="67"/>
      <c r="T766" s="80"/>
    </row>
    <row r="767" spans="2:20" x14ac:dyDescent="0.35">
      <c r="B767" s="39"/>
      <c r="C767" s="78"/>
      <c r="D767" s="79"/>
      <c r="E767" s="79"/>
      <c r="F767" s="79"/>
      <c r="G767" s="80"/>
      <c r="H767" s="67"/>
      <c r="I767" s="67"/>
      <c r="J767" s="80"/>
      <c r="K767" s="80"/>
      <c r="L767" s="41"/>
      <c r="M767" s="41"/>
      <c r="N767" s="80"/>
      <c r="O767" s="80"/>
      <c r="P767" s="41"/>
      <c r="Q767" s="41"/>
      <c r="R767" s="80"/>
      <c r="S767" s="67"/>
      <c r="T767" s="80"/>
    </row>
    <row r="768" spans="2:20" x14ac:dyDescent="0.35">
      <c r="B768" s="39"/>
      <c r="C768" s="78"/>
      <c r="D768" s="79"/>
      <c r="E768" s="79"/>
      <c r="F768" s="79"/>
      <c r="G768" s="80"/>
      <c r="H768" s="67"/>
      <c r="I768" s="67"/>
      <c r="J768" s="80"/>
      <c r="K768" s="80"/>
      <c r="L768" s="41"/>
      <c r="M768" s="41"/>
      <c r="N768" s="80"/>
      <c r="O768" s="80"/>
      <c r="P768" s="41"/>
      <c r="Q768" s="41"/>
      <c r="R768" s="80"/>
      <c r="S768" s="67"/>
      <c r="T768" s="80"/>
    </row>
    <row r="769" spans="2:20" x14ac:dyDescent="0.35">
      <c r="B769" s="39"/>
      <c r="C769" s="78"/>
      <c r="D769" s="79"/>
      <c r="E769" s="79"/>
      <c r="F769" s="79"/>
      <c r="G769" s="80"/>
      <c r="H769" s="67"/>
      <c r="I769" s="67"/>
      <c r="J769" s="80"/>
      <c r="K769" s="80"/>
      <c r="L769" s="41"/>
      <c r="M769" s="41"/>
      <c r="N769" s="80"/>
      <c r="O769" s="80"/>
      <c r="P769" s="41"/>
      <c r="Q769" s="41"/>
      <c r="R769" s="80"/>
      <c r="S769" s="67"/>
      <c r="T769" s="80"/>
    </row>
    <row r="770" spans="2:20" x14ac:dyDescent="0.35">
      <c r="B770" s="39"/>
      <c r="C770" s="78"/>
      <c r="D770" s="79"/>
      <c r="E770" s="79"/>
      <c r="F770" s="79"/>
      <c r="G770" s="80"/>
      <c r="H770" s="67"/>
      <c r="I770" s="67"/>
      <c r="J770" s="80"/>
      <c r="K770" s="80"/>
      <c r="L770" s="41"/>
      <c r="M770" s="41"/>
      <c r="N770" s="80"/>
      <c r="O770" s="80"/>
      <c r="P770" s="41"/>
      <c r="Q770" s="41"/>
      <c r="R770" s="80"/>
      <c r="S770" s="67"/>
      <c r="T770" s="80"/>
    </row>
    <row r="771" spans="2:20" x14ac:dyDescent="0.35">
      <c r="B771" s="39"/>
      <c r="C771" s="78"/>
      <c r="D771" s="79"/>
      <c r="E771" s="79"/>
      <c r="F771" s="79"/>
      <c r="G771" s="80"/>
      <c r="H771" s="67"/>
      <c r="I771" s="67"/>
      <c r="J771" s="80"/>
      <c r="K771" s="80"/>
      <c r="L771" s="41"/>
      <c r="M771" s="41"/>
      <c r="N771" s="80"/>
      <c r="O771" s="80"/>
      <c r="P771" s="41"/>
      <c r="Q771" s="41"/>
      <c r="R771" s="80"/>
      <c r="S771" s="67"/>
      <c r="T771" s="80"/>
    </row>
    <row r="772" spans="2:20" x14ac:dyDescent="0.35">
      <c r="B772" s="39"/>
      <c r="C772" s="78"/>
      <c r="D772" s="79"/>
      <c r="E772" s="79"/>
      <c r="F772" s="79"/>
      <c r="G772" s="80"/>
      <c r="H772" s="67"/>
      <c r="I772" s="67"/>
      <c r="J772" s="80"/>
      <c r="K772" s="80"/>
      <c r="L772" s="41"/>
      <c r="M772" s="41"/>
      <c r="N772" s="80"/>
      <c r="O772" s="80"/>
      <c r="P772" s="41"/>
      <c r="Q772" s="41"/>
      <c r="R772" s="80"/>
      <c r="S772" s="67"/>
      <c r="T772" s="80"/>
    </row>
    <row r="773" spans="2:20" x14ac:dyDescent="0.35">
      <c r="B773" s="39"/>
      <c r="C773" s="78"/>
      <c r="D773" s="79"/>
      <c r="E773" s="79"/>
      <c r="F773" s="79"/>
      <c r="G773" s="80"/>
      <c r="H773" s="67"/>
      <c r="I773" s="67"/>
      <c r="J773" s="80"/>
      <c r="K773" s="80"/>
      <c r="L773" s="41"/>
      <c r="M773" s="41"/>
      <c r="N773" s="80"/>
      <c r="O773" s="80"/>
      <c r="P773" s="41"/>
      <c r="Q773" s="41"/>
      <c r="R773" s="80"/>
      <c r="S773" s="67"/>
      <c r="T773" s="80"/>
    </row>
    <row r="774" spans="2:20" x14ac:dyDescent="0.35">
      <c r="B774" s="39"/>
      <c r="C774" s="78"/>
      <c r="D774" s="79"/>
      <c r="E774" s="79"/>
      <c r="F774" s="79"/>
      <c r="G774" s="80"/>
      <c r="H774" s="67"/>
      <c r="I774" s="67"/>
      <c r="J774" s="80"/>
      <c r="K774" s="80"/>
      <c r="L774" s="41"/>
      <c r="M774" s="41"/>
      <c r="N774" s="80"/>
      <c r="O774" s="80"/>
      <c r="P774" s="41"/>
      <c r="Q774" s="41"/>
      <c r="R774" s="80"/>
      <c r="S774" s="67"/>
      <c r="T774" s="80"/>
    </row>
    <row r="775" spans="2:20" x14ac:dyDescent="0.35">
      <c r="B775" s="39"/>
      <c r="C775" s="78"/>
      <c r="D775" s="79"/>
      <c r="E775" s="79"/>
      <c r="F775" s="79"/>
      <c r="G775" s="80"/>
      <c r="H775" s="67"/>
      <c r="I775" s="67"/>
      <c r="J775" s="80"/>
      <c r="K775" s="80"/>
      <c r="L775" s="41"/>
      <c r="M775" s="41"/>
      <c r="N775" s="80"/>
      <c r="O775" s="80"/>
      <c r="P775" s="41"/>
      <c r="Q775" s="41"/>
      <c r="R775" s="80"/>
      <c r="S775" s="67"/>
      <c r="T775" s="80"/>
    </row>
    <row r="776" spans="2:20" x14ac:dyDescent="0.35">
      <c r="B776" s="39"/>
      <c r="C776" s="78"/>
      <c r="D776" s="79"/>
      <c r="E776" s="79"/>
      <c r="F776" s="79"/>
      <c r="G776" s="80"/>
      <c r="H776" s="67"/>
      <c r="I776" s="67"/>
      <c r="J776" s="80"/>
      <c r="K776" s="80"/>
      <c r="L776" s="41"/>
      <c r="M776" s="41"/>
      <c r="N776" s="80"/>
      <c r="O776" s="80"/>
      <c r="P776" s="41"/>
      <c r="Q776" s="41"/>
      <c r="R776" s="80"/>
      <c r="S776" s="67"/>
      <c r="T776" s="80"/>
    </row>
    <row r="777" spans="2:20" x14ac:dyDescent="0.35">
      <c r="B777" s="39"/>
      <c r="C777" s="78"/>
      <c r="D777" s="79"/>
      <c r="E777" s="79"/>
      <c r="F777" s="79"/>
      <c r="G777" s="80"/>
      <c r="H777" s="67"/>
      <c r="I777" s="67"/>
      <c r="J777" s="80"/>
      <c r="K777" s="80"/>
      <c r="L777" s="41"/>
      <c r="M777" s="41"/>
      <c r="N777" s="80"/>
      <c r="O777" s="80"/>
      <c r="P777" s="41"/>
      <c r="Q777" s="41"/>
      <c r="R777" s="80"/>
      <c r="S777" s="67"/>
      <c r="T777" s="80"/>
    </row>
    <row r="778" spans="2:20" x14ac:dyDescent="0.35">
      <c r="B778" s="39"/>
      <c r="C778" s="78"/>
      <c r="D778" s="79"/>
      <c r="E778" s="79"/>
      <c r="F778" s="79"/>
      <c r="G778" s="80"/>
      <c r="H778" s="67"/>
      <c r="I778" s="67"/>
      <c r="J778" s="80"/>
      <c r="K778" s="80"/>
      <c r="L778" s="41"/>
      <c r="M778" s="41"/>
      <c r="N778" s="80"/>
      <c r="O778" s="80"/>
      <c r="P778" s="41"/>
      <c r="Q778" s="41"/>
      <c r="R778" s="80"/>
      <c r="S778" s="67"/>
      <c r="T778" s="80"/>
    </row>
    <row r="779" spans="2:20" x14ac:dyDescent="0.35">
      <c r="B779" s="39"/>
      <c r="C779" s="78"/>
      <c r="D779" s="79"/>
      <c r="E779" s="79"/>
      <c r="F779" s="79"/>
      <c r="G779" s="80"/>
      <c r="H779" s="67"/>
      <c r="I779" s="67"/>
      <c r="J779" s="80"/>
      <c r="K779" s="80"/>
      <c r="L779" s="41"/>
      <c r="M779" s="41"/>
      <c r="N779" s="80"/>
      <c r="O779" s="80"/>
      <c r="P779" s="41"/>
      <c r="Q779" s="41"/>
      <c r="R779" s="80"/>
      <c r="S779" s="67"/>
      <c r="T779" s="80"/>
    </row>
    <row r="780" spans="2:20" x14ac:dyDescent="0.35">
      <c r="B780" s="39"/>
      <c r="C780" s="78"/>
      <c r="D780" s="79"/>
      <c r="E780" s="79"/>
      <c r="F780" s="79"/>
      <c r="G780" s="80"/>
      <c r="H780" s="67"/>
      <c r="I780" s="67"/>
      <c r="J780" s="80"/>
      <c r="K780" s="80"/>
      <c r="L780" s="41"/>
      <c r="M780" s="41"/>
      <c r="N780" s="80"/>
      <c r="O780" s="80"/>
      <c r="P780" s="41"/>
      <c r="Q780" s="41"/>
      <c r="R780" s="80"/>
      <c r="S780" s="67"/>
      <c r="T780" s="80"/>
    </row>
    <row r="781" spans="2:20" x14ac:dyDescent="0.35">
      <c r="B781" s="39"/>
      <c r="C781" s="78"/>
      <c r="D781" s="79"/>
      <c r="E781" s="79"/>
      <c r="F781" s="79"/>
      <c r="G781" s="80"/>
      <c r="H781" s="67"/>
      <c r="I781" s="67"/>
      <c r="J781" s="80"/>
      <c r="K781" s="80"/>
      <c r="L781" s="41"/>
      <c r="M781" s="41"/>
      <c r="N781" s="80"/>
      <c r="O781" s="80"/>
      <c r="P781" s="41"/>
      <c r="Q781" s="41"/>
      <c r="R781" s="80"/>
      <c r="S781" s="67"/>
      <c r="T781" s="80"/>
    </row>
    <row r="782" spans="2:20" x14ac:dyDescent="0.35">
      <c r="B782" s="39"/>
      <c r="C782" s="78"/>
      <c r="D782" s="79"/>
      <c r="E782" s="79"/>
      <c r="F782" s="79"/>
      <c r="G782" s="80"/>
      <c r="H782" s="67"/>
      <c r="I782" s="67"/>
      <c r="J782" s="80"/>
      <c r="K782" s="80"/>
      <c r="L782" s="41"/>
      <c r="M782" s="41"/>
      <c r="N782" s="80"/>
      <c r="O782" s="80"/>
      <c r="P782" s="41"/>
      <c r="Q782" s="41"/>
      <c r="R782" s="80"/>
      <c r="S782" s="67"/>
      <c r="T782" s="80"/>
    </row>
    <row r="783" spans="2:20" x14ac:dyDescent="0.35">
      <c r="B783" s="39"/>
      <c r="C783" s="78"/>
      <c r="D783" s="79"/>
      <c r="E783" s="79"/>
      <c r="F783" s="79"/>
      <c r="G783" s="80"/>
      <c r="H783" s="67"/>
      <c r="I783" s="67"/>
      <c r="J783" s="80"/>
      <c r="K783" s="80"/>
      <c r="L783" s="41"/>
      <c r="M783" s="41"/>
      <c r="N783" s="80"/>
      <c r="O783" s="80"/>
      <c r="P783" s="41"/>
      <c r="Q783" s="41"/>
      <c r="R783" s="80"/>
      <c r="S783" s="67"/>
      <c r="T783" s="80"/>
    </row>
    <row r="784" spans="2:20" x14ac:dyDescent="0.35">
      <c r="B784" s="39"/>
      <c r="C784" s="78"/>
      <c r="D784" s="79"/>
      <c r="E784" s="79"/>
      <c r="F784" s="79"/>
      <c r="G784" s="80"/>
      <c r="H784" s="67"/>
      <c r="I784" s="67"/>
      <c r="J784" s="80"/>
      <c r="K784" s="80"/>
      <c r="L784" s="41"/>
      <c r="M784" s="41"/>
      <c r="N784" s="80"/>
      <c r="O784" s="80"/>
      <c r="P784" s="41"/>
      <c r="Q784" s="41"/>
      <c r="R784" s="80"/>
      <c r="S784" s="67"/>
      <c r="T784" s="80"/>
    </row>
    <row r="785" spans="2:20" x14ac:dyDescent="0.35">
      <c r="B785" s="39"/>
      <c r="C785" s="78"/>
      <c r="D785" s="79"/>
      <c r="E785" s="79"/>
      <c r="F785" s="79"/>
      <c r="G785" s="80"/>
      <c r="H785" s="67"/>
      <c r="I785" s="67"/>
      <c r="J785" s="80"/>
      <c r="K785" s="80"/>
      <c r="L785" s="41"/>
      <c r="M785" s="41"/>
      <c r="N785" s="80"/>
      <c r="O785" s="80"/>
      <c r="P785" s="41"/>
      <c r="Q785" s="41"/>
      <c r="R785" s="80"/>
      <c r="S785" s="67"/>
      <c r="T785" s="80"/>
    </row>
    <row r="786" spans="2:20" x14ac:dyDescent="0.35">
      <c r="B786" s="39"/>
      <c r="C786" s="78"/>
      <c r="D786" s="79"/>
      <c r="E786" s="79"/>
      <c r="F786" s="79"/>
      <c r="G786" s="80"/>
      <c r="H786" s="67"/>
      <c r="I786" s="67"/>
      <c r="J786" s="80"/>
      <c r="K786" s="80"/>
      <c r="L786" s="41"/>
      <c r="M786" s="41"/>
      <c r="N786" s="80"/>
      <c r="O786" s="80"/>
      <c r="P786" s="41"/>
      <c r="Q786" s="41"/>
      <c r="R786" s="80"/>
      <c r="S786" s="67"/>
      <c r="T786" s="80"/>
    </row>
    <row r="787" spans="2:20" x14ac:dyDescent="0.35">
      <c r="B787" s="39"/>
      <c r="C787" s="78"/>
      <c r="D787" s="79"/>
      <c r="E787" s="79"/>
      <c r="F787" s="79"/>
      <c r="G787" s="80"/>
      <c r="H787" s="67"/>
      <c r="I787" s="67"/>
      <c r="J787" s="80"/>
      <c r="K787" s="80"/>
      <c r="L787" s="41"/>
      <c r="M787" s="41"/>
      <c r="N787" s="80"/>
      <c r="O787" s="80"/>
      <c r="P787" s="41"/>
      <c r="Q787" s="41"/>
      <c r="R787" s="80"/>
      <c r="S787" s="67"/>
      <c r="T787" s="80"/>
    </row>
    <row r="788" spans="2:20" x14ac:dyDescent="0.35">
      <c r="B788" s="39"/>
      <c r="C788" s="78"/>
      <c r="D788" s="79"/>
      <c r="E788" s="79"/>
      <c r="F788" s="79"/>
      <c r="G788" s="80"/>
      <c r="H788" s="67"/>
      <c r="I788" s="67"/>
      <c r="J788" s="80"/>
      <c r="K788" s="80"/>
      <c r="L788" s="41"/>
      <c r="M788" s="41"/>
      <c r="N788" s="80"/>
      <c r="O788" s="80"/>
      <c r="P788" s="41"/>
      <c r="Q788" s="41"/>
      <c r="R788" s="80"/>
      <c r="S788" s="67"/>
      <c r="T788" s="80"/>
    </row>
    <row r="789" spans="2:20" x14ac:dyDescent="0.35">
      <c r="B789" s="39"/>
      <c r="C789" s="78"/>
      <c r="D789" s="79"/>
      <c r="E789" s="79"/>
      <c r="F789" s="79"/>
      <c r="G789" s="80"/>
      <c r="H789" s="67"/>
      <c r="I789" s="67"/>
      <c r="J789" s="80"/>
      <c r="K789" s="80"/>
      <c r="L789" s="41"/>
      <c r="M789" s="41"/>
      <c r="N789" s="80"/>
      <c r="O789" s="80"/>
      <c r="P789" s="41"/>
      <c r="Q789" s="41"/>
      <c r="R789" s="80"/>
      <c r="S789" s="67"/>
      <c r="T789" s="80"/>
    </row>
    <row r="790" spans="2:20" x14ac:dyDescent="0.35">
      <c r="B790" s="39"/>
      <c r="C790" s="78"/>
      <c r="D790" s="79"/>
      <c r="E790" s="79"/>
      <c r="F790" s="79"/>
      <c r="G790" s="80"/>
      <c r="H790" s="67"/>
      <c r="I790" s="67"/>
      <c r="J790" s="80"/>
      <c r="K790" s="80"/>
      <c r="L790" s="41"/>
      <c r="M790" s="41"/>
      <c r="N790" s="80"/>
      <c r="O790" s="80"/>
      <c r="P790" s="41"/>
      <c r="Q790" s="41"/>
      <c r="R790" s="80"/>
      <c r="S790" s="67"/>
      <c r="T790" s="80"/>
    </row>
    <row r="791" spans="2:20" x14ac:dyDescent="0.35">
      <c r="B791" s="39"/>
      <c r="C791" s="78"/>
      <c r="D791" s="79"/>
      <c r="E791" s="79"/>
      <c r="F791" s="79"/>
      <c r="G791" s="80"/>
      <c r="H791" s="67"/>
      <c r="I791" s="67"/>
      <c r="J791" s="80"/>
      <c r="K791" s="80"/>
      <c r="L791" s="41"/>
      <c r="M791" s="41"/>
      <c r="N791" s="80"/>
      <c r="O791" s="80"/>
      <c r="P791" s="41"/>
      <c r="Q791" s="41"/>
      <c r="R791" s="80"/>
      <c r="S791" s="67"/>
      <c r="T791" s="80"/>
    </row>
    <row r="792" spans="2:20" x14ac:dyDescent="0.35">
      <c r="B792" s="39"/>
      <c r="C792" s="78"/>
      <c r="D792" s="79"/>
      <c r="E792" s="79"/>
      <c r="F792" s="79"/>
      <c r="G792" s="80"/>
      <c r="H792" s="67"/>
      <c r="I792" s="67"/>
      <c r="J792" s="80"/>
      <c r="K792" s="80"/>
      <c r="L792" s="41"/>
      <c r="M792" s="41"/>
      <c r="N792" s="80"/>
      <c r="O792" s="80"/>
      <c r="P792" s="41"/>
      <c r="Q792" s="41"/>
      <c r="R792" s="80"/>
      <c r="S792" s="67"/>
      <c r="T792" s="80"/>
    </row>
    <row r="793" spans="2:20" x14ac:dyDescent="0.35">
      <c r="B793" s="39"/>
      <c r="C793" s="78"/>
      <c r="D793" s="79"/>
      <c r="E793" s="79"/>
      <c r="F793" s="79"/>
      <c r="G793" s="80"/>
      <c r="H793" s="67"/>
      <c r="I793" s="67"/>
      <c r="J793" s="80"/>
      <c r="K793" s="80"/>
      <c r="L793" s="41"/>
      <c r="M793" s="41"/>
      <c r="N793" s="80"/>
      <c r="O793" s="80"/>
      <c r="P793" s="41"/>
      <c r="Q793" s="41"/>
      <c r="R793" s="80"/>
      <c r="S793" s="67"/>
      <c r="T793" s="80"/>
    </row>
    <row r="794" spans="2:20" x14ac:dyDescent="0.35">
      <c r="B794" s="39"/>
      <c r="C794" s="78"/>
      <c r="D794" s="79"/>
      <c r="E794" s="79"/>
      <c r="F794" s="79"/>
      <c r="G794" s="80"/>
      <c r="H794" s="67"/>
      <c r="I794" s="67"/>
      <c r="J794" s="80"/>
      <c r="K794" s="80"/>
      <c r="L794" s="41"/>
      <c r="M794" s="41"/>
      <c r="N794" s="80"/>
      <c r="O794" s="80"/>
      <c r="P794" s="41"/>
      <c r="Q794" s="41"/>
      <c r="R794" s="80"/>
      <c r="S794" s="67"/>
      <c r="T794" s="80"/>
    </row>
    <row r="795" spans="2:20" x14ac:dyDescent="0.35">
      <c r="B795" s="39"/>
      <c r="C795" s="78"/>
      <c r="D795" s="79"/>
      <c r="E795" s="79"/>
      <c r="F795" s="79"/>
      <c r="G795" s="80"/>
      <c r="H795" s="67"/>
      <c r="I795" s="67"/>
      <c r="J795" s="80"/>
      <c r="K795" s="80"/>
      <c r="L795" s="41"/>
      <c r="M795" s="41"/>
      <c r="N795" s="80"/>
      <c r="O795" s="80"/>
      <c r="P795" s="41"/>
      <c r="Q795" s="41"/>
      <c r="R795" s="80"/>
      <c r="S795" s="67"/>
      <c r="T795" s="80"/>
    </row>
    <row r="796" spans="2:20" x14ac:dyDescent="0.35">
      <c r="B796" s="39"/>
      <c r="C796" s="78"/>
      <c r="D796" s="79"/>
      <c r="E796" s="79"/>
      <c r="F796" s="79"/>
      <c r="G796" s="80"/>
      <c r="H796" s="67"/>
      <c r="I796" s="67"/>
      <c r="J796" s="80"/>
      <c r="K796" s="80"/>
      <c r="L796" s="41"/>
      <c r="M796" s="41"/>
      <c r="N796" s="80"/>
      <c r="O796" s="80"/>
      <c r="P796" s="41"/>
      <c r="Q796" s="41"/>
      <c r="R796" s="80"/>
      <c r="S796" s="67"/>
      <c r="T796" s="80"/>
    </row>
    <row r="797" spans="2:20" x14ac:dyDescent="0.35">
      <c r="B797" s="39"/>
      <c r="C797" s="78"/>
      <c r="D797" s="79"/>
      <c r="E797" s="79"/>
      <c r="F797" s="79"/>
      <c r="G797" s="80"/>
      <c r="H797" s="67"/>
      <c r="I797" s="67"/>
      <c r="J797" s="80"/>
      <c r="K797" s="80"/>
      <c r="L797" s="41"/>
      <c r="M797" s="41"/>
      <c r="N797" s="80"/>
      <c r="O797" s="80"/>
      <c r="P797" s="41"/>
      <c r="Q797" s="41"/>
      <c r="R797" s="80"/>
      <c r="S797" s="67"/>
      <c r="T797" s="80"/>
    </row>
    <row r="798" spans="2:20" x14ac:dyDescent="0.35">
      <c r="B798" s="39"/>
      <c r="C798" s="78"/>
      <c r="D798" s="79"/>
      <c r="E798" s="79"/>
      <c r="F798" s="79"/>
      <c r="G798" s="80"/>
      <c r="H798" s="67"/>
      <c r="I798" s="67"/>
      <c r="J798" s="80"/>
      <c r="K798" s="80"/>
      <c r="L798" s="41"/>
      <c r="M798" s="41"/>
      <c r="N798" s="80"/>
      <c r="O798" s="80"/>
      <c r="P798" s="41"/>
      <c r="Q798" s="41"/>
      <c r="R798" s="80"/>
      <c r="S798" s="67"/>
      <c r="T798" s="80"/>
    </row>
    <row r="799" spans="2:20" x14ac:dyDescent="0.35">
      <c r="B799" s="39"/>
      <c r="C799" s="78"/>
      <c r="D799" s="79"/>
      <c r="E799" s="79"/>
      <c r="F799" s="79"/>
      <c r="G799" s="80"/>
      <c r="H799" s="67"/>
      <c r="I799" s="67"/>
      <c r="J799" s="80"/>
      <c r="K799" s="80"/>
      <c r="L799" s="41"/>
      <c r="M799" s="41"/>
      <c r="N799" s="80"/>
      <c r="O799" s="80"/>
      <c r="P799" s="41"/>
      <c r="Q799" s="41"/>
      <c r="R799" s="80"/>
      <c r="S799" s="67"/>
      <c r="T799" s="80"/>
    </row>
    <row r="800" spans="2:20" x14ac:dyDescent="0.35">
      <c r="B800" s="39"/>
      <c r="C800" s="78"/>
      <c r="D800" s="79"/>
      <c r="E800" s="79"/>
      <c r="F800" s="79"/>
      <c r="G800" s="80"/>
      <c r="H800" s="67"/>
      <c r="I800" s="67"/>
      <c r="J800" s="80"/>
      <c r="K800" s="80"/>
      <c r="L800" s="41"/>
      <c r="M800" s="41"/>
      <c r="N800" s="80"/>
      <c r="O800" s="80"/>
      <c r="P800" s="41"/>
      <c r="Q800" s="41"/>
      <c r="R800" s="80"/>
      <c r="S800" s="67"/>
      <c r="T800" s="80"/>
    </row>
    <row r="801" spans="2:20" x14ac:dyDescent="0.35">
      <c r="B801" s="39"/>
      <c r="C801" s="78"/>
      <c r="D801" s="79"/>
      <c r="E801" s="79"/>
      <c r="F801" s="79"/>
      <c r="G801" s="80"/>
      <c r="H801" s="67"/>
      <c r="I801" s="67"/>
      <c r="J801" s="80"/>
      <c r="K801" s="80"/>
      <c r="L801" s="41"/>
      <c r="M801" s="41"/>
      <c r="N801" s="80"/>
      <c r="O801" s="80"/>
      <c r="P801" s="41"/>
      <c r="Q801" s="41"/>
      <c r="R801" s="80"/>
      <c r="S801" s="67"/>
      <c r="T801" s="80"/>
    </row>
    <row r="802" spans="2:20" x14ac:dyDescent="0.35">
      <c r="B802" s="39"/>
      <c r="C802" s="78"/>
      <c r="D802" s="79"/>
      <c r="E802" s="79"/>
      <c r="F802" s="79"/>
      <c r="G802" s="80"/>
      <c r="H802" s="67"/>
      <c r="I802" s="67"/>
      <c r="J802" s="80"/>
      <c r="K802" s="80"/>
      <c r="L802" s="41"/>
      <c r="M802" s="41"/>
      <c r="N802" s="80"/>
      <c r="O802" s="80"/>
      <c r="P802" s="41"/>
      <c r="Q802" s="41"/>
      <c r="R802" s="80"/>
      <c r="S802" s="67"/>
      <c r="T802" s="80"/>
    </row>
    <row r="803" spans="2:20" x14ac:dyDescent="0.35">
      <c r="B803" s="39"/>
      <c r="C803" s="78"/>
      <c r="D803" s="79"/>
      <c r="E803" s="79"/>
      <c r="F803" s="79"/>
      <c r="G803" s="80"/>
      <c r="H803" s="67"/>
      <c r="I803" s="67"/>
      <c r="J803" s="80"/>
      <c r="K803" s="80"/>
      <c r="L803" s="41"/>
      <c r="M803" s="41"/>
      <c r="N803" s="80"/>
      <c r="O803" s="80"/>
      <c r="P803" s="41"/>
      <c r="Q803" s="41"/>
      <c r="R803" s="80"/>
      <c r="S803" s="67"/>
      <c r="T803" s="80"/>
    </row>
    <row r="804" spans="2:20" x14ac:dyDescent="0.35">
      <c r="B804" s="39"/>
      <c r="C804" s="78"/>
      <c r="D804" s="79"/>
      <c r="E804" s="79"/>
      <c r="F804" s="79"/>
      <c r="G804" s="80"/>
      <c r="H804" s="67"/>
      <c r="I804" s="67"/>
      <c r="J804" s="80"/>
      <c r="K804" s="80"/>
      <c r="L804" s="41"/>
      <c r="M804" s="41"/>
      <c r="N804" s="80"/>
      <c r="O804" s="80"/>
      <c r="P804" s="41"/>
      <c r="Q804" s="41"/>
      <c r="R804" s="80"/>
      <c r="S804" s="67"/>
      <c r="T804" s="80"/>
    </row>
    <row r="805" spans="2:20" x14ac:dyDescent="0.35">
      <c r="B805" s="39"/>
      <c r="C805" s="78"/>
      <c r="D805" s="79"/>
      <c r="E805" s="79"/>
      <c r="F805" s="79"/>
      <c r="G805" s="80"/>
      <c r="H805" s="67"/>
      <c r="I805" s="67"/>
      <c r="J805" s="80"/>
      <c r="K805" s="80"/>
      <c r="L805" s="41"/>
      <c r="M805" s="41"/>
      <c r="N805" s="80"/>
      <c r="O805" s="80"/>
      <c r="P805" s="41"/>
      <c r="Q805" s="41"/>
      <c r="R805" s="80"/>
      <c r="S805" s="67"/>
      <c r="T805" s="80"/>
    </row>
    <row r="806" spans="2:20" x14ac:dyDescent="0.35">
      <c r="B806" s="39"/>
      <c r="C806" s="78"/>
      <c r="D806" s="79"/>
      <c r="E806" s="79"/>
      <c r="F806" s="79"/>
      <c r="G806" s="80"/>
      <c r="H806" s="67"/>
      <c r="I806" s="67"/>
      <c r="J806" s="80"/>
      <c r="K806" s="80"/>
      <c r="L806" s="41"/>
      <c r="M806" s="41"/>
      <c r="N806" s="80"/>
      <c r="O806" s="80"/>
      <c r="P806" s="41"/>
      <c r="Q806" s="41"/>
      <c r="R806" s="80"/>
      <c r="S806" s="67"/>
      <c r="T806" s="80"/>
    </row>
    <row r="807" spans="2:20" x14ac:dyDescent="0.35">
      <c r="B807" s="39"/>
      <c r="C807" s="78"/>
      <c r="D807" s="79"/>
      <c r="E807" s="79"/>
      <c r="F807" s="79"/>
      <c r="G807" s="80"/>
      <c r="H807" s="67"/>
      <c r="I807" s="67"/>
      <c r="J807" s="80"/>
      <c r="K807" s="80"/>
      <c r="L807" s="41"/>
      <c r="M807" s="41"/>
      <c r="N807" s="80"/>
      <c r="O807" s="80"/>
      <c r="P807" s="41"/>
      <c r="Q807" s="41"/>
      <c r="R807" s="80"/>
      <c r="S807" s="67"/>
      <c r="T807" s="80"/>
    </row>
    <row r="808" spans="2:20" x14ac:dyDescent="0.35">
      <c r="B808" s="39"/>
      <c r="C808" s="78"/>
      <c r="D808" s="79"/>
      <c r="E808" s="79"/>
      <c r="F808" s="79"/>
      <c r="G808" s="80"/>
      <c r="H808" s="67"/>
      <c r="I808" s="67"/>
      <c r="J808" s="80"/>
      <c r="K808" s="80"/>
      <c r="L808" s="41"/>
      <c r="M808" s="41"/>
      <c r="N808" s="80"/>
      <c r="O808" s="80"/>
      <c r="P808" s="41"/>
      <c r="Q808" s="41"/>
      <c r="R808" s="80"/>
      <c r="S808" s="67"/>
      <c r="T808" s="80"/>
    </row>
    <row r="809" spans="2:20" x14ac:dyDescent="0.35">
      <c r="B809" s="39"/>
      <c r="C809" s="78"/>
      <c r="D809" s="79"/>
      <c r="E809" s="79"/>
      <c r="F809" s="79"/>
      <c r="G809" s="80"/>
      <c r="H809" s="67"/>
      <c r="I809" s="67"/>
      <c r="J809" s="80"/>
      <c r="K809" s="80"/>
      <c r="L809" s="41"/>
      <c r="M809" s="41"/>
      <c r="N809" s="80"/>
      <c r="O809" s="80"/>
      <c r="P809" s="41"/>
      <c r="Q809" s="41"/>
      <c r="R809" s="80"/>
      <c r="S809" s="67"/>
      <c r="T809" s="80"/>
    </row>
    <row r="810" spans="2:20" x14ac:dyDescent="0.35">
      <c r="B810" s="39"/>
      <c r="C810" s="78"/>
      <c r="D810" s="79"/>
      <c r="E810" s="79"/>
      <c r="F810" s="79"/>
      <c r="G810" s="80"/>
      <c r="H810" s="67"/>
      <c r="I810" s="67"/>
      <c r="J810" s="80"/>
      <c r="K810" s="80"/>
      <c r="L810" s="41"/>
      <c r="M810" s="41"/>
      <c r="N810" s="80"/>
      <c r="O810" s="80"/>
      <c r="P810" s="41"/>
      <c r="Q810" s="41"/>
      <c r="R810" s="80"/>
      <c r="S810" s="67"/>
      <c r="T810" s="80"/>
    </row>
    <row r="811" spans="2:20" x14ac:dyDescent="0.35">
      <c r="B811" s="39"/>
      <c r="C811" s="78"/>
      <c r="D811" s="79"/>
      <c r="E811" s="79"/>
      <c r="F811" s="79"/>
      <c r="G811" s="80"/>
      <c r="H811" s="67"/>
      <c r="I811" s="67"/>
      <c r="J811" s="80"/>
      <c r="K811" s="80"/>
      <c r="L811" s="41"/>
      <c r="M811" s="41"/>
      <c r="N811" s="80"/>
      <c r="O811" s="80"/>
      <c r="P811" s="41"/>
      <c r="Q811" s="41"/>
      <c r="R811" s="80"/>
      <c r="S811" s="67"/>
      <c r="T811" s="80"/>
    </row>
    <row r="812" spans="2:20" x14ac:dyDescent="0.35">
      <c r="B812" s="39"/>
      <c r="C812" s="78"/>
      <c r="D812" s="79"/>
      <c r="E812" s="79"/>
      <c r="F812" s="79"/>
      <c r="G812" s="80"/>
      <c r="H812" s="67"/>
      <c r="I812" s="67"/>
      <c r="J812" s="80"/>
      <c r="K812" s="80"/>
      <c r="L812" s="41"/>
      <c r="M812" s="41"/>
      <c r="N812" s="80"/>
      <c r="O812" s="80"/>
      <c r="P812" s="41"/>
      <c r="Q812" s="41"/>
      <c r="R812" s="80"/>
      <c r="S812" s="67"/>
      <c r="T812" s="80"/>
    </row>
    <row r="813" spans="2:20" x14ac:dyDescent="0.35">
      <c r="B813" s="39"/>
      <c r="C813" s="78"/>
      <c r="D813" s="79"/>
      <c r="E813" s="79"/>
      <c r="F813" s="79"/>
      <c r="G813" s="80"/>
      <c r="H813" s="67"/>
      <c r="I813" s="67"/>
      <c r="J813" s="80"/>
      <c r="K813" s="80"/>
      <c r="L813" s="41"/>
      <c r="M813" s="41"/>
      <c r="N813" s="80"/>
      <c r="O813" s="80"/>
      <c r="P813" s="41"/>
      <c r="Q813" s="41"/>
      <c r="R813" s="80"/>
      <c r="S813" s="67"/>
      <c r="T813" s="80"/>
    </row>
    <row r="814" spans="2:20" x14ac:dyDescent="0.35">
      <c r="B814" s="39"/>
      <c r="C814" s="78"/>
      <c r="D814" s="79"/>
      <c r="E814" s="79"/>
      <c r="F814" s="79"/>
      <c r="G814" s="80"/>
      <c r="H814" s="67"/>
      <c r="I814" s="67"/>
      <c r="J814" s="80"/>
      <c r="K814" s="80"/>
      <c r="L814" s="41"/>
      <c r="M814" s="41"/>
      <c r="N814" s="80"/>
      <c r="O814" s="80"/>
      <c r="P814" s="41"/>
      <c r="Q814" s="41"/>
      <c r="R814" s="80"/>
      <c r="S814" s="67"/>
      <c r="T814" s="80"/>
    </row>
    <row r="815" spans="2:20" x14ac:dyDescent="0.35">
      <c r="B815" s="39"/>
      <c r="C815" s="78"/>
      <c r="D815" s="79"/>
      <c r="E815" s="79"/>
      <c r="F815" s="79"/>
      <c r="G815" s="80"/>
      <c r="H815" s="67"/>
      <c r="I815" s="67"/>
      <c r="J815" s="80"/>
      <c r="K815" s="80"/>
      <c r="L815" s="41"/>
      <c r="M815" s="41"/>
      <c r="N815" s="80"/>
      <c r="O815" s="80"/>
      <c r="P815" s="41"/>
      <c r="Q815" s="41"/>
      <c r="R815" s="80"/>
      <c r="S815" s="67"/>
      <c r="T815" s="80"/>
    </row>
    <row r="816" spans="2:20" x14ac:dyDescent="0.35">
      <c r="B816" s="39"/>
      <c r="C816" s="78"/>
      <c r="D816" s="79"/>
      <c r="E816" s="79"/>
      <c r="F816" s="79"/>
      <c r="G816" s="80"/>
      <c r="H816" s="67"/>
      <c r="I816" s="67"/>
      <c r="J816" s="80"/>
      <c r="K816" s="80"/>
      <c r="L816" s="41"/>
      <c r="M816" s="41"/>
      <c r="N816" s="80"/>
      <c r="O816" s="80"/>
      <c r="P816" s="41"/>
      <c r="Q816" s="41"/>
      <c r="R816" s="80"/>
      <c r="S816" s="67"/>
      <c r="T816" s="80"/>
    </row>
    <row r="817" spans="2:20" x14ac:dyDescent="0.35">
      <c r="B817" s="39"/>
      <c r="C817" s="78"/>
      <c r="D817" s="79"/>
      <c r="E817" s="79"/>
      <c r="F817" s="79"/>
      <c r="G817" s="80"/>
      <c r="H817" s="67"/>
      <c r="I817" s="67"/>
      <c r="J817" s="80"/>
      <c r="K817" s="80"/>
      <c r="L817" s="41"/>
      <c r="M817" s="41"/>
      <c r="N817" s="80"/>
      <c r="O817" s="80"/>
      <c r="P817" s="41"/>
      <c r="Q817" s="41"/>
      <c r="R817" s="80"/>
      <c r="S817" s="67"/>
      <c r="T817" s="80"/>
    </row>
    <row r="818" spans="2:20" x14ac:dyDescent="0.35">
      <c r="B818" s="39"/>
      <c r="C818" s="78"/>
      <c r="D818" s="79"/>
      <c r="E818" s="79"/>
      <c r="F818" s="79"/>
      <c r="G818" s="80"/>
      <c r="H818" s="67"/>
      <c r="I818" s="67"/>
      <c r="J818" s="80"/>
      <c r="K818" s="80"/>
      <c r="L818" s="41"/>
      <c r="M818" s="41"/>
      <c r="N818" s="80"/>
      <c r="O818" s="80"/>
      <c r="P818" s="41"/>
      <c r="Q818" s="41"/>
      <c r="R818" s="80"/>
      <c r="S818" s="67"/>
      <c r="T818" s="80"/>
    </row>
    <row r="819" spans="2:20" x14ac:dyDescent="0.35">
      <c r="B819" s="39"/>
      <c r="C819" s="78"/>
      <c r="D819" s="79"/>
      <c r="E819" s="79"/>
      <c r="F819" s="79"/>
      <c r="G819" s="80"/>
      <c r="H819" s="67"/>
      <c r="I819" s="67"/>
      <c r="J819" s="80"/>
      <c r="K819" s="80"/>
      <c r="L819" s="41"/>
      <c r="M819" s="41"/>
      <c r="N819" s="80"/>
      <c r="O819" s="80"/>
      <c r="P819" s="41"/>
      <c r="Q819" s="41"/>
      <c r="R819" s="80"/>
      <c r="S819" s="67"/>
      <c r="T819" s="80"/>
    </row>
    <row r="820" spans="2:20" x14ac:dyDescent="0.35">
      <c r="B820" s="39"/>
      <c r="C820" s="78"/>
      <c r="D820" s="79"/>
      <c r="E820" s="79"/>
      <c r="F820" s="79"/>
      <c r="G820" s="80"/>
      <c r="H820" s="67"/>
      <c r="I820" s="67"/>
      <c r="J820" s="80"/>
      <c r="K820" s="80"/>
      <c r="L820" s="41"/>
      <c r="M820" s="41"/>
      <c r="N820" s="80"/>
      <c r="O820" s="80"/>
      <c r="P820" s="41"/>
      <c r="Q820" s="41"/>
      <c r="R820" s="80"/>
      <c r="S820" s="67"/>
      <c r="T820" s="80"/>
    </row>
    <row r="821" spans="2:20" x14ac:dyDescent="0.35">
      <c r="B821" s="39"/>
      <c r="C821" s="78"/>
      <c r="D821" s="79"/>
      <c r="E821" s="79"/>
      <c r="F821" s="79"/>
      <c r="G821" s="80"/>
      <c r="H821" s="67"/>
      <c r="I821" s="67"/>
      <c r="J821" s="80"/>
      <c r="K821" s="80"/>
      <c r="L821" s="41"/>
      <c r="M821" s="41"/>
      <c r="N821" s="80"/>
      <c r="O821" s="80"/>
      <c r="P821" s="41"/>
      <c r="Q821" s="41"/>
      <c r="R821" s="80"/>
      <c r="S821" s="67"/>
      <c r="T821" s="80"/>
    </row>
    <row r="822" spans="2:20" x14ac:dyDescent="0.35">
      <c r="B822" s="39"/>
      <c r="C822" s="78"/>
      <c r="D822" s="79"/>
      <c r="E822" s="79"/>
      <c r="F822" s="79"/>
      <c r="G822" s="80"/>
      <c r="H822" s="67"/>
      <c r="I822" s="67"/>
      <c r="J822" s="80"/>
      <c r="K822" s="80"/>
      <c r="L822" s="41"/>
      <c r="M822" s="41"/>
      <c r="N822" s="80"/>
      <c r="O822" s="80"/>
      <c r="P822" s="41"/>
      <c r="Q822" s="41"/>
      <c r="R822" s="80"/>
      <c r="S822" s="67"/>
      <c r="T822" s="80"/>
    </row>
    <row r="823" spans="2:20" x14ac:dyDescent="0.35">
      <c r="B823" s="39"/>
      <c r="C823" s="78"/>
      <c r="D823" s="79"/>
      <c r="E823" s="79"/>
      <c r="F823" s="79"/>
      <c r="G823" s="80"/>
      <c r="H823" s="67"/>
      <c r="I823" s="67"/>
      <c r="J823" s="80"/>
      <c r="K823" s="80"/>
      <c r="L823" s="41"/>
      <c r="M823" s="41"/>
      <c r="N823" s="80"/>
      <c r="O823" s="80"/>
      <c r="P823" s="41"/>
      <c r="Q823" s="41"/>
      <c r="R823" s="80"/>
      <c r="S823" s="67"/>
      <c r="T823" s="80"/>
    </row>
    <row r="824" spans="2:20" x14ac:dyDescent="0.35">
      <c r="B824" s="39"/>
      <c r="C824" s="78"/>
      <c r="D824" s="79"/>
      <c r="E824" s="79"/>
      <c r="F824" s="79"/>
      <c r="G824" s="80"/>
      <c r="H824" s="67"/>
      <c r="I824" s="67"/>
      <c r="J824" s="80"/>
      <c r="K824" s="80"/>
      <c r="L824" s="41"/>
      <c r="M824" s="41"/>
      <c r="N824" s="80"/>
      <c r="O824" s="80"/>
      <c r="P824" s="41"/>
      <c r="Q824" s="41"/>
      <c r="R824" s="80"/>
      <c r="S824" s="67"/>
      <c r="T824" s="80"/>
    </row>
    <row r="825" spans="2:20" x14ac:dyDescent="0.35">
      <c r="B825" s="39"/>
      <c r="C825" s="78"/>
      <c r="D825" s="79"/>
      <c r="E825" s="79"/>
      <c r="F825" s="79"/>
      <c r="G825" s="80"/>
      <c r="H825" s="67"/>
      <c r="I825" s="67"/>
      <c r="J825" s="80"/>
      <c r="K825" s="80"/>
      <c r="L825" s="41"/>
      <c r="M825" s="41"/>
      <c r="N825" s="80"/>
      <c r="O825" s="80"/>
      <c r="P825" s="41"/>
      <c r="Q825" s="41"/>
      <c r="R825" s="80"/>
      <c r="S825" s="67"/>
      <c r="T825" s="80"/>
    </row>
    <row r="826" spans="2:20" x14ac:dyDescent="0.35">
      <c r="B826" s="39"/>
      <c r="C826" s="78"/>
      <c r="D826" s="79"/>
      <c r="E826" s="79"/>
      <c r="F826" s="79"/>
      <c r="G826" s="80"/>
      <c r="H826" s="67"/>
      <c r="I826" s="67"/>
      <c r="J826" s="80"/>
      <c r="K826" s="80"/>
      <c r="L826" s="41"/>
      <c r="M826" s="41"/>
      <c r="N826" s="80"/>
      <c r="O826" s="80"/>
      <c r="P826" s="41"/>
      <c r="Q826" s="41"/>
      <c r="R826" s="80"/>
      <c r="S826" s="67"/>
      <c r="T826" s="80"/>
    </row>
    <row r="827" spans="2:20" x14ac:dyDescent="0.35">
      <c r="B827" s="39"/>
      <c r="C827" s="78"/>
      <c r="D827" s="79"/>
      <c r="E827" s="79"/>
      <c r="F827" s="79"/>
      <c r="G827" s="80"/>
      <c r="H827" s="67"/>
      <c r="I827" s="67"/>
      <c r="J827" s="80"/>
      <c r="K827" s="80"/>
      <c r="L827" s="41"/>
      <c r="M827" s="41"/>
      <c r="N827" s="80"/>
      <c r="O827" s="80"/>
      <c r="P827" s="41"/>
      <c r="Q827" s="41"/>
      <c r="R827" s="80"/>
      <c r="S827" s="67"/>
      <c r="T827" s="80"/>
    </row>
    <row r="828" spans="2:20" x14ac:dyDescent="0.35">
      <c r="B828" s="39"/>
      <c r="C828" s="78"/>
      <c r="D828" s="79"/>
      <c r="E828" s="79"/>
      <c r="F828" s="79"/>
      <c r="G828" s="80"/>
      <c r="H828" s="67"/>
      <c r="I828" s="67"/>
      <c r="J828" s="80"/>
      <c r="K828" s="80"/>
      <c r="L828" s="41"/>
      <c r="M828" s="41"/>
      <c r="N828" s="80"/>
      <c r="O828" s="80"/>
      <c r="P828" s="41"/>
      <c r="Q828" s="41"/>
      <c r="R828" s="80"/>
      <c r="S828" s="67"/>
      <c r="T828" s="80"/>
    </row>
    <row r="829" spans="2:20" x14ac:dyDescent="0.35">
      <c r="B829" s="39"/>
      <c r="C829" s="78"/>
      <c r="D829" s="79"/>
      <c r="E829" s="79"/>
      <c r="F829" s="79"/>
      <c r="G829" s="80"/>
      <c r="H829" s="67"/>
      <c r="I829" s="67"/>
      <c r="J829" s="80"/>
      <c r="K829" s="80"/>
      <c r="L829" s="41"/>
      <c r="M829" s="41"/>
      <c r="N829" s="80"/>
      <c r="O829" s="80"/>
      <c r="P829" s="41"/>
      <c r="Q829" s="41"/>
      <c r="R829" s="80"/>
      <c r="S829" s="67"/>
      <c r="T829" s="80"/>
    </row>
    <row r="830" spans="2:20" x14ac:dyDescent="0.35">
      <c r="B830" s="39"/>
      <c r="C830" s="78"/>
      <c r="D830" s="79"/>
      <c r="E830" s="79"/>
      <c r="F830" s="79"/>
      <c r="G830" s="80"/>
      <c r="H830" s="67"/>
      <c r="I830" s="67"/>
      <c r="J830" s="80"/>
      <c r="K830" s="80"/>
      <c r="L830" s="41"/>
      <c r="M830" s="41"/>
      <c r="N830" s="80"/>
      <c r="O830" s="80"/>
      <c r="P830" s="41"/>
      <c r="Q830" s="41"/>
      <c r="R830" s="80"/>
      <c r="S830" s="67"/>
      <c r="T830" s="80"/>
    </row>
    <row r="831" spans="2:20" x14ac:dyDescent="0.35">
      <c r="B831" s="39"/>
      <c r="C831" s="78"/>
      <c r="D831" s="79"/>
      <c r="E831" s="79"/>
      <c r="F831" s="79"/>
      <c r="G831" s="80"/>
      <c r="H831" s="67"/>
      <c r="I831" s="67"/>
      <c r="J831" s="80"/>
      <c r="K831" s="80"/>
      <c r="L831" s="41"/>
      <c r="M831" s="41"/>
      <c r="N831" s="80"/>
      <c r="O831" s="80"/>
      <c r="P831" s="41"/>
      <c r="Q831" s="41"/>
      <c r="R831" s="80"/>
      <c r="S831" s="67"/>
      <c r="T831" s="80"/>
    </row>
    <row r="832" spans="2:20" x14ac:dyDescent="0.35">
      <c r="B832" s="39"/>
      <c r="C832" s="78"/>
      <c r="D832" s="79"/>
      <c r="E832" s="79"/>
      <c r="F832" s="79"/>
      <c r="G832" s="80"/>
      <c r="H832" s="67"/>
      <c r="I832" s="67"/>
      <c r="J832" s="80"/>
      <c r="K832" s="80"/>
      <c r="L832" s="41"/>
      <c r="M832" s="41"/>
      <c r="N832" s="80"/>
      <c r="O832" s="80"/>
      <c r="P832" s="41"/>
      <c r="Q832" s="41"/>
      <c r="R832" s="80"/>
      <c r="S832" s="67"/>
      <c r="T832" s="80"/>
    </row>
    <row r="833" spans="2:20" x14ac:dyDescent="0.35">
      <c r="B833" s="39"/>
      <c r="C833" s="78"/>
      <c r="D833" s="79"/>
      <c r="E833" s="79"/>
      <c r="F833" s="79"/>
      <c r="G833" s="80"/>
      <c r="H833" s="67"/>
      <c r="I833" s="67"/>
      <c r="J833" s="80"/>
      <c r="K833" s="80"/>
      <c r="L833" s="41"/>
      <c r="M833" s="41"/>
      <c r="N833" s="80"/>
      <c r="O833" s="80"/>
      <c r="P833" s="41"/>
      <c r="Q833" s="41"/>
      <c r="R833" s="80"/>
      <c r="S833" s="67"/>
      <c r="T833" s="80"/>
    </row>
    <row r="834" spans="2:20" x14ac:dyDescent="0.35">
      <c r="B834" s="39"/>
      <c r="C834" s="78"/>
      <c r="D834" s="79"/>
      <c r="E834" s="79"/>
      <c r="F834" s="79"/>
      <c r="G834" s="80"/>
      <c r="H834" s="67"/>
      <c r="I834" s="67"/>
      <c r="J834" s="80"/>
      <c r="K834" s="80"/>
      <c r="L834" s="41"/>
      <c r="M834" s="41"/>
      <c r="N834" s="80"/>
      <c r="O834" s="80"/>
      <c r="P834" s="41"/>
      <c r="Q834" s="41"/>
      <c r="R834" s="80"/>
      <c r="S834" s="67"/>
      <c r="T834" s="80"/>
    </row>
    <row r="835" spans="2:20" x14ac:dyDescent="0.35">
      <c r="B835" s="39"/>
      <c r="C835" s="78"/>
      <c r="D835" s="79"/>
      <c r="E835" s="79"/>
      <c r="F835" s="79"/>
      <c r="G835" s="80"/>
      <c r="H835" s="67"/>
      <c r="I835" s="67"/>
      <c r="J835" s="80"/>
      <c r="K835" s="80"/>
      <c r="L835" s="41"/>
      <c r="M835" s="41"/>
      <c r="N835" s="80"/>
      <c r="O835" s="80"/>
      <c r="P835" s="41"/>
      <c r="Q835" s="41"/>
      <c r="R835" s="80"/>
      <c r="S835" s="67"/>
      <c r="T835" s="80"/>
    </row>
    <row r="836" spans="2:20" x14ac:dyDescent="0.35">
      <c r="B836" s="39"/>
      <c r="C836" s="78"/>
      <c r="D836" s="79"/>
      <c r="E836" s="79"/>
      <c r="F836" s="79"/>
      <c r="G836" s="80"/>
      <c r="H836" s="67"/>
      <c r="I836" s="67"/>
      <c r="J836" s="80"/>
      <c r="K836" s="80"/>
      <c r="L836" s="41"/>
      <c r="M836" s="41"/>
      <c r="N836" s="80"/>
      <c r="O836" s="80"/>
      <c r="P836" s="41"/>
      <c r="Q836" s="41"/>
      <c r="R836" s="80"/>
      <c r="S836" s="67"/>
      <c r="T836" s="80"/>
    </row>
    <row r="837" spans="2:20" x14ac:dyDescent="0.35">
      <c r="B837" s="39"/>
      <c r="C837" s="78"/>
      <c r="D837" s="79"/>
      <c r="E837" s="79"/>
      <c r="F837" s="79"/>
      <c r="G837" s="80"/>
      <c r="H837" s="67"/>
      <c r="I837" s="67"/>
      <c r="J837" s="80"/>
      <c r="K837" s="80"/>
      <c r="L837" s="41"/>
      <c r="M837" s="41"/>
      <c r="N837" s="80"/>
      <c r="O837" s="80"/>
      <c r="P837" s="41"/>
      <c r="Q837" s="41"/>
      <c r="R837" s="80"/>
      <c r="S837" s="67"/>
      <c r="T837" s="80"/>
    </row>
    <row r="838" spans="2:20" x14ac:dyDescent="0.35">
      <c r="B838" s="39"/>
      <c r="C838" s="78"/>
      <c r="D838" s="79"/>
      <c r="E838" s="79"/>
      <c r="F838" s="79"/>
      <c r="G838" s="80"/>
      <c r="H838" s="67"/>
      <c r="I838" s="67"/>
      <c r="J838" s="80"/>
      <c r="K838" s="80"/>
      <c r="L838" s="41"/>
      <c r="M838" s="41"/>
      <c r="N838" s="80"/>
      <c r="O838" s="80"/>
      <c r="P838" s="41"/>
      <c r="Q838" s="41"/>
      <c r="R838" s="80"/>
      <c r="S838" s="67"/>
      <c r="T838" s="80"/>
    </row>
    <row r="839" spans="2:20" x14ac:dyDescent="0.35">
      <c r="B839" s="39"/>
      <c r="C839" s="78"/>
      <c r="D839" s="79"/>
      <c r="E839" s="79"/>
      <c r="F839" s="79"/>
      <c r="G839" s="80"/>
      <c r="H839" s="67"/>
      <c r="I839" s="67"/>
      <c r="J839" s="80"/>
      <c r="K839" s="80"/>
      <c r="L839" s="41"/>
      <c r="M839" s="41"/>
      <c r="N839" s="80"/>
      <c r="O839" s="80"/>
      <c r="P839" s="41"/>
      <c r="Q839" s="41"/>
      <c r="R839" s="80"/>
      <c r="S839" s="67"/>
      <c r="T839" s="80"/>
    </row>
    <row r="840" spans="2:20" x14ac:dyDescent="0.35">
      <c r="B840" s="39"/>
      <c r="C840" s="78"/>
      <c r="D840" s="79"/>
      <c r="E840" s="79"/>
      <c r="F840" s="79"/>
      <c r="G840" s="80"/>
      <c r="H840" s="67"/>
      <c r="I840" s="67"/>
      <c r="J840" s="80"/>
      <c r="K840" s="80"/>
      <c r="L840" s="41"/>
      <c r="M840" s="41"/>
      <c r="N840" s="80"/>
      <c r="O840" s="80"/>
      <c r="P840" s="41"/>
      <c r="Q840" s="41"/>
      <c r="R840" s="80"/>
      <c r="S840" s="67"/>
      <c r="T840" s="80"/>
    </row>
    <row r="841" spans="2:20" x14ac:dyDescent="0.35">
      <c r="B841" s="39"/>
      <c r="C841" s="78"/>
      <c r="D841" s="79"/>
      <c r="E841" s="79"/>
      <c r="F841" s="79"/>
      <c r="G841" s="80"/>
      <c r="H841" s="67"/>
      <c r="I841" s="67"/>
      <c r="J841" s="80"/>
      <c r="K841" s="80"/>
      <c r="L841" s="41"/>
      <c r="M841" s="41"/>
      <c r="N841" s="80"/>
      <c r="O841" s="80"/>
      <c r="P841" s="41"/>
      <c r="Q841" s="41"/>
      <c r="R841" s="80"/>
      <c r="S841" s="67"/>
      <c r="T841" s="80"/>
    </row>
    <row r="842" spans="2:20" x14ac:dyDescent="0.35">
      <c r="B842" s="39"/>
      <c r="C842" s="78"/>
      <c r="D842" s="79"/>
      <c r="E842" s="79"/>
      <c r="F842" s="79"/>
      <c r="G842" s="80"/>
      <c r="H842" s="67"/>
      <c r="I842" s="67"/>
      <c r="J842" s="80"/>
      <c r="K842" s="80"/>
      <c r="L842" s="41"/>
      <c r="M842" s="41"/>
      <c r="N842" s="80"/>
      <c r="O842" s="80"/>
      <c r="P842" s="41"/>
      <c r="Q842" s="41"/>
      <c r="R842" s="80"/>
      <c r="S842" s="67"/>
      <c r="T842" s="80"/>
    </row>
    <row r="843" spans="2:20" x14ac:dyDescent="0.35">
      <c r="B843" s="39"/>
      <c r="C843" s="78"/>
      <c r="D843" s="79"/>
      <c r="E843" s="79"/>
      <c r="F843" s="79"/>
      <c r="G843" s="80"/>
      <c r="H843" s="67"/>
      <c r="I843" s="67"/>
      <c r="J843" s="80"/>
      <c r="K843" s="80"/>
      <c r="L843" s="41"/>
      <c r="M843" s="41"/>
      <c r="N843" s="80"/>
      <c r="O843" s="80"/>
      <c r="P843" s="41"/>
      <c r="Q843" s="41"/>
      <c r="R843" s="80"/>
      <c r="S843" s="67"/>
      <c r="T843" s="80"/>
    </row>
    <row r="844" spans="2:20" x14ac:dyDescent="0.35">
      <c r="B844" s="39"/>
      <c r="C844" s="78"/>
      <c r="D844" s="79"/>
      <c r="E844" s="79"/>
      <c r="F844" s="79"/>
      <c r="G844" s="80"/>
      <c r="H844" s="67"/>
      <c r="I844" s="67"/>
      <c r="J844" s="80"/>
      <c r="K844" s="80"/>
      <c r="L844" s="41"/>
      <c r="M844" s="41"/>
      <c r="N844" s="80"/>
      <c r="O844" s="80"/>
      <c r="P844" s="41"/>
      <c r="Q844" s="41"/>
      <c r="R844" s="80"/>
      <c r="S844" s="67"/>
      <c r="T844" s="80"/>
    </row>
    <row r="845" spans="2:20" x14ac:dyDescent="0.35">
      <c r="B845" s="39"/>
      <c r="C845" s="78"/>
      <c r="D845" s="79"/>
      <c r="E845" s="79"/>
      <c r="F845" s="79"/>
      <c r="G845" s="80"/>
      <c r="H845" s="67"/>
      <c r="I845" s="67"/>
      <c r="J845" s="80"/>
      <c r="K845" s="80"/>
      <c r="L845" s="41"/>
      <c r="M845" s="41"/>
      <c r="N845" s="80"/>
      <c r="O845" s="80"/>
      <c r="P845" s="41"/>
      <c r="Q845" s="41"/>
      <c r="R845" s="80"/>
      <c r="S845" s="67"/>
      <c r="T845" s="80"/>
    </row>
    <row r="846" spans="2:20" x14ac:dyDescent="0.35">
      <c r="B846" s="39"/>
      <c r="C846" s="78"/>
      <c r="D846" s="79"/>
      <c r="E846" s="79"/>
      <c r="F846" s="79"/>
      <c r="G846" s="80"/>
      <c r="H846" s="67"/>
      <c r="I846" s="67"/>
      <c r="J846" s="80"/>
      <c r="K846" s="80"/>
      <c r="L846" s="41"/>
      <c r="M846" s="41"/>
      <c r="N846" s="80"/>
      <c r="O846" s="80"/>
      <c r="P846" s="41"/>
      <c r="Q846" s="41"/>
      <c r="R846" s="80"/>
      <c r="S846" s="67"/>
      <c r="T846" s="80"/>
    </row>
    <row r="847" spans="2:20" x14ac:dyDescent="0.35">
      <c r="B847" s="39"/>
      <c r="C847" s="78"/>
      <c r="D847" s="79"/>
      <c r="E847" s="79"/>
      <c r="F847" s="79"/>
      <c r="G847" s="80"/>
      <c r="H847" s="67"/>
      <c r="I847" s="67"/>
      <c r="J847" s="80"/>
      <c r="K847" s="80"/>
      <c r="L847" s="41"/>
      <c r="M847" s="41"/>
      <c r="N847" s="80"/>
      <c r="O847" s="80"/>
      <c r="P847" s="41"/>
      <c r="Q847" s="41"/>
      <c r="R847" s="80"/>
      <c r="S847" s="67"/>
      <c r="T847" s="80"/>
    </row>
    <row r="848" spans="2:20" x14ac:dyDescent="0.35">
      <c r="B848" s="39"/>
      <c r="C848" s="78"/>
      <c r="D848" s="79"/>
      <c r="E848" s="79"/>
      <c r="F848" s="79"/>
      <c r="G848" s="80"/>
      <c r="H848" s="67"/>
      <c r="I848" s="67"/>
      <c r="J848" s="80"/>
      <c r="K848" s="80"/>
      <c r="L848" s="41"/>
      <c r="M848" s="41"/>
      <c r="N848" s="80"/>
      <c r="O848" s="80"/>
      <c r="P848" s="41"/>
      <c r="Q848" s="41"/>
      <c r="R848" s="80"/>
      <c r="S848" s="67"/>
      <c r="T848" s="80"/>
    </row>
    <row r="849" spans="2:20" x14ac:dyDescent="0.35">
      <c r="B849" s="39"/>
      <c r="C849" s="78"/>
      <c r="D849" s="79"/>
      <c r="E849" s="79"/>
      <c r="F849" s="79"/>
      <c r="G849" s="80"/>
      <c r="H849" s="67"/>
      <c r="I849" s="67"/>
      <c r="J849" s="80"/>
      <c r="K849" s="80"/>
      <c r="L849" s="41"/>
      <c r="M849" s="41"/>
      <c r="N849" s="80"/>
      <c r="O849" s="80"/>
      <c r="P849" s="41"/>
      <c r="Q849" s="41"/>
      <c r="R849" s="80"/>
      <c r="S849" s="67"/>
      <c r="T849" s="80"/>
    </row>
    <row r="850" spans="2:20" x14ac:dyDescent="0.35">
      <c r="B850" s="39"/>
      <c r="C850" s="78"/>
      <c r="D850" s="79"/>
      <c r="E850" s="79"/>
      <c r="F850" s="79"/>
      <c r="G850" s="80"/>
      <c r="H850" s="67"/>
      <c r="I850" s="67"/>
      <c r="J850" s="80"/>
      <c r="K850" s="80"/>
      <c r="L850" s="41"/>
      <c r="M850" s="41"/>
      <c r="N850" s="80"/>
      <c r="O850" s="80"/>
      <c r="P850" s="41"/>
      <c r="Q850" s="41"/>
      <c r="R850" s="80"/>
      <c r="S850" s="67"/>
      <c r="T850" s="80"/>
    </row>
    <row r="851" spans="2:20" x14ac:dyDescent="0.35">
      <c r="B851" s="39"/>
      <c r="C851" s="78"/>
      <c r="D851" s="79"/>
      <c r="E851" s="79"/>
      <c r="F851" s="79"/>
      <c r="G851" s="80"/>
      <c r="H851" s="67"/>
      <c r="I851" s="67"/>
      <c r="J851" s="80"/>
      <c r="K851" s="80"/>
      <c r="L851" s="41"/>
      <c r="M851" s="41"/>
      <c r="N851" s="80"/>
      <c r="O851" s="80"/>
      <c r="P851" s="41"/>
      <c r="Q851" s="41"/>
      <c r="R851" s="80"/>
      <c r="S851" s="67"/>
      <c r="T851" s="80"/>
    </row>
    <row r="852" spans="2:20" x14ac:dyDescent="0.35">
      <c r="B852" s="39"/>
      <c r="C852" s="78"/>
      <c r="D852" s="79"/>
      <c r="E852" s="79"/>
      <c r="F852" s="79"/>
      <c r="G852" s="80"/>
      <c r="H852" s="67"/>
      <c r="I852" s="67"/>
      <c r="J852" s="80"/>
      <c r="K852" s="80"/>
      <c r="L852" s="41"/>
      <c r="M852" s="41"/>
      <c r="N852" s="80"/>
      <c r="O852" s="80"/>
      <c r="P852" s="41"/>
      <c r="Q852" s="41"/>
      <c r="R852" s="80"/>
      <c r="S852" s="67"/>
      <c r="T852" s="80"/>
    </row>
    <row r="853" spans="2:20" x14ac:dyDescent="0.35">
      <c r="B853" s="39"/>
      <c r="C853" s="78"/>
      <c r="D853" s="79"/>
      <c r="E853" s="79"/>
      <c r="F853" s="79"/>
      <c r="G853" s="80"/>
      <c r="H853" s="67"/>
      <c r="I853" s="67"/>
      <c r="J853" s="80"/>
      <c r="K853" s="80"/>
      <c r="L853" s="41"/>
      <c r="M853" s="41"/>
      <c r="N853" s="80"/>
      <c r="O853" s="80"/>
      <c r="P853" s="41"/>
      <c r="Q853" s="41"/>
      <c r="R853" s="80"/>
      <c r="S853" s="67"/>
      <c r="T853" s="80"/>
    </row>
    <row r="854" spans="2:20" x14ac:dyDescent="0.35">
      <c r="B854" s="39"/>
      <c r="C854" s="78"/>
      <c r="D854" s="79"/>
      <c r="E854" s="79"/>
      <c r="F854" s="79"/>
      <c r="G854" s="80"/>
      <c r="H854" s="67"/>
      <c r="I854" s="67"/>
      <c r="J854" s="80"/>
      <c r="K854" s="80"/>
      <c r="L854" s="41"/>
      <c r="M854" s="41"/>
      <c r="N854" s="80"/>
      <c r="O854" s="80"/>
      <c r="P854" s="41"/>
      <c r="Q854" s="41"/>
      <c r="R854" s="80"/>
      <c r="S854" s="67"/>
      <c r="T854" s="80"/>
    </row>
    <row r="855" spans="2:20" x14ac:dyDescent="0.35">
      <c r="B855" s="39"/>
      <c r="C855" s="78"/>
      <c r="D855" s="79"/>
      <c r="E855" s="79"/>
      <c r="F855" s="79"/>
      <c r="G855" s="80"/>
      <c r="H855" s="67"/>
      <c r="I855" s="67"/>
      <c r="J855" s="80"/>
      <c r="K855" s="80"/>
      <c r="L855" s="41"/>
      <c r="M855" s="41"/>
      <c r="N855" s="80"/>
      <c r="O855" s="80"/>
      <c r="P855" s="41"/>
      <c r="Q855" s="41"/>
      <c r="R855" s="80"/>
      <c r="S855" s="67"/>
      <c r="T855" s="80"/>
    </row>
    <row r="856" spans="2:20" x14ac:dyDescent="0.35">
      <c r="B856" s="39"/>
      <c r="C856" s="78"/>
      <c r="D856" s="79"/>
      <c r="E856" s="79"/>
      <c r="F856" s="79"/>
      <c r="G856" s="80"/>
      <c r="H856" s="67"/>
      <c r="I856" s="67"/>
      <c r="J856" s="80"/>
      <c r="K856" s="80"/>
      <c r="L856" s="41"/>
      <c r="M856" s="41"/>
      <c r="N856" s="80"/>
      <c r="O856" s="80"/>
      <c r="P856" s="41"/>
      <c r="Q856" s="41"/>
      <c r="R856" s="80"/>
      <c r="S856" s="67"/>
      <c r="T856" s="80"/>
    </row>
    <row r="857" spans="2:20" x14ac:dyDescent="0.35">
      <c r="B857" s="39"/>
      <c r="C857" s="78"/>
      <c r="D857" s="79"/>
      <c r="E857" s="79"/>
      <c r="F857" s="79"/>
      <c r="G857" s="80"/>
      <c r="H857" s="67"/>
      <c r="I857" s="67"/>
      <c r="J857" s="80"/>
      <c r="K857" s="80"/>
      <c r="L857" s="41"/>
      <c r="M857" s="41"/>
      <c r="N857" s="80"/>
      <c r="O857" s="80"/>
      <c r="P857" s="41"/>
      <c r="Q857" s="41"/>
      <c r="R857" s="80"/>
      <c r="S857" s="67"/>
      <c r="T857" s="80"/>
    </row>
    <row r="858" spans="2:20" x14ac:dyDescent="0.35">
      <c r="B858" s="39"/>
      <c r="C858" s="78"/>
      <c r="D858" s="79"/>
      <c r="E858" s="79"/>
      <c r="F858" s="79"/>
      <c r="G858" s="80"/>
      <c r="H858" s="67"/>
      <c r="I858" s="67"/>
      <c r="J858" s="80"/>
      <c r="K858" s="80"/>
      <c r="L858" s="41"/>
      <c r="M858" s="41"/>
      <c r="N858" s="80"/>
      <c r="O858" s="80"/>
      <c r="P858" s="41"/>
      <c r="Q858" s="41"/>
      <c r="R858" s="80"/>
      <c r="S858" s="67"/>
      <c r="T858" s="80"/>
    </row>
    <row r="859" spans="2:20" x14ac:dyDescent="0.35">
      <c r="B859" s="39"/>
      <c r="C859" s="78"/>
      <c r="D859" s="79"/>
      <c r="E859" s="79"/>
      <c r="F859" s="79"/>
      <c r="G859" s="80"/>
      <c r="H859" s="67"/>
      <c r="I859" s="67"/>
      <c r="J859" s="80"/>
      <c r="K859" s="80"/>
      <c r="L859" s="41"/>
      <c r="M859" s="41"/>
      <c r="N859" s="80"/>
      <c r="O859" s="80"/>
      <c r="P859" s="41"/>
      <c r="Q859" s="41"/>
      <c r="R859" s="80"/>
      <c r="S859" s="67"/>
      <c r="T859" s="80"/>
    </row>
    <row r="860" spans="2:20" x14ac:dyDescent="0.35">
      <c r="B860" s="39"/>
      <c r="C860" s="78"/>
      <c r="D860" s="79"/>
      <c r="E860" s="79"/>
      <c r="F860" s="79"/>
      <c r="G860" s="80"/>
      <c r="H860" s="67"/>
      <c r="I860" s="67"/>
      <c r="J860" s="80"/>
      <c r="K860" s="80"/>
      <c r="L860" s="41"/>
      <c r="M860" s="41"/>
      <c r="N860" s="80"/>
      <c r="O860" s="80"/>
      <c r="P860" s="41"/>
      <c r="Q860" s="41"/>
      <c r="R860" s="80"/>
      <c r="S860" s="67"/>
      <c r="T860" s="80"/>
    </row>
    <row r="861" spans="2:20" x14ac:dyDescent="0.35">
      <c r="B861" s="39"/>
      <c r="C861" s="78"/>
      <c r="D861" s="79"/>
      <c r="E861" s="79"/>
      <c r="F861" s="79"/>
      <c r="G861" s="80"/>
      <c r="H861" s="67"/>
      <c r="I861" s="67"/>
      <c r="J861" s="80"/>
      <c r="K861" s="80"/>
      <c r="L861" s="41"/>
      <c r="M861" s="41"/>
      <c r="N861" s="80"/>
      <c r="O861" s="80"/>
      <c r="P861" s="41"/>
      <c r="Q861" s="41"/>
      <c r="R861" s="80"/>
      <c r="S861" s="67"/>
      <c r="T861" s="80"/>
    </row>
    <row r="862" spans="2:20" x14ac:dyDescent="0.35">
      <c r="B862" s="39"/>
      <c r="C862" s="78"/>
      <c r="D862" s="79"/>
      <c r="E862" s="79"/>
      <c r="F862" s="79"/>
      <c r="G862" s="80"/>
      <c r="H862" s="67"/>
      <c r="I862" s="67"/>
      <c r="J862" s="80"/>
      <c r="K862" s="80"/>
      <c r="L862" s="41"/>
      <c r="M862" s="41"/>
      <c r="N862" s="80"/>
      <c r="O862" s="80"/>
      <c r="P862" s="41"/>
      <c r="Q862" s="41"/>
      <c r="R862" s="80"/>
      <c r="S862" s="67"/>
      <c r="T862" s="80"/>
    </row>
    <row r="863" spans="2:20" x14ac:dyDescent="0.35">
      <c r="B863" s="39"/>
      <c r="C863" s="78"/>
      <c r="D863" s="79"/>
      <c r="E863" s="79"/>
      <c r="F863" s="79"/>
      <c r="G863" s="80"/>
      <c r="H863" s="67"/>
      <c r="I863" s="67"/>
      <c r="J863" s="80"/>
      <c r="K863" s="80"/>
      <c r="L863" s="41"/>
      <c r="M863" s="41"/>
      <c r="N863" s="80"/>
      <c r="O863" s="80"/>
      <c r="P863" s="41"/>
      <c r="Q863" s="41"/>
      <c r="R863" s="80"/>
      <c r="S863" s="67"/>
      <c r="T863" s="80"/>
    </row>
    <row r="864" spans="2:20" x14ac:dyDescent="0.35">
      <c r="B864" s="39"/>
      <c r="C864" s="78"/>
      <c r="D864" s="79"/>
      <c r="E864" s="79"/>
      <c r="F864" s="79"/>
      <c r="G864" s="80"/>
      <c r="H864" s="67"/>
      <c r="I864" s="67"/>
      <c r="J864" s="80"/>
      <c r="K864" s="80"/>
      <c r="L864" s="41"/>
      <c r="M864" s="41"/>
      <c r="N864" s="80"/>
      <c r="O864" s="80"/>
      <c r="P864" s="41"/>
      <c r="Q864" s="41"/>
      <c r="R864" s="80"/>
      <c r="S864" s="67"/>
      <c r="T864" s="80"/>
    </row>
    <row r="865" spans="2:20" x14ac:dyDescent="0.35">
      <c r="B865" s="39"/>
      <c r="C865" s="78"/>
      <c r="D865" s="79"/>
      <c r="E865" s="79"/>
      <c r="F865" s="79"/>
      <c r="G865" s="80"/>
      <c r="H865" s="67"/>
      <c r="I865" s="67"/>
      <c r="J865" s="80"/>
      <c r="K865" s="80"/>
      <c r="L865" s="41"/>
      <c r="M865" s="41"/>
      <c r="N865" s="80"/>
      <c r="O865" s="80"/>
      <c r="P865" s="41"/>
      <c r="Q865" s="41"/>
      <c r="R865" s="80"/>
      <c r="S865" s="67"/>
      <c r="T865" s="80"/>
    </row>
    <row r="866" spans="2:20" x14ac:dyDescent="0.35">
      <c r="B866" s="39"/>
      <c r="C866" s="78"/>
      <c r="D866" s="79"/>
      <c r="E866" s="79"/>
      <c r="F866" s="79"/>
      <c r="G866" s="80"/>
      <c r="H866" s="67"/>
      <c r="I866" s="67"/>
      <c r="J866" s="80"/>
      <c r="K866" s="80"/>
      <c r="L866" s="41"/>
      <c r="M866" s="41"/>
      <c r="N866" s="80"/>
      <c r="O866" s="80"/>
      <c r="P866" s="41"/>
      <c r="Q866" s="41"/>
      <c r="R866" s="80"/>
      <c r="S866" s="67"/>
      <c r="T866" s="80"/>
    </row>
    <row r="867" spans="2:20" x14ac:dyDescent="0.35">
      <c r="B867" s="39"/>
      <c r="C867" s="78"/>
      <c r="D867" s="79"/>
      <c r="E867" s="79"/>
      <c r="F867" s="79"/>
      <c r="G867" s="80"/>
      <c r="H867" s="67"/>
      <c r="I867" s="67"/>
      <c r="J867" s="80"/>
      <c r="K867" s="80"/>
      <c r="L867" s="41"/>
      <c r="M867" s="41"/>
      <c r="N867" s="80"/>
      <c r="O867" s="80"/>
      <c r="P867" s="41"/>
      <c r="Q867" s="41"/>
      <c r="R867" s="80"/>
      <c r="S867" s="67"/>
      <c r="T867" s="80"/>
    </row>
    <row r="868" spans="2:20" x14ac:dyDescent="0.35">
      <c r="B868" s="39"/>
      <c r="C868" s="78"/>
      <c r="D868" s="79"/>
      <c r="E868" s="79"/>
      <c r="F868" s="79"/>
      <c r="G868" s="80"/>
      <c r="H868" s="67"/>
      <c r="I868" s="67"/>
      <c r="J868" s="80"/>
      <c r="K868" s="80"/>
      <c r="L868" s="41"/>
      <c r="M868" s="41"/>
      <c r="N868" s="80"/>
      <c r="O868" s="80"/>
      <c r="P868" s="41"/>
      <c r="Q868" s="41"/>
      <c r="R868" s="80"/>
      <c r="S868" s="67"/>
      <c r="T868" s="80"/>
    </row>
    <row r="869" spans="2:20" x14ac:dyDescent="0.35">
      <c r="B869" s="39"/>
      <c r="C869" s="78"/>
      <c r="D869" s="79"/>
      <c r="E869" s="79"/>
      <c r="F869" s="79"/>
      <c r="G869" s="80"/>
      <c r="H869" s="67"/>
      <c r="I869" s="67"/>
      <c r="J869" s="80"/>
      <c r="K869" s="80"/>
      <c r="L869" s="41"/>
      <c r="M869" s="41"/>
      <c r="N869" s="80"/>
      <c r="O869" s="80"/>
      <c r="P869" s="41"/>
      <c r="Q869" s="41"/>
      <c r="R869" s="80"/>
      <c r="S869" s="67"/>
      <c r="T869" s="80"/>
    </row>
    <row r="870" spans="2:20" x14ac:dyDescent="0.35">
      <c r="B870" s="39"/>
      <c r="C870" s="78"/>
      <c r="D870" s="79"/>
      <c r="E870" s="79"/>
      <c r="F870" s="79"/>
      <c r="G870" s="80"/>
      <c r="H870" s="67"/>
      <c r="I870" s="67"/>
      <c r="J870" s="80"/>
      <c r="K870" s="80"/>
      <c r="L870" s="41"/>
      <c r="M870" s="41"/>
      <c r="N870" s="80"/>
      <c r="O870" s="80"/>
      <c r="P870" s="41"/>
      <c r="Q870" s="41"/>
      <c r="R870" s="80"/>
      <c r="S870" s="67"/>
      <c r="T870" s="80"/>
    </row>
    <row r="871" spans="2:20" x14ac:dyDescent="0.35">
      <c r="B871" s="39"/>
      <c r="C871" s="78"/>
      <c r="D871" s="79"/>
      <c r="E871" s="79"/>
      <c r="F871" s="79"/>
      <c r="G871" s="80"/>
      <c r="H871" s="67"/>
      <c r="I871" s="67"/>
      <c r="J871" s="80"/>
      <c r="K871" s="80"/>
      <c r="L871" s="41"/>
      <c r="M871" s="41"/>
      <c r="N871" s="80"/>
      <c r="O871" s="80"/>
      <c r="P871" s="41"/>
      <c r="Q871" s="41"/>
      <c r="R871" s="80"/>
      <c r="S871" s="67"/>
      <c r="T871" s="80"/>
    </row>
    <row r="872" spans="2:20" x14ac:dyDescent="0.35">
      <c r="B872" s="39"/>
      <c r="C872" s="78"/>
      <c r="D872" s="79"/>
      <c r="E872" s="79"/>
      <c r="F872" s="79"/>
      <c r="G872" s="80"/>
      <c r="H872" s="67"/>
      <c r="I872" s="67"/>
      <c r="J872" s="80"/>
      <c r="K872" s="80"/>
      <c r="L872" s="41"/>
      <c r="M872" s="41"/>
      <c r="N872" s="80"/>
      <c r="O872" s="80"/>
      <c r="P872" s="41"/>
      <c r="Q872" s="41"/>
      <c r="R872" s="80"/>
      <c r="S872" s="67"/>
      <c r="T872" s="80"/>
    </row>
    <row r="873" spans="2:20" x14ac:dyDescent="0.35">
      <c r="B873" s="39"/>
      <c r="C873" s="78"/>
      <c r="D873" s="79"/>
      <c r="E873" s="79"/>
      <c r="F873" s="79"/>
      <c r="G873" s="80"/>
      <c r="H873" s="67"/>
      <c r="I873" s="67"/>
      <c r="J873" s="80"/>
      <c r="K873" s="80"/>
      <c r="L873" s="41"/>
      <c r="M873" s="41"/>
      <c r="N873" s="80"/>
      <c r="O873" s="80"/>
      <c r="P873" s="41"/>
      <c r="Q873" s="41"/>
      <c r="R873" s="80"/>
      <c r="S873" s="67"/>
      <c r="T873" s="80"/>
    </row>
    <row r="874" spans="2:20" x14ac:dyDescent="0.35">
      <c r="B874" s="39"/>
      <c r="C874" s="78"/>
      <c r="D874" s="79"/>
      <c r="E874" s="79"/>
      <c r="F874" s="79"/>
      <c r="G874" s="80"/>
      <c r="H874" s="67"/>
      <c r="I874" s="67"/>
      <c r="J874" s="80"/>
      <c r="K874" s="80"/>
      <c r="L874" s="41"/>
      <c r="M874" s="41"/>
      <c r="N874" s="80"/>
      <c r="O874" s="80"/>
      <c r="P874" s="41"/>
      <c r="Q874" s="41"/>
      <c r="R874" s="80"/>
      <c r="S874" s="67"/>
      <c r="T874" s="80"/>
    </row>
    <row r="875" spans="2:20" x14ac:dyDescent="0.35">
      <c r="B875" s="39"/>
      <c r="C875" s="78"/>
      <c r="D875" s="79"/>
      <c r="E875" s="79"/>
      <c r="F875" s="79"/>
      <c r="G875" s="80"/>
      <c r="H875" s="67"/>
      <c r="I875" s="67"/>
      <c r="J875" s="80"/>
      <c r="K875" s="80"/>
      <c r="L875" s="41"/>
      <c r="M875" s="41"/>
      <c r="N875" s="80"/>
      <c r="O875" s="80"/>
      <c r="P875" s="41"/>
      <c r="Q875" s="41"/>
      <c r="R875" s="80"/>
      <c r="S875" s="67"/>
      <c r="T875" s="80"/>
    </row>
    <row r="876" spans="2:20" x14ac:dyDescent="0.35">
      <c r="B876" s="39"/>
      <c r="C876" s="78"/>
      <c r="D876" s="79"/>
      <c r="E876" s="79"/>
      <c r="F876" s="79"/>
      <c r="G876" s="80"/>
      <c r="H876" s="67"/>
      <c r="I876" s="67"/>
      <c r="J876" s="80"/>
      <c r="K876" s="80"/>
      <c r="L876" s="41"/>
      <c r="M876" s="41"/>
      <c r="N876" s="80"/>
      <c r="O876" s="80"/>
      <c r="P876" s="41"/>
      <c r="Q876" s="41"/>
      <c r="R876" s="80"/>
      <c r="S876" s="67"/>
      <c r="T876" s="80"/>
    </row>
    <row r="877" spans="2:20" x14ac:dyDescent="0.35">
      <c r="B877" s="39"/>
      <c r="C877" s="78"/>
      <c r="D877" s="79"/>
      <c r="E877" s="79"/>
      <c r="F877" s="79"/>
      <c r="G877" s="80"/>
      <c r="H877" s="67"/>
      <c r="I877" s="67"/>
      <c r="J877" s="80"/>
      <c r="K877" s="80"/>
      <c r="L877" s="41"/>
      <c r="M877" s="41"/>
      <c r="N877" s="80"/>
      <c r="O877" s="80"/>
      <c r="P877" s="41"/>
      <c r="Q877" s="41"/>
      <c r="R877" s="80"/>
      <c r="S877" s="67"/>
      <c r="T877" s="80"/>
    </row>
    <row r="878" spans="2:20" x14ac:dyDescent="0.35">
      <c r="B878" s="39"/>
      <c r="C878" s="78"/>
      <c r="D878" s="79"/>
      <c r="E878" s="79"/>
      <c r="F878" s="79"/>
      <c r="G878" s="80"/>
      <c r="H878" s="67"/>
      <c r="I878" s="67"/>
      <c r="J878" s="80"/>
      <c r="K878" s="80"/>
      <c r="L878" s="41"/>
      <c r="M878" s="41"/>
      <c r="N878" s="80"/>
      <c r="O878" s="80"/>
      <c r="P878" s="41"/>
      <c r="Q878" s="41"/>
      <c r="R878" s="80"/>
      <c r="S878" s="67"/>
      <c r="T878" s="80"/>
    </row>
    <row r="879" spans="2:20" x14ac:dyDescent="0.35">
      <c r="B879" s="39"/>
      <c r="C879" s="78"/>
      <c r="D879" s="79"/>
      <c r="E879" s="79"/>
      <c r="F879" s="79"/>
      <c r="G879" s="80"/>
      <c r="H879" s="67"/>
      <c r="I879" s="67"/>
      <c r="J879" s="80"/>
      <c r="K879" s="80"/>
      <c r="L879" s="41"/>
      <c r="M879" s="41"/>
      <c r="N879" s="80"/>
      <c r="O879" s="80"/>
      <c r="P879" s="41"/>
      <c r="Q879" s="41"/>
      <c r="R879" s="80"/>
      <c r="S879" s="67"/>
      <c r="T879" s="80"/>
    </row>
    <row r="880" spans="2:20" x14ac:dyDescent="0.35">
      <c r="B880" s="39"/>
      <c r="C880" s="78"/>
      <c r="D880" s="79"/>
      <c r="E880" s="79"/>
      <c r="F880" s="79"/>
      <c r="G880" s="80"/>
      <c r="H880" s="67"/>
      <c r="I880" s="67"/>
      <c r="J880" s="80"/>
      <c r="K880" s="80"/>
      <c r="L880" s="41"/>
      <c r="M880" s="41"/>
      <c r="N880" s="80"/>
      <c r="O880" s="80"/>
      <c r="P880" s="41"/>
      <c r="Q880" s="41"/>
      <c r="R880" s="80"/>
      <c r="S880" s="67"/>
      <c r="T880" s="80"/>
    </row>
    <row r="881" spans="2:20" x14ac:dyDescent="0.35">
      <c r="B881" s="39"/>
      <c r="C881" s="78"/>
      <c r="D881" s="79"/>
      <c r="E881" s="79"/>
      <c r="F881" s="79"/>
      <c r="G881" s="80"/>
      <c r="H881" s="67"/>
      <c r="I881" s="67"/>
      <c r="J881" s="80"/>
      <c r="K881" s="80"/>
      <c r="L881" s="41"/>
      <c r="M881" s="41"/>
      <c r="N881" s="80"/>
      <c r="O881" s="80"/>
      <c r="P881" s="41"/>
      <c r="Q881" s="41"/>
      <c r="R881" s="80"/>
      <c r="S881" s="67"/>
      <c r="T881" s="80"/>
    </row>
    <row r="882" spans="2:20" x14ac:dyDescent="0.35">
      <c r="B882" s="39"/>
      <c r="C882" s="78"/>
      <c r="D882" s="79"/>
      <c r="E882" s="79"/>
      <c r="F882" s="79"/>
      <c r="G882" s="80"/>
      <c r="H882" s="67"/>
      <c r="I882" s="67"/>
      <c r="J882" s="80"/>
      <c r="K882" s="80"/>
      <c r="L882" s="41"/>
      <c r="M882" s="41"/>
      <c r="N882" s="80"/>
      <c r="O882" s="80"/>
      <c r="P882" s="41"/>
      <c r="Q882" s="41"/>
      <c r="R882" s="80"/>
      <c r="S882" s="67"/>
      <c r="T882" s="80"/>
    </row>
    <row r="883" spans="2:20" x14ac:dyDescent="0.35">
      <c r="B883" s="39"/>
      <c r="C883" s="78"/>
      <c r="D883" s="79"/>
      <c r="E883" s="79"/>
      <c r="F883" s="79"/>
      <c r="G883" s="80"/>
      <c r="H883" s="67"/>
      <c r="I883" s="67"/>
      <c r="J883" s="80"/>
      <c r="K883" s="80"/>
      <c r="L883" s="41"/>
      <c r="M883" s="41"/>
      <c r="N883" s="80"/>
      <c r="O883" s="80"/>
      <c r="P883" s="41"/>
      <c r="Q883" s="41"/>
      <c r="R883" s="80"/>
      <c r="S883" s="67"/>
      <c r="T883" s="80"/>
    </row>
    <row r="884" spans="2:20" x14ac:dyDescent="0.35">
      <c r="B884" s="39"/>
      <c r="C884" s="78"/>
      <c r="D884" s="79"/>
      <c r="E884" s="79"/>
      <c r="F884" s="79"/>
      <c r="G884" s="80"/>
      <c r="H884" s="67"/>
      <c r="I884" s="67"/>
      <c r="J884" s="80"/>
      <c r="K884" s="80"/>
      <c r="L884" s="41"/>
      <c r="M884" s="41"/>
      <c r="N884" s="80"/>
      <c r="O884" s="80"/>
      <c r="P884" s="41"/>
      <c r="Q884" s="41"/>
      <c r="R884" s="80"/>
      <c r="S884" s="67"/>
      <c r="T884" s="80"/>
    </row>
    <row r="885" spans="2:20" x14ac:dyDescent="0.35">
      <c r="B885" s="39"/>
      <c r="C885" s="78"/>
      <c r="D885" s="79"/>
      <c r="E885" s="79"/>
      <c r="F885" s="79"/>
      <c r="G885" s="80"/>
      <c r="H885" s="67"/>
      <c r="I885" s="67"/>
      <c r="J885" s="80"/>
      <c r="K885" s="80"/>
      <c r="L885" s="41"/>
      <c r="M885" s="41"/>
      <c r="N885" s="80"/>
      <c r="O885" s="80"/>
      <c r="P885" s="41"/>
      <c r="Q885" s="41"/>
      <c r="R885" s="80"/>
      <c r="S885" s="67"/>
      <c r="T885" s="80"/>
    </row>
    <row r="886" spans="2:20" x14ac:dyDescent="0.35">
      <c r="B886" s="39"/>
      <c r="C886" s="78"/>
      <c r="D886" s="79"/>
      <c r="E886" s="79"/>
      <c r="F886" s="79"/>
      <c r="G886" s="80"/>
      <c r="H886" s="67"/>
      <c r="I886" s="67"/>
      <c r="J886" s="80"/>
      <c r="K886" s="80"/>
      <c r="L886" s="41"/>
      <c r="M886" s="41"/>
      <c r="N886" s="80"/>
      <c r="O886" s="80"/>
      <c r="P886" s="41"/>
      <c r="Q886" s="41"/>
      <c r="R886" s="80"/>
      <c r="S886" s="67"/>
      <c r="T886" s="80"/>
    </row>
    <row r="887" spans="2:20" x14ac:dyDescent="0.35">
      <c r="B887" s="39"/>
      <c r="C887" s="78"/>
      <c r="D887" s="79"/>
      <c r="E887" s="79"/>
      <c r="F887" s="79"/>
      <c r="G887" s="80"/>
      <c r="H887" s="67"/>
      <c r="I887" s="67"/>
      <c r="J887" s="80"/>
      <c r="K887" s="80"/>
      <c r="L887" s="41"/>
      <c r="M887" s="41"/>
      <c r="N887" s="80"/>
      <c r="O887" s="80"/>
      <c r="P887" s="41"/>
      <c r="Q887" s="41"/>
      <c r="R887" s="80"/>
      <c r="S887" s="67"/>
      <c r="T887" s="80"/>
    </row>
    <row r="888" spans="2:20" x14ac:dyDescent="0.35">
      <c r="B888" s="39"/>
      <c r="C888" s="78"/>
      <c r="D888" s="79"/>
      <c r="E888" s="79"/>
      <c r="F888" s="79"/>
      <c r="G888" s="80"/>
      <c r="H888" s="67"/>
      <c r="I888" s="67"/>
      <c r="J888" s="80"/>
      <c r="K888" s="80"/>
      <c r="L888" s="41"/>
      <c r="M888" s="41"/>
      <c r="N888" s="80"/>
      <c r="O888" s="80"/>
      <c r="P888" s="41"/>
      <c r="Q888" s="41"/>
      <c r="R888" s="80"/>
      <c r="S888" s="67"/>
      <c r="T888" s="80"/>
    </row>
    <row r="889" spans="2:20" x14ac:dyDescent="0.35">
      <c r="B889" s="39"/>
      <c r="C889" s="78"/>
      <c r="D889" s="79"/>
      <c r="E889" s="79"/>
      <c r="F889" s="79"/>
      <c r="G889" s="80"/>
      <c r="H889" s="67"/>
      <c r="I889" s="67"/>
      <c r="J889" s="80"/>
      <c r="K889" s="80"/>
      <c r="L889" s="41"/>
      <c r="M889" s="41"/>
      <c r="N889" s="80"/>
      <c r="O889" s="80"/>
      <c r="P889" s="41"/>
      <c r="Q889" s="41"/>
      <c r="R889" s="80"/>
      <c r="S889" s="67"/>
      <c r="T889" s="80"/>
    </row>
    <row r="890" spans="2:20" x14ac:dyDescent="0.35">
      <c r="B890" s="39"/>
      <c r="C890" s="78"/>
      <c r="D890" s="79"/>
      <c r="E890" s="79"/>
      <c r="F890" s="79"/>
      <c r="G890" s="80"/>
      <c r="H890" s="67"/>
      <c r="I890" s="67"/>
      <c r="J890" s="80"/>
      <c r="K890" s="80"/>
      <c r="L890" s="41"/>
      <c r="M890" s="41"/>
      <c r="N890" s="80"/>
      <c r="O890" s="80"/>
      <c r="P890" s="41"/>
      <c r="Q890" s="41"/>
      <c r="R890" s="80"/>
      <c r="S890" s="67"/>
      <c r="T890" s="80"/>
    </row>
    <row r="891" spans="2:20" x14ac:dyDescent="0.35">
      <c r="B891" s="39"/>
      <c r="C891" s="78"/>
      <c r="D891" s="79"/>
      <c r="E891" s="79"/>
      <c r="F891" s="79"/>
      <c r="G891" s="80"/>
      <c r="H891" s="67"/>
      <c r="I891" s="67"/>
      <c r="J891" s="80"/>
      <c r="K891" s="80"/>
      <c r="L891" s="41"/>
      <c r="M891" s="41"/>
      <c r="N891" s="80"/>
      <c r="O891" s="80"/>
      <c r="P891" s="41"/>
      <c r="Q891" s="41"/>
      <c r="R891" s="80"/>
      <c r="S891" s="67"/>
      <c r="T891" s="80"/>
    </row>
    <row r="892" spans="2:20" x14ac:dyDescent="0.35">
      <c r="B892" s="39"/>
      <c r="C892" s="78"/>
      <c r="D892" s="79"/>
      <c r="E892" s="79"/>
      <c r="F892" s="79"/>
      <c r="G892" s="80"/>
      <c r="H892" s="67"/>
      <c r="I892" s="67"/>
      <c r="J892" s="80"/>
      <c r="K892" s="80"/>
      <c r="L892" s="41"/>
      <c r="M892" s="41"/>
      <c r="N892" s="80"/>
      <c r="O892" s="80"/>
      <c r="P892" s="41"/>
      <c r="Q892" s="41"/>
      <c r="R892" s="80"/>
      <c r="S892" s="67"/>
      <c r="T892" s="80"/>
    </row>
    <row r="893" spans="2:20" x14ac:dyDescent="0.35">
      <c r="B893" s="39"/>
      <c r="C893" s="78"/>
      <c r="D893" s="79"/>
      <c r="E893" s="79"/>
      <c r="F893" s="79"/>
      <c r="G893" s="80"/>
      <c r="H893" s="67"/>
      <c r="I893" s="67"/>
      <c r="J893" s="80"/>
      <c r="K893" s="80"/>
      <c r="L893" s="41"/>
      <c r="M893" s="41"/>
      <c r="N893" s="80"/>
      <c r="O893" s="80"/>
      <c r="P893" s="41"/>
      <c r="Q893" s="41"/>
      <c r="R893" s="80"/>
      <c r="S893" s="67"/>
      <c r="T893" s="80"/>
    </row>
    <row r="894" spans="2:20" x14ac:dyDescent="0.35">
      <c r="B894" s="39"/>
      <c r="C894" s="78"/>
      <c r="D894" s="79"/>
      <c r="E894" s="79"/>
      <c r="F894" s="79"/>
      <c r="G894" s="80"/>
      <c r="H894" s="67"/>
      <c r="I894" s="67"/>
      <c r="J894" s="80"/>
      <c r="K894" s="80"/>
      <c r="L894" s="41"/>
      <c r="M894" s="41"/>
      <c r="N894" s="80"/>
      <c r="O894" s="80"/>
      <c r="P894" s="41"/>
      <c r="Q894" s="41"/>
      <c r="R894" s="80"/>
      <c r="S894" s="67"/>
      <c r="T894" s="80"/>
    </row>
    <row r="895" spans="2:20" x14ac:dyDescent="0.35">
      <c r="B895" s="39"/>
      <c r="C895" s="78"/>
      <c r="D895" s="79"/>
      <c r="E895" s="79"/>
      <c r="F895" s="79"/>
      <c r="G895" s="80"/>
      <c r="H895" s="67"/>
      <c r="I895" s="67"/>
      <c r="J895" s="80"/>
      <c r="K895" s="80"/>
      <c r="L895" s="41"/>
      <c r="M895" s="41"/>
      <c r="N895" s="80"/>
      <c r="O895" s="80"/>
      <c r="P895" s="41"/>
      <c r="Q895" s="41"/>
      <c r="R895" s="80"/>
      <c r="S895" s="67"/>
      <c r="T895" s="80"/>
    </row>
    <row r="896" spans="2:20" x14ac:dyDescent="0.35">
      <c r="B896" s="39"/>
      <c r="C896" s="78"/>
      <c r="D896" s="79"/>
      <c r="E896" s="79"/>
      <c r="F896" s="79"/>
      <c r="G896" s="80"/>
      <c r="H896" s="67"/>
      <c r="I896" s="67"/>
      <c r="J896" s="80"/>
      <c r="K896" s="80"/>
      <c r="L896" s="41"/>
      <c r="M896" s="41"/>
      <c r="N896" s="80"/>
      <c r="O896" s="80"/>
      <c r="P896" s="41"/>
      <c r="Q896" s="41"/>
      <c r="R896" s="80"/>
      <c r="S896" s="67"/>
      <c r="T896" s="80"/>
    </row>
    <row r="897" spans="2:20" x14ac:dyDescent="0.35">
      <c r="B897" s="39"/>
      <c r="C897" s="78"/>
      <c r="D897" s="79"/>
      <c r="E897" s="79"/>
      <c r="F897" s="79"/>
      <c r="G897" s="80"/>
      <c r="H897" s="67"/>
      <c r="I897" s="67"/>
      <c r="J897" s="80"/>
      <c r="K897" s="80"/>
      <c r="L897" s="41"/>
      <c r="M897" s="41"/>
      <c r="N897" s="80"/>
      <c r="O897" s="80"/>
      <c r="P897" s="41"/>
      <c r="Q897" s="41"/>
      <c r="R897" s="80"/>
      <c r="S897" s="67"/>
      <c r="T897" s="80"/>
    </row>
    <row r="898" spans="2:20" x14ac:dyDescent="0.35">
      <c r="B898" s="39"/>
      <c r="C898" s="78"/>
      <c r="D898" s="79"/>
      <c r="E898" s="79"/>
      <c r="F898" s="79"/>
      <c r="G898" s="80"/>
      <c r="H898" s="67"/>
      <c r="I898" s="67"/>
      <c r="J898" s="80"/>
      <c r="K898" s="80"/>
      <c r="L898" s="41"/>
      <c r="M898" s="41"/>
      <c r="N898" s="80"/>
      <c r="O898" s="80"/>
      <c r="P898" s="41"/>
      <c r="Q898" s="41"/>
      <c r="R898" s="80"/>
      <c r="S898" s="67"/>
      <c r="T898" s="80"/>
    </row>
    <row r="899" spans="2:20" x14ac:dyDescent="0.35">
      <c r="B899" s="39"/>
      <c r="C899" s="78"/>
      <c r="D899" s="79"/>
      <c r="E899" s="79"/>
      <c r="F899" s="79"/>
      <c r="G899" s="80"/>
      <c r="H899" s="67"/>
      <c r="I899" s="67"/>
      <c r="J899" s="80"/>
      <c r="K899" s="80"/>
      <c r="L899" s="41"/>
      <c r="M899" s="41"/>
      <c r="N899" s="80"/>
      <c r="O899" s="80"/>
      <c r="P899" s="41"/>
      <c r="Q899" s="41"/>
      <c r="R899" s="80"/>
      <c r="S899" s="67"/>
      <c r="T899" s="80"/>
    </row>
    <row r="900" spans="2:20" x14ac:dyDescent="0.35">
      <c r="B900" s="39"/>
      <c r="C900" s="78"/>
      <c r="D900" s="79"/>
      <c r="E900" s="79"/>
      <c r="F900" s="79"/>
      <c r="G900" s="80"/>
      <c r="H900" s="67"/>
      <c r="I900" s="67"/>
      <c r="J900" s="80"/>
      <c r="K900" s="80"/>
      <c r="L900" s="41"/>
      <c r="M900" s="41"/>
      <c r="N900" s="80"/>
      <c r="O900" s="80"/>
      <c r="P900" s="41"/>
      <c r="Q900" s="41"/>
      <c r="R900" s="80"/>
      <c r="S900" s="67"/>
      <c r="T900" s="80"/>
    </row>
    <row r="901" spans="2:20" x14ac:dyDescent="0.35">
      <c r="B901" s="39"/>
      <c r="C901" s="78"/>
      <c r="D901" s="79"/>
      <c r="E901" s="79"/>
      <c r="F901" s="79"/>
      <c r="G901" s="80"/>
      <c r="H901" s="67"/>
      <c r="I901" s="67"/>
      <c r="J901" s="80"/>
      <c r="K901" s="80"/>
      <c r="L901" s="41"/>
      <c r="M901" s="41"/>
      <c r="N901" s="80"/>
      <c r="O901" s="80"/>
      <c r="P901" s="41"/>
      <c r="Q901" s="41"/>
      <c r="R901" s="80"/>
      <c r="S901" s="67"/>
      <c r="T901" s="80"/>
    </row>
    <row r="902" spans="2:20" x14ac:dyDescent="0.35">
      <c r="B902" s="39"/>
      <c r="C902" s="78"/>
      <c r="D902" s="79"/>
      <c r="E902" s="79"/>
      <c r="F902" s="79"/>
      <c r="G902" s="80"/>
      <c r="H902" s="67"/>
      <c r="I902" s="67"/>
      <c r="J902" s="80"/>
      <c r="K902" s="80"/>
      <c r="L902" s="41"/>
      <c r="M902" s="41"/>
      <c r="N902" s="80"/>
      <c r="O902" s="80"/>
      <c r="P902" s="41"/>
      <c r="Q902" s="41"/>
      <c r="R902" s="80"/>
      <c r="S902" s="67"/>
      <c r="T902" s="80"/>
    </row>
    <row r="903" spans="2:20" x14ac:dyDescent="0.35">
      <c r="B903" s="39"/>
      <c r="C903" s="78"/>
      <c r="D903" s="79"/>
      <c r="E903" s="79"/>
      <c r="F903" s="79"/>
      <c r="G903" s="80"/>
      <c r="H903" s="67"/>
      <c r="I903" s="67"/>
      <c r="J903" s="80"/>
      <c r="K903" s="80"/>
      <c r="L903" s="41"/>
      <c r="M903" s="41"/>
      <c r="N903" s="80"/>
      <c r="O903" s="80"/>
      <c r="P903" s="41"/>
      <c r="Q903" s="41"/>
      <c r="R903" s="80"/>
      <c r="S903" s="67"/>
      <c r="T903" s="80"/>
    </row>
    <row r="904" spans="2:20" x14ac:dyDescent="0.35">
      <c r="B904" s="39"/>
      <c r="C904" s="78"/>
      <c r="D904" s="79"/>
      <c r="E904" s="79"/>
      <c r="F904" s="79"/>
      <c r="G904" s="80"/>
      <c r="H904" s="67"/>
      <c r="I904" s="67"/>
      <c r="J904" s="80"/>
      <c r="K904" s="80"/>
      <c r="L904" s="41"/>
      <c r="M904" s="41"/>
      <c r="N904" s="80"/>
      <c r="O904" s="80"/>
      <c r="P904" s="41"/>
      <c r="Q904" s="41"/>
      <c r="R904" s="80"/>
      <c r="S904" s="67"/>
      <c r="T904" s="80"/>
    </row>
    <row r="905" spans="2:20" x14ac:dyDescent="0.35">
      <c r="B905" s="39"/>
      <c r="C905" s="78"/>
      <c r="D905" s="79"/>
      <c r="E905" s="79"/>
      <c r="F905" s="79"/>
      <c r="G905" s="80"/>
      <c r="H905" s="67"/>
      <c r="I905" s="67"/>
      <c r="J905" s="80"/>
      <c r="K905" s="80"/>
      <c r="L905" s="41"/>
      <c r="M905" s="41"/>
      <c r="N905" s="80"/>
      <c r="O905" s="80"/>
      <c r="P905" s="41"/>
      <c r="Q905" s="41"/>
      <c r="R905" s="80"/>
      <c r="S905" s="67"/>
      <c r="T905" s="80"/>
    </row>
    <row r="906" spans="2:20" x14ac:dyDescent="0.35">
      <c r="B906" s="39"/>
      <c r="C906" s="78"/>
      <c r="D906" s="79"/>
      <c r="E906" s="79"/>
      <c r="F906" s="79"/>
      <c r="G906" s="80"/>
      <c r="H906" s="67"/>
      <c r="I906" s="67"/>
      <c r="J906" s="80"/>
      <c r="K906" s="80"/>
      <c r="L906" s="41"/>
      <c r="M906" s="41"/>
      <c r="N906" s="80"/>
      <c r="O906" s="80"/>
      <c r="P906" s="41"/>
      <c r="Q906" s="41"/>
      <c r="R906" s="80"/>
      <c r="S906" s="67"/>
      <c r="T906" s="80"/>
    </row>
    <row r="907" spans="2:20" x14ac:dyDescent="0.35">
      <c r="B907" s="39"/>
      <c r="C907" s="78"/>
      <c r="D907" s="79"/>
      <c r="E907" s="79"/>
      <c r="F907" s="79"/>
      <c r="G907" s="80"/>
      <c r="H907" s="67"/>
      <c r="I907" s="67"/>
      <c r="J907" s="80"/>
      <c r="K907" s="80"/>
      <c r="L907" s="41"/>
      <c r="M907" s="41"/>
      <c r="N907" s="80"/>
      <c r="O907" s="80"/>
      <c r="P907" s="41"/>
      <c r="Q907" s="41"/>
      <c r="R907" s="80"/>
      <c r="S907" s="67"/>
      <c r="T907" s="80"/>
    </row>
    <row r="908" spans="2:20" x14ac:dyDescent="0.35">
      <c r="B908" s="39"/>
      <c r="C908" s="78"/>
      <c r="D908" s="79"/>
      <c r="E908" s="79"/>
      <c r="F908" s="79"/>
      <c r="G908" s="80"/>
      <c r="H908" s="67"/>
      <c r="I908" s="67"/>
      <c r="J908" s="80"/>
      <c r="K908" s="80"/>
      <c r="L908" s="41"/>
      <c r="M908" s="41"/>
      <c r="N908" s="80"/>
      <c r="O908" s="80"/>
      <c r="P908" s="41"/>
      <c r="Q908" s="41"/>
      <c r="R908" s="80"/>
      <c r="S908" s="67"/>
      <c r="T908" s="80"/>
    </row>
    <row r="909" spans="2:20" x14ac:dyDescent="0.35">
      <c r="B909" s="39"/>
      <c r="C909" s="78"/>
      <c r="D909" s="79"/>
      <c r="E909" s="79"/>
      <c r="F909" s="79"/>
      <c r="G909" s="80"/>
      <c r="H909" s="67"/>
      <c r="I909" s="67"/>
      <c r="J909" s="80"/>
      <c r="K909" s="80"/>
      <c r="L909" s="41"/>
      <c r="M909" s="41"/>
      <c r="N909" s="80"/>
      <c r="O909" s="80"/>
      <c r="P909" s="41"/>
      <c r="Q909" s="41"/>
      <c r="R909" s="80"/>
      <c r="S909" s="67"/>
      <c r="T909" s="80"/>
    </row>
    <row r="910" spans="2:20" x14ac:dyDescent="0.35">
      <c r="B910" s="39"/>
      <c r="C910" s="78"/>
      <c r="D910" s="79"/>
      <c r="E910" s="79"/>
      <c r="F910" s="79"/>
      <c r="G910" s="80"/>
      <c r="H910" s="67"/>
      <c r="I910" s="67"/>
      <c r="J910" s="80"/>
      <c r="K910" s="80"/>
      <c r="L910" s="41"/>
      <c r="M910" s="41"/>
      <c r="N910" s="80"/>
      <c r="O910" s="80"/>
      <c r="P910" s="41"/>
      <c r="Q910" s="41"/>
      <c r="R910" s="80"/>
      <c r="S910" s="67"/>
      <c r="T910" s="80"/>
    </row>
    <row r="911" spans="2:20" x14ac:dyDescent="0.35">
      <c r="B911" s="39"/>
      <c r="C911" s="78"/>
      <c r="D911" s="79"/>
      <c r="E911" s="79"/>
      <c r="F911" s="79"/>
      <c r="G911" s="80"/>
      <c r="H911" s="67"/>
      <c r="I911" s="67"/>
      <c r="J911" s="80"/>
      <c r="K911" s="80"/>
      <c r="L911" s="41"/>
      <c r="M911" s="41"/>
      <c r="N911" s="80"/>
      <c r="O911" s="80"/>
      <c r="P911" s="41"/>
      <c r="Q911" s="41"/>
      <c r="R911" s="80"/>
      <c r="S911" s="67"/>
      <c r="T911" s="80"/>
    </row>
    <row r="912" spans="2:20" x14ac:dyDescent="0.35">
      <c r="B912" s="39"/>
      <c r="C912" s="78"/>
      <c r="D912" s="79"/>
      <c r="E912" s="79"/>
      <c r="F912" s="79"/>
      <c r="G912" s="80"/>
      <c r="H912" s="67"/>
      <c r="I912" s="67"/>
      <c r="J912" s="80"/>
      <c r="K912" s="80"/>
      <c r="L912" s="41"/>
      <c r="M912" s="41"/>
      <c r="N912" s="80"/>
      <c r="O912" s="80"/>
      <c r="P912" s="41"/>
      <c r="Q912" s="41"/>
      <c r="R912" s="80"/>
      <c r="S912" s="67"/>
      <c r="T912" s="80"/>
    </row>
    <row r="913" spans="2:20" x14ac:dyDescent="0.35">
      <c r="B913" s="39"/>
      <c r="C913" s="78"/>
      <c r="D913" s="79"/>
      <c r="E913" s="79"/>
      <c r="F913" s="79"/>
      <c r="G913" s="80"/>
      <c r="H913" s="67"/>
      <c r="I913" s="67"/>
      <c r="J913" s="80"/>
      <c r="K913" s="80"/>
      <c r="L913" s="41"/>
      <c r="M913" s="41"/>
      <c r="N913" s="80"/>
      <c r="O913" s="80"/>
      <c r="P913" s="41"/>
      <c r="Q913" s="41"/>
      <c r="R913" s="80"/>
      <c r="S913" s="67"/>
      <c r="T913" s="80"/>
    </row>
    <row r="914" spans="2:20" x14ac:dyDescent="0.35">
      <c r="B914" s="39"/>
      <c r="C914" s="78"/>
      <c r="D914" s="79"/>
      <c r="E914" s="79"/>
      <c r="F914" s="79"/>
      <c r="G914" s="80"/>
      <c r="H914" s="67"/>
      <c r="I914" s="67"/>
      <c r="J914" s="80"/>
      <c r="K914" s="80"/>
      <c r="L914" s="41"/>
      <c r="M914" s="41"/>
      <c r="N914" s="80"/>
      <c r="O914" s="80"/>
      <c r="P914" s="41"/>
      <c r="Q914" s="41"/>
      <c r="R914" s="80"/>
      <c r="S914" s="67"/>
      <c r="T914" s="80"/>
    </row>
    <row r="915" spans="2:20" x14ac:dyDescent="0.35">
      <c r="B915" s="39"/>
      <c r="C915" s="78"/>
      <c r="D915" s="79"/>
      <c r="E915" s="79"/>
      <c r="F915" s="79"/>
      <c r="G915" s="80"/>
      <c r="H915" s="67"/>
      <c r="I915" s="67"/>
      <c r="J915" s="80"/>
      <c r="K915" s="80"/>
      <c r="L915" s="41"/>
      <c r="M915" s="41"/>
      <c r="N915" s="80"/>
      <c r="O915" s="80"/>
      <c r="P915" s="41"/>
      <c r="Q915" s="41"/>
      <c r="R915" s="80"/>
      <c r="S915" s="67"/>
      <c r="T915" s="80"/>
    </row>
    <row r="916" spans="2:20" x14ac:dyDescent="0.35">
      <c r="B916" s="39"/>
      <c r="C916" s="78"/>
      <c r="D916" s="79"/>
      <c r="E916" s="79"/>
      <c r="F916" s="79"/>
      <c r="G916" s="80"/>
      <c r="H916" s="67"/>
      <c r="I916" s="67"/>
      <c r="J916" s="80"/>
      <c r="K916" s="80"/>
      <c r="L916" s="41"/>
      <c r="M916" s="41"/>
      <c r="N916" s="80"/>
      <c r="O916" s="80"/>
      <c r="P916" s="41"/>
      <c r="Q916" s="41"/>
      <c r="R916" s="80"/>
      <c r="S916" s="67"/>
      <c r="T916" s="80"/>
    </row>
    <row r="917" spans="2:20" x14ac:dyDescent="0.35">
      <c r="B917" s="39"/>
      <c r="C917" s="78"/>
      <c r="D917" s="79"/>
      <c r="E917" s="79"/>
      <c r="F917" s="79"/>
      <c r="G917" s="80"/>
      <c r="H917" s="67"/>
      <c r="I917" s="67"/>
      <c r="J917" s="80"/>
      <c r="K917" s="80"/>
      <c r="L917" s="41"/>
      <c r="M917" s="41"/>
      <c r="N917" s="80"/>
      <c r="O917" s="80"/>
      <c r="P917" s="41"/>
      <c r="Q917" s="41"/>
      <c r="R917" s="80"/>
      <c r="S917" s="67"/>
      <c r="T917" s="80"/>
    </row>
    <row r="918" spans="2:20" x14ac:dyDescent="0.35">
      <c r="B918" s="39"/>
      <c r="C918" s="78"/>
      <c r="D918" s="79"/>
      <c r="E918" s="79"/>
      <c r="F918" s="79"/>
      <c r="G918" s="80"/>
      <c r="H918" s="67"/>
      <c r="I918" s="67"/>
      <c r="J918" s="80"/>
      <c r="K918" s="80"/>
      <c r="L918" s="41"/>
      <c r="M918" s="41"/>
      <c r="N918" s="80"/>
      <c r="O918" s="80"/>
      <c r="P918" s="41"/>
      <c r="Q918" s="41"/>
      <c r="R918" s="80"/>
      <c r="S918" s="67"/>
      <c r="T918" s="80"/>
    </row>
    <row r="919" spans="2:20" x14ac:dyDescent="0.35">
      <c r="B919" s="39"/>
      <c r="C919" s="78"/>
      <c r="D919" s="79"/>
      <c r="E919" s="79"/>
      <c r="F919" s="79"/>
      <c r="G919" s="80"/>
      <c r="H919" s="67"/>
      <c r="I919" s="67"/>
      <c r="J919" s="80"/>
      <c r="K919" s="80"/>
      <c r="L919" s="41"/>
      <c r="M919" s="41"/>
      <c r="N919" s="80"/>
      <c r="O919" s="80"/>
      <c r="P919" s="41"/>
      <c r="Q919" s="41"/>
      <c r="R919" s="80"/>
      <c r="S919" s="67"/>
      <c r="T919" s="80"/>
    </row>
    <row r="920" spans="2:20" x14ac:dyDescent="0.35">
      <c r="B920" s="39"/>
      <c r="C920" s="78"/>
      <c r="D920" s="79"/>
      <c r="E920" s="79"/>
      <c r="F920" s="79"/>
      <c r="G920" s="80"/>
      <c r="H920" s="67"/>
      <c r="I920" s="67"/>
      <c r="J920" s="80"/>
      <c r="K920" s="80"/>
      <c r="L920" s="41"/>
      <c r="M920" s="41"/>
      <c r="N920" s="80"/>
      <c r="O920" s="80"/>
      <c r="P920" s="41"/>
      <c r="Q920" s="41"/>
      <c r="R920" s="80"/>
      <c r="S920" s="67"/>
      <c r="T920" s="80"/>
    </row>
    <row r="921" spans="2:20" x14ac:dyDescent="0.35">
      <c r="B921" s="39"/>
      <c r="C921" s="78"/>
      <c r="D921" s="79"/>
      <c r="E921" s="79"/>
      <c r="F921" s="79"/>
      <c r="G921" s="80"/>
      <c r="H921" s="67"/>
      <c r="I921" s="67"/>
      <c r="J921" s="80"/>
      <c r="K921" s="80"/>
      <c r="L921" s="41"/>
      <c r="M921" s="41"/>
      <c r="N921" s="80"/>
      <c r="O921" s="80"/>
      <c r="P921" s="41"/>
      <c r="Q921" s="41"/>
      <c r="R921" s="80"/>
      <c r="S921" s="67"/>
      <c r="T921" s="80"/>
    </row>
    <row r="922" spans="2:20" x14ac:dyDescent="0.35">
      <c r="B922" s="39"/>
      <c r="C922" s="78"/>
      <c r="D922" s="79"/>
      <c r="E922" s="79"/>
      <c r="F922" s="79"/>
      <c r="G922" s="80"/>
      <c r="H922" s="67"/>
      <c r="I922" s="67"/>
      <c r="J922" s="80"/>
      <c r="K922" s="80"/>
      <c r="L922" s="41"/>
      <c r="M922" s="41"/>
      <c r="N922" s="80"/>
      <c r="O922" s="80"/>
      <c r="P922" s="41"/>
      <c r="Q922" s="41"/>
      <c r="R922" s="80"/>
      <c r="S922" s="67"/>
      <c r="T922" s="80"/>
    </row>
    <row r="923" spans="2:20" x14ac:dyDescent="0.35">
      <c r="B923" s="39"/>
      <c r="C923" s="78"/>
      <c r="D923" s="79"/>
      <c r="E923" s="79"/>
      <c r="F923" s="79"/>
      <c r="G923" s="80"/>
      <c r="H923" s="67"/>
      <c r="I923" s="67"/>
      <c r="J923" s="80"/>
      <c r="K923" s="80"/>
      <c r="L923" s="41"/>
      <c r="M923" s="41"/>
      <c r="N923" s="80"/>
      <c r="O923" s="80"/>
      <c r="P923" s="41"/>
      <c r="Q923" s="41"/>
      <c r="R923" s="80"/>
      <c r="S923" s="67"/>
      <c r="T923" s="80"/>
    </row>
    <row r="924" spans="2:20" x14ac:dyDescent="0.35">
      <c r="B924" s="39"/>
      <c r="C924" s="78"/>
      <c r="D924" s="79"/>
      <c r="E924" s="79"/>
      <c r="F924" s="79"/>
      <c r="G924" s="80"/>
      <c r="H924" s="67"/>
      <c r="I924" s="67"/>
      <c r="J924" s="80"/>
      <c r="K924" s="80"/>
      <c r="L924" s="41"/>
      <c r="M924" s="41"/>
      <c r="N924" s="80"/>
      <c r="O924" s="80"/>
      <c r="P924" s="41"/>
      <c r="Q924" s="41"/>
      <c r="R924" s="80"/>
      <c r="S924" s="67"/>
      <c r="T924" s="80"/>
    </row>
    <row r="925" spans="2:20" x14ac:dyDescent="0.35">
      <c r="B925" s="39"/>
      <c r="C925" s="78"/>
      <c r="D925" s="79"/>
      <c r="E925" s="79"/>
      <c r="F925" s="79"/>
      <c r="G925" s="80"/>
      <c r="H925" s="67"/>
      <c r="I925" s="67"/>
      <c r="J925" s="80"/>
      <c r="K925" s="80"/>
      <c r="L925" s="41"/>
      <c r="M925" s="41"/>
      <c r="N925" s="80"/>
      <c r="O925" s="80"/>
      <c r="P925" s="41"/>
      <c r="Q925" s="41"/>
      <c r="R925" s="80"/>
      <c r="S925" s="67"/>
      <c r="T925" s="80"/>
    </row>
    <row r="926" spans="2:20" x14ac:dyDescent="0.35">
      <c r="B926" s="39"/>
      <c r="C926" s="78"/>
      <c r="D926" s="79"/>
      <c r="E926" s="79"/>
      <c r="F926" s="79"/>
      <c r="G926" s="80"/>
      <c r="H926" s="67"/>
      <c r="I926" s="67"/>
      <c r="J926" s="80"/>
      <c r="K926" s="80"/>
      <c r="L926" s="41"/>
      <c r="M926" s="41"/>
      <c r="N926" s="80"/>
      <c r="O926" s="80"/>
      <c r="P926" s="41"/>
      <c r="Q926" s="41"/>
      <c r="R926" s="80"/>
      <c r="S926" s="67"/>
      <c r="T926" s="80"/>
    </row>
    <row r="927" spans="2:20" x14ac:dyDescent="0.35">
      <c r="B927" s="39"/>
      <c r="C927" s="78"/>
      <c r="D927" s="79"/>
      <c r="E927" s="79"/>
      <c r="F927" s="79"/>
      <c r="G927" s="80"/>
      <c r="H927" s="67"/>
      <c r="I927" s="67"/>
      <c r="J927" s="80"/>
      <c r="K927" s="80"/>
      <c r="L927" s="41"/>
      <c r="M927" s="41"/>
      <c r="N927" s="80"/>
      <c r="O927" s="80"/>
      <c r="P927" s="41"/>
      <c r="Q927" s="41"/>
      <c r="R927" s="80"/>
      <c r="S927" s="67"/>
      <c r="T927" s="80"/>
    </row>
    <row r="928" spans="2:20" x14ac:dyDescent="0.35">
      <c r="B928" s="39"/>
      <c r="C928" s="78"/>
      <c r="D928" s="79"/>
      <c r="E928" s="79"/>
      <c r="F928" s="79"/>
      <c r="G928" s="80"/>
      <c r="H928" s="67"/>
      <c r="I928" s="67"/>
      <c r="J928" s="80"/>
      <c r="K928" s="80"/>
      <c r="L928" s="41"/>
      <c r="M928" s="41"/>
      <c r="N928" s="80"/>
      <c r="O928" s="80"/>
      <c r="P928" s="41"/>
      <c r="Q928" s="41"/>
      <c r="R928" s="80"/>
      <c r="S928" s="67"/>
      <c r="T928" s="80"/>
    </row>
    <row r="929" spans="2:20" x14ac:dyDescent="0.35">
      <c r="B929" s="39"/>
      <c r="C929" s="78"/>
      <c r="D929" s="79"/>
      <c r="E929" s="79"/>
      <c r="F929" s="79"/>
      <c r="G929" s="80"/>
      <c r="H929" s="67"/>
      <c r="I929" s="67"/>
      <c r="J929" s="80"/>
      <c r="K929" s="80"/>
      <c r="L929" s="41"/>
      <c r="M929" s="41"/>
      <c r="N929" s="80"/>
      <c r="O929" s="80"/>
      <c r="P929" s="41"/>
      <c r="Q929" s="41"/>
      <c r="R929" s="80"/>
      <c r="S929" s="67"/>
      <c r="T929" s="80"/>
    </row>
    <row r="930" spans="2:20" x14ac:dyDescent="0.35">
      <c r="B930" s="39"/>
      <c r="C930" s="78"/>
      <c r="D930" s="79"/>
      <c r="E930" s="79"/>
      <c r="F930" s="79"/>
      <c r="G930" s="80"/>
      <c r="H930" s="67"/>
      <c r="I930" s="67"/>
      <c r="J930" s="80"/>
      <c r="K930" s="80"/>
      <c r="L930" s="41"/>
      <c r="M930" s="41"/>
      <c r="N930" s="80"/>
      <c r="O930" s="80"/>
      <c r="P930" s="41"/>
      <c r="Q930" s="41"/>
      <c r="R930" s="80"/>
      <c r="S930" s="67"/>
      <c r="T930" s="80"/>
    </row>
    <row r="931" spans="2:20" x14ac:dyDescent="0.35">
      <c r="B931" s="39"/>
      <c r="C931" s="78"/>
      <c r="D931" s="79"/>
      <c r="E931" s="79"/>
      <c r="F931" s="79"/>
      <c r="G931" s="80"/>
      <c r="H931" s="67"/>
      <c r="I931" s="67"/>
      <c r="J931" s="80"/>
      <c r="K931" s="80"/>
      <c r="L931" s="41"/>
      <c r="M931" s="41"/>
      <c r="N931" s="80"/>
      <c r="O931" s="80"/>
      <c r="P931" s="41"/>
      <c r="Q931" s="41"/>
      <c r="R931" s="80"/>
      <c r="S931" s="67"/>
      <c r="T931" s="80"/>
    </row>
    <row r="932" spans="2:20" x14ac:dyDescent="0.35">
      <c r="B932" s="39"/>
      <c r="C932" s="78"/>
      <c r="D932" s="79"/>
      <c r="E932" s="79"/>
      <c r="F932" s="79"/>
      <c r="G932" s="80"/>
      <c r="H932" s="67"/>
      <c r="I932" s="67"/>
      <c r="J932" s="80"/>
      <c r="K932" s="80"/>
      <c r="L932" s="41"/>
      <c r="M932" s="41"/>
      <c r="N932" s="80"/>
      <c r="O932" s="80"/>
      <c r="P932" s="41"/>
      <c r="Q932" s="41"/>
      <c r="R932" s="80"/>
      <c r="S932" s="67"/>
      <c r="T932" s="80"/>
    </row>
    <row r="933" spans="2:20" x14ac:dyDescent="0.35">
      <c r="B933" s="39"/>
      <c r="C933" s="78"/>
      <c r="D933" s="79"/>
      <c r="E933" s="79"/>
      <c r="F933" s="79"/>
      <c r="G933" s="80"/>
      <c r="H933" s="67"/>
      <c r="I933" s="67"/>
      <c r="J933" s="80"/>
      <c r="K933" s="80"/>
      <c r="L933" s="41"/>
      <c r="M933" s="41"/>
      <c r="N933" s="80"/>
      <c r="O933" s="80"/>
      <c r="P933" s="41"/>
      <c r="Q933" s="41"/>
      <c r="R933" s="80"/>
      <c r="S933" s="67"/>
      <c r="T933" s="80"/>
    </row>
    <row r="934" spans="2:20" x14ac:dyDescent="0.35">
      <c r="B934" s="39"/>
      <c r="C934" s="78"/>
      <c r="D934" s="79"/>
      <c r="E934" s="79"/>
      <c r="F934" s="79"/>
      <c r="G934" s="80"/>
      <c r="H934" s="67"/>
      <c r="I934" s="67"/>
      <c r="J934" s="80"/>
      <c r="K934" s="80"/>
      <c r="L934" s="41"/>
      <c r="M934" s="41"/>
      <c r="N934" s="80"/>
      <c r="O934" s="80"/>
      <c r="P934" s="41"/>
      <c r="Q934" s="41"/>
      <c r="R934" s="80"/>
      <c r="S934" s="67"/>
      <c r="T934" s="80"/>
    </row>
    <row r="935" spans="2:20" x14ac:dyDescent="0.35">
      <c r="B935" s="39"/>
      <c r="C935" s="78"/>
      <c r="D935" s="79"/>
      <c r="E935" s="79"/>
      <c r="F935" s="79"/>
      <c r="G935" s="80"/>
      <c r="H935" s="67"/>
      <c r="I935" s="67"/>
      <c r="J935" s="80"/>
      <c r="K935" s="80"/>
      <c r="L935" s="41"/>
      <c r="M935" s="41"/>
      <c r="N935" s="80"/>
      <c r="O935" s="80"/>
      <c r="P935" s="41"/>
      <c r="Q935" s="41"/>
      <c r="R935" s="80"/>
      <c r="S935" s="67"/>
      <c r="T935" s="80"/>
    </row>
    <row r="936" spans="2:20" x14ac:dyDescent="0.35">
      <c r="B936" s="39"/>
      <c r="C936" s="78"/>
      <c r="D936" s="79"/>
      <c r="E936" s="79"/>
      <c r="F936" s="79"/>
      <c r="G936" s="80"/>
      <c r="H936" s="67"/>
      <c r="I936" s="67"/>
      <c r="J936" s="80"/>
      <c r="K936" s="80"/>
      <c r="L936" s="41"/>
      <c r="M936" s="41"/>
      <c r="N936" s="80"/>
      <c r="O936" s="80"/>
      <c r="P936" s="41"/>
      <c r="Q936" s="41"/>
      <c r="R936" s="80"/>
      <c r="S936" s="67"/>
      <c r="T936" s="80"/>
    </row>
    <row r="937" spans="2:20" x14ac:dyDescent="0.35">
      <c r="B937" s="39"/>
      <c r="C937" s="78"/>
      <c r="D937" s="79"/>
      <c r="E937" s="79"/>
      <c r="F937" s="79"/>
      <c r="G937" s="80"/>
      <c r="H937" s="67"/>
      <c r="I937" s="67"/>
      <c r="J937" s="80"/>
      <c r="K937" s="80"/>
      <c r="L937" s="41"/>
      <c r="M937" s="41"/>
      <c r="N937" s="80"/>
      <c r="O937" s="80"/>
      <c r="P937" s="41"/>
      <c r="Q937" s="41"/>
      <c r="R937" s="80"/>
      <c r="S937" s="67"/>
      <c r="T937" s="80"/>
    </row>
    <row r="938" spans="2:20" x14ac:dyDescent="0.35">
      <c r="B938" s="39"/>
      <c r="C938" s="78"/>
      <c r="D938" s="79"/>
      <c r="E938" s="79"/>
      <c r="F938" s="79"/>
      <c r="G938" s="80"/>
      <c r="H938" s="67"/>
      <c r="I938" s="67"/>
      <c r="J938" s="80"/>
      <c r="K938" s="80"/>
      <c r="L938" s="41"/>
      <c r="M938" s="41"/>
      <c r="N938" s="80"/>
      <c r="O938" s="80"/>
      <c r="P938" s="41"/>
      <c r="Q938" s="41"/>
      <c r="R938" s="80"/>
      <c r="S938" s="67"/>
      <c r="T938" s="80"/>
    </row>
    <row r="939" spans="2:20" x14ac:dyDescent="0.35">
      <c r="B939" s="39"/>
      <c r="C939" s="78"/>
      <c r="D939" s="79"/>
      <c r="E939" s="79"/>
      <c r="F939" s="79"/>
      <c r="G939" s="80"/>
      <c r="H939" s="67"/>
      <c r="I939" s="67"/>
      <c r="J939" s="80"/>
      <c r="K939" s="80"/>
      <c r="L939" s="41"/>
      <c r="M939" s="41"/>
      <c r="N939" s="80"/>
      <c r="O939" s="80"/>
      <c r="P939" s="41"/>
      <c r="Q939" s="41"/>
      <c r="R939" s="80"/>
      <c r="S939" s="67"/>
      <c r="T939" s="80"/>
    </row>
    <row r="940" spans="2:20" x14ac:dyDescent="0.35">
      <c r="B940" s="39"/>
      <c r="C940" s="78"/>
      <c r="D940" s="79"/>
      <c r="E940" s="79"/>
      <c r="F940" s="79"/>
      <c r="G940" s="80"/>
      <c r="H940" s="67"/>
      <c r="I940" s="67"/>
      <c r="J940" s="80"/>
      <c r="K940" s="80"/>
      <c r="L940" s="41"/>
      <c r="M940" s="41"/>
      <c r="N940" s="80"/>
      <c r="O940" s="80"/>
      <c r="P940" s="41"/>
      <c r="Q940" s="41"/>
      <c r="R940" s="80"/>
      <c r="S940" s="67"/>
      <c r="T940" s="80"/>
    </row>
    <row r="941" spans="2:20" x14ac:dyDescent="0.35">
      <c r="B941" s="39"/>
      <c r="C941" s="78"/>
      <c r="D941" s="79"/>
      <c r="E941" s="79"/>
      <c r="F941" s="79"/>
      <c r="G941" s="80"/>
      <c r="H941" s="67"/>
      <c r="I941" s="67"/>
      <c r="J941" s="80"/>
      <c r="K941" s="80"/>
      <c r="L941" s="41"/>
      <c r="M941" s="41"/>
      <c r="N941" s="80"/>
      <c r="O941" s="80"/>
      <c r="P941" s="41"/>
      <c r="Q941" s="41"/>
      <c r="R941" s="80"/>
      <c r="S941" s="67"/>
      <c r="T941" s="80"/>
    </row>
    <row r="942" spans="2:20" x14ac:dyDescent="0.35">
      <c r="B942" s="39"/>
      <c r="C942" s="78"/>
      <c r="D942" s="79"/>
      <c r="E942" s="79"/>
      <c r="F942" s="79"/>
      <c r="G942" s="80"/>
      <c r="H942" s="67"/>
      <c r="I942" s="67"/>
      <c r="J942" s="80"/>
      <c r="K942" s="80"/>
      <c r="L942" s="41"/>
      <c r="M942" s="41"/>
      <c r="N942" s="80"/>
      <c r="O942" s="80"/>
      <c r="P942" s="41"/>
      <c r="Q942" s="41"/>
      <c r="R942" s="80"/>
      <c r="S942" s="67"/>
      <c r="T942" s="80"/>
    </row>
    <row r="943" spans="2:20" x14ac:dyDescent="0.35">
      <c r="B943" s="39"/>
      <c r="C943" s="78"/>
      <c r="D943" s="79"/>
      <c r="E943" s="79"/>
      <c r="F943" s="79"/>
      <c r="G943" s="80"/>
      <c r="H943" s="67"/>
      <c r="I943" s="67"/>
      <c r="J943" s="80"/>
      <c r="K943" s="80"/>
      <c r="L943" s="41"/>
      <c r="M943" s="41"/>
      <c r="N943" s="80"/>
      <c r="O943" s="80"/>
      <c r="P943" s="41"/>
      <c r="Q943" s="41"/>
      <c r="R943" s="80"/>
      <c r="S943" s="67"/>
      <c r="T943" s="80"/>
    </row>
    <row r="944" spans="2:20" x14ac:dyDescent="0.35">
      <c r="B944" s="39"/>
      <c r="C944" s="78"/>
      <c r="D944" s="79"/>
      <c r="E944" s="79"/>
      <c r="F944" s="79"/>
      <c r="G944" s="80"/>
      <c r="H944" s="67"/>
      <c r="I944" s="67"/>
      <c r="J944" s="80"/>
      <c r="K944" s="80"/>
      <c r="L944" s="41"/>
      <c r="M944" s="41"/>
      <c r="N944" s="80"/>
      <c r="O944" s="80"/>
      <c r="P944" s="41"/>
      <c r="Q944" s="41"/>
      <c r="R944" s="80"/>
      <c r="S944" s="67"/>
      <c r="T944" s="80"/>
    </row>
    <row r="945" spans="2:20" x14ac:dyDescent="0.35">
      <c r="B945" s="39"/>
      <c r="C945" s="78"/>
      <c r="D945" s="79"/>
      <c r="E945" s="79"/>
      <c r="F945" s="79"/>
      <c r="G945" s="80"/>
      <c r="H945" s="67"/>
      <c r="I945" s="67"/>
      <c r="J945" s="80"/>
      <c r="K945" s="80"/>
      <c r="L945" s="41"/>
      <c r="M945" s="41"/>
      <c r="N945" s="80"/>
      <c r="O945" s="80"/>
      <c r="P945" s="41"/>
      <c r="Q945" s="41"/>
      <c r="R945" s="80"/>
      <c r="S945" s="67"/>
      <c r="T945" s="80"/>
    </row>
    <row r="946" spans="2:20" x14ac:dyDescent="0.35">
      <c r="B946" s="39"/>
      <c r="C946" s="78"/>
      <c r="D946" s="79"/>
      <c r="E946" s="79"/>
      <c r="F946" s="79"/>
      <c r="G946" s="80"/>
      <c r="H946" s="67"/>
      <c r="I946" s="67"/>
      <c r="J946" s="80"/>
      <c r="K946" s="80"/>
      <c r="L946" s="41"/>
      <c r="M946" s="41"/>
      <c r="N946" s="80"/>
      <c r="O946" s="80"/>
      <c r="P946" s="41"/>
      <c r="Q946" s="41"/>
      <c r="R946" s="80"/>
      <c r="S946" s="67"/>
      <c r="T946" s="80"/>
    </row>
    <row r="947" spans="2:20" x14ac:dyDescent="0.35">
      <c r="B947" s="39"/>
      <c r="C947" s="78"/>
      <c r="D947" s="79"/>
      <c r="E947" s="79"/>
      <c r="F947" s="79"/>
      <c r="G947" s="80"/>
      <c r="H947" s="67"/>
      <c r="I947" s="67"/>
      <c r="J947" s="80"/>
      <c r="K947" s="80"/>
      <c r="L947" s="41"/>
      <c r="M947" s="41"/>
      <c r="N947" s="80"/>
      <c r="O947" s="80"/>
      <c r="P947" s="41"/>
      <c r="Q947" s="41"/>
      <c r="R947" s="80"/>
      <c r="S947" s="67"/>
      <c r="T947" s="80"/>
    </row>
    <row r="948" spans="2:20" x14ac:dyDescent="0.35">
      <c r="B948" s="39"/>
      <c r="C948" s="78"/>
      <c r="D948" s="79"/>
      <c r="E948" s="79"/>
      <c r="F948" s="79"/>
      <c r="G948" s="80"/>
      <c r="H948" s="67"/>
      <c r="I948" s="67"/>
      <c r="J948" s="80"/>
      <c r="K948" s="80"/>
      <c r="L948" s="41"/>
      <c r="M948" s="41"/>
      <c r="N948" s="80"/>
      <c r="O948" s="80"/>
      <c r="P948" s="41"/>
      <c r="Q948" s="41"/>
      <c r="R948" s="80"/>
      <c r="S948" s="67"/>
      <c r="T948" s="80"/>
    </row>
    <row r="949" spans="2:20" x14ac:dyDescent="0.35">
      <c r="B949" s="39"/>
      <c r="C949" s="78"/>
      <c r="D949" s="79"/>
      <c r="E949" s="79"/>
      <c r="F949" s="79"/>
      <c r="G949" s="80"/>
      <c r="H949" s="67"/>
      <c r="I949" s="67"/>
      <c r="J949" s="80"/>
      <c r="K949" s="80"/>
      <c r="L949" s="41"/>
      <c r="M949" s="41"/>
      <c r="N949" s="80"/>
      <c r="O949" s="80"/>
      <c r="P949" s="41"/>
      <c r="Q949" s="41"/>
      <c r="R949" s="80"/>
      <c r="S949" s="67"/>
      <c r="T949" s="80"/>
    </row>
    <row r="950" spans="2:20" x14ac:dyDescent="0.35">
      <c r="B950" s="39"/>
      <c r="C950" s="78"/>
      <c r="D950" s="79"/>
      <c r="E950" s="79"/>
      <c r="F950" s="79"/>
      <c r="G950" s="80"/>
      <c r="H950" s="67"/>
      <c r="I950" s="67"/>
      <c r="J950" s="80"/>
      <c r="K950" s="80"/>
      <c r="L950" s="41"/>
      <c r="M950" s="41"/>
      <c r="N950" s="80"/>
      <c r="O950" s="80"/>
      <c r="P950" s="41"/>
      <c r="Q950" s="41"/>
      <c r="R950" s="80"/>
      <c r="S950" s="67"/>
      <c r="T950" s="80"/>
    </row>
    <row r="951" spans="2:20" x14ac:dyDescent="0.35">
      <c r="B951" s="39"/>
      <c r="C951" s="78"/>
      <c r="D951" s="79"/>
      <c r="E951" s="79"/>
      <c r="F951" s="79"/>
      <c r="G951" s="80"/>
      <c r="H951" s="67"/>
      <c r="I951" s="67"/>
      <c r="J951" s="80"/>
      <c r="K951" s="80"/>
      <c r="L951" s="41"/>
      <c r="M951" s="41"/>
      <c r="N951" s="80"/>
      <c r="O951" s="80"/>
      <c r="P951" s="41"/>
      <c r="Q951" s="41"/>
      <c r="R951" s="80"/>
      <c r="S951" s="67"/>
      <c r="T951" s="80"/>
    </row>
    <row r="952" spans="2:20" x14ac:dyDescent="0.35">
      <c r="B952" s="39"/>
      <c r="C952" s="78"/>
      <c r="D952" s="79"/>
      <c r="E952" s="79"/>
      <c r="F952" s="79"/>
      <c r="G952" s="80"/>
      <c r="H952" s="67"/>
      <c r="I952" s="67"/>
      <c r="J952" s="80"/>
      <c r="K952" s="80"/>
      <c r="L952" s="41"/>
      <c r="M952" s="41"/>
      <c r="N952" s="80"/>
      <c r="O952" s="80"/>
      <c r="P952" s="41"/>
      <c r="Q952" s="41"/>
      <c r="R952" s="80"/>
      <c r="S952" s="67"/>
      <c r="T952" s="80"/>
    </row>
    <row r="953" spans="2:20" x14ac:dyDescent="0.35">
      <c r="B953" s="39"/>
      <c r="C953" s="78"/>
      <c r="D953" s="79"/>
      <c r="E953" s="79"/>
      <c r="F953" s="79"/>
      <c r="G953" s="80"/>
      <c r="H953" s="67"/>
      <c r="I953" s="67"/>
      <c r="J953" s="80"/>
      <c r="K953" s="80"/>
      <c r="L953" s="41"/>
      <c r="M953" s="41"/>
      <c r="N953" s="80"/>
      <c r="O953" s="80"/>
      <c r="P953" s="41"/>
      <c r="Q953" s="41"/>
      <c r="R953" s="80"/>
      <c r="S953" s="67"/>
      <c r="T953" s="80"/>
    </row>
    <row r="954" spans="2:20" x14ac:dyDescent="0.35">
      <c r="B954" s="39"/>
      <c r="C954" s="78"/>
      <c r="D954" s="79"/>
      <c r="E954" s="79"/>
      <c r="F954" s="79"/>
      <c r="G954" s="80"/>
      <c r="H954" s="67"/>
      <c r="I954" s="67"/>
      <c r="J954" s="80"/>
      <c r="K954" s="80"/>
      <c r="L954" s="41"/>
      <c r="M954" s="41"/>
      <c r="N954" s="80"/>
      <c r="O954" s="80"/>
      <c r="P954" s="41"/>
      <c r="Q954" s="41"/>
      <c r="R954" s="80"/>
      <c r="S954" s="67"/>
      <c r="T954" s="80"/>
    </row>
    <row r="955" spans="2:20" x14ac:dyDescent="0.35">
      <c r="B955" s="39"/>
      <c r="C955" s="78"/>
      <c r="D955" s="79"/>
      <c r="E955" s="79"/>
      <c r="F955" s="79"/>
      <c r="G955" s="80"/>
      <c r="H955" s="67"/>
      <c r="I955" s="67"/>
      <c r="J955" s="80"/>
      <c r="K955" s="80"/>
      <c r="L955" s="41"/>
      <c r="M955" s="41"/>
      <c r="N955" s="80"/>
      <c r="O955" s="80"/>
      <c r="P955" s="41"/>
      <c r="Q955" s="41"/>
      <c r="R955" s="80"/>
      <c r="S955" s="67"/>
      <c r="T955" s="80"/>
    </row>
    <row r="956" spans="2:20" x14ac:dyDescent="0.35">
      <c r="B956" s="39"/>
      <c r="C956" s="78"/>
      <c r="D956" s="79"/>
      <c r="E956" s="79"/>
      <c r="F956" s="79"/>
      <c r="G956" s="80"/>
      <c r="H956" s="67"/>
      <c r="I956" s="67"/>
      <c r="J956" s="80"/>
      <c r="K956" s="80"/>
      <c r="L956" s="41"/>
      <c r="M956" s="41"/>
      <c r="N956" s="80"/>
      <c r="O956" s="80"/>
      <c r="P956" s="41"/>
      <c r="Q956" s="41"/>
      <c r="R956" s="80"/>
      <c r="S956" s="67"/>
      <c r="T956" s="80"/>
    </row>
    <row r="957" spans="2:20" x14ac:dyDescent="0.35">
      <c r="B957" s="39"/>
      <c r="C957" s="78"/>
      <c r="D957" s="79"/>
      <c r="E957" s="79"/>
      <c r="F957" s="79"/>
      <c r="G957" s="80"/>
      <c r="H957" s="67"/>
      <c r="I957" s="67"/>
      <c r="J957" s="80"/>
      <c r="K957" s="80"/>
      <c r="L957" s="41"/>
      <c r="M957" s="41"/>
      <c r="N957" s="80"/>
      <c r="O957" s="80"/>
      <c r="P957" s="41"/>
      <c r="Q957" s="41"/>
      <c r="R957" s="80"/>
      <c r="S957" s="67"/>
      <c r="T957" s="80"/>
    </row>
    <row r="958" spans="2:20" x14ac:dyDescent="0.35">
      <c r="B958" s="39"/>
      <c r="C958" s="78"/>
      <c r="D958" s="79"/>
      <c r="E958" s="79"/>
      <c r="F958" s="79"/>
      <c r="G958" s="80"/>
      <c r="H958" s="67"/>
      <c r="I958" s="67"/>
      <c r="J958" s="80"/>
      <c r="K958" s="80"/>
      <c r="L958" s="41"/>
      <c r="M958" s="41"/>
      <c r="N958" s="80"/>
      <c r="O958" s="80"/>
      <c r="P958" s="41"/>
      <c r="Q958" s="41"/>
      <c r="R958" s="80"/>
      <c r="S958" s="67"/>
      <c r="T958" s="80"/>
    </row>
    <row r="959" spans="2:20" x14ac:dyDescent="0.35">
      <c r="B959" s="39"/>
      <c r="C959" s="78"/>
      <c r="D959" s="79"/>
      <c r="E959" s="79"/>
      <c r="F959" s="79"/>
      <c r="G959" s="80"/>
      <c r="H959" s="67"/>
      <c r="I959" s="67"/>
      <c r="J959" s="80"/>
      <c r="K959" s="80"/>
      <c r="L959" s="41"/>
      <c r="M959" s="41"/>
      <c r="N959" s="80"/>
      <c r="O959" s="80"/>
      <c r="P959" s="41"/>
      <c r="Q959" s="41"/>
      <c r="R959" s="80"/>
      <c r="S959" s="67"/>
      <c r="T959" s="80"/>
    </row>
    <row r="960" spans="2:20" x14ac:dyDescent="0.35">
      <c r="B960" s="39"/>
      <c r="C960" s="78"/>
      <c r="D960" s="79"/>
      <c r="E960" s="79"/>
      <c r="F960" s="79"/>
      <c r="G960" s="80"/>
      <c r="H960" s="67"/>
      <c r="I960" s="67"/>
      <c r="J960" s="80"/>
      <c r="K960" s="80"/>
      <c r="L960" s="41"/>
      <c r="M960" s="41"/>
      <c r="N960" s="80"/>
      <c r="O960" s="80"/>
      <c r="P960" s="41"/>
      <c r="Q960" s="41"/>
      <c r="R960" s="80"/>
      <c r="S960" s="67"/>
      <c r="T960" s="80"/>
    </row>
    <row r="961" spans="2:20" x14ac:dyDescent="0.35">
      <c r="B961" s="39"/>
      <c r="C961" s="78"/>
      <c r="D961" s="79"/>
      <c r="E961" s="79"/>
      <c r="F961" s="79"/>
      <c r="G961" s="80"/>
      <c r="H961" s="67"/>
      <c r="I961" s="67"/>
      <c r="J961" s="80"/>
      <c r="K961" s="80"/>
      <c r="L961" s="41"/>
      <c r="M961" s="41"/>
      <c r="N961" s="80"/>
      <c r="O961" s="80"/>
      <c r="P961" s="41"/>
      <c r="Q961" s="41"/>
      <c r="R961" s="80"/>
      <c r="S961" s="67"/>
      <c r="T961" s="80"/>
    </row>
    <row r="962" spans="2:20" x14ac:dyDescent="0.35">
      <c r="B962" s="39"/>
      <c r="C962" s="78"/>
      <c r="D962" s="79"/>
      <c r="E962" s="79"/>
      <c r="F962" s="79"/>
      <c r="G962" s="80"/>
      <c r="H962" s="67"/>
      <c r="I962" s="67"/>
      <c r="J962" s="80"/>
      <c r="K962" s="80"/>
      <c r="L962" s="41"/>
      <c r="M962" s="41"/>
      <c r="N962" s="80"/>
      <c r="O962" s="80"/>
      <c r="P962" s="41"/>
      <c r="Q962" s="41"/>
      <c r="R962" s="80"/>
      <c r="S962" s="67"/>
      <c r="T962" s="80"/>
    </row>
    <row r="963" spans="2:20" x14ac:dyDescent="0.35">
      <c r="B963" s="39"/>
      <c r="C963" s="78"/>
      <c r="D963" s="79"/>
      <c r="E963" s="79"/>
      <c r="F963" s="79"/>
      <c r="G963" s="80"/>
      <c r="H963" s="67"/>
      <c r="I963" s="67"/>
      <c r="J963" s="80"/>
      <c r="K963" s="80"/>
      <c r="L963" s="41"/>
      <c r="M963" s="41"/>
      <c r="N963" s="80"/>
      <c r="O963" s="80"/>
      <c r="P963" s="41"/>
      <c r="Q963" s="41"/>
      <c r="R963" s="80"/>
      <c r="S963" s="67"/>
      <c r="T963" s="80"/>
    </row>
    <row r="964" spans="2:20" x14ac:dyDescent="0.35">
      <c r="B964" s="39"/>
      <c r="C964" s="78"/>
      <c r="D964" s="79"/>
      <c r="E964" s="79"/>
      <c r="F964" s="79"/>
      <c r="G964" s="80"/>
      <c r="H964" s="67"/>
      <c r="I964" s="67"/>
      <c r="J964" s="80"/>
      <c r="K964" s="80"/>
      <c r="L964" s="41"/>
      <c r="M964" s="41"/>
      <c r="N964" s="80"/>
      <c r="O964" s="80"/>
      <c r="P964" s="41"/>
      <c r="Q964" s="41"/>
      <c r="R964" s="80"/>
      <c r="S964" s="67"/>
      <c r="T964" s="80"/>
    </row>
    <row r="965" spans="2:20" x14ac:dyDescent="0.35">
      <c r="B965" s="39"/>
      <c r="C965" s="78"/>
      <c r="D965" s="79"/>
      <c r="E965" s="79"/>
      <c r="F965" s="79"/>
      <c r="G965" s="80"/>
      <c r="H965" s="67"/>
      <c r="I965" s="67"/>
      <c r="J965" s="80"/>
      <c r="K965" s="80"/>
      <c r="L965" s="41"/>
      <c r="M965" s="41"/>
      <c r="N965" s="80"/>
      <c r="O965" s="80"/>
      <c r="P965" s="41"/>
      <c r="Q965" s="41"/>
      <c r="R965" s="80"/>
      <c r="S965" s="67"/>
      <c r="T965" s="80"/>
    </row>
    <row r="966" spans="2:20" x14ac:dyDescent="0.35">
      <c r="B966" s="39"/>
      <c r="C966" s="78"/>
      <c r="D966" s="79"/>
      <c r="E966" s="79"/>
      <c r="F966" s="79"/>
      <c r="G966" s="80"/>
      <c r="H966" s="67"/>
      <c r="I966" s="67"/>
      <c r="J966" s="80"/>
      <c r="K966" s="80"/>
      <c r="L966" s="41"/>
      <c r="M966" s="41"/>
      <c r="N966" s="80"/>
      <c r="O966" s="80"/>
      <c r="P966" s="41"/>
      <c r="Q966" s="41"/>
      <c r="R966" s="80"/>
      <c r="S966" s="67"/>
      <c r="T966" s="80"/>
    </row>
    <row r="967" spans="2:20" x14ac:dyDescent="0.35">
      <c r="B967" s="39"/>
      <c r="C967" s="78"/>
      <c r="D967" s="79"/>
      <c r="E967" s="79"/>
      <c r="F967" s="79"/>
      <c r="G967" s="80"/>
      <c r="H967" s="67"/>
      <c r="I967" s="67"/>
      <c r="J967" s="80"/>
      <c r="K967" s="80"/>
      <c r="L967" s="41"/>
      <c r="M967" s="41"/>
      <c r="N967" s="80"/>
      <c r="O967" s="80"/>
      <c r="P967" s="41"/>
      <c r="Q967" s="41"/>
      <c r="R967" s="80"/>
      <c r="S967" s="67"/>
      <c r="T967" s="80"/>
    </row>
    <row r="968" spans="2:20" x14ac:dyDescent="0.35">
      <c r="B968" s="39"/>
      <c r="C968" s="78"/>
      <c r="D968" s="79"/>
      <c r="E968" s="79"/>
      <c r="F968" s="79"/>
      <c r="G968" s="80"/>
      <c r="H968" s="67"/>
      <c r="I968" s="67"/>
      <c r="J968" s="80"/>
      <c r="K968" s="80"/>
      <c r="L968" s="41"/>
      <c r="M968" s="41"/>
      <c r="N968" s="80"/>
      <c r="O968" s="80"/>
      <c r="P968" s="41"/>
      <c r="Q968" s="41"/>
      <c r="R968" s="80"/>
      <c r="S968" s="67"/>
      <c r="T968" s="80"/>
    </row>
    <row r="969" spans="2:20" x14ac:dyDescent="0.35">
      <c r="B969" s="39"/>
      <c r="C969" s="78"/>
      <c r="D969" s="79"/>
      <c r="E969" s="79"/>
      <c r="F969" s="79"/>
      <c r="G969" s="80"/>
      <c r="H969" s="67"/>
      <c r="I969" s="67"/>
      <c r="J969" s="80"/>
      <c r="K969" s="80"/>
      <c r="L969" s="41"/>
      <c r="M969" s="41"/>
      <c r="N969" s="80"/>
      <c r="O969" s="80"/>
      <c r="P969" s="41"/>
      <c r="Q969" s="41"/>
      <c r="R969" s="80"/>
      <c r="S969" s="67"/>
      <c r="T969" s="80"/>
    </row>
    <row r="970" spans="2:20" x14ac:dyDescent="0.35">
      <c r="B970" s="39"/>
      <c r="C970" s="78"/>
      <c r="D970" s="79"/>
      <c r="E970" s="79"/>
      <c r="F970" s="79"/>
      <c r="G970" s="80"/>
      <c r="H970" s="67"/>
      <c r="I970" s="67"/>
      <c r="J970" s="80"/>
      <c r="K970" s="80"/>
      <c r="L970" s="41"/>
      <c r="M970" s="41"/>
      <c r="N970" s="80"/>
      <c r="O970" s="80"/>
      <c r="P970" s="41"/>
      <c r="Q970" s="41"/>
      <c r="R970" s="80"/>
      <c r="S970" s="67"/>
      <c r="T970" s="80"/>
    </row>
    <row r="971" spans="2:20" x14ac:dyDescent="0.35">
      <c r="B971" s="39"/>
      <c r="C971" s="78"/>
      <c r="D971" s="79"/>
      <c r="E971" s="79"/>
      <c r="F971" s="79"/>
      <c r="G971" s="80"/>
      <c r="H971" s="67"/>
      <c r="I971" s="67"/>
      <c r="J971" s="80"/>
      <c r="K971" s="80"/>
      <c r="L971" s="41"/>
      <c r="M971" s="41"/>
      <c r="N971" s="80"/>
      <c r="O971" s="80"/>
      <c r="P971" s="41"/>
      <c r="Q971" s="41"/>
      <c r="R971" s="80"/>
      <c r="S971" s="67"/>
      <c r="T971" s="80"/>
    </row>
    <row r="972" spans="2:20" x14ac:dyDescent="0.35">
      <c r="B972" s="39"/>
      <c r="C972" s="78"/>
      <c r="D972" s="79"/>
      <c r="E972" s="79"/>
      <c r="F972" s="79"/>
      <c r="G972" s="80"/>
      <c r="H972" s="67"/>
      <c r="I972" s="67"/>
      <c r="J972" s="80"/>
      <c r="K972" s="80"/>
      <c r="L972" s="41"/>
      <c r="M972" s="41"/>
      <c r="N972" s="80"/>
      <c r="O972" s="80"/>
      <c r="P972" s="41"/>
      <c r="Q972" s="41"/>
      <c r="R972" s="80"/>
      <c r="S972" s="67"/>
      <c r="T972" s="80"/>
    </row>
    <row r="973" spans="2:20" x14ac:dyDescent="0.35">
      <c r="B973" s="39"/>
      <c r="C973" s="78"/>
      <c r="D973" s="79"/>
      <c r="E973" s="79"/>
      <c r="F973" s="79"/>
      <c r="G973" s="80"/>
      <c r="H973" s="67"/>
      <c r="I973" s="67"/>
      <c r="J973" s="80"/>
      <c r="K973" s="80"/>
      <c r="L973" s="41"/>
      <c r="M973" s="41"/>
      <c r="N973" s="80"/>
      <c r="O973" s="80"/>
      <c r="P973" s="41"/>
      <c r="Q973" s="41"/>
      <c r="R973" s="80"/>
      <c r="S973" s="67"/>
      <c r="T973" s="80"/>
    </row>
    <row r="974" spans="2:20" x14ac:dyDescent="0.35">
      <c r="B974" s="39"/>
      <c r="C974" s="78"/>
      <c r="D974" s="79"/>
      <c r="E974" s="79"/>
      <c r="F974" s="79"/>
      <c r="G974" s="80"/>
      <c r="H974" s="67"/>
      <c r="I974" s="67"/>
      <c r="J974" s="80"/>
      <c r="K974" s="80"/>
      <c r="L974" s="41"/>
      <c r="M974" s="41"/>
      <c r="N974" s="80"/>
      <c r="O974" s="80"/>
      <c r="P974" s="41"/>
      <c r="Q974" s="41"/>
      <c r="R974" s="80"/>
      <c r="S974" s="67"/>
      <c r="T974" s="80"/>
    </row>
    <row r="975" spans="2:20" x14ac:dyDescent="0.35">
      <c r="B975" s="39"/>
      <c r="C975" s="78"/>
      <c r="D975" s="79"/>
      <c r="E975" s="79"/>
      <c r="F975" s="79"/>
      <c r="G975" s="80"/>
      <c r="H975" s="67"/>
      <c r="I975" s="67"/>
      <c r="J975" s="80"/>
      <c r="K975" s="80"/>
      <c r="L975" s="41"/>
      <c r="M975" s="41"/>
      <c r="N975" s="80"/>
      <c r="O975" s="80"/>
      <c r="P975" s="41"/>
      <c r="Q975" s="41"/>
      <c r="R975" s="80"/>
      <c r="S975" s="67"/>
      <c r="T975" s="80"/>
    </row>
    <row r="976" spans="2:20" x14ac:dyDescent="0.35">
      <c r="B976" s="39"/>
      <c r="C976" s="78"/>
      <c r="D976" s="79"/>
      <c r="E976" s="79"/>
      <c r="F976" s="79"/>
      <c r="G976" s="80"/>
      <c r="H976" s="67"/>
      <c r="I976" s="67"/>
      <c r="J976" s="80"/>
      <c r="K976" s="80"/>
      <c r="L976" s="41"/>
      <c r="M976" s="41"/>
      <c r="N976" s="80"/>
      <c r="O976" s="80"/>
      <c r="P976" s="41"/>
      <c r="Q976" s="41"/>
      <c r="R976" s="80"/>
      <c r="S976" s="67"/>
      <c r="T976" s="80"/>
    </row>
    <row r="977" spans="2:20" x14ac:dyDescent="0.35">
      <c r="B977" s="39"/>
      <c r="C977" s="78"/>
      <c r="D977" s="79"/>
      <c r="E977" s="79"/>
      <c r="F977" s="79"/>
      <c r="G977" s="80"/>
      <c r="H977" s="67"/>
      <c r="I977" s="67"/>
      <c r="J977" s="80"/>
      <c r="K977" s="80"/>
      <c r="L977" s="41"/>
      <c r="M977" s="41"/>
      <c r="N977" s="80"/>
      <c r="O977" s="80"/>
      <c r="P977" s="41"/>
      <c r="Q977" s="41"/>
      <c r="R977" s="80"/>
      <c r="S977" s="67"/>
      <c r="T977" s="80"/>
    </row>
    <row r="978" spans="2:20" x14ac:dyDescent="0.35">
      <c r="B978" s="39"/>
      <c r="C978" s="78"/>
      <c r="D978" s="79"/>
      <c r="E978" s="79"/>
      <c r="F978" s="79"/>
      <c r="G978" s="80"/>
      <c r="H978" s="67"/>
      <c r="I978" s="67"/>
      <c r="J978" s="80"/>
      <c r="K978" s="80"/>
      <c r="L978" s="41"/>
      <c r="M978" s="41"/>
      <c r="N978" s="80"/>
      <c r="O978" s="80"/>
      <c r="P978" s="41"/>
      <c r="Q978" s="41"/>
      <c r="R978" s="80"/>
      <c r="S978" s="67"/>
      <c r="T978" s="80"/>
    </row>
    <row r="979" spans="2:20" x14ac:dyDescent="0.35">
      <c r="B979" s="39"/>
      <c r="C979" s="78"/>
      <c r="D979" s="79"/>
      <c r="E979" s="79"/>
      <c r="F979" s="79"/>
      <c r="G979" s="80"/>
      <c r="H979" s="67"/>
      <c r="I979" s="67"/>
      <c r="J979" s="80"/>
      <c r="K979" s="80"/>
      <c r="L979" s="41"/>
      <c r="M979" s="41"/>
      <c r="N979" s="80"/>
      <c r="O979" s="80"/>
      <c r="P979" s="41"/>
      <c r="Q979" s="41"/>
      <c r="R979" s="80"/>
      <c r="S979" s="67"/>
      <c r="T979" s="80"/>
    </row>
    <row r="980" spans="2:20" x14ac:dyDescent="0.35">
      <c r="B980" s="39"/>
      <c r="C980" s="78"/>
      <c r="D980" s="79"/>
      <c r="E980" s="79"/>
      <c r="F980" s="79"/>
      <c r="G980" s="80"/>
      <c r="H980" s="67"/>
      <c r="I980" s="67"/>
      <c r="J980" s="80"/>
      <c r="K980" s="80"/>
      <c r="L980" s="41"/>
      <c r="M980" s="41"/>
      <c r="N980" s="80"/>
      <c r="O980" s="80"/>
      <c r="P980" s="41"/>
      <c r="Q980" s="41"/>
      <c r="R980" s="80"/>
      <c r="S980" s="67"/>
      <c r="T980" s="80"/>
    </row>
    <row r="981" spans="2:20" x14ac:dyDescent="0.35">
      <c r="B981" s="39"/>
      <c r="C981" s="78"/>
      <c r="D981" s="79"/>
      <c r="E981" s="79"/>
      <c r="F981" s="79"/>
      <c r="G981" s="80"/>
      <c r="H981" s="67"/>
      <c r="I981" s="67"/>
      <c r="J981" s="80"/>
      <c r="K981" s="80"/>
      <c r="L981" s="41"/>
      <c r="M981" s="41"/>
      <c r="N981" s="80"/>
      <c r="O981" s="80"/>
      <c r="P981" s="41"/>
      <c r="Q981" s="41"/>
      <c r="R981" s="80"/>
      <c r="S981" s="67"/>
      <c r="T981" s="80"/>
    </row>
    <row r="982" spans="2:20" x14ac:dyDescent="0.35">
      <c r="B982" s="39"/>
      <c r="C982" s="78"/>
      <c r="D982" s="79"/>
      <c r="E982" s="79"/>
      <c r="F982" s="79"/>
      <c r="G982" s="80"/>
      <c r="H982" s="67"/>
      <c r="I982" s="67"/>
      <c r="J982" s="80"/>
      <c r="K982" s="80"/>
      <c r="L982" s="41"/>
      <c r="M982" s="41"/>
      <c r="N982" s="80"/>
      <c r="O982" s="80"/>
      <c r="P982" s="41"/>
      <c r="Q982" s="41"/>
      <c r="R982" s="80"/>
      <c r="S982" s="67"/>
      <c r="T982" s="80"/>
    </row>
    <row r="983" spans="2:20" x14ac:dyDescent="0.35">
      <c r="B983" s="39"/>
      <c r="C983" s="78"/>
      <c r="D983" s="79"/>
      <c r="E983" s="79"/>
      <c r="F983" s="79"/>
      <c r="G983" s="80"/>
      <c r="H983" s="67"/>
      <c r="I983" s="67"/>
      <c r="J983" s="80"/>
      <c r="K983" s="80"/>
      <c r="L983" s="41"/>
      <c r="M983" s="41"/>
      <c r="N983" s="80"/>
      <c r="O983" s="80"/>
      <c r="P983" s="41"/>
      <c r="Q983" s="41"/>
      <c r="R983" s="80"/>
      <c r="S983" s="67"/>
      <c r="T983" s="80"/>
    </row>
    <row r="984" spans="2:20" x14ac:dyDescent="0.35">
      <c r="B984" s="39"/>
      <c r="C984" s="78"/>
      <c r="D984" s="79"/>
      <c r="E984" s="79"/>
      <c r="F984" s="79"/>
      <c r="G984" s="80"/>
      <c r="H984" s="67"/>
      <c r="I984" s="67"/>
      <c r="J984" s="80"/>
      <c r="K984" s="80"/>
      <c r="L984" s="41"/>
      <c r="M984" s="41"/>
      <c r="N984" s="80"/>
      <c r="O984" s="80"/>
      <c r="P984" s="41"/>
      <c r="Q984" s="41"/>
      <c r="R984" s="80"/>
      <c r="S984" s="67"/>
      <c r="T984" s="80"/>
    </row>
    <row r="985" spans="2:20" x14ac:dyDescent="0.35">
      <c r="B985" s="39"/>
      <c r="C985" s="78"/>
      <c r="D985" s="79"/>
      <c r="E985" s="79"/>
      <c r="F985" s="79"/>
      <c r="G985" s="80"/>
      <c r="H985" s="67"/>
      <c r="I985" s="67"/>
      <c r="J985" s="80"/>
      <c r="K985" s="80"/>
      <c r="L985" s="41"/>
      <c r="M985" s="41"/>
      <c r="N985" s="80"/>
      <c r="O985" s="80"/>
      <c r="P985" s="41"/>
      <c r="Q985" s="41"/>
      <c r="R985" s="80"/>
      <c r="S985" s="67"/>
      <c r="T985" s="80"/>
    </row>
    <row r="986" spans="2:20" x14ac:dyDescent="0.35">
      <c r="B986" s="39"/>
      <c r="C986" s="78"/>
      <c r="D986" s="79"/>
      <c r="E986" s="79"/>
      <c r="F986" s="79"/>
      <c r="G986" s="80"/>
      <c r="H986" s="67"/>
      <c r="I986" s="67"/>
      <c r="J986" s="80"/>
      <c r="K986" s="80"/>
      <c r="L986" s="41"/>
      <c r="M986" s="41"/>
      <c r="N986" s="80"/>
      <c r="O986" s="80"/>
      <c r="P986" s="41"/>
      <c r="Q986" s="41"/>
      <c r="R986" s="80"/>
      <c r="S986" s="67"/>
      <c r="T986" s="80"/>
    </row>
    <row r="987" spans="2:20" x14ac:dyDescent="0.35">
      <c r="B987" s="39"/>
      <c r="C987" s="78"/>
      <c r="D987" s="79"/>
      <c r="E987" s="79"/>
      <c r="F987" s="79"/>
      <c r="G987" s="80"/>
      <c r="H987" s="67"/>
      <c r="I987" s="67"/>
      <c r="J987" s="80"/>
      <c r="K987" s="80"/>
      <c r="L987" s="41"/>
      <c r="M987" s="41"/>
      <c r="N987" s="80"/>
      <c r="O987" s="80"/>
      <c r="P987" s="41"/>
      <c r="Q987" s="41"/>
      <c r="R987" s="80"/>
      <c r="S987" s="67"/>
      <c r="T987" s="80"/>
    </row>
    <row r="988" spans="2:20" x14ac:dyDescent="0.35">
      <c r="B988" s="39"/>
      <c r="C988" s="78"/>
      <c r="D988" s="79"/>
      <c r="E988" s="79"/>
      <c r="F988" s="79"/>
      <c r="G988" s="80"/>
      <c r="H988" s="67"/>
      <c r="I988" s="67"/>
      <c r="J988" s="80"/>
      <c r="K988" s="80"/>
      <c r="L988" s="41"/>
      <c r="M988" s="41"/>
      <c r="N988" s="80"/>
      <c r="O988" s="80"/>
      <c r="P988" s="41"/>
      <c r="Q988" s="41"/>
      <c r="R988" s="80"/>
      <c r="S988" s="67"/>
      <c r="T988" s="80"/>
    </row>
    <row r="989" spans="2:20" x14ac:dyDescent="0.35">
      <c r="B989" s="39"/>
      <c r="C989" s="78"/>
      <c r="D989" s="79"/>
      <c r="E989" s="79"/>
      <c r="F989" s="79"/>
      <c r="G989" s="80"/>
      <c r="H989" s="67"/>
      <c r="I989" s="67"/>
      <c r="J989" s="80"/>
      <c r="K989" s="80"/>
      <c r="L989" s="41"/>
      <c r="M989" s="41"/>
      <c r="N989" s="80"/>
      <c r="O989" s="80"/>
      <c r="P989" s="41"/>
      <c r="Q989" s="41"/>
      <c r="R989" s="80"/>
      <c r="S989" s="67"/>
      <c r="T989" s="80"/>
    </row>
    <row r="990" spans="2:20" x14ac:dyDescent="0.35">
      <c r="B990" s="39"/>
      <c r="C990" s="78"/>
      <c r="D990" s="79"/>
      <c r="E990" s="79"/>
      <c r="F990" s="79"/>
      <c r="G990" s="80"/>
      <c r="H990" s="67"/>
      <c r="I990" s="67"/>
      <c r="J990" s="80"/>
      <c r="K990" s="80"/>
      <c r="L990" s="41"/>
      <c r="M990" s="41"/>
      <c r="N990" s="80"/>
      <c r="O990" s="80"/>
      <c r="P990" s="41"/>
      <c r="Q990" s="41"/>
      <c r="R990" s="80"/>
      <c r="S990" s="67"/>
      <c r="T990" s="80"/>
    </row>
    <row r="991" spans="2:20" x14ac:dyDescent="0.35">
      <c r="B991" s="39"/>
      <c r="C991" s="78"/>
      <c r="D991" s="79"/>
      <c r="E991" s="79"/>
      <c r="F991" s="79"/>
      <c r="G991" s="80"/>
      <c r="H991" s="67"/>
      <c r="I991" s="67"/>
      <c r="J991" s="80"/>
      <c r="K991" s="80"/>
      <c r="L991" s="41"/>
      <c r="M991" s="41"/>
      <c r="N991" s="80"/>
      <c r="O991" s="80"/>
      <c r="P991" s="41"/>
      <c r="Q991" s="41"/>
      <c r="R991" s="80"/>
      <c r="S991" s="67"/>
      <c r="T991" s="80"/>
    </row>
    <row r="992" spans="2:20" x14ac:dyDescent="0.35">
      <c r="B992" s="39"/>
      <c r="C992" s="78"/>
      <c r="D992" s="79"/>
      <c r="E992" s="79"/>
      <c r="F992" s="79"/>
      <c r="G992" s="80"/>
      <c r="H992" s="67"/>
      <c r="I992" s="67"/>
      <c r="J992" s="80"/>
      <c r="K992" s="80"/>
      <c r="L992" s="41"/>
      <c r="M992" s="41"/>
      <c r="N992" s="80"/>
      <c r="O992" s="80"/>
      <c r="P992" s="41"/>
      <c r="Q992" s="41"/>
      <c r="R992" s="80"/>
      <c r="S992" s="67"/>
      <c r="T992" s="80"/>
    </row>
    <row r="993" spans="2:20" x14ac:dyDescent="0.35">
      <c r="B993" s="39"/>
      <c r="C993" s="78"/>
      <c r="D993" s="79"/>
      <c r="E993" s="79"/>
      <c r="F993" s="79"/>
      <c r="G993" s="80"/>
      <c r="H993" s="67"/>
      <c r="I993" s="67"/>
      <c r="J993" s="80"/>
      <c r="K993" s="80"/>
      <c r="L993" s="41"/>
      <c r="M993" s="41"/>
      <c r="N993" s="80"/>
      <c r="O993" s="80"/>
      <c r="P993" s="41"/>
      <c r="Q993" s="41"/>
      <c r="R993" s="80"/>
      <c r="S993" s="67"/>
      <c r="T993" s="80"/>
    </row>
    <row r="994" spans="2:20" x14ac:dyDescent="0.35">
      <c r="B994" s="39"/>
      <c r="C994" s="78"/>
      <c r="D994" s="79"/>
      <c r="E994" s="79"/>
      <c r="F994" s="79"/>
      <c r="G994" s="80"/>
      <c r="H994" s="67"/>
      <c r="I994" s="67"/>
      <c r="J994" s="80"/>
      <c r="K994" s="80"/>
      <c r="L994" s="41"/>
      <c r="M994" s="41"/>
      <c r="N994" s="80"/>
      <c r="O994" s="80"/>
      <c r="P994" s="41"/>
      <c r="Q994" s="41"/>
      <c r="R994" s="80"/>
      <c r="S994" s="67"/>
      <c r="T994" s="80"/>
    </row>
    <row r="995" spans="2:20" x14ac:dyDescent="0.35">
      <c r="B995" s="39"/>
      <c r="C995" s="78"/>
      <c r="D995" s="79"/>
      <c r="E995" s="79"/>
      <c r="F995" s="79"/>
      <c r="G995" s="80"/>
      <c r="H995" s="67"/>
      <c r="I995" s="67"/>
      <c r="J995" s="80"/>
      <c r="K995" s="80"/>
      <c r="L995" s="41"/>
      <c r="M995" s="41"/>
      <c r="N995" s="80"/>
      <c r="O995" s="80"/>
      <c r="P995" s="41"/>
      <c r="Q995" s="41"/>
      <c r="R995" s="80"/>
      <c r="S995" s="67"/>
      <c r="T995" s="80"/>
    </row>
    <row r="996" spans="2:20" x14ac:dyDescent="0.35">
      <c r="B996" s="39"/>
      <c r="C996" s="78"/>
      <c r="D996" s="79"/>
      <c r="E996" s="79"/>
      <c r="F996" s="79"/>
      <c r="G996" s="80"/>
      <c r="H996" s="67"/>
      <c r="I996" s="67"/>
      <c r="J996" s="80"/>
      <c r="K996" s="80"/>
      <c r="L996" s="41"/>
      <c r="M996" s="41"/>
      <c r="N996" s="80"/>
      <c r="O996" s="80"/>
      <c r="P996" s="41"/>
      <c r="Q996" s="41"/>
      <c r="R996" s="80"/>
      <c r="S996" s="67"/>
      <c r="T996" s="80"/>
    </row>
    <row r="997" spans="2:20" x14ac:dyDescent="0.35">
      <c r="B997" s="39"/>
      <c r="C997" s="78"/>
      <c r="D997" s="79"/>
      <c r="E997" s="79"/>
      <c r="F997" s="79"/>
      <c r="G997" s="80"/>
      <c r="H997" s="67"/>
      <c r="I997" s="67"/>
      <c r="J997" s="80"/>
      <c r="K997" s="80"/>
      <c r="L997" s="41"/>
      <c r="M997" s="41"/>
      <c r="N997" s="80"/>
      <c r="O997" s="80"/>
      <c r="P997" s="41"/>
      <c r="Q997" s="41"/>
      <c r="R997" s="80"/>
      <c r="S997" s="67"/>
      <c r="T997" s="80"/>
    </row>
    <row r="998" spans="2:20" x14ac:dyDescent="0.35">
      <c r="B998" s="39"/>
      <c r="C998" s="78"/>
      <c r="D998" s="79"/>
      <c r="E998" s="79"/>
      <c r="F998" s="79"/>
      <c r="G998" s="80"/>
      <c r="H998" s="67"/>
      <c r="I998" s="67"/>
      <c r="J998" s="80"/>
      <c r="K998" s="80"/>
      <c r="L998" s="41"/>
      <c r="M998" s="41"/>
      <c r="N998" s="80"/>
      <c r="O998" s="80"/>
      <c r="P998" s="41"/>
      <c r="Q998" s="41"/>
      <c r="R998" s="80"/>
      <c r="S998" s="67"/>
      <c r="T998" s="80"/>
    </row>
    <row r="999" spans="2:20" x14ac:dyDescent="0.35">
      <c r="B999" s="39"/>
      <c r="C999" s="78"/>
      <c r="D999" s="79"/>
      <c r="E999" s="79"/>
      <c r="F999" s="79"/>
      <c r="G999" s="80"/>
      <c r="H999" s="67"/>
      <c r="I999" s="67"/>
      <c r="J999" s="80"/>
      <c r="K999" s="80"/>
      <c r="L999" s="41"/>
      <c r="M999" s="41"/>
      <c r="N999" s="80"/>
      <c r="O999" s="80"/>
      <c r="P999" s="41"/>
      <c r="Q999" s="41"/>
      <c r="R999" s="80"/>
      <c r="S999" s="67"/>
      <c r="T999" s="80"/>
    </row>
    <row r="1000" spans="2:20" x14ac:dyDescent="0.35">
      <c r="B1000" s="39"/>
      <c r="C1000" s="78"/>
      <c r="D1000" s="79"/>
      <c r="E1000" s="79"/>
      <c r="F1000" s="79"/>
      <c r="G1000" s="80"/>
      <c r="H1000" s="67"/>
      <c r="I1000" s="67"/>
      <c r="J1000" s="80"/>
      <c r="K1000" s="80"/>
      <c r="L1000" s="41"/>
      <c r="M1000" s="41"/>
      <c r="N1000" s="80"/>
      <c r="O1000" s="80"/>
      <c r="P1000" s="41"/>
      <c r="Q1000" s="41"/>
      <c r="R1000" s="80"/>
      <c r="S1000" s="67"/>
      <c r="T1000" s="80"/>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Nutanix Acropolis Security Technical Implementation Guide - SHGIR</dc:title>
  <dc:subject>Generated on: 2026-06-08 13:23:25</dc:subject>
  <dc:creator>Anicet Fopa Tchoffo</dc:creator>
  <cp:keywords>Baseline;Hardening;DISA;STIG</cp:keywords>
  <dc:description>Baseline Developed By: Nutanix and Defense Information Systems Agency (DISA) for the US DoD</dc:description>
  <cp:lastModifiedBy>Anicet Fopa Tchoffo</cp:lastModifiedBy>
  <dcterms:modified xsi:type="dcterms:W3CDTF">2026-06-08T12:23:31Z</dcterms:modified>
  <cp:category>DISA-STIG</cp:category>
  <cp:contentStatus>Draft</cp:contentStatus>
</cp:coreProperties>
</file>