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A8644E7E62CCA8D6E51111DB9105DB87E025AA3D" xr6:coauthVersionLast="47" xr6:coauthVersionMax="47" xr10:uidLastSave="{45B35BBB-765C-4F6C-A522-574997BEA89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C80" i="3" s="1"/>
  <c r="E72" i="3"/>
  <c r="D72" i="3"/>
  <c r="C72" i="3"/>
  <c r="E71" i="3"/>
  <c r="D71" i="3"/>
  <c r="C71" i="3"/>
  <c r="W123" i="3" s="1"/>
  <c r="E70" i="3"/>
  <c r="F70" i="3" s="1"/>
  <c r="D70" i="3"/>
  <c r="C70" i="3"/>
  <c r="U123" i="3" s="1"/>
  <c r="E69" i="3"/>
  <c r="D69" i="3"/>
  <c r="C69" i="3"/>
  <c r="F69"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E99" i="3" l="1"/>
  <c r="D99" i="3"/>
  <c r="C9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G112" i="3"/>
  <c r="R153" i="3"/>
  <c r="R148" i="3"/>
  <c r="R143" i="3"/>
  <c r="R138" i="3"/>
  <c r="R133" i="3"/>
  <c r="R128" i="3"/>
  <c r="R152" i="3"/>
  <c r="R147" i="3"/>
  <c r="R142" i="3"/>
  <c r="R137" i="3"/>
  <c r="R132" i="3"/>
  <c r="R127" i="3"/>
  <c r="E20" i="3"/>
  <c r="D20" i="3"/>
  <c r="R151" i="3"/>
  <c r="R146" i="3"/>
  <c r="R141" i="3"/>
  <c r="R136" i="3"/>
  <c r="R131" i="3"/>
  <c r="R126" i="3"/>
  <c r="R155" i="3"/>
  <c r="R150" i="3"/>
  <c r="R145" i="3"/>
  <c r="R140" i="3"/>
  <c r="R135" i="3"/>
  <c r="R130" i="3"/>
  <c r="R125" i="3"/>
  <c r="C20" i="3"/>
  <c r="R154" i="3"/>
  <c r="R149" i="3"/>
  <c r="R144" i="3"/>
  <c r="R139" i="3"/>
  <c r="R134" i="3"/>
  <c r="R129" i="3"/>
  <c r="E42" i="3"/>
  <c r="D42" i="3"/>
  <c r="C42" i="3"/>
  <c r="C43" i="3"/>
  <c r="E43" i="3"/>
  <c r="D43" i="3"/>
  <c r="E38" i="3"/>
  <c r="D38" i="3"/>
  <c r="C38" i="3"/>
  <c r="E59" i="3"/>
  <c r="D59" i="3"/>
  <c r="C59" i="3"/>
  <c r="E39" i="3"/>
  <c r="D39" i="3"/>
  <c r="C39" i="3"/>
  <c r="E41" i="3"/>
  <c r="D41" i="3"/>
  <c r="C41" i="3"/>
  <c r="E100" i="3"/>
  <c r="D100" i="3"/>
  <c r="C100" i="3"/>
  <c r="E58" i="3"/>
  <c r="D58" i="3"/>
  <c r="C58" i="3"/>
  <c r="E81" i="3"/>
  <c r="D81" i="3"/>
  <c r="C81" i="3"/>
  <c r="E97" i="3"/>
  <c r="C97" i="3"/>
  <c r="D97" i="3"/>
  <c r="V153" i="3"/>
  <c r="V148" i="3"/>
  <c r="V143" i="3"/>
  <c r="V138" i="3"/>
  <c r="V133" i="3"/>
  <c r="V128" i="3"/>
  <c r="V152" i="3"/>
  <c r="V147" i="3"/>
  <c r="V142" i="3"/>
  <c r="V137" i="3"/>
  <c r="V132" i="3"/>
  <c r="V127" i="3"/>
  <c r="E78" i="3"/>
  <c r="D78" i="3"/>
  <c r="C78" i="3"/>
  <c r="V151" i="3"/>
  <c r="V146" i="3"/>
  <c r="V141" i="3"/>
  <c r="V136" i="3"/>
  <c r="V131" i="3"/>
  <c r="V126" i="3"/>
  <c r="V155" i="3"/>
  <c r="V150" i="3"/>
  <c r="V145" i="3"/>
  <c r="V140" i="3"/>
  <c r="V135" i="3"/>
  <c r="V130" i="3"/>
  <c r="V125" i="3"/>
  <c r="V154" i="3"/>
  <c r="V149" i="3"/>
  <c r="V144" i="3"/>
  <c r="V139" i="3"/>
  <c r="V134" i="3"/>
  <c r="V129" i="3"/>
  <c r="E60" i="3"/>
  <c r="D60" i="3"/>
  <c r="C60" i="3"/>
  <c r="C40" i="3"/>
  <c r="E40" i="3"/>
  <c r="D40" i="3"/>
  <c r="E98" i="3"/>
  <c r="D98" i="3"/>
  <c r="C98" i="3"/>
  <c r="D80" i="3"/>
  <c r="Q123" i="3"/>
  <c r="S123" i="3"/>
  <c r="F71" i="3"/>
  <c r="E80" i="3"/>
  <c r="C7" i="3"/>
  <c r="D7" i="3" s="1"/>
  <c r="X152" i="3" l="1"/>
  <c r="X147" i="3"/>
  <c r="X142" i="3"/>
  <c r="X137" i="3"/>
  <c r="X132" i="3"/>
  <c r="X127" i="3"/>
  <c r="C79" i="3"/>
  <c r="X151" i="3"/>
  <c r="X146" i="3"/>
  <c r="X141" i="3"/>
  <c r="X136" i="3"/>
  <c r="X131" i="3"/>
  <c r="X126" i="3"/>
  <c r="X155" i="3"/>
  <c r="X150" i="3"/>
  <c r="X145" i="3"/>
  <c r="X140" i="3"/>
  <c r="X135" i="3"/>
  <c r="X130" i="3"/>
  <c r="X125" i="3"/>
  <c r="X154" i="3"/>
  <c r="X149" i="3"/>
  <c r="X144" i="3"/>
  <c r="X139" i="3"/>
  <c r="X134" i="3"/>
  <c r="X129" i="3"/>
  <c r="E79" i="3"/>
  <c r="D79" i="3"/>
  <c r="X153" i="3"/>
  <c r="X148" i="3"/>
  <c r="X143" i="3"/>
  <c r="X138" i="3"/>
  <c r="X133" i="3"/>
  <c r="X128" i="3"/>
</calcChain>
</file>

<file path=xl/sharedStrings.xml><?xml version="1.0" encoding="utf-8"?>
<sst xmlns="http://schemas.openxmlformats.org/spreadsheetml/2006/main" count="747" uniqueCount="339">
  <si>
    <t>Id</t>
  </si>
  <si>
    <t>Title</t>
  </si>
  <si>
    <t>Severity</t>
  </si>
  <si>
    <t>MoSCoW</t>
  </si>
  <si>
    <t>OpsImpact</t>
  </si>
  <si>
    <t>Phase</t>
  </si>
  <si>
    <t>ImplStatus</t>
  </si>
  <si>
    <t>Notes</t>
  </si>
  <si>
    <t>Remediation</t>
  </si>
  <si>
    <t>Description</t>
  </si>
  <si>
    <t>Audit</t>
  </si>
  <si>
    <t>Status</t>
  </si>
  <si>
    <t>LogID</t>
  </si>
  <si>
    <t>V-6777</t>
  </si>
  <si>
    <r>
      <rPr>
        <sz val="11"/>
        <rFont val="Calibri"/>
      </rPr>
      <t>The MFD or Network Printer must not enable network protocols other than TCP/IP.</t>
    </r>
  </si>
  <si>
    <t>CAT II (Medium)</t>
  </si>
  <si>
    <t>Unassigned</t>
  </si>
  <si>
    <t>Unassessed</t>
  </si>
  <si>
    <t>Pending</t>
  </si>
  <si>
    <t/>
  </si>
  <si>
    <r>
      <rPr>
        <sz val="11"/>
        <color rgb="FF000000"/>
        <rFont val="Calibri"/>
      </rPr>
      <t>Configure the MFD or Network Printer to disable all protocols except TCP/IP.</t>
    </r>
  </si>
  <si>
    <r>
      <rPr>
        <sz val="11"/>
        <color rgb="FF000000"/>
        <rFont val="Calibri"/>
      </rPr>
      <t>The greater the number of protocols allowed active on the network the more vulnerabilities there will be available to be exploited. This also prevents accidental implementation of a “call-home” feature that is not allowed.</t>
    </r>
  </si>
  <si>
    <r>
      <rPr>
        <sz val="11"/>
        <color rgb="FF000000"/>
        <rFont val="Calibri"/>
      </rPr>
      <t>The reviewer will verify the configuration settings in the MFD or Network Printer to ensure the only protocol enabled is TCP/IP.</t>
    </r>
    <r>
      <rPr>
        <sz val="11"/>
        <color rgb="FF000000"/>
        <rFont val="Calibri"/>
      </rPr>
      <t xml:space="preserve">
</t>
    </r>
    <r>
      <rPr>
        <sz val="11"/>
        <color rgb="FF000000"/>
        <rFont val="Calibri"/>
      </rPr>
      <t>If a protocol other than TCP/IP is enabled, this is a finding.</t>
    </r>
  </si>
  <si>
    <t>V-6779</t>
  </si>
  <si>
    <r>
      <rPr>
        <sz val="11"/>
        <rFont val="Calibri"/>
      </rPr>
      <t>A firewall or router rule must block all ingress and egress traffic from the enclave perimeter to the MFD or Network Printer.</t>
    </r>
  </si>
  <si>
    <r>
      <rPr>
        <sz val="11"/>
        <color rgb="FF000000"/>
        <rFont val="Calibri"/>
      </rPr>
      <t>Configure a firewall or router rule to block all ingress and egress traffic from the enclave perimeter to the MFD or Network Printer.</t>
    </r>
  </si>
  <si>
    <r>
      <rPr>
        <sz val="11"/>
        <color rgb="FF000000"/>
        <rFont val="Calibri"/>
      </rPr>
      <t>Access to the MFD or printer from outside the enclave network could lead to a denial of service caused by a large number of large print files being sent to the device. Ability for the MFD or printer to access addresses outside the enclave network could lead to a compromise of sensitive data caused by forwarding a print file to a location outside of the enclave network. This also prevents accidental implementation of a “call-home” feature that is not allowed.</t>
    </r>
  </si>
  <si>
    <r>
      <rPr>
        <sz val="11"/>
        <color rgb="FF000000"/>
        <rFont val="Calibri"/>
      </rPr>
      <t>The reviewer will verify that a firewall or router rule blocks all ingress and egress traffic from the enclave perimeter to the MFD or Network Printer.</t>
    </r>
    <r>
      <rPr>
        <sz val="11"/>
        <color rgb="FF000000"/>
        <rFont val="Calibri"/>
      </rPr>
      <t xml:space="preserve">
</t>
    </r>
    <r>
      <rPr>
        <sz val="11"/>
        <color rgb="FF000000"/>
        <rFont val="Calibri"/>
      </rPr>
      <t>If a firewall or router does not block all ingress and egress traffic from the enclave perimeter to the MFD or Network Printer, this is a finding.</t>
    </r>
  </si>
  <si>
    <t>V-6780</t>
  </si>
  <si>
    <r>
      <rPr>
        <sz val="11"/>
        <rFont val="Calibri"/>
      </rPr>
      <t>The MFD or Network Printer must employ the most current firmware available.</t>
    </r>
  </si>
  <si>
    <r>
      <rPr>
        <sz val="11"/>
        <color rgb="FF000000"/>
        <rFont val="Calibri"/>
      </rPr>
      <t>If the MFD or printer cannot be upgraded replace it.</t>
    </r>
    <r>
      <rPr>
        <sz val="11"/>
        <color rgb="FF000000"/>
        <rFont val="Calibri"/>
      </rPr>
      <t xml:space="preserve">
</t>
    </r>
    <r>
      <rPr>
        <sz val="11"/>
        <color rgb="FF000000"/>
        <rFont val="Calibri"/>
      </rPr>
      <t>If the MFD or printer can be upgraded but is not using the latest release of the firmware, upgrade the firmware.</t>
    </r>
  </si>
  <si>
    <r>
      <rPr>
        <sz val="11"/>
        <color rgb="FF000000"/>
        <rFont val="Calibri"/>
      </rPr>
      <t>MFD devices or printers utilizing old firmware can expose the network to known vulnerabilities leading to a denial of service or a compromise of sensitive data. While the MFD must use the most current firmware available, it must not use a “call-home” feature that is not allowed.</t>
    </r>
  </si>
  <si>
    <r>
      <rPr>
        <sz val="11"/>
        <color rgb="FF000000"/>
        <rFont val="Calibri"/>
      </rPr>
      <t xml:space="preserve">The reviewer will verify that the MFD or Network Printer are flash upgradeable and are configured to use the most current firmware available. </t>
    </r>
    <r>
      <rPr>
        <sz val="11"/>
        <color rgb="FF000000"/>
        <rFont val="Calibri"/>
      </rPr>
      <t xml:space="preserve">
</t>
    </r>
    <r>
      <rPr>
        <sz val="11"/>
        <color rgb="FF000000"/>
        <rFont val="Calibri"/>
      </rPr>
      <t>Ensure any “call-home” feature is disabled.</t>
    </r>
    <r>
      <rPr>
        <sz val="11"/>
        <color rgb="FF000000"/>
        <rFont val="Calibri"/>
      </rPr>
      <t xml:space="preserve">
</t>
    </r>
    <r>
      <rPr>
        <sz val="11"/>
        <color rgb="FF000000"/>
        <rFont val="Calibri"/>
      </rPr>
      <t>If the MFD or Network Printer is not flash upgradeable, this is a finding.</t>
    </r>
    <r>
      <rPr>
        <sz val="11"/>
        <color rgb="FF000000"/>
        <rFont val="Calibri"/>
      </rPr>
      <t xml:space="preserve">
</t>
    </r>
    <r>
      <rPr>
        <sz val="11"/>
        <color rgb="FF000000"/>
        <rFont val="Calibri"/>
      </rPr>
      <t>If the MFD or Network Printer is not configured with the most current firmware, this is a finding.</t>
    </r>
    <r>
      <rPr>
        <sz val="11"/>
        <color rgb="FF000000"/>
        <rFont val="Calibri"/>
      </rPr>
      <t xml:space="preserve">
</t>
    </r>
    <r>
      <rPr>
        <sz val="11"/>
        <color rgb="FF000000"/>
        <rFont val="Calibri"/>
      </rPr>
      <t>If the MFD or Network Printer has the “call-home” feature enabled, this is a finding.</t>
    </r>
  </si>
  <si>
    <t>V-6781</t>
  </si>
  <si>
    <r>
      <rPr>
        <sz val="11"/>
        <rFont val="Calibri"/>
      </rPr>
      <t>The default passwords and SNMP community strings of all management services have not been replaced with complex passwords.</t>
    </r>
  </si>
  <si>
    <t>CAT I (High)</t>
  </si>
  <si>
    <r>
      <rPr>
        <sz val="11"/>
        <color rgb="FF000000"/>
        <rFont val="Calibri"/>
      </rPr>
      <t>Develop a plan to coordinate the modification of the default passwords and SNMP community strings of all management services replacing them with complex passwords.  Obtain CM approval of the plan and execute the plan.</t>
    </r>
  </si>
  <si>
    <r>
      <rPr>
        <sz val="11"/>
        <color rgb="FF000000"/>
        <rFont val="Calibri"/>
      </rPr>
      <t>There are many known vulnerabilities in the SNMP protocol and if the default community strings and passwords are not modified an unauthorized individual could gain control of the MFD or printer.  This could lead to a denial of service or the compromise of sensitive data.</t>
    </r>
    <r>
      <rPr>
        <sz val="11"/>
        <color rgb="FF000000"/>
        <rFont val="Calibri"/>
      </rPr>
      <t xml:space="preserve">
</t>
    </r>
    <r>
      <rPr>
        <sz val="11"/>
        <color rgb="FF000000"/>
        <rFont val="Calibri"/>
      </rPr>
      <t>The SA will ensure the default passwords and SNMP community strings of all management services are replaced with complex passwords.</t>
    </r>
  </si>
  <si>
    <r>
      <rPr>
        <sz val="11"/>
        <color rgb="FF000000"/>
        <rFont val="Calibri"/>
      </rPr>
      <t>The reviewer will, with assistance from the SA, verify the default passwords and SNMP community strings of all management services have been  replaced with complex passwords.</t>
    </r>
  </si>
  <si>
    <t>V-6782</t>
  </si>
  <si>
    <r>
      <rPr>
        <sz val="11"/>
        <rFont val="Calibri"/>
      </rPr>
      <t>The MFD or Network Printer must maintain configuration state (e.g., passwords, service settings) after a power down or restart.</t>
    </r>
  </si>
  <si>
    <r>
      <rPr>
        <sz val="11"/>
        <color rgb="FF000000"/>
        <rFont val="Calibri"/>
      </rPr>
      <t>If the MFD or Network Printer cannot be configured to maintain state, then replace the MFD with a MFD that will maintain its configuration state (passwords, service settings, etc) after a power down or restart.</t>
    </r>
  </si>
  <si>
    <r>
      <rPr>
        <sz val="11"/>
        <color rgb="FF000000"/>
        <rFont val="Calibri"/>
      </rPr>
      <t>If the MFD does not maintain it state over a power down or restart, it will expose the network to all of the vulnerabilities that where mitigated by the modifications made to its configuration state. This also prevents accidental implementation of a “call-home” feature that is not allowed.</t>
    </r>
  </si>
  <si>
    <r>
      <rPr>
        <sz val="11"/>
        <color rgb="FF000000"/>
        <rFont val="Calibri"/>
      </rPr>
      <t>The reviewer will verify the MFD or Network Printer maintains its configuration state after a power down or restart. Review the device documentation and/or confirm through demonstration to verify the MFD maintains configuration settings.</t>
    </r>
    <r>
      <rPr>
        <sz val="11"/>
        <color rgb="FF000000"/>
        <rFont val="Calibri"/>
      </rPr>
      <t xml:space="preserve">
</t>
    </r>
    <r>
      <rPr>
        <sz val="11"/>
        <color rgb="FF000000"/>
        <rFont val="Calibri"/>
      </rPr>
      <t>If the MFD or Network Printer does not maintain its configuration state, this is a finding.</t>
    </r>
  </si>
  <si>
    <t>V-6783</t>
  </si>
  <si>
    <r>
      <rPr>
        <sz val="11"/>
        <rFont val="Calibri"/>
      </rPr>
      <t>Management protocols, with the exception of HTTPS and SNMPv3, must be disabled at all times except when necessary.</t>
    </r>
  </si>
  <si>
    <r>
      <rPr>
        <sz val="11"/>
        <color rgb="FF000000"/>
        <rFont val="Calibri"/>
      </rPr>
      <t>Disable all management protocols except HTTPS and SNMPv3 unless approval has been granted by the organization's AO/ISSM.</t>
    </r>
  </si>
  <si>
    <r>
      <rPr>
        <sz val="11"/>
        <color rgb="FF000000"/>
        <rFont val="Calibri"/>
      </rPr>
      <t>Unneeded protocols expose the device and the network to unnecessary vulnerabilities.</t>
    </r>
  </si>
  <si>
    <r>
      <rPr>
        <sz val="11"/>
        <color rgb="FF000000"/>
        <rFont val="Calibri"/>
      </rPr>
      <t>Verify that all management protocols are disabled unless approved by the organization's AO/ISSM.</t>
    </r>
    <r>
      <rPr>
        <sz val="11"/>
        <color rgb="FF000000"/>
        <rFont val="Calibri"/>
      </rPr>
      <t xml:space="preserve">
</t>
    </r>
    <r>
      <rPr>
        <sz val="11"/>
        <color rgb="FF000000"/>
        <rFont val="Calibri"/>
      </rPr>
      <t>Protocols may be enabled temporarily if needed to upgrade firmware or configure the device, but must be disabled immediately when this activity is completed. HTTPS and SNMPv3 may be used but must be configured in accordance with the requirements of the Network Infrastructure STIG.</t>
    </r>
    <r>
      <rPr>
        <sz val="11"/>
        <color rgb="FF000000"/>
        <rFont val="Calibri"/>
      </rPr>
      <t xml:space="preserve">
</t>
    </r>
    <r>
      <rPr>
        <sz val="11"/>
        <color rgb="FF000000"/>
        <rFont val="Calibri"/>
      </rPr>
      <t>If management protocols other than HTTPS and SNMPv3 are enabled unnecessarily or without AO/ISSM approval, this is a finding.</t>
    </r>
  </si>
  <si>
    <t>V-6784</t>
  </si>
  <si>
    <r>
      <rPr>
        <sz val="11"/>
        <rFont val="Calibri"/>
      </rPr>
      <t>There is no restriction on where a MFD or a printer can be remotely managed.</t>
    </r>
  </si>
  <si>
    <r>
      <rPr>
        <sz val="11"/>
        <color rgb="FF000000"/>
        <rFont val="Calibri"/>
      </rPr>
      <t>Restrict access to the MFD's or printer's management function to a specific set of IP addresses.  If the device lacks this functionality use an ACL in a router, firewall or switch to restrict the access.</t>
    </r>
  </si>
  <si>
    <r>
      <rPr>
        <sz val="11"/>
        <color rgb="FF000000"/>
        <rFont val="Calibri"/>
      </rPr>
      <t>Since unrestricted access to the MFD or printer for management is not required the restricting the management interface to specific IP addresses decreases the exposure of the system to malicious actions.  If the MFD or printer is compromised it could lead to a denial of service or a compromise of sensitive data.</t>
    </r>
    <r>
      <rPr>
        <sz val="11"/>
        <color rgb="FF000000"/>
        <rFont val="Calibri"/>
      </rPr>
      <t xml:space="preserve">
</t>
    </r>
    <r>
      <rPr>
        <sz val="11"/>
        <color rgb="FF000000"/>
        <rFont val="Calibri"/>
      </rPr>
      <t>The SA will ensure devices can only be remotely managed by SA’s or printer administrators from specific IPs (SA workstations and print spooler).</t>
    </r>
  </si>
  <si>
    <r>
      <rPr>
        <sz val="11"/>
        <color rgb="FF000000"/>
        <rFont val="Calibri"/>
      </rPr>
      <t>The reviewer will, with the assistance of the SA, verify that the MFD or printer can only be remotely managed by SA or printer administrator from specific IPs (SA workstations and print spooler).  Look for list that restricts the protocol used for administrative access to specific IP addresses.</t>
    </r>
  </si>
  <si>
    <t>V-6790</t>
  </si>
  <si>
    <r>
      <rPr>
        <sz val="11"/>
        <rFont val="Calibri"/>
      </rPr>
      <t>Print services for a MFD or printer are not restricted to Port 9100 and/or LPD (Port 515). Where both Windows and non-Windows clients need services from the same device, both Port 9100 and LPD can be enabled simultaneously.</t>
    </r>
  </si>
  <si>
    <t>CAT III (Low)</t>
  </si>
  <si>
    <r>
      <rPr>
        <sz val="11"/>
        <color rgb="FF000000"/>
        <rFont val="Calibri"/>
      </rPr>
      <t>Develop a plan to coordinate the reconfiguration of the printer servers and clients so that print services runs only on authorized ports.  Obtain CM approval of the plan and implement the plan.</t>
    </r>
  </si>
  <si>
    <r>
      <rPr>
        <sz val="11"/>
        <color rgb="FF000000"/>
        <rFont val="Calibri"/>
      </rPr>
      <t>Printer services running on ports other than the known ports for printing cannot be monitored on the network and could lead to a denial of service it the invalid port is blocked by a network administrator responding to an alert from the IDS for traffic on an unauthorized port.</t>
    </r>
  </si>
  <si>
    <r>
      <rPr>
        <sz val="11"/>
        <color rgb="FF000000"/>
        <rFont val="Calibri"/>
      </rPr>
      <t>The reviewer will, with the assistance of the SA, verify that the MFD or printer print services are restricted to LPD or port 9100.</t>
    </r>
    <r>
      <rPr>
        <sz val="11"/>
        <color rgb="FF000000"/>
        <rFont val="Calibri"/>
      </rPr>
      <t xml:space="preserve">
</t>
    </r>
    <r>
      <rPr>
        <sz val="11"/>
        <color rgb="FF000000"/>
        <rFont val="Calibri"/>
      </rPr>
      <t>Where both Windows and non-Windows clients need services from the same device, both Port 9100 and LPD can be enabled simultaneously.</t>
    </r>
  </si>
  <si>
    <t>V-6794</t>
  </si>
  <si>
    <r>
      <rPr>
        <sz val="11"/>
        <rFont val="Calibri"/>
      </rPr>
      <t>A MFD or printer is not configured to restrict jobs to those from print spoolers.</t>
    </r>
  </si>
  <si>
    <r>
      <rPr>
        <sz val="11"/>
        <color rgb="FF000000"/>
        <rFont val="Calibri"/>
      </rPr>
      <t>Reconfigure the device to restrict access, by IP, to those of the print spoolers and SAs.  If the device does not support this functionality, place the device behind a firewall, switch or router with an appropriate discretionary access control list. Disable direct wireless printing on the MFD or printer.</t>
    </r>
  </si>
  <si>
    <r>
      <rPr>
        <sz val="11"/>
        <color rgb="FF000000"/>
        <rFont val="Calibri"/>
      </rPr>
      <t>If MFDs or printers are not restricted to accept print jobs only from print spoolers that authenticate the user and log the job, a denial of service can be created by the MFD or printer accepting one or more large print jobs from an unauthorized user.</t>
    </r>
    <r>
      <rPr>
        <sz val="11"/>
        <color rgb="FF000000"/>
        <rFont val="Calibri"/>
      </rPr>
      <t xml:space="preserve">
</t>
    </r>
    <r>
      <rPr>
        <sz val="11"/>
        <color rgb="FF000000"/>
        <rFont val="Calibri"/>
      </rPr>
      <t>The SA will ensure MFDs and printers are configured to restrict jobs only to print spoolers, not directly from users.</t>
    </r>
    <r>
      <rPr>
        <sz val="11"/>
        <color rgb="FF000000"/>
        <rFont val="Calibri"/>
      </rPr>
      <t xml:space="preserve">
</t>
    </r>
    <r>
      <rPr>
        <sz val="11"/>
        <color rgb="FF000000"/>
        <rFont val="Calibri"/>
      </rPr>
      <t>Mobile device print jobs must be sent to a print spooler, they must not be sent directly from a mobile device to a MFD or printer that supports direct wireless printing (e.g., AirPrint, Wi-Fi Direct, etc.).</t>
    </r>
    <r>
      <rPr>
        <sz val="11"/>
        <color rgb="FF000000"/>
        <rFont val="Calibri"/>
      </rPr>
      <t xml:space="preserve">
</t>
    </r>
    <r>
      <rPr>
        <sz val="11"/>
        <color rgb="FF000000"/>
        <rFont val="Calibri"/>
      </rPr>
      <t>The configuration is accomplished by restricting access, by IP, to those of the print spooler and SAs.  If supported, IP restriction is accomplished on the device, or if not supported, by placing the device behind a firewall, switch or router with an appropriate discretionary access control list.</t>
    </r>
  </si>
  <si>
    <r>
      <rPr>
        <sz val="11"/>
        <color rgb="FF000000"/>
        <rFont val="Calibri"/>
      </rPr>
      <t>The reviewer will, with the assistance of the SA, verify that MFDs and printers are configured to restrict jobs only to print spoolers, not directly from users.</t>
    </r>
    <r>
      <rPr>
        <sz val="11"/>
        <color rgb="FF000000"/>
        <rFont val="Calibri"/>
      </rPr>
      <t xml:space="preserve">
</t>
    </r>
    <r>
      <rPr>
        <sz val="11"/>
        <color rgb="FF000000"/>
        <rFont val="Calibri"/>
      </rPr>
      <t>If print jobs are sent directly to the MFD or printer, this is a finding.</t>
    </r>
    <r>
      <rPr>
        <sz val="11"/>
        <color rgb="FF000000"/>
        <rFont val="Calibri"/>
      </rPr>
      <t xml:space="preserve">
</t>
    </r>
    <r>
      <rPr>
        <sz val="11"/>
        <color rgb="FF000000"/>
        <rFont val="Calibri"/>
      </rPr>
      <t>If direct wireless printing (e.g., AirPrint, Wi-Fi Direct, etc.), is enabled on the MFD or printer, this is a finding.</t>
    </r>
  </si>
  <si>
    <t>V-6796</t>
  </si>
  <si>
    <r>
      <rPr>
        <sz val="11"/>
        <rFont val="Calibri"/>
      </rPr>
      <t>Print spoolers are not configured to restrict access to authorized users and restrict users to managing their own individual jobs.</t>
    </r>
  </si>
  <si>
    <r>
      <rPr>
        <sz val="11"/>
        <color rgb="FF000000"/>
        <rFont val="Calibri"/>
      </rPr>
      <t>Configure the print spoolers to restrict access to authorized users and restrict users to managing their own individual jobs.</t>
    </r>
  </si>
  <si>
    <r>
      <rPr>
        <sz val="11"/>
        <color rgb="FF000000"/>
        <rFont val="Calibri"/>
      </rPr>
      <t>If unauthorized users are allowed access to the print spooler they can queue large print file creating a denial of service for other users.  If users are not restricted to manipulating only files they created, they could create ad denial of service by changing the print order of existing files or deleting other users files.</t>
    </r>
    <r>
      <rPr>
        <sz val="11"/>
        <color rgb="FF000000"/>
        <rFont val="Calibri"/>
      </rPr>
      <t xml:space="preserve">
</t>
    </r>
    <r>
      <rPr>
        <sz val="11"/>
        <color rgb="FF000000"/>
        <rFont val="Calibri"/>
      </rPr>
      <t>The SA will ensure print spoolers are configured to restrict access to authorized user and restrict users to managing their own individual jobs.</t>
    </r>
  </si>
  <si>
    <r>
      <rPr>
        <sz val="11"/>
        <color rgb="FF000000"/>
        <rFont val="Calibri"/>
      </rPr>
      <t>The reviewer will, with the assistance of the SA, verify that the print spoolers are configured to restrict access to authorized users and restrict users to managing their own individual jobs.</t>
    </r>
  </si>
  <si>
    <t>V-6797</t>
  </si>
  <si>
    <r>
      <rPr>
        <sz val="11"/>
        <rFont val="Calibri"/>
      </rPr>
      <t>The devices and their spoolers do not have auditing enabled.</t>
    </r>
  </si>
  <si>
    <r>
      <rPr>
        <sz val="11"/>
        <color rgb="FF000000"/>
        <rFont val="Calibri"/>
      </rPr>
      <t>Configure the devices and their spoolers have auditing fully enabled.</t>
    </r>
  </si>
  <si>
    <r>
      <rPr>
        <sz val="11"/>
        <color rgb="FF000000"/>
        <rFont val="Calibri"/>
      </rPr>
      <t>Without auditing the identification and prosecution of an individual that performs malicious actions is difficult if not impossible.</t>
    </r>
  </si>
  <si>
    <r>
      <rPr>
        <sz val="11"/>
        <color rgb="FF000000"/>
        <rFont val="Calibri"/>
      </rPr>
      <t>The reviewer will, with the assistance of the SA, verify that devices and their spoolers have auditing fully enabled.</t>
    </r>
  </si>
  <si>
    <t>V-6798</t>
  </si>
  <si>
    <r>
      <rPr>
        <sz val="11"/>
        <rFont val="Calibri"/>
      </rPr>
      <t>Implementation of an MFD and printer security policy for the protection of classified information.</t>
    </r>
  </si>
  <si>
    <r>
      <rPr>
        <sz val="11"/>
        <color rgb="FF000000"/>
        <rFont val="Calibri"/>
      </rPr>
      <t>Develop and implement an MFD and printer security policy consistent with DoDM 5200.01, Volume 3, Section 14.</t>
    </r>
  </si>
  <si>
    <r>
      <rPr>
        <sz val="11"/>
        <color rgb="FF000000"/>
        <rFont val="Calibri"/>
      </rPr>
      <t xml:space="preserve">Department of Defense Manual 5200.01, "Protection of Classified Information" provides policy, assigns responsibilities, and provides procedures for the designation, marking, protection, and dissemination of controlled unclassified information (CUI) and classified information.  DoDM 5200.01, Volume 3, Section 14 mandates that organizations identify equipment used for classified processing and develop security procedures to safeguard these devices.  </t>
    </r>
    <r>
      <rPr>
        <sz val="11"/>
        <color rgb="FF000000"/>
        <rFont val="Calibri"/>
      </rPr>
      <t xml:space="preserve">
</t>
    </r>
    <r>
      <rPr>
        <sz val="11"/>
        <color rgb="FF000000"/>
        <rFont val="Calibri"/>
      </rPr>
      <t xml:space="preserve">This requires that each organization have an MFD and printer security policy that lists the following safeguards: </t>
    </r>
    <r>
      <rPr>
        <sz val="11"/>
        <color rgb="FF000000"/>
        <rFont val="Calibri"/>
      </rPr>
      <t xml:space="preserve">
</t>
    </r>
    <r>
      <rPr>
        <sz val="11"/>
        <color rgb="FF000000"/>
        <rFont val="Calibri"/>
      </rPr>
      <t>a. Prevent unauthorized access to that information, including by repair or maintenance personnel.</t>
    </r>
    <r>
      <rPr>
        <sz val="11"/>
        <color rgb="FF000000"/>
        <rFont val="Calibri"/>
      </rPr>
      <t xml:space="preserve">
</t>
    </r>
    <r>
      <rPr>
        <sz val="11"/>
        <color rgb="FF000000"/>
        <rFont val="Calibri"/>
      </rPr>
      <t>b. Ensure that repair procedures do not result in unauthorized dissemination of or access to classified information.</t>
    </r>
    <r>
      <rPr>
        <sz val="11"/>
        <color rgb="FF000000"/>
        <rFont val="Calibri"/>
      </rPr>
      <t xml:space="preserve">
</t>
    </r>
    <r>
      <rPr>
        <sz val="11"/>
        <color rgb="FF000000"/>
        <rFont val="Calibri"/>
      </rPr>
      <t>c. Replace and destroy equipment parts in the appropriate manner when classified information cannot be removed.</t>
    </r>
    <r>
      <rPr>
        <sz val="11"/>
        <color rgb="FF000000"/>
        <rFont val="Calibri"/>
      </rPr>
      <t xml:space="preserve">
</t>
    </r>
    <r>
      <rPr>
        <sz val="11"/>
        <color rgb="FF000000"/>
        <rFont val="Calibri"/>
      </rPr>
      <t>d. Ensure that appropriately knowledgeable, cleared personnel inspect equipment and associated media used to process classified information before the equipment is removed from protected areas to ensure there is no retained classified information.</t>
    </r>
    <r>
      <rPr>
        <sz val="11"/>
        <color rgb="FF000000"/>
        <rFont val="Calibri"/>
      </rPr>
      <t xml:space="preserve">
</t>
    </r>
    <r>
      <rPr>
        <sz val="11"/>
        <color rgb="FF000000"/>
        <rFont val="Calibri"/>
      </rPr>
      <t xml:space="preserve">e. Ensure MFD and printers used to process classified information are certified and accredited in accordance with DoDD 8500.01E. </t>
    </r>
    <r>
      <rPr>
        <sz val="11"/>
        <color rgb="FF000000"/>
        <rFont val="Calibri"/>
      </rPr>
      <t xml:space="preserve">
</t>
    </r>
    <r>
      <rPr>
        <sz val="11"/>
        <color rgb="FF000000"/>
        <rFont val="Calibri"/>
      </rPr>
      <t>f. Ensure that MFD and printers address issues concerning compromising emanations in accordance with DoDD 8500.01E.</t>
    </r>
  </si>
  <si>
    <r>
      <rPr>
        <sz val="11"/>
        <color rgb="FF000000"/>
        <rFont val="Calibri"/>
      </rPr>
      <t>Obtain and review the organization's MFD and printer security policy.  If none is provided, this is a finding.  If it does not prescribe the appropriate safeguards listed below, this is a finding.</t>
    </r>
    <r>
      <rPr>
        <sz val="11"/>
        <color rgb="FF000000"/>
        <rFont val="Calibri"/>
      </rPr>
      <t xml:space="preserve">
</t>
    </r>
    <r>
      <rPr>
        <sz val="11"/>
        <color rgb="FF000000"/>
        <rFont val="Calibri"/>
      </rPr>
      <t>Safeguards to be listed in the organization's MFD and printer security policy;</t>
    </r>
    <r>
      <rPr>
        <sz val="11"/>
        <color rgb="FF000000"/>
        <rFont val="Calibri"/>
      </rPr>
      <t xml:space="preserve">
</t>
    </r>
    <r>
      <rPr>
        <sz val="11"/>
        <color rgb="FF000000"/>
        <rFont val="Calibri"/>
      </rPr>
      <t>a. Prevent unauthorized access to that information, including by repair or maintenance personnel.</t>
    </r>
    <r>
      <rPr>
        <sz val="11"/>
        <color rgb="FF000000"/>
        <rFont val="Calibri"/>
      </rPr>
      <t xml:space="preserve">
</t>
    </r>
    <r>
      <rPr>
        <sz val="11"/>
        <color rgb="FF000000"/>
        <rFont val="Calibri"/>
      </rPr>
      <t>b. Ensure that repair procedures do not result in unauthorized dissemination of or access to classified information.</t>
    </r>
    <r>
      <rPr>
        <sz val="11"/>
        <color rgb="FF000000"/>
        <rFont val="Calibri"/>
      </rPr>
      <t xml:space="preserve">
</t>
    </r>
    <r>
      <rPr>
        <sz val="11"/>
        <color rgb="FF000000"/>
        <rFont val="Calibri"/>
      </rPr>
      <t>c. Replace and destroy equipment parts in the appropriate manner when classified information cannot be removed.</t>
    </r>
    <r>
      <rPr>
        <sz val="11"/>
        <color rgb="FF000000"/>
        <rFont val="Calibri"/>
      </rPr>
      <t xml:space="preserve">
</t>
    </r>
    <r>
      <rPr>
        <sz val="11"/>
        <color rgb="FF000000"/>
        <rFont val="Calibri"/>
      </rPr>
      <t>d. Ensure that appropriately knowledgeable, cleared personnel inspect equipment and associated media used to process classified information before the equipment is removed from protected areas to ensure there is no retained classified information.</t>
    </r>
    <r>
      <rPr>
        <sz val="11"/>
        <color rgb="FF000000"/>
        <rFont val="Calibri"/>
      </rPr>
      <t xml:space="preserve">
</t>
    </r>
    <r>
      <rPr>
        <sz val="11"/>
        <color rgb="FF000000"/>
        <rFont val="Calibri"/>
      </rPr>
      <t xml:space="preserve">e. Ensure MFD and printers used to process classified information are certified and accredited in accordance with DoDD 8500.01E. </t>
    </r>
    <r>
      <rPr>
        <sz val="11"/>
        <color rgb="FF000000"/>
        <rFont val="Calibri"/>
      </rPr>
      <t xml:space="preserve">
</t>
    </r>
    <r>
      <rPr>
        <sz val="11"/>
        <color rgb="FF000000"/>
        <rFont val="Calibri"/>
      </rPr>
      <t>f. Ensure that MFD and printers address issues concerning compromising emanations in accordance with DoDD 8500.01E.</t>
    </r>
  </si>
  <si>
    <t>V-6799</t>
  </si>
  <si>
    <r>
      <rPr>
        <sz val="11"/>
        <rFont val="Calibri"/>
      </rPr>
      <t>The level of audit has not been established or the audit logs being collected for the devices and print spoolers are not being reviewed.</t>
    </r>
  </si>
  <si>
    <r>
      <rPr>
        <sz val="11"/>
        <color rgb="FF000000"/>
        <rFont val="Calibri"/>
      </rPr>
      <t>Define the level of auditing and identify personnel responsible for reviewing audit logs of MFDs, printers, and print spoolers.</t>
    </r>
  </si>
  <si>
    <r>
      <rPr>
        <sz val="11"/>
        <color rgb="FF000000"/>
        <rFont val="Calibri"/>
      </rPr>
      <t>If inadequate information is captured in the audit, the identification and prosecution of malicious user will be very difficult. If the audits are not regularly reviewed suspicious activity may go undetected for a long time.  Therefore, the level of auditing for MFDs, printers, and print spoolers must be defined and personnel identified to review the audit logs.</t>
    </r>
  </si>
  <si>
    <r>
      <rPr>
        <sz val="11"/>
        <color rgb="FF000000"/>
        <rFont val="Calibri"/>
      </rPr>
      <t>Obtain and review the organization's MFD and printer security policy.  If the level of auditing has not been established, this is a finding.  If personnel have not been identified to regularly review MFD, printer, and print spooler logs, this is a finding.</t>
    </r>
  </si>
  <si>
    <t>V-6800</t>
  </si>
  <si>
    <r>
      <rPr>
        <sz val="11"/>
        <rFont val="Calibri"/>
      </rPr>
      <t>MFDs with print, copy, scan, or fax capabilities must be prohibited on classified networks without the approval of the DAA.</t>
    </r>
  </si>
  <si>
    <r>
      <rPr>
        <sz val="11"/>
        <color rgb="FF000000"/>
        <rFont val="Calibri"/>
      </rPr>
      <t>Remove the MFD from the classified network until DAA approval is obtained.</t>
    </r>
  </si>
  <si>
    <r>
      <rPr>
        <sz val="11"/>
        <color rgb="FF000000"/>
        <rFont val="Calibri"/>
      </rPr>
      <t>MFDs with print, copy, scan, or fax capabilities, if compromised, could lead to the compromise of classified data or the compromise of the network.  The IAO will ensure MFDs with copy, scan, or fax capabilities are not allowed on classified networks unless approved by the DAA.</t>
    </r>
  </si>
  <si>
    <r>
      <rPr>
        <sz val="11"/>
        <color rgb="FF000000"/>
        <rFont val="Calibri"/>
      </rPr>
      <t>The reviewer will interview the IAO to verify that MFDs with print, copy, scan, or fax capabilities are prohibited on classified networks unless approved by the DAA.</t>
    </r>
  </si>
  <si>
    <t>V-6801</t>
  </si>
  <si>
    <r>
      <rPr>
        <sz val="11"/>
        <rFont val="Calibri"/>
      </rPr>
      <t>A MFD device, with scan to hard disk functionality used, is not configured to clear the hard disk between jobs.</t>
    </r>
  </si>
  <si>
    <r>
      <rPr>
        <sz val="11"/>
        <color rgb="FF000000"/>
        <rFont val="Calibri"/>
      </rPr>
      <t>Configured the MFD to clear the hard disk between jobs if scan to hard disk functionality is used.</t>
    </r>
  </si>
  <si>
    <r>
      <rPr>
        <sz val="11"/>
        <color rgb="FF000000"/>
        <rFont val="Calibri"/>
      </rPr>
      <t>If the MFD is compromised the un-cleared, previously used, space on the hard disk drive can be read which can lead to a compromise of sensitive data.</t>
    </r>
    <r>
      <rPr>
        <sz val="11"/>
        <color rgb="FF000000"/>
        <rFont val="Calibri"/>
      </rPr>
      <t xml:space="preserve">
</t>
    </r>
    <r>
      <rPr>
        <sz val="11"/>
        <color rgb="FF000000"/>
        <rFont val="Calibri"/>
      </rPr>
      <t>The SA will ensure the device is configured to clear the hard disk between jobs if scan to hard disk functionality is used.</t>
    </r>
  </si>
  <si>
    <r>
      <rPr>
        <sz val="11"/>
        <color rgb="FF000000"/>
        <rFont val="Calibri"/>
      </rPr>
      <t>The reviewer, with the assistance of the SA, verify the device is configured to clear the hard disk between jobs if scan to hard disk functionality is used.</t>
    </r>
    <r>
      <rPr>
        <sz val="11"/>
        <color rgb="FF000000"/>
        <rFont val="Calibri"/>
      </rPr>
      <t xml:space="preserve">
</t>
    </r>
    <r>
      <rPr>
        <sz val="11"/>
        <color rgb="FF000000"/>
        <rFont val="Calibri"/>
      </rPr>
      <t xml:space="preserve">Note:  This policy is a security-in-depth measure and applies to normal use. Thus, the clearing algorithm does not have to comply with DoD sanitization procedures. Proper sanitization using a DoD compliant procedure will be required only for final destruction/disposition. </t>
    </r>
    <r>
      <rPr>
        <sz val="11"/>
        <color rgb="FF000000"/>
        <rFont val="Calibri"/>
      </rPr>
      <t xml:space="preserve">
</t>
    </r>
    <r>
      <rPr>
        <sz val="11"/>
        <color rgb="FF000000"/>
        <rFont val="Calibri"/>
      </rPr>
      <t>Note: This does not apply if PKI authenticated access and discretionary access controls (authorization controls) are used to protect the stored data.</t>
    </r>
  </si>
  <si>
    <t>V-6802</t>
  </si>
  <si>
    <r>
      <rPr>
        <sz val="11"/>
        <rFont val="Calibri"/>
      </rPr>
      <t>Scan to a file share is enabled but the file shares do not have the appropriate discretionary access control list in place.</t>
    </r>
  </si>
  <si>
    <r>
      <rPr>
        <sz val="11"/>
        <color rgb="FF000000"/>
        <rFont val="Calibri"/>
      </rPr>
      <t>Create the appropriate discretionary access control list for file shares if scan to a file share is enabled.</t>
    </r>
  </si>
  <si>
    <r>
      <rPr>
        <sz val="11"/>
        <color rgb="FF000000"/>
        <rFont val="Calibri"/>
      </rPr>
      <t>Without appropriate discretionary access controls unauthorized individuals may read the scanned data.  This can lead to a compromise of sensitive data.</t>
    </r>
    <r>
      <rPr>
        <sz val="11"/>
        <color rgb="FF000000"/>
        <rFont val="Calibri"/>
      </rPr>
      <t xml:space="preserve">
</t>
    </r>
    <r>
      <rPr>
        <sz val="11"/>
        <color rgb="FF000000"/>
        <rFont val="Calibri"/>
      </rPr>
      <t>The SA will ensure file shares have the appropriate discretionary access control list in place if scan to a file share is enabled.</t>
    </r>
  </si>
  <si>
    <r>
      <rPr>
        <sz val="11"/>
        <color rgb="FF000000"/>
        <rFont val="Calibri"/>
      </rPr>
      <t>The reviewer will, with the assistance of the SA, verify that file shares have the appropriate discretionary access control list in place if scan to a file share is enabled.</t>
    </r>
  </si>
  <si>
    <t>V-6803</t>
  </si>
  <si>
    <r>
      <rPr>
        <sz val="11"/>
        <rFont val="Calibri"/>
      </rPr>
      <t>Auditing of user access and fax logs must be enabled when fax from the network is enabled.</t>
    </r>
  </si>
  <si>
    <r>
      <rPr>
        <sz val="11"/>
        <color rgb="FF000000"/>
        <rFont val="Calibri"/>
      </rPr>
      <t>Configure the MFD to audit faxing. If this is not possible, disable the fax functionality and disconnect the phone line from the MFD.</t>
    </r>
  </si>
  <si>
    <r>
      <rPr>
        <sz val="11"/>
        <color rgb="FF000000"/>
        <rFont val="Calibri"/>
      </rPr>
      <t>Without auditing the originator and destination of a fax cannot be determined. Prosecuting of an individual who maliciously compromises sensitive data via a fax will be hindered without audits.</t>
    </r>
    <r>
      <rPr>
        <sz val="11"/>
        <color rgb="FF000000"/>
        <rFont val="Calibri"/>
      </rPr>
      <t xml:space="preserve">
</t>
    </r>
    <r>
      <rPr>
        <sz val="11"/>
        <color rgb="FF000000"/>
        <rFont val="Calibri"/>
      </rPr>
      <t>The SA will ensure auditing of user access and fax logging is enabled if fax from the network is enabled.</t>
    </r>
  </si>
  <si>
    <r>
      <rPr>
        <sz val="11"/>
        <color rgb="FF000000"/>
        <rFont val="Calibri"/>
      </rPr>
      <t>The reviewer will, with the assistance from the SA, verify auditing of user access and fax logging is enabled if fax from the network is enabled. If auditing of user access and fax logging is not enabled, this is a finding.</t>
    </r>
  </si>
  <si>
    <t>V-6804</t>
  </si>
  <si>
    <r>
      <rPr>
        <sz val="11"/>
        <rFont val="Calibri"/>
      </rPr>
      <t>MFDs must not allow scan to SMTP (email).</t>
    </r>
  </si>
  <si>
    <r>
      <rPr>
        <sz val="11"/>
        <color rgb="FF000000"/>
        <rFont val="Calibri"/>
      </rPr>
      <t>Disable the scan to SMTP (email) feature on all MFDs.</t>
    </r>
  </si>
  <si>
    <r>
      <rPr>
        <sz val="11"/>
        <color rgb="FF000000"/>
        <rFont val="Calibri"/>
      </rPr>
      <t>The SMTP engines found on the MFDs reviewed when writing the MFD STIG did not have robust enough security features supporting scan to email. Because of the lack of robust security, scan to email will be disabled on MFD devices. Failure to disable this feature could lead to an untraceable and possibly undetectable compromise of sensitive data.</t>
    </r>
    <r>
      <rPr>
        <sz val="11"/>
        <color rgb="FF000000"/>
        <rFont val="Calibri"/>
      </rPr>
      <t xml:space="preserve">
</t>
    </r>
    <r>
      <rPr>
        <sz val="11"/>
        <color rgb="FF000000"/>
        <rFont val="Calibri"/>
      </rPr>
      <t>The SA will ensure MFDs do not allow scan to SMTP.</t>
    </r>
  </si>
  <si>
    <r>
      <rPr>
        <sz val="11"/>
        <color rgb="FF000000"/>
        <rFont val="Calibri"/>
      </rPr>
      <t>The reviewer will, with the assistance from the SA, verify devices do not allow scan to SMTP. If scan to SMTP is enabled on the MFD, this is a finding.</t>
    </r>
    <r>
      <rPr>
        <sz val="11"/>
        <color rgb="FF000000"/>
        <rFont val="Calibri"/>
      </rPr>
      <t xml:space="preserve">
</t>
    </r>
    <r>
      <rPr>
        <sz val="11"/>
        <color rgb="FF000000"/>
        <rFont val="Calibri"/>
      </rPr>
      <t>Note: With AO approval, strict usage policies, and user training, MFD scan to SMTP (email) is allowed if CAC/PKI authentication is implemented on the MFD. There must be a method implemented for non-repudiation and authenticated access. A USB/flash drive/thumb drive or any removable storage capability will not be installed.</t>
    </r>
  </si>
  <si>
    <t>V-6805</t>
  </si>
  <si>
    <r>
      <rPr>
        <sz val="11"/>
        <rFont val="Calibri"/>
      </rPr>
      <t>A MFD device does not have a mechanism to lock and prevent access to the hard drive.</t>
    </r>
  </si>
  <si>
    <r>
      <rPr>
        <sz val="11"/>
        <color rgb="FF000000"/>
        <rFont val="Calibri"/>
      </rPr>
      <t>If the lock is not locked, lock it.</t>
    </r>
    <r>
      <rPr>
        <sz val="11"/>
        <color rgb="FF000000"/>
        <rFont val="Calibri"/>
      </rPr>
      <t xml:space="preserve">
</t>
    </r>
    <r>
      <rPr>
        <sz val="11"/>
        <color rgb="FF000000"/>
        <rFont val="Calibri"/>
      </rPr>
      <t>If there is no lock see if the vendor makes one and if so acquire it an lock the drive.</t>
    </r>
    <r>
      <rPr>
        <sz val="11"/>
        <color rgb="FF000000"/>
        <rFont val="Calibri"/>
      </rPr>
      <t xml:space="preserve">
</t>
    </r>
    <r>
      <rPr>
        <sz val="11"/>
        <color rgb="FF000000"/>
        <rFont val="Calibri"/>
      </rPr>
      <t>If the vendor does not supply a lock, acquire an aftermarket lock that will secure the drive so that it cannot be accessed.  Even a drive that cannot be removed but the connectors can be removed is vulnerable.</t>
    </r>
  </si>
  <si>
    <r>
      <rPr>
        <sz val="11"/>
        <color rgb="FF000000"/>
        <rFont val="Calibri"/>
      </rPr>
      <t>If the hard disk drive of a MFD can be removed from the MFD the data on the drive can be recovered and read.  This can lead to a compromise of sensitive data.</t>
    </r>
    <r>
      <rPr>
        <sz val="11"/>
        <color rgb="FF000000"/>
        <rFont val="Calibri"/>
      </rPr>
      <t xml:space="preserve">
</t>
    </r>
    <r>
      <rPr>
        <sz val="11"/>
        <color rgb="FF000000"/>
        <rFont val="Calibri"/>
      </rPr>
      <t>The IAO will ensure the device has a mechanism to lock and prevent access to the hard disk.</t>
    </r>
  </si>
  <si>
    <r>
      <rPr>
        <sz val="11"/>
        <color rgb="FF000000"/>
        <rFont val="Calibri"/>
      </rPr>
      <t>The reviewer will, with the assistance of the SA, verify that the device has a mechanism to lock and prevent access to the hard disk.</t>
    </r>
    <r>
      <rPr>
        <sz val="11"/>
        <color rgb="FF000000"/>
        <rFont val="Calibri"/>
      </rPr>
      <t xml:space="preserve">
</t>
    </r>
    <r>
      <rPr>
        <sz val="11"/>
        <color rgb="FF000000"/>
        <rFont val="Calibri"/>
      </rPr>
      <t>What we are looking for here is a locking mechanism with a key securing the hard drive or the case access to the hard drive.  The lock will be locked or this is a finding.</t>
    </r>
    <r>
      <rPr>
        <sz val="11"/>
        <color rgb="FF000000"/>
        <rFont val="Calibri"/>
      </rPr>
      <t xml:space="preserve">
</t>
    </r>
    <r>
      <rPr>
        <sz val="11"/>
        <color rgb="FF000000"/>
        <rFont val="Calibri"/>
      </rPr>
      <t>Note:  This is not required if physical security measures are in place, if the drive is not easily removable, if drive is encrypted, or if there is zeroization or other strong protection mechanism.</t>
    </r>
  </si>
  <si>
    <t>V-6806</t>
  </si>
  <si>
    <r>
      <rPr>
        <sz val="11"/>
        <rFont val="Calibri"/>
      </rPr>
      <t>The device is not configured to prevent non-printer administrators from altering the global configuration of the device.</t>
    </r>
  </si>
  <si>
    <r>
      <rPr>
        <sz val="11"/>
        <color rgb="FF000000"/>
        <rFont val="Calibri"/>
      </rPr>
      <t>Configured the device to prevent non-printer administrators from altering the global configuration of the device.  If the device cannot be configured in this manner, replace the device with one that can be configured in an acceptable manner.</t>
    </r>
  </si>
  <si>
    <r>
      <rPr>
        <sz val="11"/>
        <color rgb="FF000000"/>
        <rFont val="Calibri"/>
      </rPr>
      <t>If unauthorized users can alter the global configuration of the MFD they can remove all security.  This can lead to the compromise of sensitive data or the compromise of the network the MFD is attached to.</t>
    </r>
  </si>
  <si>
    <r>
      <rPr>
        <sz val="11"/>
        <color rgb="FF000000"/>
        <rFont val="Calibri"/>
      </rPr>
      <t>The reviewer will, with the assistance of the SA, verify that the device is configured to prevent non-printer administrators from altering the global configuration of the device.</t>
    </r>
  </si>
  <si>
    <t>V-97711</t>
  </si>
  <si>
    <r>
      <rPr>
        <sz val="11"/>
        <rFont val="Calibri"/>
      </rPr>
      <t>The MFD must be configured to prohibit the use of all unnecessary and/or nonsecure functions, physical and logical ports, protocols, and/or services.</t>
    </r>
  </si>
  <si>
    <r>
      <rPr>
        <sz val="11"/>
        <color rgb="FF000000"/>
        <rFont val="Calibri"/>
      </rPr>
      <t>Configure the MFD to prohibit the use of all unnecessary and/or nonsecure functions, ports, protocols, and/or services. This included hardware ports, for example USB ports.</t>
    </r>
  </si>
  <si>
    <r>
      <rPr>
        <sz val="11"/>
        <color rgb="FF000000"/>
        <rFont val="Calibri"/>
      </rPr>
      <t>In order 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MFDs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MFD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</si>
  <si>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 xml:space="preserve">Determine if the network device prohibits the use of all unnecessary and/or nonsecure functions, ports, protocols, and/or services. This includes hardware ports such as USB ports. </t>
    </r>
    <r>
      <rPr>
        <sz val="11"/>
        <color rgb="FF000000"/>
        <rFont val="Calibri"/>
      </rPr>
      <t xml:space="preserve">
</t>
    </r>
    <r>
      <rPr>
        <sz val="11"/>
        <color rgb="FF000000"/>
        <rFont val="Calibri"/>
      </rPr>
      <t>If any unnecessary or nonsecure functions, ports, protocols and/or services are permitted,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</si>
  <si>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</si>
  <si>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</si>
  <si>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</si>
  <si>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</si>
  <si>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</si>
  <si>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</si>
  <si>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</si>
  <si>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</si>
  <si>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</si>
  <si>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</si>
  <si>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</si>
  <si>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</si>
  <si>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</si>
  <si>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</si>
  <si>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</si>
  <si>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</si>
  <si>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</si>
  <si>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</si>
  <si>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</si>
  <si>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</si>
  <si>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</si>
  <si>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</si>
  <si>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</si>
  <si>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</si>
  <si>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</si>
  <si>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</si>
  <si>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</si>
  <si>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</si>
  <si>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</si>
  <si>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Multifunction Device and Network Printers Security Technical Implementation Guide V2R14</t>
  </si>
  <si>
    <t>Developed By:</t>
  </si>
  <si>
    <t>Defense Information Systems Agency (DISA) for the US DoD</t>
  </si>
  <si>
    <t>Release Information:</t>
  </si>
  <si>
    <r>
      <rPr>
        <b/>
        <sz val="11"/>
        <color rgb="FF000000"/>
        <rFont val="Calibri"/>
      </rPr>
      <t>Version:</t>
    </r>
    <r>
      <rPr>
        <sz val="11"/>
        <color rgb="FF000000"/>
        <rFont val="Calibri"/>
      </rPr>
      <t xml:space="preserve"> V2R14    </t>
    </r>
    <r>
      <rPr>
        <b/>
        <sz val="11"/>
        <color rgb="FF000000"/>
        <rFont val="Calibri"/>
      </rPr>
      <t>Date:</t>
    </r>
    <r>
      <rPr>
        <sz val="11"/>
        <color rgb="FF000000"/>
        <rFont val="Calibri"/>
      </rPr>
      <t xml:space="preserve"> 25 October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21</t>
    </r>
  </si>
  <si>
    <t>Download Url:</t>
  </si>
  <si>
    <t>https://www.cyber.mil/stigs</t>
  </si>
  <si>
    <t>Guide Overview:</t>
  </si>
  <si>
    <r>
      <rPr>
        <sz val="11"/>
        <color rgb="FF000000"/>
        <rFont val="Calibri"/>
      </rPr>
      <t>The Multifunctional Devices (MFDs) and Network Printers Security Technical Implementation Guide (STIG) provides the technical security policies, requirements, and implementation details for applying security concepts to MFDs, network-attached printers, and digital sender technologies. Thus, directly connected printing devices such as USB printers are out of scope. Although MFDs often include fax services, network fax servers are outside the scope of this document. The MFD checklist is meant for use in conjunction with the Network Infrastructure and appropriate operating system (OS)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</si>
  <si>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</si>
  <si>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</si>
  <si>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</si>
  <si>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</si>
  <si>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</si>
  <si>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</si>
  <si>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</si>
  <si>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</si>
  <si>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</si>
  <si>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</si>
  <si>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</si>
  <si>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</si>
  <si>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</si>
  <si>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</si>
  <si>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</si>
  <si>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</si>
  <si>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</si>
  <si>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</si>
  <si>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</si>
  <si>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</si>
  <si>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</si>
  <si>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</si>
  <si>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Multifunction Device and Network Printers Security Technical Implementation Guide V2R14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</si>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</sst>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99D-4C6E-9979-C6B8A9CDC8B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99D-4C6E-9979-C6B8A9CDC8B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21</c:v>
                </c:pt>
              </c:numCache>
            </c:numRef>
          </c:val>
          <c:extLst>
            <c:ext xmlns:c16="http://schemas.microsoft.com/office/drawing/2014/chart" uri="{C3380CC4-5D6E-409C-BE32-E72D297353CC}">
              <c16:uniqueId val="{00000002-A99D-4C6E-9979-C6B8A9CDC8B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96A-4607-BE75-9212EBC1398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96A-4607-BE75-9212EBC1398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21</c:v>
                </c:pt>
              </c:numCache>
            </c:numRef>
          </c:val>
          <c:extLst>
            <c:ext xmlns:c16="http://schemas.microsoft.com/office/drawing/2014/chart" uri="{C3380CC4-5D6E-409C-BE32-E72D297353CC}">
              <c16:uniqueId val="{00000002-F96A-4607-BE75-9212EBC1398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CEB5-4E64-A01C-5BE3DC06D6A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CEB5-4E64-A01C-5BE3DC06D6A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5</c:v>
                </c:pt>
                <c:pt idx="1">
                  <c:v>11</c:v>
                </c:pt>
                <c:pt idx="2">
                  <c:v>5</c:v>
                </c:pt>
              </c:numCache>
            </c:numRef>
          </c:val>
          <c:extLst>
            <c:ext xmlns:c16="http://schemas.microsoft.com/office/drawing/2014/chart" uri="{C3380CC4-5D6E-409C-BE32-E72D297353CC}">
              <c16:uniqueId val="{00000002-CEB5-4E64-A01C-5BE3DC06D6A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C4A-4A3F-8534-FBC0119DFFA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C4A-4A3F-8534-FBC0119DFFA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21</c:v>
                </c:pt>
              </c:numCache>
            </c:numRef>
          </c:val>
          <c:extLst>
            <c:ext xmlns:c16="http://schemas.microsoft.com/office/drawing/2014/chart" uri="{C3380CC4-5D6E-409C-BE32-E72D297353CC}">
              <c16:uniqueId val="{00000002-2C4A-4A3F-8534-FBC0119DFFA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8D8-4A79-881F-0D47CDD720D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8D8-4A79-881F-0D47CDD720D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21</c:v>
                </c:pt>
              </c:numCache>
            </c:numRef>
          </c:val>
          <c:extLst>
            <c:ext xmlns:c16="http://schemas.microsoft.com/office/drawing/2014/chart" uri="{C3380CC4-5D6E-409C-BE32-E72D297353CC}">
              <c16:uniqueId val="{00000002-98D8-4A79-881F-0D47CDD720D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615-45CC-A01A-9F0EA673D3F8}"/>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615-45CC-A01A-9F0EA673D3F8}"/>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615-45CC-A01A-9F0EA673D3F8}"/>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615-45CC-A01A-9F0EA673D3F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85F-43E9-B599-B07FF103DB7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5ehv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zgcmr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an3dw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tejj4q">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z2dtg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dvq0h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qooj5i">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2">
  <autoFilter ref="A1:M2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126</v>
      </c>
    </row>
    <row r="3" spans="2:3" ht="15" customHeight="1" x14ac:dyDescent="0.35"/>
    <row r="4" spans="2:3" ht="58" x14ac:dyDescent="0.35">
      <c r="B4" s="18" t="s">
        <v>127</v>
      </c>
      <c r="C4" s="19" t="s">
        <v>128</v>
      </c>
    </row>
    <row r="5" spans="2:3" x14ac:dyDescent="0.35">
      <c r="C5" s="19" t="s">
        <v>129</v>
      </c>
    </row>
    <row r="6" spans="2:3" x14ac:dyDescent="0.35">
      <c r="C6" s="16" t="s">
        <v>130</v>
      </c>
    </row>
    <row r="7" spans="2:3" ht="10" customHeight="1" x14ac:dyDescent="0.35"/>
    <row r="8" spans="2:3" ht="232" x14ac:dyDescent="0.35">
      <c r="B8" s="20" t="s">
        <v>131</v>
      </c>
      <c r="C8" s="19" t="s">
        <v>132</v>
      </c>
    </row>
    <row r="9" spans="2:3" ht="10" customHeight="1" x14ac:dyDescent="0.35"/>
    <row r="10" spans="2:3" ht="35" customHeight="1" x14ac:dyDescent="0.35">
      <c r="B10" s="20" t="s">
        <v>133</v>
      </c>
      <c r="C10" s="19" t="s">
        <v>134</v>
      </c>
    </row>
    <row r="11" spans="2:3" ht="75" customHeight="1" x14ac:dyDescent="0.35">
      <c r="B11" s="16" t="s">
        <v>19</v>
      </c>
      <c r="C11" s="19" t="s">
        <v>135</v>
      </c>
    </row>
    <row r="12" spans="2:3" ht="47" customHeight="1" x14ac:dyDescent="0.35">
      <c r="B12" s="16" t="s">
        <v>19</v>
      </c>
      <c r="C12" s="19" t="s">
        <v>136</v>
      </c>
    </row>
    <row r="13" spans="2:3" ht="35" customHeight="1" x14ac:dyDescent="0.35">
      <c r="B13" s="16" t="s">
        <v>19</v>
      </c>
      <c r="C13" s="19" t="s">
        <v>137</v>
      </c>
    </row>
    <row r="14" spans="2:3" ht="32" customHeight="1" x14ac:dyDescent="0.35">
      <c r="B14" s="16" t="s">
        <v>19</v>
      </c>
      <c r="C14" s="19" t="s">
        <v>138</v>
      </c>
    </row>
    <row r="15" spans="2:3" ht="30" customHeight="1" x14ac:dyDescent="0.35">
      <c r="B15" s="16" t="s">
        <v>19</v>
      </c>
      <c r="C15" s="19" t="s">
        <v>139</v>
      </c>
    </row>
    <row r="16" spans="2:3" ht="10" customHeight="1" x14ac:dyDescent="0.35"/>
    <row r="17" spans="1:3" ht="145" customHeight="1" x14ac:dyDescent="0.35">
      <c r="B17" s="20" t="s">
        <v>140</v>
      </c>
      <c r="C17" s="19" t="s">
        <v>141</v>
      </c>
    </row>
    <row r="18" spans="1:3" ht="10" customHeight="1" x14ac:dyDescent="0.35"/>
    <row r="19" spans="1:3" ht="3" customHeight="1" x14ac:dyDescent="0.35">
      <c r="B19" s="21"/>
      <c r="C19" s="21"/>
    </row>
    <row r="20" spans="1:3" ht="12" customHeight="1" x14ac:dyDescent="0.35"/>
    <row r="21" spans="1:3" ht="35" customHeight="1" x14ac:dyDescent="0.35">
      <c r="A21" s="23"/>
      <c r="B21" s="24" t="s">
        <v>142</v>
      </c>
      <c r="C21" s="25" t="s">
        <v>143</v>
      </c>
    </row>
    <row r="22" spans="1:3" ht="18" customHeight="1" x14ac:dyDescent="0.35">
      <c r="A22" s="23"/>
      <c r="B22" s="23" t="s">
        <v>19</v>
      </c>
      <c r="C22" s="25" t="s">
        <v>144</v>
      </c>
    </row>
    <row r="23" spans="1:3" ht="18" customHeight="1" x14ac:dyDescent="0.35">
      <c r="A23" s="23"/>
      <c r="B23" s="23" t="s">
        <v>19</v>
      </c>
      <c r="C23" s="25" t="s">
        <v>145</v>
      </c>
    </row>
    <row r="24" spans="1:3" ht="18" customHeight="1" x14ac:dyDescent="0.35">
      <c r="A24" s="23"/>
      <c r="B24" s="23" t="s">
        <v>19</v>
      </c>
      <c r="C24" s="25" t="s">
        <v>146</v>
      </c>
    </row>
    <row r="25" spans="1:3" ht="18" customHeight="1" x14ac:dyDescent="0.35">
      <c r="A25" s="23"/>
      <c r="B25" s="23" t="s">
        <v>19</v>
      </c>
      <c r="C25" s="25" t="s">
        <v>147</v>
      </c>
    </row>
    <row r="26" spans="1:3" ht="18" customHeight="1" x14ac:dyDescent="0.35">
      <c r="A26" s="23"/>
      <c r="B26" s="23" t="s">
        <v>19</v>
      </c>
      <c r="C26" s="25" t="s">
        <v>148</v>
      </c>
    </row>
    <row r="27" spans="1:3" ht="18" customHeight="1" x14ac:dyDescent="0.35">
      <c r="A27" s="23"/>
      <c r="B27" s="23" t="s">
        <v>19</v>
      </c>
      <c r="C27" s="25" t="s">
        <v>149</v>
      </c>
    </row>
    <row r="28" spans="1:3" ht="18" customHeight="1" x14ac:dyDescent="0.35">
      <c r="A28" s="23"/>
      <c r="B28" s="23" t="s">
        <v>19</v>
      </c>
      <c r="C28" s="25" t="s">
        <v>150</v>
      </c>
    </row>
    <row r="29" spans="1:3" ht="18" customHeight="1" x14ac:dyDescent="0.35">
      <c r="A29" s="23"/>
      <c r="B29" s="23" t="s">
        <v>19</v>
      </c>
      <c r="C29" s="25" t="s">
        <v>151</v>
      </c>
    </row>
    <row r="30" spans="1:3" ht="44" customHeight="1" x14ac:dyDescent="0.35">
      <c r="A30" s="23"/>
      <c r="B30" s="23" t="s">
        <v>19</v>
      </c>
      <c r="C30" s="26" t="s">
        <v>152</v>
      </c>
    </row>
    <row r="31" spans="1:3" ht="10" customHeight="1" x14ac:dyDescent="0.35"/>
    <row r="32" spans="1:3" ht="3" customHeight="1" x14ac:dyDescent="0.35">
      <c r="B32" s="21"/>
      <c r="C32" s="21"/>
    </row>
    <row r="33" spans="2:3" ht="12" customHeight="1" x14ac:dyDescent="0.35"/>
    <row r="34" spans="2:3" ht="24" customHeight="1" x14ac:dyDescent="0.35">
      <c r="B34" s="27" t="s">
        <v>153</v>
      </c>
      <c r="C34" s="28" t="s">
        <v>154</v>
      </c>
    </row>
    <row r="35" spans="2:3" ht="18.5" x14ac:dyDescent="0.35">
      <c r="B35" s="27" t="s">
        <v>155</v>
      </c>
      <c r="C35" s="29" t="s">
        <v>156</v>
      </c>
    </row>
    <row r="36" spans="2:3" ht="27" customHeight="1" x14ac:dyDescent="0.35">
      <c r="B36" s="30" t="s">
        <v>157</v>
      </c>
      <c r="C36" s="22" t="s">
        <v>158</v>
      </c>
    </row>
    <row r="37" spans="2:3" x14ac:dyDescent="0.35">
      <c r="B37" s="27" t="s">
        <v>159</v>
      </c>
      <c r="C37" s="31" t="s">
        <v>160</v>
      </c>
    </row>
    <row r="38" spans="2:3" ht="10" customHeight="1" x14ac:dyDescent="0.35"/>
    <row r="39" spans="2:3" ht="87" x14ac:dyDescent="0.35">
      <c r="B39" s="27" t="s">
        <v>161</v>
      </c>
      <c r="C39" s="32" t="s">
        <v>162</v>
      </c>
    </row>
    <row r="40" spans="2:3" ht="10" customHeight="1" x14ac:dyDescent="0.35"/>
    <row r="41" spans="2:3" ht="43.5" x14ac:dyDescent="0.35">
      <c r="B41" s="27" t="s">
        <v>163</v>
      </c>
      <c r="C41" s="19" t="s">
        <v>164</v>
      </c>
    </row>
    <row r="42" spans="2:3" ht="10" customHeight="1" x14ac:dyDescent="0.35"/>
    <row r="43" spans="2:3" ht="15.5" x14ac:dyDescent="0.35">
      <c r="C43" s="33" t="s">
        <v>35</v>
      </c>
    </row>
    <row r="44" spans="2:3" ht="29" x14ac:dyDescent="0.35">
      <c r="C44" s="19" t="s">
        <v>165</v>
      </c>
    </row>
    <row r="45" spans="2:3" ht="10" customHeight="1" x14ac:dyDescent="0.35"/>
    <row r="46" spans="2:3" ht="15.5" x14ac:dyDescent="0.35">
      <c r="C46" s="34" t="s">
        <v>15</v>
      </c>
    </row>
    <row r="47" spans="2:3" ht="29" x14ac:dyDescent="0.35">
      <c r="C47" s="19" t="s">
        <v>166</v>
      </c>
    </row>
    <row r="48" spans="2:3" ht="10" customHeight="1" x14ac:dyDescent="0.35"/>
    <row r="49" spans="2:3" ht="15.5" x14ac:dyDescent="0.35">
      <c r="C49" s="35" t="s">
        <v>56</v>
      </c>
    </row>
    <row r="50" spans="2:3" ht="29" x14ac:dyDescent="0.35">
      <c r="C50" s="19" t="s">
        <v>167</v>
      </c>
    </row>
    <row r="51" spans="2:3" ht="10" customHeight="1" x14ac:dyDescent="0.35"/>
    <row r="52" spans="2:3" ht="3" customHeight="1" x14ac:dyDescent="0.35">
      <c r="B52" s="21"/>
      <c r="C52" s="21"/>
    </row>
    <row r="53" spans="2:3" ht="12" customHeight="1" x14ac:dyDescent="0.35"/>
    <row r="54" spans="2:3" ht="130.5" x14ac:dyDescent="0.35">
      <c r="B54" s="18" t="s">
        <v>168</v>
      </c>
      <c r="C54" s="19" t="s">
        <v>169</v>
      </c>
    </row>
    <row r="55" spans="2:3" ht="6" customHeight="1" x14ac:dyDescent="0.35"/>
    <row r="56" spans="2:3" ht="217.5" x14ac:dyDescent="0.35">
      <c r="C56" s="19" t="s">
        <v>170</v>
      </c>
    </row>
    <row r="57" spans="2:3" ht="6" customHeight="1" x14ac:dyDescent="0.35"/>
    <row r="58" spans="2:3" ht="43.5" x14ac:dyDescent="0.35">
      <c r="C58" s="19" t="s">
        <v>171</v>
      </c>
    </row>
    <row r="59" spans="2:3" ht="10" customHeight="1" x14ac:dyDescent="0.35"/>
    <row r="60" spans="2:3" ht="3" customHeight="1" x14ac:dyDescent="0.35">
      <c r="B60" s="21"/>
      <c r="C60" s="21"/>
    </row>
    <row r="61" spans="2:3" ht="12" customHeight="1" x14ac:dyDescent="0.35"/>
    <row r="62" spans="2:3" ht="145" x14ac:dyDescent="0.35">
      <c r="B62" s="18" t="s">
        <v>172</v>
      </c>
      <c r="C62" s="19" t="s">
        <v>173</v>
      </c>
    </row>
    <row r="63" spans="2:3" ht="6" customHeight="1" x14ac:dyDescent="0.35"/>
    <row r="64" spans="2:3" ht="203" x14ac:dyDescent="0.35">
      <c r="C64" s="19" t="s">
        <v>174</v>
      </c>
    </row>
    <row r="65" spans="2:3" ht="6" customHeight="1" x14ac:dyDescent="0.35"/>
    <row r="66" spans="2:3" ht="43.5" x14ac:dyDescent="0.35">
      <c r="C66" s="19" t="s">
        <v>175</v>
      </c>
    </row>
    <row r="67" spans="2:3" ht="10" customHeight="1" x14ac:dyDescent="0.35"/>
    <row r="68" spans="2:3" ht="3" customHeight="1" x14ac:dyDescent="0.35">
      <c r="B68" s="21"/>
      <c r="C68" s="21"/>
    </row>
    <row r="69" spans="2:3" ht="12" customHeight="1" x14ac:dyDescent="0.35"/>
    <row r="70" spans="2:3" ht="101.5" x14ac:dyDescent="0.35">
      <c r="B70" s="18" t="s">
        <v>176</v>
      </c>
      <c r="C70" s="19" t="s">
        <v>177</v>
      </c>
    </row>
    <row r="71" spans="2:3" ht="6" customHeight="1" x14ac:dyDescent="0.35"/>
    <row r="72" spans="2:3" ht="145" x14ac:dyDescent="0.35">
      <c r="C72" s="19" t="s">
        <v>178</v>
      </c>
    </row>
    <row r="73" spans="2:3" ht="6" customHeight="1" x14ac:dyDescent="0.35"/>
    <row r="74" spans="2:3" ht="43.5" x14ac:dyDescent="0.35">
      <c r="C74" s="19" t="s">
        <v>179</v>
      </c>
    </row>
    <row r="78" spans="2:3" ht="32" customHeight="1" x14ac:dyDescent="0.35">
      <c r="B78" s="78" t="s">
        <v>125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180</v>
      </c>
      <c r="C2" s="80"/>
      <c r="D2" s="80"/>
      <c r="E2" s="80"/>
      <c r="F2" s="80"/>
      <c r="G2" s="80"/>
      <c r="H2" s="80"/>
      <c r="I2" s="80"/>
    </row>
    <row r="4" spans="2:15" ht="18.5" x14ac:dyDescent="0.45">
      <c r="B4" s="37" t="s">
        <v>181</v>
      </c>
    </row>
    <row r="5" spans="2:15" x14ac:dyDescent="0.35">
      <c r="B5" s="39" t="s">
        <v>19</v>
      </c>
      <c r="C5" s="39" t="s">
        <v>182</v>
      </c>
      <c r="D5" s="39" t="s">
        <v>183</v>
      </c>
      <c r="F5" s="81" t="s">
        <v>184</v>
      </c>
      <c r="G5" s="81"/>
      <c r="H5" s="81"/>
      <c r="I5" s="82" t="s">
        <v>185</v>
      </c>
      <c r="J5" s="82"/>
      <c r="K5" s="82"/>
      <c r="L5" s="82"/>
      <c r="M5" s="82"/>
      <c r="N5" s="82"/>
      <c r="O5" s="82"/>
    </row>
    <row r="6" spans="2:15" x14ac:dyDescent="0.35">
      <c r="B6" s="45" t="s">
        <v>186</v>
      </c>
      <c r="C6" s="46">
        <v>21</v>
      </c>
      <c r="D6" s="47" t="s">
        <v>19</v>
      </c>
      <c r="F6" s="81" t="s">
        <v>187</v>
      </c>
      <c r="G6" s="81"/>
      <c r="H6" s="81"/>
      <c r="I6" s="83" t="s">
        <v>188</v>
      </c>
      <c r="J6" s="83"/>
      <c r="K6" s="83"/>
      <c r="L6" s="83"/>
      <c r="M6" s="83"/>
      <c r="N6" s="83"/>
      <c r="O6" s="83"/>
    </row>
    <row r="7" spans="2:15" x14ac:dyDescent="0.35">
      <c r="B7" s="48" t="s">
        <v>189</v>
      </c>
      <c r="C7" s="49">
        <f>C6-C8-C9</f>
        <v>21</v>
      </c>
      <c r="D7" s="50">
        <f>IF(C6&gt;0,C7/C6,0)</f>
        <v>1</v>
      </c>
      <c r="F7" s="81" t="s">
        <v>190</v>
      </c>
      <c r="G7" s="81"/>
      <c r="H7" s="81"/>
      <c r="I7" s="83" t="s">
        <v>188</v>
      </c>
      <c r="J7" s="83"/>
      <c r="K7" s="83"/>
      <c r="L7" s="83"/>
      <c r="M7" s="83"/>
      <c r="N7" s="83"/>
      <c r="O7" s="83"/>
    </row>
    <row r="8" spans="2:15" x14ac:dyDescent="0.35">
      <c r="B8" s="41" t="s">
        <v>191</v>
      </c>
      <c r="C8" s="42">
        <f>COUNTIF('Recommendations'!G:G,"Risk Accepted")</f>
        <v>0</v>
      </c>
      <c r="D8" s="43">
        <f>IF(C6&gt;0,C8/C6,0)</f>
        <v>0</v>
      </c>
      <c r="F8" s="81" t="s">
        <v>192</v>
      </c>
      <c r="G8" s="81"/>
      <c r="H8" s="81"/>
      <c r="I8" s="83" t="s">
        <v>188</v>
      </c>
      <c r="J8" s="83"/>
      <c r="K8" s="83"/>
      <c r="L8" s="83"/>
      <c r="M8" s="83"/>
      <c r="N8" s="83"/>
      <c r="O8" s="83"/>
    </row>
    <row r="9" spans="2:15" x14ac:dyDescent="0.35">
      <c r="B9" s="41" t="s">
        <v>193</v>
      </c>
      <c r="C9" s="42">
        <f>COUNTIF('Recommendations'!G:G,"N/A")</f>
        <v>0</v>
      </c>
      <c r="D9" s="43">
        <f>IF(C6&gt;0,C9/C6,0)</f>
        <v>0</v>
      </c>
      <c r="F9" s="81" t="s">
        <v>194</v>
      </c>
      <c r="G9" s="81"/>
      <c r="H9" s="81"/>
      <c r="I9" s="83" t="s">
        <v>188</v>
      </c>
      <c r="J9" s="83"/>
      <c r="K9" s="83"/>
      <c r="L9" s="83"/>
      <c r="M9" s="83"/>
      <c r="N9" s="83"/>
      <c r="O9" s="83"/>
    </row>
    <row r="12" spans="2:15" ht="18.5" x14ac:dyDescent="0.45">
      <c r="B12" s="37" t="s">
        <v>195</v>
      </c>
    </row>
    <row r="14" spans="2:15" x14ac:dyDescent="0.35">
      <c r="B14" s="51" t="s">
        <v>196</v>
      </c>
    </row>
    <row r="15" spans="2:15" x14ac:dyDescent="0.35">
      <c r="B15" s="39" t="s">
        <v>19</v>
      </c>
      <c r="C15" s="39" t="s">
        <v>197</v>
      </c>
      <c r="D15" s="39" t="s">
        <v>198</v>
      </c>
      <c r="E15" s="39" t="s">
        <v>199</v>
      </c>
      <c r="F15" s="39" t="s">
        <v>200</v>
      </c>
    </row>
    <row r="16" spans="2:15" x14ac:dyDescent="0.35">
      <c r="B16" s="41" t="s">
        <v>201</v>
      </c>
      <c r="C16" s="42">
        <f>COUNTIF('Recommendations'!L:L,"Resolved")</f>
        <v>0</v>
      </c>
      <c r="D16" s="42">
        <f>COUNTIF('Recommendations'!L:L,"Testing")</f>
        <v>0</v>
      </c>
      <c r="E16" s="42">
        <f>COUNTIF('Recommendations'!L:L,"Outstanding")</f>
        <v>21</v>
      </c>
      <c r="F16" s="42">
        <f>SUM(C16:E16)</f>
        <v>21</v>
      </c>
    </row>
    <row r="18" spans="2:6" x14ac:dyDescent="0.35">
      <c r="B18" s="51" t="s">
        <v>202</v>
      </c>
    </row>
    <row r="19" spans="2:6" x14ac:dyDescent="0.35">
      <c r="B19" s="52" t="s">
        <v>19</v>
      </c>
      <c r="C19" s="52" t="s">
        <v>197</v>
      </c>
      <c r="D19" s="52" t="s">
        <v>198</v>
      </c>
      <c r="E19" s="52" t="s">
        <v>199</v>
      </c>
      <c r="F19" s="52" t="s">
        <v>19</v>
      </c>
    </row>
    <row r="20" spans="2:6" x14ac:dyDescent="0.35">
      <c r="B20" s="41" t="s">
        <v>201</v>
      </c>
      <c r="C20" s="43">
        <f>IF(F16&gt;0, C16/F16, 0)</f>
        <v>0</v>
      </c>
      <c r="D20" s="43">
        <f>IF(F16&gt;0, D16/F16, 0)</f>
        <v>0</v>
      </c>
      <c r="E20" s="43">
        <f>IF(F16&gt;0, E16/F16, 0)</f>
        <v>1</v>
      </c>
      <c r="F20" s="44" t="s">
        <v>19</v>
      </c>
    </row>
    <row r="25" spans="2:6" ht="18.5" x14ac:dyDescent="0.45">
      <c r="B25" s="37" t="s">
        <v>203</v>
      </c>
    </row>
    <row r="27" spans="2:6" x14ac:dyDescent="0.35">
      <c r="B27" s="51" t="s">
        <v>196</v>
      </c>
    </row>
    <row r="28" spans="2:6" x14ac:dyDescent="0.35">
      <c r="B28" s="39" t="s">
        <v>5</v>
      </c>
      <c r="C28" s="39" t="s">
        <v>197</v>
      </c>
      <c r="D28" s="39" t="s">
        <v>198</v>
      </c>
      <c r="E28" s="39" t="s">
        <v>199</v>
      </c>
      <c r="F28" s="39" t="s">
        <v>200</v>
      </c>
    </row>
    <row r="29" spans="2:6" x14ac:dyDescent="0.35">
      <c r="B29" s="41" t="s">
        <v>204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205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206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207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208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21</v>
      </c>
      <c r="F34" s="42">
        <f t="shared" si="0"/>
        <v>21</v>
      </c>
    </row>
    <row r="36" spans="2:6" x14ac:dyDescent="0.35">
      <c r="B36" s="51" t="s">
        <v>202</v>
      </c>
    </row>
    <row r="37" spans="2:6" x14ac:dyDescent="0.35">
      <c r="B37" s="52" t="s">
        <v>5</v>
      </c>
      <c r="C37" s="52" t="s">
        <v>197</v>
      </c>
      <c r="D37" s="52" t="s">
        <v>198</v>
      </c>
      <c r="E37" s="52" t="s">
        <v>199</v>
      </c>
      <c r="F37" s="52" t="s">
        <v>19</v>
      </c>
    </row>
    <row r="38" spans="2:6" x14ac:dyDescent="0.35">
      <c r="B38" s="41" t="s">
        <v>204</v>
      </c>
      <c r="C38" s="43">
        <f t="shared" ref="C38:C43" si="1">IF(F29&gt;0, C29/F29, 0)</f>
        <v>0</v>
      </c>
      <c r="D38" s="43">
        <f t="shared" ref="D38:D43" si="2">IF(F29&gt;0, D29/F29, 0)</f>
        <v>0</v>
      </c>
      <c r="E38" s="43">
        <f t="shared" ref="E38:E43" si="3">IF(F29&gt;0, E29/F29, 0)</f>
        <v>0</v>
      </c>
      <c r="F38" s="44" t="s">
        <v>19</v>
      </c>
    </row>
    <row r="39" spans="2:6" x14ac:dyDescent="0.35">
      <c r="B39" s="41" t="s">
        <v>205</v>
      </c>
      <c r="C39" s="43">
        <f t="shared" si="1"/>
        <v>0</v>
      </c>
      <c r="D39" s="43">
        <f t="shared" si="2"/>
        <v>0</v>
      </c>
      <c r="E39" s="43">
        <f t="shared" si="3"/>
        <v>0</v>
      </c>
      <c r="F39" s="44" t="s">
        <v>19</v>
      </c>
    </row>
    <row r="40" spans="2:6" x14ac:dyDescent="0.35">
      <c r="B40" s="41" t="s">
        <v>206</v>
      </c>
      <c r="C40" s="43">
        <f t="shared" si="1"/>
        <v>0</v>
      </c>
      <c r="D40" s="43">
        <f t="shared" si="2"/>
        <v>0</v>
      </c>
      <c r="E40" s="43">
        <f t="shared" si="3"/>
        <v>0</v>
      </c>
      <c r="F40" s="44" t="s">
        <v>19</v>
      </c>
    </row>
    <row r="41" spans="2:6" x14ac:dyDescent="0.35">
      <c r="B41" s="41" t="s">
        <v>207</v>
      </c>
      <c r="C41" s="43">
        <f t="shared" si="1"/>
        <v>0</v>
      </c>
      <c r="D41" s="43">
        <f t="shared" si="2"/>
        <v>0</v>
      </c>
      <c r="E41" s="43">
        <f t="shared" si="3"/>
        <v>0</v>
      </c>
      <c r="F41" s="44" t="s">
        <v>19</v>
      </c>
    </row>
    <row r="42" spans="2:6" x14ac:dyDescent="0.35">
      <c r="B42" s="41" t="s">
        <v>208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209</v>
      </c>
    </row>
    <row r="50" spans="2:6" x14ac:dyDescent="0.35">
      <c r="B50" s="51" t="s">
        <v>196</v>
      </c>
    </row>
    <row r="51" spans="2:6" x14ac:dyDescent="0.35">
      <c r="B51" s="39" t="s">
        <v>2</v>
      </c>
      <c r="C51" s="39" t="s">
        <v>197</v>
      </c>
      <c r="D51" s="39" t="s">
        <v>198</v>
      </c>
      <c r="E51" s="39" t="s">
        <v>199</v>
      </c>
      <c r="F51" s="39" t="s">
        <v>200</v>
      </c>
    </row>
    <row r="52" spans="2:6" x14ac:dyDescent="0.35">
      <c r="B52" s="41" t="s">
        <v>35</v>
      </c>
      <c r="C52" s="42">
        <f>COUNTIFS('Recommendations'!C:C,"CAT I (High)",'Recommendations'!L:L,"=Resolved")</f>
        <v>0</v>
      </c>
      <c r="D52" s="42">
        <f>COUNTIFS('Recommendations'!C:C,"=CAT I (High)",'Recommendations'!L:L,"=Testing")</f>
        <v>0</v>
      </c>
      <c r="E52" s="42">
        <f>COUNTIFS('Recommendations'!C:C,"=CAT I (High)",'Recommendations'!L:L,"=Outstanding")</f>
        <v>5</v>
      </c>
      <c r="F52" s="42">
        <f>SUM(C52:E52)</f>
        <v>5</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11</v>
      </c>
      <c r="F53" s="42">
        <f>SUM(C53:E53)</f>
        <v>11</v>
      </c>
    </row>
    <row r="54" spans="2:6" x14ac:dyDescent="0.35">
      <c r="B54" s="41" t="s">
        <v>56</v>
      </c>
      <c r="C54" s="42">
        <f>COUNTIFS('Recommendations'!C:C,"CAT III (Low)",'Recommendations'!L:L,"=Resolved")</f>
        <v>0</v>
      </c>
      <c r="D54" s="42">
        <f>COUNTIFS('Recommendations'!C:C,"=CAT III (Low)",'Recommendations'!L:L,"=Testing")</f>
        <v>0</v>
      </c>
      <c r="E54" s="42">
        <f>COUNTIFS('Recommendations'!C:C,"=CAT III (Low)",'Recommendations'!L:L,"=Outstanding")</f>
        <v>5</v>
      </c>
      <c r="F54" s="42">
        <f>SUM(C54:E54)</f>
        <v>5</v>
      </c>
    </row>
    <row r="56" spans="2:6" x14ac:dyDescent="0.35">
      <c r="B56" s="51" t="s">
        <v>202</v>
      </c>
    </row>
    <row r="57" spans="2:6" x14ac:dyDescent="0.35">
      <c r="B57" s="52" t="s">
        <v>2</v>
      </c>
      <c r="C57" s="52" t="s">
        <v>197</v>
      </c>
      <c r="D57" s="52" t="s">
        <v>198</v>
      </c>
      <c r="E57" s="52" t="s">
        <v>199</v>
      </c>
      <c r="F57" s="52" t="s">
        <v>19</v>
      </c>
    </row>
    <row r="58" spans="2:6" x14ac:dyDescent="0.35">
      <c r="B58" s="41" t="s">
        <v>35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56</v>
      </c>
      <c r="C60" s="43">
        <f>IF(F54&gt;0, C54/F54, 0)</f>
        <v>0</v>
      </c>
      <c r="D60" s="43">
        <f>IF(F54&gt;0, D54/F54, 0)</f>
        <v>0</v>
      </c>
      <c r="E60" s="43">
        <f>IF(F54&gt;0, E54/F54, 0)</f>
        <v>1</v>
      </c>
      <c r="F60" s="44" t="s">
        <v>19</v>
      </c>
    </row>
    <row r="65" spans="2:6" ht="18.5" x14ac:dyDescent="0.45">
      <c r="B65" s="37" t="s">
        <v>210</v>
      </c>
    </row>
    <row r="67" spans="2:6" x14ac:dyDescent="0.35">
      <c r="B67" s="51" t="s">
        <v>196</v>
      </c>
    </row>
    <row r="68" spans="2:6" x14ac:dyDescent="0.35">
      <c r="B68" s="39" t="s">
        <v>3</v>
      </c>
      <c r="C68" s="39" t="s">
        <v>197</v>
      </c>
      <c r="D68" s="39" t="s">
        <v>198</v>
      </c>
      <c r="E68" s="39" t="s">
        <v>199</v>
      </c>
      <c r="F68" s="39" t="s">
        <v>200</v>
      </c>
    </row>
    <row r="69" spans="2:6" x14ac:dyDescent="0.35">
      <c r="B69" s="41" t="s">
        <v>211</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212</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213</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214</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21</v>
      </c>
      <c r="F73" s="42">
        <f>SUM(C73:E73)</f>
        <v>21</v>
      </c>
    </row>
    <row r="75" spans="2:6" x14ac:dyDescent="0.35">
      <c r="B75" s="51" t="s">
        <v>202</v>
      </c>
    </row>
    <row r="76" spans="2:6" x14ac:dyDescent="0.35">
      <c r="B76" s="52" t="s">
        <v>3</v>
      </c>
      <c r="C76" s="52" t="s">
        <v>197</v>
      </c>
      <c r="D76" s="52" t="s">
        <v>198</v>
      </c>
      <c r="E76" s="52" t="s">
        <v>199</v>
      </c>
      <c r="F76" s="52" t="s">
        <v>19</v>
      </c>
    </row>
    <row r="77" spans="2:6" x14ac:dyDescent="0.35">
      <c r="B77" s="41" t="s">
        <v>211</v>
      </c>
      <c r="C77" s="43">
        <f>IF(F69&gt;0, C69/F69, 0)</f>
        <v>0</v>
      </c>
      <c r="D77" s="43">
        <f>IF(F69&gt;0, D69/F69, 0)</f>
        <v>0</v>
      </c>
      <c r="E77" s="43">
        <f>IF(F69&gt;0, E69/F69, 0)</f>
        <v>0</v>
      </c>
      <c r="F77" s="44" t="s">
        <v>19</v>
      </c>
    </row>
    <row r="78" spans="2:6" x14ac:dyDescent="0.35">
      <c r="B78" s="41" t="s">
        <v>212</v>
      </c>
      <c r="C78" s="43">
        <f>IF(F70&gt;0, C70/F70, 0)</f>
        <v>0</v>
      </c>
      <c r="D78" s="43">
        <f>IF(F70&gt;0, D70/F70, 0)</f>
        <v>0</v>
      </c>
      <c r="E78" s="43">
        <f>IF(F70&gt;0, E70/F70, 0)</f>
        <v>0</v>
      </c>
      <c r="F78" s="44" t="s">
        <v>19</v>
      </c>
    </row>
    <row r="79" spans="2:6" x14ac:dyDescent="0.35">
      <c r="B79" s="41" t="s">
        <v>213</v>
      </c>
      <c r="C79" s="43">
        <f>IF(F71&gt;0, C71/F71, 0)</f>
        <v>0</v>
      </c>
      <c r="D79" s="43">
        <f>IF(F71&gt;0, D71/F71, 0)</f>
        <v>0</v>
      </c>
      <c r="E79" s="43">
        <f>IF(F71&gt;0, E71/F71, 0)</f>
        <v>0</v>
      </c>
      <c r="F79" s="44" t="s">
        <v>19</v>
      </c>
    </row>
    <row r="80" spans="2:6" x14ac:dyDescent="0.35">
      <c r="B80" s="41" t="s">
        <v>214</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215</v>
      </c>
    </row>
    <row r="88" spans="2:6" x14ac:dyDescent="0.35">
      <c r="B88" s="51" t="s">
        <v>196</v>
      </c>
    </row>
    <row r="89" spans="2:6" x14ac:dyDescent="0.35">
      <c r="B89" s="39" t="s">
        <v>216</v>
      </c>
      <c r="C89" s="39" t="s">
        <v>197</v>
      </c>
      <c r="D89" s="39" t="s">
        <v>198</v>
      </c>
      <c r="E89" s="39" t="s">
        <v>199</v>
      </c>
      <c r="F89" s="39" t="s">
        <v>200</v>
      </c>
    </row>
    <row r="90" spans="2:6" x14ac:dyDescent="0.35">
      <c r="B90" s="41" t="s">
        <v>217</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218</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219</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21</v>
      </c>
      <c r="F93" s="42">
        <f>SUM(C93:E93)</f>
        <v>21</v>
      </c>
    </row>
    <row r="95" spans="2:6" x14ac:dyDescent="0.35">
      <c r="B95" s="51" t="s">
        <v>202</v>
      </c>
    </row>
    <row r="96" spans="2:6" x14ac:dyDescent="0.35">
      <c r="B96" s="52" t="s">
        <v>216</v>
      </c>
      <c r="C96" s="52" t="s">
        <v>197</v>
      </c>
      <c r="D96" s="52" t="s">
        <v>198</v>
      </c>
      <c r="E96" s="52" t="s">
        <v>199</v>
      </c>
      <c r="F96" s="52" t="s">
        <v>19</v>
      </c>
    </row>
    <row r="97" spans="2:15" x14ac:dyDescent="0.35">
      <c r="B97" s="41" t="s">
        <v>217</v>
      </c>
      <c r="C97" s="43">
        <f>IF(F90&gt;0, C90/F90, 0)</f>
        <v>0</v>
      </c>
      <c r="D97" s="43">
        <f>IF(F90&gt;0, D90/F90, 0)</f>
        <v>0</v>
      </c>
      <c r="E97" s="43">
        <f>IF(F90&gt;0, E90/F90, 0)</f>
        <v>0</v>
      </c>
      <c r="F97" s="44" t="s">
        <v>19</v>
      </c>
    </row>
    <row r="98" spans="2:15" x14ac:dyDescent="0.35">
      <c r="B98" s="41" t="s">
        <v>218</v>
      </c>
      <c r="C98" s="43">
        <f>IF(F91&gt;0, C91/F91, 0)</f>
        <v>0</v>
      </c>
      <c r="D98" s="43">
        <f>IF(F91&gt;0, D91/F91, 0)</f>
        <v>0</v>
      </c>
      <c r="E98" s="43">
        <f>IF(F91&gt;0, E91/F91, 0)</f>
        <v>0</v>
      </c>
      <c r="F98" s="44" t="s">
        <v>19</v>
      </c>
    </row>
    <row r="99" spans="2:15" x14ac:dyDescent="0.35">
      <c r="B99" s="41" t="s">
        <v>219</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220</v>
      </c>
      <c r="J105" s="37" t="s">
        <v>221</v>
      </c>
    </row>
    <row r="106" spans="2:15" x14ac:dyDescent="0.35">
      <c r="B106" s="39" t="s">
        <v>5</v>
      </c>
      <c r="C106" s="84" t="s">
        <v>222</v>
      </c>
      <c r="D106" s="84"/>
      <c r="E106" s="39" t="s">
        <v>189</v>
      </c>
      <c r="F106" s="39" t="s">
        <v>197</v>
      </c>
      <c r="G106" s="84" t="s">
        <v>223</v>
      </c>
      <c r="H106" s="84"/>
      <c r="J106" s="39" t="s">
        <v>5</v>
      </c>
      <c r="K106" s="39" t="s">
        <v>211</v>
      </c>
      <c r="L106" s="39" t="s">
        <v>212</v>
      </c>
      <c r="M106" s="39" t="s">
        <v>213</v>
      </c>
      <c r="N106" s="39" t="s">
        <v>214</v>
      </c>
      <c r="O106" s="39" t="s">
        <v>16</v>
      </c>
    </row>
    <row r="107" spans="2:15" x14ac:dyDescent="0.35">
      <c r="B107" s="45" t="s">
        <v>204</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204</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205</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205</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206</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206</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207</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207</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208</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208</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21</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21</v>
      </c>
    </row>
    <row r="119" spans="2:24" ht="21" x14ac:dyDescent="0.5">
      <c r="B119" s="37" t="s">
        <v>224</v>
      </c>
      <c r="P119" s="54" t="s">
        <v>225</v>
      </c>
    </row>
    <row r="121" spans="2:24" ht="60" customHeight="1" x14ac:dyDescent="0.35">
      <c r="B121" s="87" t="s">
        <v>226</v>
      </c>
      <c r="C121" s="80"/>
      <c r="D121" s="80"/>
      <c r="E121" s="80"/>
      <c r="F121" s="80"/>
      <c r="P121" s="87" t="s">
        <v>227</v>
      </c>
      <c r="Q121" s="80"/>
      <c r="R121" s="80"/>
      <c r="S121" s="80"/>
      <c r="T121" s="80"/>
      <c r="U121" s="80"/>
      <c r="V121" s="80"/>
      <c r="W121" s="80"/>
    </row>
    <row r="123" spans="2:24" ht="30" customHeight="1" x14ac:dyDescent="0.35">
      <c r="P123" s="55" t="s">
        <v>228</v>
      </c>
      <c r="Q123" s="56">
        <f>C16</f>
        <v>0</v>
      </c>
      <c r="R123" s="57"/>
      <c r="S123" s="56">
        <f>C69</f>
        <v>0</v>
      </c>
      <c r="T123" s="57"/>
      <c r="U123" s="56">
        <f>C70</f>
        <v>0</v>
      </c>
      <c r="V123" s="57"/>
      <c r="W123" s="56">
        <f>C71</f>
        <v>0</v>
      </c>
      <c r="X123" s="57"/>
    </row>
    <row r="124" spans="2:24" ht="35" customHeight="1" x14ac:dyDescent="0.35">
      <c r="P124" s="58" t="s">
        <v>229</v>
      </c>
      <c r="Q124" s="58" t="s">
        <v>230</v>
      </c>
      <c r="R124" s="58" t="s">
        <v>231</v>
      </c>
      <c r="S124" s="58" t="s">
        <v>232</v>
      </c>
      <c r="T124" s="58" t="s">
        <v>233</v>
      </c>
      <c r="U124" s="58" t="s">
        <v>234</v>
      </c>
      <c r="V124" s="58" t="s">
        <v>235</v>
      </c>
      <c r="W124" s="58" t="s">
        <v>236</v>
      </c>
      <c r="X124" s="58" t="s">
        <v>237</v>
      </c>
    </row>
    <row r="125" spans="2:24" x14ac:dyDescent="0.35">
      <c r="O125" s="59" t="s">
        <v>238</v>
      </c>
      <c r="P125" s="60" t="s">
        <v>239</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240</v>
      </c>
      <c r="P160" s="54" t="s">
        <v>241</v>
      </c>
    </row>
    <row r="162" spans="2:22" ht="45" customHeight="1" x14ac:dyDescent="0.35">
      <c r="B162" s="87" t="s">
        <v>242</v>
      </c>
      <c r="C162" s="80"/>
      <c r="D162" s="80"/>
      <c r="E162" s="80"/>
      <c r="F162" s="80"/>
      <c r="P162" s="87" t="s">
        <v>243</v>
      </c>
      <c r="Q162" s="80"/>
      <c r="R162" s="80"/>
      <c r="S162" s="80"/>
      <c r="T162" s="80"/>
      <c r="U162" s="80"/>
    </row>
    <row r="163" spans="2:22" ht="35" customHeight="1" x14ac:dyDescent="0.35">
      <c r="P163" s="84" t="s">
        <v>244</v>
      </c>
      <c r="Q163" s="84"/>
      <c r="R163" s="84" t="s">
        <v>245</v>
      </c>
      <c r="S163" s="84"/>
      <c r="T163" s="84"/>
    </row>
    <row r="164" spans="2:22" ht="30" customHeight="1" x14ac:dyDescent="0.35">
      <c r="P164" s="88">
        <v>0</v>
      </c>
      <c r="Q164" s="89"/>
      <c r="R164" s="90" t="s">
        <v>246</v>
      </c>
      <c r="S164" s="91"/>
      <c r="T164" s="91"/>
    </row>
    <row r="167" spans="2:22" ht="25" customHeight="1" x14ac:dyDescent="0.35">
      <c r="P167" s="63" t="s">
        <v>229</v>
      </c>
      <c r="Q167" s="63" t="s">
        <v>247</v>
      </c>
      <c r="R167" s="63" t="s">
        <v>248</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125</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35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56</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15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15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15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56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56</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35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56</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56</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35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10" t="s">
        <v>120</v>
      </c>
      <c r="B22" s="5" t="s">
        <v>121</v>
      </c>
      <c r="C22" s="6" t="s">
        <v>15</v>
      </c>
      <c r="D22" s="7" t="s">
        <v>16</v>
      </c>
      <c r="E22" s="7" t="s">
        <v>17</v>
      </c>
      <c r="F22" s="7" t="s">
        <v>18</v>
      </c>
      <c r="G22" s="7" t="s">
        <v>19</v>
      </c>
      <c r="H22" s="8" t="s">
        <v>19</v>
      </c>
      <c r="I22" s="5" t="s">
        <v>122</v>
      </c>
      <c r="J22" s="5" t="s">
        <v>123</v>
      </c>
      <c r="K22" s="5" t="s">
        <v>124</v>
      </c>
      <c r="L22" s="7" t="str">
        <f t="shared" si="0"/>
        <v>Outstanding</v>
      </c>
      <c r="M22" s="12" t="s">
        <v>19</v>
      </c>
    </row>
    <row r="26" spans="1:13" ht="32" customHeight="1" x14ac:dyDescent="0.35">
      <c r="A26" s="78" t="s">
        <v>125</v>
      </c>
      <c r="B26" s="78"/>
      <c r="C26" s="78"/>
      <c r="D26" s="78"/>
    </row>
  </sheetData>
  <mergeCells count="1">
    <mergeCell ref="A26:D26"/>
  </mergeCells>
  <conditionalFormatting sqref="C2:C2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2" xr:uid="{00000000-0002-0000-0200-000000000000}">
      <formula1>"Must,Should,Could,Won't,Unassigned"</formula1>
    </dataValidation>
    <dataValidation type="list" showErrorMessage="1" errorTitle="Invalid Value" error="Please select a value from the list: Low, Medium, High, Unassessed." sqref="E2:E22" xr:uid="{00000000-0002-0000-0200-000001000000}">
      <formula1>"Low,Medium,High,Unassessed"</formula1>
    </dataValidation>
    <dataValidation type="list" showErrorMessage="1" errorTitle="Invalid Value" error="Please select a value from the list: Phase1, Phase2, Phase3, Phase4, Phase5, Pending." sqref="F2:F2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2" xr:uid="{00000000-0002-0000-0200-000003000000}">
      <formula1>"Implemented,Testing,Failed,Compensated,Risk Accepted,N/A"</formula1>
    </dataValidation>
  </dataValidations>
  <hyperlinks>
    <hyperlink ref="A2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249</v>
      </c>
      <c r="C2" s="95" t="s">
        <v>249</v>
      </c>
      <c r="D2" s="95" t="s">
        <v>249</v>
      </c>
      <c r="E2" s="95" t="s">
        <v>249</v>
      </c>
      <c r="F2" s="95" t="s">
        <v>249</v>
      </c>
      <c r="G2" s="95" t="s">
        <v>249</v>
      </c>
      <c r="H2" s="99" t="s">
        <v>250</v>
      </c>
      <c r="I2" s="99" t="s">
        <v>250</v>
      </c>
      <c r="J2" s="99" t="s">
        <v>250</v>
      </c>
      <c r="K2" s="99" t="s">
        <v>250</v>
      </c>
      <c r="L2" s="99" t="s">
        <v>250</v>
      </c>
      <c r="M2" s="98" t="s">
        <v>251</v>
      </c>
      <c r="N2" s="98" t="s">
        <v>251</v>
      </c>
      <c r="O2" s="100" t="s">
        <v>252</v>
      </c>
      <c r="P2" s="100" t="s">
        <v>252</v>
      </c>
      <c r="Q2" s="96" t="s">
        <v>11</v>
      </c>
      <c r="R2" s="96" t="s">
        <v>11</v>
      </c>
      <c r="S2" s="96" t="s">
        <v>11</v>
      </c>
      <c r="T2" s="97" t="s">
        <v>253</v>
      </c>
    </row>
    <row r="3" spans="2:20" ht="35" customHeight="1" x14ac:dyDescent="0.35">
      <c r="B3" s="68" t="s">
        <v>254</v>
      </c>
      <c r="C3" s="68" t="s">
        <v>255</v>
      </c>
      <c r="D3" s="68" t="s">
        <v>256</v>
      </c>
      <c r="E3" s="68" t="s">
        <v>257</v>
      </c>
      <c r="F3" s="68" t="s">
        <v>258</v>
      </c>
      <c r="G3" s="68" t="s">
        <v>9</v>
      </c>
      <c r="H3" s="69" t="s">
        <v>259</v>
      </c>
      <c r="I3" s="69" t="s">
        <v>260</v>
      </c>
      <c r="J3" s="69" t="s">
        <v>261</v>
      </c>
      <c r="K3" s="69" t="s">
        <v>262</v>
      </c>
      <c r="L3" s="69" t="s">
        <v>194</v>
      </c>
      <c r="M3" s="70" t="s">
        <v>263</v>
      </c>
      <c r="N3" s="70" t="s">
        <v>264</v>
      </c>
      <c r="O3" s="71" t="s">
        <v>265</v>
      </c>
      <c r="P3" s="71" t="s">
        <v>266</v>
      </c>
      <c r="Q3" s="72" t="s">
        <v>11</v>
      </c>
      <c r="R3" s="72" t="s">
        <v>267</v>
      </c>
      <c r="S3" s="72" t="s">
        <v>268</v>
      </c>
      <c r="T3" s="73" t="s">
        <v>269</v>
      </c>
    </row>
    <row r="4" spans="2:20" ht="60" customHeight="1" x14ac:dyDescent="0.35">
      <c r="B4" s="74" t="s">
        <v>270</v>
      </c>
      <c r="C4" s="74" t="s">
        <v>271</v>
      </c>
      <c r="D4" s="74" t="s">
        <v>272</v>
      </c>
      <c r="E4" s="74" t="s">
        <v>273</v>
      </c>
      <c r="F4" s="74" t="s">
        <v>274</v>
      </c>
      <c r="G4" s="74" t="s">
        <v>275</v>
      </c>
      <c r="H4" s="74" t="s">
        <v>276</v>
      </c>
      <c r="I4" s="74" t="s">
        <v>277</v>
      </c>
      <c r="J4" s="74" t="s">
        <v>278</v>
      </c>
      <c r="K4" s="74" t="s">
        <v>279</v>
      </c>
      <c r="L4" s="74" t="s">
        <v>280</v>
      </c>
      <c r="M4" s="74" t="s">
        <v>281</v>
      </c>
      <c r="N4" s="74" t="s">
        <v>282</v>
      </c>
      <c r="O4" s="74" t="s">
        <v>283</v>
      </c>
      <c r="P4" s="74" t="s">
        <v>284</v>
      </c>
      <c r="Q4" s="74" t="s">
        <v>285</v>
      </c>
      <c r="R4" s="74" t="s">
        <v>286</v>
      </c>
      <c r="S4" s="74" t="s">
        <v>287</v>
      </c>
      <c r="T4" s="74" t="s">
        <v>288</v>
      </c>
    </row>
    <row r="5" spans="2:20" ht="60" customHeight="1" x14ac:dyDescent="0.35">
      <c r="B5" s="36" t="s">
        <v>289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290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291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292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293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294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295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296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297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298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299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300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301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302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303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304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305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306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307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308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309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310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311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312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313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314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315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316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317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318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319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320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321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322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323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324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325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326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327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328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329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330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331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332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333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334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335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336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337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338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125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Multifunction Device and Network Printers Security Technical Implementation Guide - SHGIR</dc:title>
  <dc:subject>Generated on: 2026-06-08 11:48:55</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2026-06-08T10:49:01Z</dcterms:modified>
  <cp:category>DISA-STIG</cp:category>
  <cp:contentStatus>Draft</cp:contentStatus>
</cp:coreProperties>
</file>