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table+xml" PartName="/xl/tables/table1.xml"/>
  <Override ContentType="application/vnd.openxmlformats-package.core-properties+xml" PartName="/docProps/core.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drawing+xml" PartName="/xl/drawings/drawing3.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spreadsheetml.worksheet+xml" PartName="/xl/worksheets/sheet4.xml"/>
  <Override ContentType="application/vnd.openxmlformats-officedocument.spreadsheetml.table+xml" PartName="/xl/tables/table2.xml"/>
  <Override ContentType="application/vnd.openxmlformats-officedocument.extended-properties+xml" PartName="/docProps/app.xml"/>
  <Override ContentType="application/vnd.openxmlformats-officedocument.custom-properties+xml" PartName="/docProps/custom.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r="http://schemas.openxmlformats.org/officeDocument/2006/relationships" xmlns="http://schemas.openxmlformats.org/spreadsheetml/2006/main">
  <bookViews>
    <workbookView/>
  </bookViews>
  <sheets>
    <sheet name="Introduction" sheetId="2" r:id="rId4"/>
    <sheet name="Dashboard" sheetId="3" r:id="rId5"/>
    <sheet name="Recommendations" sheetId="1" r:id="rId1"/>
    <sheet name="ImplementationLog" sheetId="4" r:id="rId6"/>
  </sheets>
  <calcPr fullCalcOnLoad="1"/>
</workbook>
</file>

<file path=xl/sharedStrings.xml><?xml version="1.0" encoding="utf-8"?>
<sst xmlns="http://schemas.openxmlformats.org/spreadsheetml/2006/main" count="652" uniqueCount="652">
  <si>
    <t>Id</t>
  </si>
  <si>
    <t>Title</t>
  </si>
  <si>
    <t>Severity</t>
  </si>
  <si>
    <t>MoSCoW</t>
  </si>
  <si>
    <t>OpsImpact</t>
  </si>
  <si>
    <t>Phase</t>
  </si>
  <si>
    <t>ImplStatus</t>
  </si>
  <si>
    <t>Notes</t>
  </si>
  <si>
    <t>Remediation</t>
  </si>
  <si>
    <t>Description</t>
  </si>
  <si>
    <t>Audit</t>
  </si>
  <si>
    <t>Status</t>
  </si>
  <si>
    <t>LogID</t>
  </si>
  <si>
    <t>V-17173</t>
  </si>
  <si>
    <d:r xmlns:d="http://schemas.openxmlformats.org/spreadsheetml/2006/main">
      <d:rPr>
        <d:sz val="11"/>
        <d:rFont val="Calibri"/>
      </d:rPr>
      <d:t xml:space="preserve">Disable user name and password syntax from being used in URLs</d:t>
    </d:r>
  </si>
  <si>
    <t>CAT II (Medium)</t>
  </si>
  <si>
    <t>Unassigned</t>
  </si>
  <si>
    <t>Unassessed</t>
  </si>
  <si>
    <t>Pending</t>
  </si>
  <si>
    <t/>
  </si>
  <si>
    <d:r xmlns:d="http://schemas.openxmlformats.org/spreadsheetml/2006/main">
      <d:rPr>
        <d:sz val="11"/>
        <d:color rgb="FF000000"/>
        <d:rFont val="Calibri"/>
      </d:rPr>
      <d:t xml:space="preserve">Set the policy value for Computer Configuration &gt;&gt; Administrative Templates &gt;&gt; Microsoft Office 2010 (Machine) &gt;&gt; Security Settings &gt;&gt; IE Security “Disable user name and password” to “Enabled” and place a check in the ”outlook.exe” check box.</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Click "Apply".</d:t>
    </d:r>
  </si>
  <si>
    <d:r xmlns:d="http://schemas.openxmlformats.org/spreadsheetml/2006/main">
      <d:rPr>
        <d:sz val="11"/>
        <d:color rgb="FF000000"/>
        <d:rFont val="Calibri"/>
      </d:rPr>
      <d:t xml:space="preserve">The Uniform Resource Locator (URL) standard allows user authentication to be included in URL strings in the form http://username:password@example.com. A malicious user might use this URL syntax to create a hyperlink that appears to open a legitimate Web site but actually opens a deceptive (spoofed) Web site. For example, the URL http://www.wingtiptoys.com@example.com appears to open http://www.wingtiptoys.com but actually opens http://example.com. To protect users from such attacks, Internet Explorer usually blocks any URLs using this syntax.</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This functionality can be controlled separately for instances of Internet Explorer spawned by 2007 Office applications (for example, if a user clicks a link in an Office document or selects a menu option that loads a Web page). If user names and passwords in URLs are allowed, users could be diverted to dangerous Web pages, which could pose a security risk.</d:t>
    </d:r>
  </si>
  <si>
    <d:r xmlns:d="http://schemas.openxmlformats.org/spreadsheetml/2006/main">
      <d:rPr>
        <d:sz val="11"/>
        <d:color rgb="FF000000"/>
        <d:rFont val="Calibri"/>
      </d:rPr>
      <d:t xml:space="preserve">Set the policy value for Computer Configuration &gt;&gt; Administrative Templates &gt;&gt; Microsoft Office 2010 (Machine) &gt;&gt; Security Settings &gt;&gt; IE Security “Disable user name and password” must be “Enabled” and a check in the ”outlook.exe” check box must be present.</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Procedure: Use the Windows Registry Editor to navigate to the following key: </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HKLM\Software\Microsoft\Internet Explorer\Main\FeatureControl\FEATURE_HTTP_USERNAME_PASSWORD_DISABLE</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Criteria: If the value outlook.exe is REG_DWORD = 1, this is not a finding.</d:t>
    </d:r>
  </si>
  <si>
    <t>V-17174</t>
  </si>
  <si>
    <d:r xmlns:d="http://schemas.openxmlformats.org/spreadsheetml/2006/main">
      <d:rPr>
        <d:sz val="11"/>
        <d:rFont val="Calibri"/>
      </d:rPr>
      <d:t xml:space="preserve">Enabling IE Bind to Object functionality must be present.</d:t>
    </d:r>
  </si>
  <si>
    <d:r xmlns:d="http://schemas.openxmlformats.org/spreadsheetml/2006/main">
      <d:rPr>
        <d:sz val="11"/>
        <d:color rgb="FF000000"/>
        <d:rFont val="Calibri"/>
      </d:rPr>
      <d:t xml:space="preserve">Set the policy value for Computer Configuration -&gt; Administrative Templates -&gt; Microsoft Office 2010 (Machine) -&gt; Security Settings -&gt; IE Security “Bind to Object” to “Enabled” and place a check in the ‘outlook.exe’ check box.</d:t>
    </d:r>
  </si>
  <si>
    <d:r xmlns:d="http://schemas.openxmlformats.org/spreadsheetml/2006/main">
      <d:rPr>
        <d:sz val="11"/>
        <d:color rgb="FF000000"/>
        <d:rFont val="Calibri"/>
      </d:rPr>
      <d:t xml:space="preserve">Internet Explorer performs a number of safety checks before initializing an ActiveX control. It will not initialize a control if the kill bit for the control is set in the registry, or if the security settings for the zone in which the control is located do not allow it to be initialized.</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This functionality can be controlled separately for instances of Internet Explorer spawned by Office applications (for example, if a user clicks a link in an Office document or selects a menu option that loads a Web page). A security risk could occur if potentially dangerous controls are allowed to load.</d:t>
    </d:r>
  </si>
  <si>
    <d:r xmlns:d="http://schemas.openxmlformats.org/spreadsheetml/2006/main">
      <d:rPr>
        <d:sz val="11"/>
        <d:color rgb="FF000000"/>
        <d:rFont val="Calibri"/>
      </d:rPr>
      <d:t xml:space="preserve">The policy value for Computer Configuration -&gt; Administrative Templates -&gt; Microsoft Office 2010 (Machine) -&gt; Security Settings -&gt; IE Security “Bind to Object” must be “Enabled” and a check in the ‘outlook.exe’ check box must be present.</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Procedure: Use the Windows Registry Editor to navigate to the following key: </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HKLM\Software\Microsoft\Internet Explorer\Main\FeatureControl\FEATURE_SAFE_BINDTOOBJECT</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Criteria: If the value outlook.exe is REG_DWORD = 1, this is not a finding.</d:t>
    </d:r>
  </si>
  <si>
    <t>V-17175</t>
  </si>
  <si>
    <d:r xmlns:d="http://schemas.openxmlformats.org/spreadsheetml/2006/main">
      <d:rPr>
        <d:sz val="11"/>
        <d:rFont val="Calibri"/>
      </d:rPr>
      <d:t xml:space="preserve">Saved from URL mark to assure Internet zone processing must be enforced.</d:t>
    </d:r>
  </si>
  <si>
    <d:r xmlns:d="http://schemas.openxmlformats.org/spreadsheetml/2006/main">
      <d:rPr>
        <d:sz val="11"/>
        <d:color rgb="FF000000"/>
        <d:rFont val="Calibri"/>
      </d:rPr>
      <d:t xml:space="preserve">Set the policy value for Computer Configuration -&gt; Administrative Templates -&gt; Microsoft Office 2010 (Machine) -&gt; Security Settings -&gt; IE Security “Saved from URL” to “Enabled” and place a check in the ‘outlook.exe’ check box.</d:t>
    </d:r>
  </si>
  <si>
    <d:r xmlns:d="http://schemas.openxmlformats.org/spreadsheetml/2006/main">
      <d:rPr>
        <d:sz val="11"/>
        <d:color rgb="FF000000"/>
        <d:rFont val="Calibri"/>
      </d:rPr>
      <d:t xml:space="preserve">Typically, when Internet Explorer loads a Web page from a Universal Naming Convention (UNC) share that contains a Mark of the Web (MOTW) comment, indicating the page was saved from a site on the Internet, Internet Explorer runs the page in the Internet security zone instead of the less restrictive Local Intranet security zone. This functionality can be controlled separately for instances of Internet Explorer spawned by Office applications (for example, if a user clicks a link in an Office document or selects a menu option that loads a Web page). If Internet Explorer does not evaluate the page for a MOTW, potentially dangerous code could be allowed to run.</d:t>
    </d:r>
  </si>
  <si>
    <d:r xmlns:d="http://schemas.openxmlformats.org/spreadsheetml/2006/main">
      <d:rPr>
        <d:sz val="11"/>
        <d:color rgb="FF000000"/>
        <d:rFont val="Calibri"/>
      </d:rPr>
      <d:t xml:space="preserve">The policy value for Computer Configuration -&gt; Administrative Templates -&gt; Microsoft Office 2010 (Machine) -&gt; Security Settings -&gt; IE Security “Saved from URL” must be “Enabled” and a check in the ‘outlook.exe’ check box must be present.</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Procedure: Use the Windows Registry Editor to navigate to the following key: </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HKLM\Software\Microsoft\Internet Explorer\Main\FeatureControl\FEATURE_UNC_SAVEDFILECHECK</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Criteria: If the value outlook.exe is REG_DWORD = 1, this is not a finding.</d:t>
    </d:r>
  </si>
  <si>
    <t>V-17183</t>
  </si>
  <si>
    <d:r xmlns:d="http://schemas.openxmlformats.org/spreadsheetml/2006/main">
      <d:rPr>
        <d:sz val="11"/>
        <d:rFont val="Calibri"/>
      </d:rPr>
      <d:t xml:space="preserve">Navigation to URL</d:t>
    </d:r>
    <d:r xmlns:d="http://schemas.openxmlformats.org/spreadsheetml/2006/main">
      <d:rPr>
        <d:sz val="11"/>
        <d:color rgb="FF000000"/>
        <d:rFont val="Calibri"/>
      </d:rPr>
      <d:t xml:space="preserve">'</d:t>
    </d:r>
    <d:r xmlns:d="http://schemas.openxmlformats.org/spreadsheetml/2006/main">
      <d:rPr>
        <d:sz val="11"/>
        <d:color rgb="FF000000"/>
        <d:rFont val="Calibri"/>
      </d:rPr>
      <d:t xml:space="preserve">s embedded in Office products must be blocked.</d:t>
    </d:r>
  </si>
  <si>
    <d:r xmlns:d="http://schemas.openxmlformats.org/spreadsheetml/2006/main">
      <d:rPr>
        <d:sz val="11"/>
        <d:color rgb="FF000000"/>
        <d:rFont val="Calibri"/>
      </d:rPr>
      <d:t xml:space="preserve">Set the policy value for Computer Configuration -&gt; Administrative Templates -&gt; Microsoft Office 2010 (Machine) -&gt; Security Settings -&gt; IE Security “Navigate URL” to “Enabled” and place a check in the ‘outlook.exe’ check box.</d:t>
    </d:r>
  </si>
  <si>
    <d:r xmlns:d="http://schemas.openxmlformats.org/spreadsheetml/2006/main">
      <d:rPr>
        <d:sz val="11"/>
        <d:color rgb="FF000000"/>
        <d:rFont val="Calibri"/>
      </d:rPr>
      <d:t xml:space="preserve">To protect users from attacks, Internet Explorer usually does not attempt to load malformed URLs. This functionality can be controlled separately for instances of Internet Explorer spawned by Office applications (for example, if a user clicks a link in an Office document or selects a menu option that loads a Web page). If Internet Explorer attempts to load a malformed URL, a security risk could occur in some cases.</d:t>
    </d:r>
  </si>
  <si>
    <d:r xmlns:d="http://schemas.openxmlformats.org/spreadsheetml/2006/main">
      <d:rPr>
        <d:sz val="11"/>
        <d:color rgb="FF000000"/>
        <d:rFont val="Calibri"/>
      </d:rPr>
      <d:t xml:space="preserve">The policy value for Computer Configuration -&gt; Administrative Templates -&gt; Microsoft Office 2010 (Machine) -&gt; Security Settings -&gt; IE Security “Navigate URL” must be “Enabled” and a check in the ‘outlook.exe’ check box must be present.</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Procedure: Use the Windows Registry Editor to navigate to the following key: </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HKLM\Software\Microsoft\Internet Explorer\Main\FeatureControl\FEATURE_VALIDATE_NAVIGATE_URL</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Criteria: If the value outlook.exe is REG_DWORD = 1, this is not a finding.</d:t>
    </d:r>
  </si>
  <si>
    <t>V-17184</t>
  </si>
  <si>
    <d:r xmlns:d="http://schemas.openxmlformats.org/spreadsheetml/2006/main">
      <d:rPr>
        <d:sz val="11"/>
        <d:rFont val="Calibri"/>
      </d:rPr>
      <d:t xml:space="preserve">Links that invoke instances of IE from within an Office product must be blocked.</d:t>
    </d:r>
  </si>
  <si>
    <d:r xmlns:d="http://schemas.openxmlformats.org/spreadsheetml/2006/main">
      <d:rPr>
        <d:sz val="11"/>
        <d:color rgb="FF000000"/>
        <d:rFont val="Calibri"/>
      </d:rPr>
      <d:t xml:space="preserve">Set the policy value for Computer Configuration -&gt; Administrative Templates -&gt; Microsoft Office 2010 (Machine) -&gt; Security Settings -&gt; IE Security “Block popups” to “Enabled” and select ‘outlook.exe’.</d:t>
    </d:r>
  </si>
  <si>
    <d:r xmlns:d="http://schemas.openxmlformats.org/spreadsheetml/2006/main">
      <d:rPr>
        <d:sz val="11"/>
        <d:color rgb="FF000000"/>
        <d:rFont val="Calibri"/>
      </d:rPr>
      <d:t xml:space="preserve">The Pop-up Blocker feature in Internet Explorer can be used to block most unwanted pop-up and pop-under windows from appearing. This functionality can be controlled separately for instances of Internet Explorer spawned by Office applications (for example, if a user clicks a link in an Office document or selects a menu option that loads a Web page). If the Pop-up Blocker is disabled, disruptive and potentially dangerous pop-up windows could load and present a security risk.</d:t>
    </d:r>
  </si>
  <si>
    <d:r xmlns:d="http://schemas.openxmlformats.org/spreadsheetml/2006/main">
      <d:rPr>
        <d:sz val="11"/>
        <d:color rgb="FF000000"/>
        <d:rFont val="Calibri"/>
      </d:rPr>
      <d:t xml:space="preserve">The policy value for Computer Configuration -&gt; Administrative Templates -&gt; Microsoft Office 2010 (Machine) -&gt; Security Settings -&gt; IE Security “Block popups” must be “Enabled” and ‘outlook.exe’ is checked.</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Procedure: Use the Windows Registry Editor to navigate to the following key: </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HKLM\Software\Microsoft\Internet Explorer\Main\FeatureControl\FEATURE_WEBOC_POPUPMANAGEMENT</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Criteria: If the value outlook.exe is REG_DWORD = 1, this is not a finding.</d:t>
    </d:r>
  </si>
  <si>
    <t>V-17470</t>
  </si>
  <si>
    <d:r xmlns:d="http://schemas.openxmlformats.org/spreadsheetml/2006/main">
      <d:rPr>
        <d:sz val="11"/>
        <d:rFont val="Calibri"/>
      </d:rPr>
      <d:t xml:space="preserve">Permit download of content from safe zones must be configured.</d:t>
    </d:r>
  </si>
  <si>
    <d:r xmlns:d="http://schemas.openxmlformats.org/spreadsheetml/2006/main">
      <d:rPr>
        <d:sz val="11"/>
        <d:color rgb="FF000000"/>
        <d:rFont val="Calibri"/>
      </d:rPr>
      <d:t xml:space="preserve">Set the policy value for User Configuration -&gt; Administrative Templates -&gt; Microsoft Outlook 2010 -&gt; Security -&gt; Automatic Picture Download Settings “Do not permit download of content from safe zones” to “Disabled”.</d:t>
    </d:r>
  </si>
  <si>
    <d:r xmlns:d="http://schemas.openxmlformats.org/spreadsheetml/2006/main">
      <d:rPr>
        <d:sz val="11"/>
        <d:color rgb="FF000000"/>
        <d:rFont val="Calibri"/>
      </d:rPr>
      <d:t xml:space="preserve">By default, Outlook automatically downloads content from sites that are considered "safe," as defined in the Security tab of the Internet Options dialog box in Internet Explorer. This configuration could allow users to inadvertently download Web beacons that reveal their identity to spammers and other malicious people.</d:t>
    </d:r>
  </si>
  <si>
    <d:r xmlns:d="http://schemas.openxmlformats.org/spreadsheetml/2006/main">
      <d:rPr>
        <d:sz val="11"/>
        <d:color rgb="FF000000"/>
        <d:rFont val="Calibri"/>
      </d:rPr>
      <d:t xml:space="preserve">The policy value for User Configuration -&gt; Administrative Templates -&gt; Microsoft Outlook 2010 -&gt; Security -&gt; Automatic Picture Download Settings “Do not permit download of content from safe zones” must be set to “Disabled”.</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This will allow the download of content from safe zone.</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Procedure: Use the Windows Registry Editor to navigate to the following key: </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HKCU\Software\Policies\Microsoft\Office\14.0\outlook\options\mail</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Criteria: If the value UnblockSafeZone is REG_DWORD = 1, this is not a finding.</d:t>
    </d:r>
  </si>
  <si>
    <t>V-17546</t>
  </si>
  <si>
    <d:r xmlns:d="http://schemas.openxmlformats.org/spreadsheetml/2006/main">
      <d:rPr>
        <d:sz val="11"/>
        <d:rFont val="Calibri"/>
      </d:rPr>
      <d:t xml:space="preserve">Access restriction settings for published calendars must be configured.</d:t>
    </d:r>
  </si>
  <si>
    <d:r xmlns:d="http://schemas.openxmlformats.org/spreadsheetml/2006/main">
      <d:rPr>
        <d:sz val="11"/>
        <d:color rgb="FF000000"/>
        <d:rFont val="Calibri"/>
      </d:rPr>
      <d:t xml:space="preserve">Set the policy value for User Configuration -&gt; Administrative Templates -&gt; Microsoft Outlook 2010 -&gt; Outlook Options -&gt; Preferences -&gt; Calendar Options -&gt; Office.com Sharing Service “Access to published calendars” to “Enabled”.</d:t>
    </d:r>
  </si>
  <si>
    <d:r xmlns:d="http://schemas.openxmlformats.org/spreadsheetml/2006/main">
      <d:rPr>
        <d:sz val="11"/>
        <d:color rgb="FF000000"/>
        <d:rFont val="Calibri"/>
      </d:rPr>
      <d:t xml:space="preserve">Users can share their calendars with others by publishing them to the Microsoft Office Online Calendar Sharing Services and to a server that supports the World Wide Web Distributed Authoring and Versioning (WebDAV) protocol. Office Online allows users to choose whether to restrict access to their calendars to people they invite, or allow unrestricted access to anyone who knows the URL to reach the calendar. DAV access restrictions can only be achieved through server and folder permissions, and might require the assistance of a server administrator to set up and maintain. </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If a calendar is visible to anyone on Office Online or third-party DAV servers, sensitive information might be revealed contained in calendar appointments.</d:t>
    </d:r>
  </si>
  <si>
    <d:r xmlns:d="http://schemas.openxmlformats.org/spreadsheetml/2006/main">
      <d:rPr>
        <d:sz val="11"/>
        <d:color rgb="FF000000"/>
        <d:rFont val="Calibri"/>
      </d:rPr>
      <d:t xml:space="preserve">The policy value for User Configuration -&gt; Administrative Templates -&gt; Microsoft Outlook 2010 -&gt; Outlook Options -&gt; Preferences -&gt; Calendar Options -&gt; Office.com Sharing Service “Access to published calendars” must be set to “Enabled”.</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Procedure: Use the Windows Registry Editor to navigate to the following key: </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HKCU\Software\Policies\Microsoft\Office\14.0\outlook\options\pubcal</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Criteria: If the value RestrictedAccessOnly is REG_DWORD = 1, this is not a finding.</d:t>
    </d:r>
  </si>
  <si>
    <t>V-17558</t>
  </si>
  <si>
    <d:r xmlns:d="http://schemas.openxmlformats.org/spreadsheetml/2006/main">
      <d:rPr>
        <d:sz val="11"/>
        <d:rFont val="Calibri"/>
      </d:rPr>
      <d:t xml:space="preserve">Recipients of sent email must be unable to be added to the safe sender</d:t>
    </d:r>
    <d:r xmlns:d="http://schemas.openxmlformats.org/spreadsheetml/2006/main">
      <d:rPr>
        <d:sz val="11"/>
        <d:color rgb="FF000000"/>
        <d:rFont val="Calibri"/>
      </d:rPr>
      <d:t xml:space="preserve">'</d:t>
    </d:r>
    <d:r xmlns:d="http://schemas.openxmlformats.org/spreadsheetml/2006/main">
      <d:rPr>
        <d:sz val="11"/>
        <d:color rgb="FF000000"/>
        <d:rFont val="Calibri"/>
      </d:rPr>
      <d:t xml:space="preserve">s list.</d:t>
    </d:r>
  </si>
  <si>
    <d:r xmlns:d="http://schemas.openxmlformats.org/spreadsheetml/2006/main">
      <d:rPr>
        <d:sz val="11"/>
        <d:color rgb="FF000000"/>
        <d:rFont val="Calibri"/>
      </d:rPr>
      <d:t xml:space="preserve">Set the policy value for User Configuration -&gt; Administrative Templates -&gt; Microsoft Outlook 2010 -&gt; Outlook Options -&gt; Preferences -&gt; Junk E-mail “Add e-mail recipients to users' Safe Senders Lists” to “Disabled”.</d:t>
    </d:r>
  </si>
  <si>
    <d:r xmlns:d="http://schemas.openxmlformats.org/spreadsheetml/2006/main">
      <d:rPr>
        <d:sz val="11"/>
        <d:color rgb="FF000000"/>
        <d:rFont val="Calibri"/>
      </d:rPr>
      <d:t xml:space="preserve">Users could send e-mail messages to request that they be taken off a mailing list. If the e-mail recipient is then automatically added to the Safe Senders List, future e mail messages from that address will no longer be sent to the users Junk E-mail folder, even if it would otherwise be considered junk.</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By default, recipients of outgoing messages are not added automatically to individual users' Safe Senders Lists. However, users can change this configuration in the Outlook user interface.</d:t>
    </d:r>
  </si>
  <si>
    <d:r xmlns:d="http://schemas.openxmlformats.org/spreadsheetml/2006/main">
      <d:rPr>
        <d:sz val="11"/>
        <d:color rgb="FF000000"/>
        <d:rFont val="Calibri"/>
      </d:rPr>
      <d:t xml:space="preserve">The policy value for User Configuration -&gt; Administrative Templates -&gt; Microsoft Outlook 2010 -&gt; Outlook Options -&gt; Preferences -&gt; Junk E-mail “Add e-mail recipients to users' Safe Senders Lists” must be set to “Disabled”.</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Procedure: Use the Windows Registry Editor to navigate to the following key: </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HKCU\Software\Policies\Microsoft\Office\14.0\outlook\options\mail</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Criteria: If the value JunkMailTrustOutgoingRecipients is REG_DWORD = 0, this is not a finding.</d:t>
    </d:r>
  </si>
  <si>
    <t>V-17559</t>
  </si>
  <si>
    <d:r xmlns:d="http://schemas.openxmlformats.org/spreadsheetml/2006/main">
      <d:rPr>
        <d:sz val="11"/>
        <d:rFont val="Calibri"/>
      </d:rPr>
      <d:t xml:space="preserve">Active X One-Off forms must be configured.</d:t>
    </d:r>
  </si>
  <si>
    <d:r xmlns:d="http://schemas.openxmlformats.org/spreadsheetml/2006/main">
      <d:rPr>
        <d:sz val="11"/>
        <d:color rgb="FF000000"/>
        <d:rFont val="Calibri"/>
      </d:rPr>
      <d:t xml:space="preserve">Set the policy value for User Configuration -&gt; Administrative Templates -&gt; Microsoft Outlook 2010 -&gt; Security “Allow Active X One Off Forms” to “Enabled: Load only Outlook Controls”.</d:t>
    </d:r>
  </si>
  <si>
    <d:r xmlns:d="http://schemas.openxmlformats.org/spreadsheetml/2006/main">
      <d:rPr>
        <d:sz val="11"/>
        <d:color rgb="FF000000"/>
        <d:rFont val="Calibri"/>
      </d:rPr>
      <d:t xml:space="preserve">Third-party ActiveX controls are not allowed to run in one-off forms in Outlook. You can change this behavior so that Safe Controls (Microsoft Forms 2.0 controls and the Outlook Recipient and Body controls) are allowed in one-off forms, or so that all ActiveX controls are allowed to run.</d:t>
    </d:r>
  </si>
  <si>
    <d:r xmlns:d="http://schemas.openxmlformats.org/spreadsheetml/2006/main">
      <d:rPr>
        <d:sz val="11"/>
        <d:color rgb="FF000000"/>
        <d:rFont val="Calibri"/>
      </d:rPr>
      <d:t xml:space="preserve">The policy value for User Configuration -&gt; Administrative Templates -&gt; Microsoft Outlook 2010 -&gt; Security “Allow Active X One Off Forms” must be set to “Enabled: Load only Outlook Controls”.</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Procedure: Use the Windows Registry Editor to navigate to the following key: </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HKCU\Software\Policies\Microsoft\Office\14.0\outlook\security</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Criteria: If the value AllowActiveXOneOffForms is REG_DWORD = 0, this is not a finding.</d:t>
    </d:r>
  </si>
  <si>
    <t>V-17562</t>
  </si>
  <si>
    <d:r xmlns:d="http://schemas.openxmlformats.org/spreadsheetml/2006/main">
      <d:rPr>
        <d:sz val="11"/>
        <d:rFont val="Calibri"/>
      </d:rPr>
      <d:t xml:space="preserve">Scripts in One-Off Outlook forms must be disallowed.</d:t>
    </d:r>
  </si>
  <si>
    <d:r xmlns:d="http://schemas.openxmlformats.org/spreadsheetml/2006/main">
      <d:rPr>
        <d:sz val="11"/>
        <d:color rgb="FF000000"/>
        <d:rFont val="Calibri"/>
      </d:rPr>
      <d:t xml:space="preserve">Set the policy value for User Configuration -&gt; Administrative Templates -&gt; Microsoft Outlook 2010 -&gt; Security -&gt; Security Form Settings -&gt; Custom Form Security “Allow scripts in one-off Outlook forms” to “Disabled”.</d:t>
    </d:r>
  </si>
  <si>
    <d:r xmlns:d="http://schemas.openxmlformats.org/spreadsheetml/2006/main">
      <d:rPr>
        <d:sz val="11"/>
        <d:color rgb="FF000000"/>
        <d:rFont val="Calibri"/>
      </d:rPr>
      <d:t xml:space="preserve">Malicious code can be included within Outlook forms, and such code could be executed when users open the form.  By default, Outlook does not run scripts in forms in which the script and the layout are contained within the message.</d:t>
    </d:r>
  </si>
  <si>
    <d:r xmlns:d="http://schemas.openxmlformats.org/spreadsheetml/2006/main">
      <d:rPr>
        <d:sz val="11"/>
        <d:color rgb="FF000000"/>
        <d:rFont val="Calibri"/>
      </d:rPr>
      <d:t xml:space="preserve">The policy value for User Configuration -&gt; Administrative Templates -&gt; Microsoft Outlook 2010 -&gt; Security -&gt; Security Form Settings -&gt; Custom Form Security “Allow scripts in one-off Outlook forms” must be set to “Disabled”.</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Procedure: Use the Windows Registry Editor to navigate to the following key: </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HKCU\Software\Policies\Microsoft\Office\14.0\outlook\security</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Criteria: If the value EnableOneOffFormScripts is REG_DWORD = 0, this is not a finding.</d:t>
    </d:r>
  </si>
  <si>
    <t>V-17564</t>
  </si>
  <si>
    <d:r xmlns:d="http://schemas.openxmlformats.org/spreadsheetml/2006/main">
      <d:rPr>
        <d:sz val="11"/>
        <d:rFont val="Calibri"/>
      </d:rPr>
      <d:t xml:space="preserve">IE Trusted Zones assumed </d:t>
    </d:r>
    <d:r xmlns:d="http://schemas.openxmlformats.org/spreadsheetml/2006/main">
      <d:rPr>
        <d:sz val="11"/>
        <d:color rgb="FF000000"/>
        <d:rFont val="Calibri"/>
      </d:rPr>
      <d:t xml:space="preserve">'</d:t>
    </d:r>
    <d:r xmlns:d="http://schemas.openxmlformats.org/spreadsheetml/2006/main">
      <d:rPr>
        <d:b/>
        <d:sz val="11"/>
        <d:color rgb="FF000000"/>
        <d:rFont val="Calibri"/>
      </d:rPr>
      <d:t xml:space="preserve">trusted</d:t>
    </d:r>
    <d:r xmlns:d="http://schemas.openxmlformats.org/spreadsheetml/2006/main">
      <d:rPr>
        <d:sz val="11"/>
        <d:color rgb="FF000000"/>
        <d:rFont val="Calibri"/>
      </d:rPr>
      <d:t xml:space="preserve">'</d:t>
    </d:r>
    <d:r xmlns:d="http://schemas.openxmlformats.org/spreadsheetml/2006/main">
      <d:rPr>
        <d:sz val="11"/>
        <d:color rgb="FF000000"/>
        <d:rFont val="Calibri"/>
      </d:rPr>
      <d:t xml:space="preserve"> must be blocked.</d:t>
    </d:r>
  </si>
  <si>
    <d:r xmlns:d="http://schemas.openxmlformats.org/spreadsheetml/2006/main">
      <d:rPr>
        <d:sz val="11"/>
        <d:color rgb="FF000000"/>
        <d:rFont val="Calibri"/>
      </d:rPr>
      <d:t xml:space="preserve">Set the policy value for User Configuration -&gt; Administrative Templates -&gt; Microsoft Outlook 2010 -&gt; Security -&gt; Automatic Picture Download Settings “Block Trusted Zones” to “Enabled”.</d:t>
    </d:r>
  </si>
  <si>
    <d:r xmlns:d="http://schemas.openxmlformats.org/spreadsheetml/2006/main">
      <d:rPr>
        <d:sz val="11"/>
        <d:color rgb="FF000000"/>
        <d:rFont val="Calibri"/>
      </d:rPr>
      <d:t xml:space="preserve">Malicious users can send HTML e-mail messages with embedded Web beacons, which are pictures and other content from external servers that can be used to track whether specific recipients open the message. Viewing an e-mail message that contains a Web beacon provides confirmation that the recipient's e-mail address is valid, which leaves the recipient vulnerable to additional spam and harmful e-mail.</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To reduce the risk from Web beacons, Outlook disables external content in e-mail messages by default, unless the content is considered "safe" as determined by the check boxes in the Automatic Download section of the Trust Center. Depending on how these options are configured, safe content can include content in messages from addresses defined in the Safe Senders and Safe Recipients Lists used by the Junk E-mail filter, content from SharePoint discussion boards, and content from Web sites in the Trusted sites zone in Internet Explorer.</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By default, Outlook considers trusted sites from Internet Explorer safe, and automatically downloads content from them, which could potentially include Web beacons.</d:t>
    </d:r>
  </si>
  <si>
    <d:r xmlns:d="http://schemas.openxmlformats.org/spreadsheetml/2006/main">
      <d:rPr>
        <d:sz val="11"/>
        <d:color rgb="FF000000"/>
        <d:rFont val="Calibri"/>
      </d:rPr>
      <d:t xml:space="preserve">The policy value for User Configuration -&gt; Administrative Templates -&gt; Microsoft Outlook 2010 -&gt; Security -&gt; Automatic Picture Download Settings “Block Trusted Zones” must be set to “Enabled”.</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Procedure: Use the Windows Registry Editor to navigate to the following key: </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HKCU\Software\Policies\Microsoft\Office\14.0\outlook\options\mail</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Criteria: If the value TrustedZone is REG_DWORD = 0, this is not a finding.</d:t>
    </d:r>
  </si>
  <si>
    <t>V-17566</t>
  </si>
  <si>
    <d:r xmlns:d="http://schemas.openxmlformats.org/spreadsheetml/2006/main">
      <d:rPr>
        <d:sz val="11"/>
        <d:rFont val="Calibri"/>
      </d:rPr>
      <d:t xml:space="preserve">The Add-In Trust Level must be configured.</d:t>
    </d:r>
  </si>
  <si>
    <d:r xmlns:d="http://schemas.openxmlformats.org/spreadsheetml/2006/main">
      <d:rPr>
        <d:sz val="11"/>
        <d:color rgb="FF000000"/>
        <d:rFont val="Calibri"/>
      </d:rPr>
      <d:t xml:space="preserve">Set the policy value for User Configuration -&gt; Administrative Templates -&gt; Microsoft Outlook 2010 -&gt; Security “Configure Add-In Trust Level” to “Enabled (Trust all loaded and installed COM addins)”.</d:t>
    </d:r>
  </si>
  <si>
    <d:r xmlns:d="http://schemas.openxmlformats.org/spreadsheetml/2006/main">
      <d:rPr>
        <d:sz val="11"/>
        <d:color rgb="FF000000"/>
        <d:rFont val="Calibri"/>
      </d:rPr>
      <d:t xml:space="preserve">Under normal circumstances the installed COM add-ins are applications that have been approved and intentionally deployed by the organization and therefore they should not pose a security threat.  However, if malware has infected systems it is possible that the malware will use the COM add-in feature to perform unauthorized actions. This setting enforces the default configuration, and therefore is unlikely to cause significant usability issues for most users.</d:t>
    </d:r>
  </si>
  <si>
    <d:r xmlns:d="http://schemas.openxmlformats.org/spreadsheetml/2006/main">
      <d:rPr>
        <d:sz val="11"/>
        <d:color rgb="FF000000"/>
        <d:rFont val="Calibri"/>
      </d:rPr>
      <d:t xml:space="preserve">The policy value for User Configuration -&gt; Administrative Templates -&gt; Microsoft Outlook 2010 -&gt; Security “Configure Add-In Trust Level” must be set to “Enabled (Trust all loaded and installed COM addins)”.</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Procedure: Use the Windows Registry Editor to navigate to the following key: </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HKCU\Software\Policies\Microsoft\Office\14.0\outlook\security</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Criteria: If the value AddinTrust is REG_DWORD = 1, this is not a finding.</d:t>
    </d:r>
  </si>
  <si>
    <t>V-17568</t>
  </si>
  <si>
    <d:r xmlns:d="http://schemas.openxmlformats.org/spreadsheetml/2006/main">
      <d:rPr>
        <d:sz val="11"/>
        <d:rFont val="Calibri"/>
      </d:rPr>
      <d:t xml:space="preserve">Object Model Prompt behavior for programmatic address books must be configured.</d:t>
    </d:r>
  </si>
  <si>
    <d:r xmlns:d="http://schemas.openxmlformats.org/spreadsheetml/2006/main">
      <d:rPr>
        <d:sz val="11"/>
        <d:color rgb="FF000000"/>
        <d:rFont val="Calibri"/>
      </d:rPr>
      <d:t xml:space="preserve">Set the policy value for User Configuration -&gt; Administrative Templates -&gt; Microsoft Outlook 2010 -&gt; Security -&gt; Security Form Settings -&gt; Programmatic Security “Configure Outlook object model prompt when accessing an address book” to “Enabled (Automatically Deny)”.</d:t>
    </d:r>
  </si>
  <si>
    <d:r xmlns:d="http://schemas.openxmlformats.org/spreadsheetml/2006/main">
      <d:rPr>
        <d:sz val="11"/>
        <d:color rgb="FF000000"/>
        <d:rFont val="Calibri"/>
      </d:rPr>
      <d:t xml:space="preserve">If an untrusted application accesses the address book, the application could gain access to sensitive data and potentially change that data. By default, when an untrusted application attempts to access the address book programmatically, Outlook relies on the setting configured in the "Programmatic Access" section of the Trust Center. This setting determines whether Outlook will warn users about programmatic access attempts.</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	Only when antivirus software is out of date or not running (the default setting)</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	Every time</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	Not at all</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If the "Not at all" option is selected, Outlook will silently grant programmatic access to any program that requests it, which could allow a malicious program to gain access to sensitive information.</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Note: This described default functionality assumes that you have not followed the recommendation to enable the "Outlook Security Mode" Group Policy setting to ensure that Outlook security settings are configured by Group Policy. If Group Policy security settings are used for Outlook, the "Programmatic Access" section of the Trust Center is not used. In this situation, the default is to prompt users based on computer security, which is the equivalent of the "Only when antivirus software is out of date or not running" option in the Trust Center, and the user experience is not affected.</d:t>
    </d:r>
  </si>
  <si>
    <d:r xmlns:d="http://schemas.openxmlformats.org/spreadsheetml/2006/main">
      <d:rPr>
        <d:sz val="11"/>
        <d:color rgb="FF000000"/>
        <d:rFont val="Calibri"/>
      </d:rPr>
      <d:t xml:space="preserve">The policy value for User Configuration -&gt; Administrative Templates -&gt; Microsoft Outlook 2010 -&gt; Security -&gt; Security Form Settings -&gt; Programmatic Security “Configure Outlook object model prompt when accessing an address book” must be set to “Enabled (Automatically Deny)”.</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Procedure: Use the Windows Registry Editor to navigate to the following key: </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HKCU\Software\Policies\Microsoft\Office\14.0\outlook\security</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Criteria: If the value PromptOOMAddressBookAccess is REG_DWORD = 0, this is not a finding.</d:t>
    </d:r>
  </si>
  <si>
    <t>V-17569</t>
  </si>
  <si>
    <d:r xmlns:d="http://schemas.openxmlformats.org/spreadsheetml/2006/main">
      <d:rPr>
        <d:sz val="11"/>
        <d:rFont val="Calibri"/>
      </d:rPr>
      <d:t xml:space="preserve">Action to demote an EMail Level 1 attachment to Level 2 must be configured.</d:t>
    </d:r>
  </si>
  <si>
    <d:r xmlns:d="http://schemas.openxmlformats.org/spreadsheetml/2006/main">
      <d:rPr>
        <d:sz val="11"/>
        <d:color rgb="FF000000"/>
        <d:rFont val="Calibri"/>
      </d:rPr>
      <d:t xml:space="preserve">Set the policy value for User Configuration -&gt; Administrative Templates -&gt; Microsoft Outlook 2010 -&gt; Security -&gt; Security Form Settings -&gt; Attachment Security “Allow users to demote attachments to Level 2” to “Disabled”.</d:t>
    </d:r>
  </si>
  <si>
    <d:r xmlns:d="http://schemas.openxmlformats.org/spreadsheetml/2006/main">
      <d:rPr>
        <d:sz val="11"/>
        <d:color rgb="FF000000"/>
        <d:rFont val="Calibri"/>
      </d:rPr>
      <d:t xml:space="preserve">Outlook uses two levels of security to restrict access to files attached to e-mail messages or other items. Files with specific extensions can be categorized as Level 1 (users cannot view the file) or Level 2 (users can open the file after saving it to disk). Users can freely open files of types that are not categorized as Level 1 or Level 2. If users can demote Level 1 files to Level 2, they will be able to access potentially dangerous files after saving them to disk, which could allow malicious code to affect their computers or compromise the security of sensitive information.</d:t>
    </d:r>
  </si>
  <si>
    <d:r xmlns:d="http://schemas.openxmlformats.org/spreadsheetml/2006/main">
      <d:rPr>
        <d:sz val="11"/>
        <d:color rgb="FF000000"/>
        <d:rFont val="Calibri"/>
      </d:rPr>
      <d:t xml:space="preserve">The policy value for User Configuration -&gt; Administrative Templates -&gt; Microsoft Outlook 2010 -&gt; Security -&gt; Security Form Settings -&gt; Attachment Security “Allow users to demote attachments to Level 2” must be set to “Disabled”.</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Procedure: Use the Windows Registry Editor to navigate to the following key: </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HKCU\Software\Policies\Microsoft\Office\14.0\outlook\security</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Criteria: If the value AllowUsersToLowerAttachments is REG_DWORD = 0, this is not a finding.</d:t>
    </d:r>
  </si>
  <si>
    <t>V-17570</t>
  </si>
  <si>
    <d:r xmlns:d="http://schemas.openxmlformats.org/spreadsheetml/2006/main">
      <d:rPr>
        <d:sz val="11"/>
        <d:rFont val="Calibri"/>
      </d:rPr>
      <d:t xml:space="preserve">Object Model Prompt behavior for accessing User Property Formula must be configured.</d:t>
    </d:r>
  </si>
  <si>
    <d:r xmlns:d="http://schemas.openxmlformats.org/spreadsheetml/2006/main">
      <d:rPr>
        <d:sz val="11"/>
        <d:color rgb="FF000000"/>
        <d:rFont val="Calibri"/>
      </d:rPr>
      <d:t xml:space="preserve">Set the policy value for User Configuration -&gt; Administrative Templates -&gt; Microsoft Outlook 2010 -&gt; Security -&gt; Security Form Settings -&gt; Programmatic Security “Configure Outlook object model prompt When accessing the Formula property of a UserProperty object” to “Enabled (Automatically Deny)”.</d:t>
    </d:r>
  </si>
  <si>
    <d:r xmlns:d="http://schemas.openxmlformats.org/spreadsheetml/2006/main">
      <d:rPr>
        <d:sz val="11"/>
        <d:color rgb="FF000000"/>
        <d:rFont val="Calibri"/>
      </d:rPr>
      <d:t xml:space="preserve">A custom form in Outlook could be used to gain access to sensitive address book data and potentially to change that data. By default, when a user tries to bind an address information field to a combination or formula custom field in a custom form, Outlook relies on the setting configured in the "Programmatic Access" section of the Trust Center. This setting determines whether Outlook will warn users about programmatic access attempts: </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	Only when antivirus software is out of date or not running (the default setting)</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	Every time</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	Not at all</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If the "Not at all" option is selected, Outlook will silently grant programmatic access to any program that requests it, which could allow a malicious program to gain access to sensitive information.</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Note   This described default functionality assumes that you have not followed the recommendation to enable the "Outlook Security Mode" Group Policy setting to ensure that Outlook security settings are configured by Group Policy. If Group Policy security settings are used for Outlook, the "Programmatic Access" section of the Trust Center is not used. In this situation, the default is to prompt users based on computer security, which is the equivalent of the "Only when antivirus software is out of date or not running" option in the Trust Center, and the user experience is not affected.</d:t>
    </d:r>
  </si>
  <si>
    <d:r xmlns:d="http://schemas.openxmlformats.org/spreadsheetml/2006/main">
      <d:rPr>
        <d:sz val="11"/>
        <d:color rgb="FF000000"/>
        <d:rFont val="Calibri"/>
      </d:rPr>
      <d:t xml:space="preserve">The policy value for User Configuration -&gt; Administrative Templates -&gt; Microsoft Outlook 2010 -&gt; Security -&gt; Security Form Settings -&gt; Programmatic Security “Configure Outlook object model prompt When accessing the Formula property of a UserProperty object” must be set to “Enabled (Automatically Deny)”.</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Procedure: Use the Windows Registry Editor to navigate to the following key: </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HKCU\Software\Policies\Microsoft\Office\14.0\outlook\security</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Criteria: If the value PromptOOMFormulaAccess is REG_DWORD = 0, this is not a finding.</d:t>
    </d:r>
  </si>
  <si>
    <t>V-17571</t>
  </si>
  <si>
    <d:r xmlns:d="http://schemas.openxmlformats.org/spreadsheetml/2006/main">
      <d:rPr>
        <d:sz val="11"/>
        <d:rFont val="Calibri"/>
      </d:rPr>
      <d:t xml:space="preserve">Object Model Prompt behavior for the SaveAs method must be configured.</d:t>
    </d:r>
  </si>
  <si>
    <d:r xmlns:d="http://schemas.openxmlformats.org/spreadsheetml/2006/main">
      <d:rPr>
        <d:sz val="11"/>
        <d:color rgb="FF000000"/>
        <d:rFont val="Calibri"/>
      </d:rPr>
      <d:t xml:space="preserve">Set the policy value for User Configuration -&gt; Administrative Templates -&gt; Microsoft Outlook 2010 -&gt; Security -&gt; Security Form Settings -&gt; Programmatic Security “Configure Outlook object model prompt when executing Save As” to “Enabled (Automatically Deny)”.</d:t>
    </d:r>
  </si>
  <si>
    <d:r xmlns:d="http://schemas.openxmlformats.org/spreadsheetml/2006/main">
      <d:rPr>
        <d:sz val="11"/>
        <d:color rgb="FF000000"/>
        <d:rFont val="Calibri"/>
      </d:rPr>
      <d:t xml:space="preserve">If an untrusted application uses the Save As command to programmatically save an item, the application could add malicious data to a user's inbox, a public folder, or an address book. By default, when an untrusted application attempts to use the Save As command, Outlook relies on the setting configured in the "Programmatic Access" section of the Trust Center. This setting determines whether Outlook will warn users about programmatic access attempts: </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	Only when antivirus software is out of date or not running (the default setting)</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	Every time</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	Not at all</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If the "Not at all" option is selected, Outlook will silently grant programmatic access to any program that requests it, which could allow a malicious program to gain access to sensitive information.</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Note   This described default functionality assumes that you have not followed the recommendation to enable the "Outlook Security Mode" Group Policy setting to ensure that Outlook security settings are configured by Group Policy. If Group Policy security settings are used for Outlook, the "Programmatic Access" section of the Trust Center is not used. In this situation, the default is to prompt users based on computer security, which is the equivalent of the "Only when antivirus software is out of date or not running" option in the Trust Center, and the user experience is not affected.</d:t>
    </d:r>
  </si>
  <si>
    <d:r xmlns:d="http://schemas.openxmlformats.org/spreadsheetml/2006/main">
      <d:rPr>
        <d:sz val="11"/>
        <d:color rgb="FF000000"/>
        <d:rFont val="Calibri"/>
      </d:rPr>
      <d:t xml:space="preserve">The policy value for User Configuration -&gt; Administrative Templates -&gt; Microsoft Outlook 2010 -&gt; Security -&gt; Security Form Settings -&gt; Programmatic Security “Configure Outlook object model prompt when executing Save As” must be set to “Enabled (Automatically Deny)”.</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Procedure: Use the Windows Registry Editor to navigate to the following key: </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HKCU\Software\Policies\Microsoft\Office\14.0\outlook\security</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Criteria: If the value PromptOOMSaveAs is REG_DWORD = 0, this is not a finding.</d:t>
    </d:r>
  </si>
  <si>
    <t>V-17572</t>
  </si>
  <si>
    <d:r xmlns:d="http://schemas.openxmlformats.org/spreadsheetml/2006/main">
      <d:rPr>
        <d:sz val="11"/>
        <d:rFont val="Calibri"/>
      </d:rPr>
      <d:t xml:space="preserve">Object Model Prompt behavior for programmatic access of user address data must be configured.</d:t>
    </d:r>
  </si>
  <si>
    <d:r xmlns:d="http://schemas.openxmlformats.org/spreadsheetml/2006/main">
      <d:rPr>
        <d:sz val="11"/>
        <d:color rgb="FF000000"/>
        <d:rFont val="Calibri"/>
      </d:rPr>
      <d:t xml:space="preserve">Set the policy value for User Configuration -&gt; Administrative Templates -&gt; Microsoft Outlook 2010 -&gt; Security -&gt; Security Form Settings -&gt; Programmatic Security “Configure Outlook object model prompt when reading address information” to “Enabled (Automatically Deny)”.</d:t>
    </d:r>
  </si>
  <si>
    <d:r xmlns:d="http://schemas.openxmlformats.org/spreadsheetml/2006/main">
      <d:rPr>
        <d:sz val="11"/>
        <d:color rgb="FF000000"/>
        <d:rFont val="Calibri"/>
      </d:rPr>
      <d:t xml:space="preserve">If an untrusted application accesses the recipient fields, the application could gain access to sensitive data and potentially change that data. This could result in mail being sent to the wrong party.  By default, when an untrusted application attempts to access recipient fields, Outlook relies on the setting configured in the "Programmatic Access" section of the Trust Center. This setting determines whether Outlook will warn users about programmatic access attempts: </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	Only when antivirus software is out of date or not running (the default setting)</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	Every time</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	Not at all</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If the "Not at all" option is selected, Outlook will silently grant programmatic access to any program that requests it, which could allow a malicious program to gain access to sensitive information.</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Note   This described default functionality assumes that you have not followed the recommendation to enable the "Outlook Security Mode" Group Policy setting to ensure that Outlook security settings are configured by Group Policy. If Group Policy security settings are used for Outlook, the "Programmatic Access" section of the Trust Center is not used. In this situation, the default is to prompt users based on computer security, which is the equivalent of the "Only when antivirus software is out of date or not running" option in the Trust Center, and the user experience is not affected.</d:t>
    </d:r>
  </si>
  <si>
    <d:r xmlns:d="http://schemas.openxmlformats.org/spreadsheetml/2006/main">
      <d:rPr>
        <d:sz val="11"/>
        <d:color rgb="FF000000"/>
        <d:rFont val="Calibri"/>
      </d:rPr>
      <d:t xml:space="preserve">The policy value for User Configuration -&gt; Administrative Templates -&gt; Microsoft Outlook 2010 -&gt; Security -&gt; Security Form Settings -&gt; Programmatic Security “Configure Outlook object model prompt when reading address information” must be set to “Enabled (Automatically Deny)”.</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Procedure: Use the Windows Registry Editor to navigate to the following key: </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HKCU\Software\Policies\Microsoft\Office\14.0\outlook\security</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Criteria: If the value PromptOOMAddressInformationAccess is REG_DWORD = 0, this is not a finding.</d:t>
    </d:r>
  </si>
  <si>
    <t>V-17573</t>
  </si>
  <si>
    <d:r xmlns:d="http://schemas.openxmlformats.org/spreadsheetml/2006/main">
      <d:rPr>
        <d:sz val="11"/>
        <d:rFont val="Calibri"/>
      </d:rPr>
      <d:t xml:space="preserve">Object Model Prompt behavior for Meeting and Task Responses must be configured.</d:t>
    </d:r>
  </si>
  <si>
    <d:r xmlns:d="http://schemas.openxmlformats.org/spreadsheetml/2006/main">
      <d:rPr>
        <d:sz val="11"/>
        <d:color rgb="FF000000"/>
        <d:rFont val="Calibri"/>
      </d:rPr>
      <d:t xml:space="preserve">Set the policy value for User Configuration -&gt; Administrative Templates -&gt; Microsoft Outlook 2010 -&gt; Security -&gt; Security Form Settings -&gt; Programmatic Security “Configure Outlook object model prompt when responding to meeting and task requests" to “Enabled (Automatically Deny)”.</d:t>
    </d:r>
  </si>
  <si>
    <d:r xmlns:d="http://schemas.openxmlformats.org/spreadsheetml/2006/main">
      <d:rPr>
        <d:sz val="11"/>
        <d:color rgb="FF000000"/>
        <d:rFont val="Calibri"/>
      </d:rPr>
      <d:t xml:space="preserve">If an untrusted application programmatically responds to tasks or meeting requests, that application could impersonate a user response to the tasks or meeting requests with false information.  By default, when an untrusted application attempts to respond to tasks or meeting requests programmatically, Outlook relies on the setting configured in the "Programmatic Access" section of the Trust Center. This setting determines whether Outlook will warn users about programmatic access attempts: </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	Only when antivirus software is out of date or not running (the default setting)</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	Every time</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	Not at all</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If the "Not at all" option is selected, Outlook will silently grant programmatic access to any program that requests it, which could allow a malicious program to gain access to sensitive information.</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Note   This described default functionality assumes that you have not followed the recommendation to enable the "Outlook Security Mode" Group Policy setting to ensure that Outlook security settings are configured by Group Policy. If Group Policy security settings are used for Outlook, the "Programmatic Access" section of the Trust Center is not used. In this situation, the default is to prompt users based on computer security, which is the equivalent of the "Only when antivirus software is out of date or not running" option in the Trust Center, and the user experience is not affected.</d:t>
    </d:r>
  </si>
  <si>
    <d:r xmlns:d="http://schemas.openxmlformats.org/spreadsheetml/2006/main">
      <d:rPr>
        <d:sz val="11"/>
        <d:color rgb="FF000000"/>
        <d:rFont val="Calibri"/>
      </d:rPr>
      <d:t xml:space="preserve">The policy value for User Configuration -&gt; Administrative Templates -&gt; Microsoft Outlook 2010 -&gt; Security -&gt; Security Form Settings -&gt; Programmatic Security “Configure Outlook object model prompt when responding to meeting and task requests” must be set to “Enabled (Automatically Deny)”.</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Procedure: Use the Windows Registry Editor to navigate to the following key: </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HKCU\Software\Policies\Microsoft\Office\14.0\outlook\security</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Criteria: If the value PromptOOMMeetingTaskRequestResponse is REG_DWORD = 0, this is not a finding.</d:t>
    </d:r>
  </si>
  <si>
    <t>V-17574</t>
  </si>
  <si>
    <d:r xmlns:d="http://schemas.openxmlformats.org/spreadsheetml/2006/main">
      <d:rPr>
        <d:sz val="11"/>
        <d:rFont val="Calibri"/>
      </d:rPr>
      <d:t xml:space="preserve">Object Model Prompt for programmatic email send behavior must be configured.</d:t>
    </d:r>
  </si>
  <si>
    <d:r xmlns:d="http://schemas.openxmlformats.org/spreadsheetml/2006/main">
      <d:rPr>
        <d:sz val="11"/>
        <d:color rgb="FF000000"/>
        <d:rFont val="Calibri"/>
      </d:rPr>
      <d:t xml:space="preserve">Set the policy value for User Configuration -&gt; Administrative Templates -&gt; Microsoft Outlook 2010 -&gt; Security -&gt; Security Form Settings -&gt; Programmatic Security “Configure Outlook object model prompt when sending mail” to “Enabled (Automatically Deny)”.</d:t>
    </d:r>
  </si>
  <si>
    <d:r xmlns:d="http://schemas.openxmlformats.org/spreadsheetml/2006/main">
      <d:rPr>
        <d:sz val="11"/>
        <d:color rgb="FF000000"/>
        <d:rFont val="Calibri"/>
      </d:rPr>
      <d:t xml:space="preserve">If an untrusted application programmatically sends e-mail, that application could send mail that includes malicious code, impersonate a user, or launch a denial-of-service attack by sending a large volume of mail to a user or group of users.  By default, when an untrusted application attempts to send mail programmatically, Outlook relies on the setting configured in the "Programmatic Access" section of the Trust Center. This setting determines whether Outlook will warn users about programmatic access attempts: </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	Only when antivirus software is out of date or not running (the default setting)</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	Every time</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	Not at all</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If the "Not at all" option is selected, Outlook will silently grant programmatic access to any program that requests it, which could allow a malicious program to gain access to sensitive information.</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Note   This described default functionality assumes that you have not followed the recommendation to enable the "Outlook Security Mode" Group Policy setting to ensure that Outlook security settings are configured by Group Policy. If Group Policy security settings are used for Outlook, the "Programmatic Access" section of the Trust Center is not used. In this situation, the default is to prompt users based on computer security, which is the equivalent of the "Only when antivirus software is out of date or not running" option in the Trust Center, and the user experience is not affected.</d:t>
    </d:r>
  </si>
  <si>
    <d:r xmlns:d="http://schemas.openxmlformats.org/spreadsheetml/2006/main">
      <d:rPr>
        <d:sz val="11"/>
        <d:color rgb="FF000000"/>
        <d:rFont val="Calibri"/>
      </d:rPr>
      <d:t xml:space="preserve">The policy value for User Configuration -&gt; Administrative Templates -&gt; Microsoft Outlook 2010 -&gt; Security -&gt; Security Form Settings -&gt; Programmatic Security “Configure Outlook object model prompt when sending mail” must be set to “Enabled (Automatically Deny)”.</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Procedure: Use the Windows Registry Editor to navigate to the following key: </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HKCU\Software\Policies\Microsoft\Office\14.0\outlook\security</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Criteria: If the value PromptOOMSend is REG_DWORD = 0, this is not a finding.</d:t>
    </d:r>
  </si>
  <si>
    <t>V-17575</t>
  </si>
  <si>
    <d:r xmlns:d="http://schemas.openxmlformats.org/spreadsheetml/2006/main">
      <d:rPr>
        <d:sz val="11"/>
        <d:rFont val="Calibri"/>
      </d:rPr>
      <d:t xml:space="preserve">Trusted add-ins behavior for eMail must be configured.</d:t>
    </d:r>
  </si>
  <si>
    <d:r xmlns:d="http://schemas.openxmlformats.org/spreadsheetml/2006/main">
      <d:rPr>
        <d:sz val="11"/>
        <d:color rgb="FF000000"/>
        <d:rFont val="Calibri"/>
      </d:rPr>
      <d:t xml:space="preserve">Set the policy value for User Configuration -&gt; Administrative Templates -&gt; Microsoft Outlook 2010 -&gt; Security -&gt; Security Form Settings -&gt; Programmatic Security -&gt; Trusted Add-ins “Configure trusted add-ins” to “Disabled”.</d:t>
    </d:r>
  </si>
  <si>
    <d:r xmlns:d="http://schemas.openxmlformats.org/spreadsheetml/2006/main">
      <d:rPr>
        <d:sz val="11"/>
        <d:color rgb="FF000000"/>
        <d:rFont val="Calibri"/>
      </d:rPr>
      <d:t xml:space="preserve">The Outlook object model includes entry points to access Outlook data, save data to specified locations, and send e-mail messages, all of which can be used by malicious application developers. To help protect these entry points, the Object Model Guard warns users and prompts them for confirmation when untrusted code, including add-ins, attempts to use the object model to obtain e-mail address information, store data outside of Outlook, execute certain actions, and send e-mail messages. </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To reduce excessive security warnings when add-ins are used, administrators can specify a list of trusted add-ins that can access the Outlook object model silently, without raising prompts. This trusted add-in list should be treated with care, because a malicious add-in could access and forward sensitive information if added to the list.</d:t>
    </d:r>
  </si>
  <si>
    <d:r xmlns:d="http://schemas.openxmlformats.org/spreadsheetml/2006/main">
      <d:rPr>
        <d:sz val="11"/>
        <d:color rgb="FF000000"/>
        <d:rFont val="Calibri"/>
      </d:rPr>
      <d:t xml:space="preserve">The policy value for User Configuration -&gt; Administrative Templates -&gt; Microsoft Outlook 2010 -&gt; Security -&gt; Security Form Settings -&gt; Programmatic Security -&gt; Trusted Add-ins “Configure trusted add-ins” must be set to “Disabled”.</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Procedure: Use the Windows Registry Editor to navigate to the following key: </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HKCU\Software\Policies\Microsoft\Office\14.0\Outlook\security\trustedaddins</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Criteria: If the registry key exists, this is a finding.</d:t>
    </d:r>
  </si>
  <si>
    <t>V-17585</t>
  </si>
  <si>
    <d:r xmlns:d="http://schemas.openxmlformats.org/spreadsheetml/2006/main">
      <d:rPr>
        <d:sz val="11"/>
        <d:rFont val="Calibri"/>
      </d:rPr>
      <d:t xml:space="preserve">Dial-up and Hang up Options for Outlook must be configured.</d:t>
    </d:r>
  </si>
  <si>
    <d:r xmlns:d="http://schemas.openxmlformats.org/spreadsheetml/2006/main">
      <d:rPr>
        <d:sz val="11"/>
        <d:color rgb="FF000000"/>
        <d:rFont val="Calibri"/>
      </d:rPr>
      <d:t xml:space="preserve">Set the policy value for User Configuration -&gt; Administrative Templates -&gt; Microsoft Outlook 2010 -&gt; Outlook Options -&gt; Mail Setup “Dial–up options” to “Enabled” and Hang up when finished sending, receiving, or updating is selected.</d:t>
    </d:r>
  </si>
  <si>
    <d:r xmlns:d="http://schemas.openxmlformats.org/spreadsheetml/2006/main">
      <d:rPr>
        <d:sz val="11"/>
        <d:color rgb="FF000000"/>
        <d:rFont val="Calibri"/>
      </d:rPr>
      <d:t xml:space="preserve">By default, users can connect to their e-mail servers using dial-up networking if their accounts are configured appropriately. Dial-up connections are often used by mobile users who need to connect to the Internet from remote locations. Remote connections are generally not subject to the same restrictions as enterprise network environments, which can make them more vulnerable to attack.</d:t>
    </d:r>
  </si>
  <si>
    <d:r xmlns:d="http://schemas.openxmlformats.org/spreadsheetml/2006/main">
      <d:rPr>
        <d:sz val="11"/>
        <d:color rgb="FF000000"/>
        <d:rFont val="Calibri"/>
      </d:rPr>
      <d:t xml:space="preserve">The policy value for User Configuration -&gt; Administrative Templates -&gt; Microsoft Outlook 2010 -&gt; Outlook Options -&gt; Mail Setup “Dial–up options” must be set to “Enabled” and Hang up when finished sending, receiving, or updating is selected.</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Procedure: Use the Windows Registry Editor to navigate to the following key: </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HKCU\Software\Policies\Microsoft\Office\14.0\outlook\options\mail</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Criteria: If the value Hangup after Spool is REG_DWORD = 1, this is not a finding.</d:t>
    </d:r>
  </si>
  <si>
    <t>V-17586</t>
  </si>
  <si>
    <d:r xmlns:d="http://schemas.openxmlformats.org/spreadsheetml/2006/main">
      <d:rPr>
        <d:sz val="11"/>
        <d:rFont val="Calibri"/>
      </d:rPr>
      <d:t xml:space="preserve">Outlook Dial-up options to Warn user before allowing switch in dial-up access must be configured.</d:t>
    </d:r>
  </si>
  <si>
    <d:r xmlns:d="http://schemas.openxmlformats.org/spreadsheetml/2006/main">
      <d:rPr>
        <d:sz val="11"/>
        <d:color rgb="FF000000"/>
        <d:rFont val="Calibri"/>
      </d:rPr>
      <d:t xml:space="preserve">Set the policy value for User Configuration -&gt; Administrative Templates -&gt; Microsoft Outlook 2010 -&gt; Outlook Options -&gt; Mail Setup “Dial–up options” to “Enabled” and Warn before switching dial-up connection is selected.</d:t>
    </d:r>
  </si>
  <si>
    <d:r xmlns:d="http://schemas.openxmlformats.org/spreadsheetml/2006/main">
      <d:rPr>
        <d:sz val="11"/>
        <d:color rgb="FF000000"/>
        <d:rFont val="Calibri"/>
      </d:rPr>
      <d:t xml:space="preserve">Users can connect to their e-mail servers using dial-up networking if their accounts are configured appropriately. Dial-up connections are often used by mobile users who need to connect to the Internet from remote locations. Remote connections are generally not subject to the same restrictions as enterprise network environments, which can make them more vulnerable to attack.</d:t>
    </d:r>
  </si>
  <si>
    <d:r xmlns:d="http://schemas.openxmlformats.org/spreadsheetml/2006/main">
      <d:rPr>
        <d:sz val="11"/>
        <d:color rgb="FF000000"/>
        <d:rFont val="Calibri"/>
      </d:rPr>
      <d:t xml:space="preserve">The policy value for User Configuration -&gt; Administrative Templates -&gt; Microsoft Outlook 2010 -&gt; Outlook Options -&gt; Mail Setup “Dial–up options” must be set to “Enabled” and Warn before switching dial-up connection is selected.</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Procedure: Use the Windows Registry Editor to navigate to the following key: </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HKCU\Software\Policies\Microsoft\Office\14.0\outlook\options\mail</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Criteria: If the value Warn on Dialup is REG_DWORD = 1, this is not a finding.</d:t>
    </d:r>
  </si>
  <si>
    <t>V-17587</t>
  </si>
  <si>
    <d:r xmlns:d="http://schemas.openxmlformats.org/spreadsheetml/2006/main">
      <d:rPr>
        <d:sz val="11"/>
        <d:rFont val="Calibri"/>
      </d:rPr>
      <d:t xml:space="preserve">The </d:t>
    </d:r>
    <d:r xmlns:d="http://schemas.openxmlformats.org/spreadsheetml/2006/main">
      <d:rPr>
        <d:sz val="11"/>
        <d:color rgb="FF000000"/>
        <d:rFont val="Calibri"/>
      </d:rPr>
      <d:t xml:space="preserve">"</d:t>
    </d:r>
    <d:r xmlns:d="http://schemas.openxmlformats.org/spreadsheetml/2006/main">
      <d:rPr>
        <d:b/>
        <d:sz val="11"/>
        <d:color rgb="FF000000"/>
        <d:rFont val="Calibri"/>
      </d:rPr>
      <d:t xml:space="preserve">remember password</d:t>
    </d:r>
    <d:r xmlns:d="http://schemas.openxmlformats.org/spreadsheetml/2006/main">
      <d:rPr>
        <d:sz val="11"/>
        <d:color rgb="FF000000"/>
        <d:rFont val="Calibri"/>
      </d:rPr>
      <d:t xml:space="preserve">"</d:t>
    </d:r>
    <d:r xmlns:d="http://schemas.openxmlformats.org/spreadsheetml/2006/main">
      <d:rPr>
        <d:sz val="11"/>
        <d:color rgb="FF000000"/>
        <d:rFont val="Calibri"/>
      </d:rPr>
      <d:t xml:space="preserve"> for internet e-mail accounts must be disabled.</d:t>
    </d:r>
  </si>
  <si>
    <d:r xmlns:d="http://schemas.openxmlformats.org/spreadsheetml/2006/main">
      <d:rPr>
        <d:sz val="11"/>
        <d:color rgb="FF000000"/>
        <d:rFont val="Calibri"/>
      </d:rPr>
      <d:t xml:space="preserve">Set the policy value for User Configuration -&gt; Administrative Templates -&gt; Microsoft Outlook 2010 -&gt; Security “Disable ‘Remember password’ for Internet e-mail accounts” to “Enabled”.</d:t>
    </d:r>
  </si>
  <si>
    <d:r xmlns:d="http://schemas.openxmlformats.org/spreadsheetml/2006/main">
      <d:rPr>
        <d:sz val="11"/>
        <d:color rgb="FF000000"/>
        <d:rFont val="Calibri"/>
      </d:rPr>
      <d:t xml:space="preserve">As a security precaution, password caching for eMail Internet protocols such as POP3 or IMAP may lead to password discovery and eventually to data loss.  An attacker that is able to access the users' profile may be able to acquire these cached passwords, they could then use this information to compromise the users' email accounts and other systems that use the same credentials.</d:t>
    </d:r>
  </si>
  <si>
    <d:r xmlns:d="http://schemas.openxmlformats.org/spreadsheetml/2006/main">
      <d:rPr>
        <d:sz val="11"/>
        <d:color rgb="FF000000"/>
        <d:rFont val="Calibri"/>
      </d:rPr>
      <d:t xml:space="preserve">The policy value for User Configuration -&gt; Administrative Templates -&gt; Microsoft Outlook 2010 -&gt; Security “Disable ‘Remember password’ for Internet e-mail accounts” must be set to “Enabled”.</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Procedure: Use the Windows Registry Editor to navigate to the following key: </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HKCU\Software\Policies\Microsoft\Office\14.0\outlook\security</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Criteria: If the value EnableRememberPwd is REG_DWORD = 0, this is not a finding.</d:t>
    </d:r>
  </si>
  <si>
    <t>V-17601</t>
  </si>
  <si>
    <d:r xmlns:d="http://schemas.openxmlformats.org/spreadsheetml/2006/main">
      <d:rPr>
        <d:sz val="11"/>
        <d:rFont val="Calibri"/>
      </d:rPr>
      <d:t xml:space="preserve">Level 1 attachment close behaviors must be configured.</d:t>
    </d:r>
  </si>
  <si>
    <d:r xmlns:d="http://schemas.openxmlformats.org/spreadsheetml/2006/main">
      <d:rPr>
        <d:sz val="11"/>
        <d:color rgb="FF000000"/>
        <d:rFont val="Calibri"/>
      </d:rPr>
      <d:t xml:space="preserve">Set the policy value for User Configuration -&gt; Administrative Templates -&gt; Microsoft Outlook 2010 -&gt; Security -&gt; Security Form Settings -&gt; Attachment Security “Do not prompt about Level 1 attachments when closing an item” to “Disabled”.</d:t>
    </d:r>
  </si>
  <si>
    <d:r xmlns:d="http://schemas.openxmlformats.org/spreadsheetml/2006/main">
      <d:rPr>
        <d:sz val="11"/>
        <d:color rgb="FF000000"/>
        <d:rFont val="Calibri"/>
      </d:rPr>
      <d:t xml:space="preserve">To protect users from viruses and other harmful files, Outlook uses two levels of security, designated Level 1 and Level 2, to restrict users' access to files attached to e-mail messages or other items. Outlook completely blocks access to Level 1 files by default, and requires users to save Level 2 files to disk before opening them. Potentially harmful files can be classified into these two levels by file type extension, with all other file types considered safe.  By default, when a user closes an item to which a level 1 file has been attached, Outlook warns the user that the message contains a potentially unsafe attachment and that the user might not be able to access the attachment when opening the item later. (Such a sequence of events might occur when a user closes a draft message that they intend to resume editing at some future time.) If this configuration is changed, Outlook will not display the warning when the user closes the item but will still block the unsafe attachment if the user opens the message later. This functionality can cause users to lose access to important data.</d:t>
    </d:r>
  </si>
  <si>
    <d:r xmlns:d="http://schemas.openxmlformats.org/spreadsheetml/2006/main">
      <d:rPr>
        <d:sz val="11"/>
        <d:color rgb="FF000000"/>
        <d:rFont val="Calibri"/>
      </d:rPr>
      <d:t xml:space="preserve">The policy value for User Configuration -&gt; Administrative Templates -&gt; Microsoft Outlook 2010 -&gt; Security -&gt; Security Form Settings -&gt; Attachment Security “Do not prompt about Level 1 attachments when closing an item” must be set to “Disabled”.</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Procedure: Use the Windows Registry Editor to navigate to the following key: </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HKCU\Software\Policies\Microsoft\Office\14.0\outlook\security</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Criteria: If the value DontPromptLevel1AttachClose is REG_DWORD = 0, this is not a finding.</d:t>
    </d:r>
  </si>
  <si>
    <t>V-17602</t>
  </si>
  <si>
    <d:r xmlns:d="http://schemas.openxmlformats.org/spreadsheetml/2006/main">
      <d:rPr>
        <d:sz val="11"/>
        <d:rFont val="Calibri"/>
      </d:rPr>
      <d:t xml:space="preserve">Prompting behavior for Level 1 attachments on sending must be configured.</d:t>
    </d:r>
  </si>
  <si>
    <d:r xmlns:d="http://schemas.openxmlformats.org/spreadsheetml/2006/main">
      <d:rPr>
        <d:sz val="11"/>
        <d:color rgb="FF000000"/>
        <d:rFont val="Calibri"/>
      </d:rPr>
      <d:t xml:space="preserve">Set the policy value for User Configuration -&gt; Administrative Templates -&gt; Microsoft Outlook 2010 -&gt; Security -&gt; Security Form Settings -&gt; Attachment Security “Do not prompt about Level 1 attachments when sending an item” to “Disabled”.</d:t>
    </d:r>
  </si>
  <si>
    <d:r xmlns:d="http://schemas.openxmlformats.org/spreadsheetml/2006/main">
      <d:rPr>
        <d:sz val="11"/>
        <d:color rgb="FF000000"/>
        <d:rFont val="Calibri"/>
      </d:rPr>
      <d:t xml:space="preserve">To protect users from viruses and other harmful files, Outlook uses two levels of security, designated Level 1 and Level 2, to restrict access to files attached to e-mail messages or other items. Outlook completely blocks access to Level 1 files by default, and requires users to save Level 2 files to disk before opening them. Potentially harmful files can be classified into these two levels by file type extension, with all other file types considered safe.</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By default, when users attempt to send an item to which a level 1 file has been attached, Outlook warns them that the message contains a potentially unsafe attachment and that the recipient might not be able to access it. If this configuration is changed, Outlook will not display the warning when users send such items, which can cause users to lose access to important data.</d:t>
    </d:r>
  </si>
  <si>
    <d:r xmlns:d="http://schemas.openxmlformats.org/spreadsheetml/2006/main">
      <d:rPr>
        <d:sz val="11"/>
        <d:color rgb="FF000000"/>
        <d:rFont val="Calibri"/>
      </d:rPr>
      <d:t xml:space="preserve">The policy value for User Configuration -&gt; Administrative Templates -&gt; Microsoft Outlook 2010 -&gt; Security -&gt; Security Form Settings -&gt; Attachment Security “Do not prompt about Level 1 attachments when sending an item” must be set to “Disabled”.</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Procedure: Use the Windows Registry Editor to navigate to the following key: </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HKCU\Software\Policies\Microsoft\Office\14.0\outlook\security</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Criteria: If the value DontPromptLevel1AttachSend is REG_DWORD = 0, this is not a finding.</d:t>
    </d:r>
  </si>
  <si>
    <t>V-17610</t>
  </si>
  <si>
    <d:r xmlns:d="http://schemas.openxmlformats.org/spreadsheetml/2006/main">
      <d:rPr>
        <d:sz val="11"/>
        <d:rFont val="Calibri"/>
      </d:rPr>
      <d:t xml:space="preserve">Disabling download full text of articles as HTML must be configured.</d:t>
    </d:r>
  </si>
  <si>
    <d:r xmlns:d="http://schemas.openxmlformats.org/spreadsheetml/2006/main">
      <d:rPr>
        <d:sz val="11"/>
        <d:color rgb="FF000000"/>
        <d:rFont val="Calibri"/>
      </d:rPr>
      <d:t xml:space="preserve">Set the policy value for User Configuration -&gt; Administrative Templates -&gt; Microsoft Outlook 2010 -&gt; Account Settings -&gt; RSS Feeds “Download full text of articles as HTML attachments” to “Disabled”.</d:t>
    </d:r>
  </si>
  <si>
    <d:r xmlns:d="http://schemas.openxmlformats.org/spreadsheetml/2006/main">
      <d:rPr>
        <d:sz val="11"/>
        <d:color rgb="FF000000"/>
        <d:rFont val="Calibri"/>
      </d:rPr>
      <d:t xml:space="preserve">Many RSS feeds use messages that contain a brief summary of a larger message or an article with a link to the full content. Users can configure Outlook to automatically download the linked content as message attachments for individual RSS feeds. If a feed is frequently updated or typically contains very large messages and is not AutoArchived regularly, downloading full articles can cause the affected message store to become very large, which can affect the performance of Outlook.</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By default, Outlook does not automatically download the full text of RSS entries when retrieving feeds.</d:t>
    </d:r>
  </si>
  <si>
    <d:r xmlns:d="http://schemas.openxmlformats.org/spreadsheetml/2006/main">
      <d:rPr>
        <d:sz val="11"/>
        <d:color rgb="FF000000"/>
        <d:rFont val="Calibri"/>
      </d:rPr>
      <d:t xml:space="preserve">The policy value for User Configuration -&gt; Administrative Templates -&gt; Microsoft Outlook 2010 -&gt; Account Settings -&gt; RSS Feeds “Download full text of articles as HTML attachments” must be set to “Disabled”.</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Procedure: Use the Windows Registry Editor to navigate to the following key: </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HKCU\Software\Policies\Microsoft\Office\14.0\outlook\options\rss</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Criteria: If the value EnableFullTextHTML is REG_DWORD = 0, this is not a finding.</d:t>
    </d:r>
  </si>
  <si>
    <t>V-17613</t>
  </si>
  <si>
    <d:r xmlns:d="http://schemas.openxmlformats.org/spreadsheetml/2006/main">
      <d:rPr>
        <d:sz val="11"/>
        <d:rFont val="Calibri"/>
      </d:rPr>
      <d:t xml:space="preserve">Hyperlinks in suspected phishing e-mail messages must be disallowed.</d:t>
    </d:r>
  </si>
  <si>
    <d:r xmlns:d="http://schemas.openxmlformats.org/spreadsheetml/2006/main">
      <d:rPr>
        <d:sz val="11"/>
        <d:color rgb="FF000000"/>
        <d:rFont val="Calibri"/>
      </d:rPr>
      <d:t xml:space="preserve">Set the policy value for User Configuration -&gt; Administrative Templates -&gt; Microsoft Outlook 2010 -&gt; Security -&gt; Trust Center “Allow hyperlinks in suspected phishing e-mail messages” to “Disabled”.</d:t>
    </d:r>
  </si>
  <si>
    <d:r xmlns:d="http://schemas.openxmlformats.org/spreadsheetml/2006/main">
      <d:rPr>
        <d:sz val="11"/>
        <d:color rgb="FF000000"/>
        <d:rFont val="Calibri"/>
      </d:rPr>
      <d:t xml:space="preserve">Outlook's Junk E-mail Filter evaluates each incoming message for possible spam or phishing content. Suspicious message detection is always turned on.  By default, Outlook handles suspicious messages in two ways:</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	If the Junk E-mail Filter does not consider a message to be spam but does consider it to be phishing, the message is left in the Inbox but any links in the message are disabled and users cannot use the Reply and Reply All functionality. In addition, any attachments in the suspicious message are blocked. </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	If the Junk E-mail Filter considers the message to be both spam and phishing, the message is automatically sent to the Junk E-mail folder. Any message sent to the Junk E-mail folder is converted to plain text format and all links are disabled. In addition, the Reply and Reply All functionality is disabled and any attachments in the message are blocked. The InfoBar alerts users to this change in functionality. If users are certain that a message is legitimate, they can click the InfoBar and enable the links in the message.</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Users can change the way Outlook handles phishing messages in the Junk E-mail Options dialog box by clearing the Disable links and other functionality in phishing messages (Recommended) check box. If this check box is cleared, Outlook will not disable links in suspected phishing messages unless they are classified as junk e-mail, which could allow users to disclose confidential information to malicious Web sites.</d:t>
    </d:r>
  </si>
  <si>
    <d:r xmlns:d="http://schemas.openxmlformats.org/spreadsheetml/2006/main">
      <d:rPr>
        <d:sz val="11"/>
        <d:color rgb="FF000000"/>
        <d:rFont val="Calibri"/>
      </d:rPr>
      <d:t xml:space="preserve">The policy value for User Configuration -&gt; Administrative Templates -&gt; Microsoft Outlook 2010 -&gt; Security -&gt; Trust Center “Allow hyperlinks in suspected phishing e-mail messages” must be set to “Disabled”.</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Procedure: Use the Windows Registry Editor to navigate to the following key: </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HKCU\Software\Policies\Microsoft\Office\14.0\outlook\options\mail</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Criteria: If the value JunkMailEnableLinks is REG_DWORD = 0, this is not a finding.</d:t>
    </d:r>
  </si>
  <si>
    <t>V-17615</t>
  </si>
  <si>
    <d:r xmlns:d="http://schemas.openxmlformats.org/spreadsheetml/2006/main">
      <d:rPr>
        <d:sz val="11"/>
        <d:rFont val="Calibri"/>
      </d:rPr>
      <d:t xml:space="preserve">RPC encryption between Outlook and Exchange server must be enforced.</d:t>
    </d:r>
  </si>
  <si>
    <d:r xmlns:d="http://schemas.openxmlformats.org/spreadsheetml/2006/main">
      <d:rPr>
        <d:sz val="11"/>
        <d:color rgb="FF000000"/>
        <d:rFont val="Calibri"/>
      </d:rPr>
      <d:t xml:space="preserve">Set the policy value for User Configuration -&gt; Administrative Templates -&gt; Microsoft Outlook 2010 -&gt; Account Settings -&gt; Exchange “Enable RPC encryption” to “Enabled”.</d:t>
    </d:r>
  </si>
  <si>
    <d:r xmlns:d="http://schemas.openxmlformats.org/spreadsheetml/2006/main">
      <d:rPr>
        <d:sz val="11"/>
        <d:color rgb="FF000000"/>
        <d:rFont val="Calibri"/>
      </d:rPr>
      <d:t xml:space="preserve">The remote procedure call (RPC) communication channel between an Outlook client computer and an Exchange server is not encrypted. If a malicious person is able to eavesdrop on the network traffic between Outlook and the server, they might be able to access confidential information.</d:t>
    </d:r>
  </si>
  <si>
    <d:r xmlns:d="http://schemas.openxmlformats.org/spreadsheetml/2006/main">
      <d:rPr>
        <d:sz val="11"/>
        <d:color rgb="FF000000"/>
        <d:rFont val="Calibri"/>
      </d:rPr>
      <d:t xml:space="preserve">The policy value for User Configuration -&gt; Administrative Templates -&gt; Microsoft Outlook 2010 -&gt; Account Settings -&gt; Exchange “Enable RPC encryption” must be set to “Enabled”.</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Procedure: Use the Windows Registry Editor to navigate to the following key: </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HKCU\Software\Policies\Microsoft\Office\14.0\outlook\rpc</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Criteria: If the value EnableRPCEncryption is REG_DWORD = 1, this is not a finding.</d:t>
    </d:r>
  </si>
  <si>
    <t>V-17624</t>
  </si>
  <si>
    <d:r xmlns:d="http://schemas.openxmlformats.org/spreadsheetml/2006/main">
      <d:rPr>
        <d:sz val="11"/>
        <d:rFont val="Calibri"/>
      </d:rPr>
      <d:t xml:space="preserve">Junk Mail UI must be configured.</d:t>
    </d:r>
  </si>
  <si>
    <d:r xmlns:d="http://schemas.openxmlformats.org/spreadsheetml/2006/main">
      <d:rPr>
        <d:sz val="11"/>
        <d:color rgb="FF000000"/>
        <d:rFont val="Calibri"/>
      </d:rPr>
      <d:t xml:space="preserve">Set the policy value for User Configuration -&gt; Administrative Templates -&gt; Microsoft Outlook 2010 -&gt; Outlook Options -&gt; Preferences -&gt; Junk E-mail “Hide Junk Mail UI” to “Disabled”.</d:t>
    </d:r>
  </si>
  <si>
    <d:r xmlns:d="http://schemas.openxmlformats.org/spreadsheetml/2006/main">
      <d:rPr>
        <d:sz val="11"/>
        <d:color rgb="FF000000"/>
        <d:rFont val="Calibri"/>
      </d:rPr>
      <d:t xml:space="preserve">The Junk E-mail Filter in Outlook is designed to intercept the most obvious junk e-mail, or spam, and send it to users' Junk E-mail folders. The filter evaluates each incoming message based on several factors, including the time when the message was sent and the content of the message. The filter does not single out any particular sender or message type, but instead analyzes each message based on its content and structure to discover whether or not it is probably spam. </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By default, the Junk E-mail Filter in Outlook is enabled. If this configuration is changed, users can receive large amounts of junk e-mail in their Inboxes, which could make it difficult for them to work with business-related e-mail messages.</d:t>
    </d:r>
  </si>
  <si>
    <d:r xmlns:d="http://schemas.openxmlformats.org/spreadsheetml/2006/main">
      <d:rPr>
        <d:sz val="11"/>
        <d:color rgb="FF000000"/>
        <d:rFont val="Calibri"/>
      </d:rPr>
      <d:t xml:space="preserve">The policy value for User Configuration -&gt; Administrative Templates -&gt; Microsoft Outlook 2010 -&gt; Outlook Options -&gt; Preferences -&gt; Junk E-mail “Hide Junk Mail UI” must be set to “Disabled”.</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Procedure: Use the Windows Registry Editor to navigate to the following key: </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HKCU\Software\Policies\Microsoft\Office\14.0\outlook</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Criteria: If the value DisableAntiSpam is REG_DWORD = 0, this is not a finding.</d:t>
    </d:r>
  </si>
  <si>
    <t>V-17630</t>
  </si>
  <si>
    <d:r xmlns:d="http://schemas.openxmlformats.org/spreadsheetml/2006/main">
      <d:rPr>
        <d:sz val="11"/>
        <d:rFont val="Calibri"/>
      </d:rPr>
      <d:t xml:space="preserve">Internet with Safe Zones for Picture Download must be disabled.</d:t>
    </d:r>
  </si>
  <si>
    <d:r xmlns:d="http://schemas.openxmlformats.org/spreadsheetml/2006/main">
      <d:rPr>
        <d:sz val="11"/>
        <d:color rgb="FF000000"/>
        <d:rFont val="Calibri"/>
      </d:rPr>
      <d:t xml:space="preserve">Set the policy value for User Configuration -&gt; Administrative Templates -&gt; Microsoft Outlook 2010 -&gt; Security -&gt; Automatic Picture Download Settings “Include Internet in Safe Zones for Automatic Picture Download” to “Disabled”.</d:t>
    </d:r>
  </si>
  <si>
    <d:r xmlns:d="http://schemas.openxmlformats.org/spreadsheetml/2006/main">
      <d:rPr>
        <d:sz val="11"/>
        <d:color rgb="FF000000"/>
        <d:rFont val="Calibri"/>
      </d:rPr>
      <d:t xml:space="preserve">Malicious e-mail senders can send HTML e-mail messages with embedded Web beacons, which are pictures and other content from external servers that can be used to track whether recipients open the messages. Viewing e-mail messages that contain Web beacons provides confirmation that the recipient's e-mail address is valid, which leaves the recipient vulnerable to additional spam and harmful e-mail.</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By default, Outlook does not download external content in HTML e-mail messages from untrusted senders via the Internet. If this configuration is changed, Outlook will display external content in all HTML e-mail messages received from the Internet, which could include Web beacons.</d:t>
    </d:r>
  </si>
  <si>
    <d:r xmlns:d="http://schemas.openxmlformats.org/spreadsheetml/2006/main">
      <d:rPr>
        <d:sz val="11"/>
        <d:color rgb="FF000000"/>
        <d:rFont val="Calibri"/>
      </d:rPr>
      <d:t xml:space="preserve">The policy value for User Configuration -&gt; Administrative Templates -&gt; Microsoft Outlook 2010 -&gt; Security -&gt; Automatic Picture Download Settings “Include Internet in Safe Zones for Automatic Picture Download” must be set to “Disabled”.</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Procedure: Use the Windows Registry Editor to navigate to the following key: </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HKCU\Software\Policies\Microsoft\Office\14.0\outlook\options\mail</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Criteria: If the value Internet is REG_DWORD = 0, this is not a finding.</d:t>
    </d:r>
  </si>
  <si>
    <t>V-17634</t>
  </si>
  <si>
    <d:r xmlns:d="http://schemas.openxmlformats.org/spreadsheetml/2006/main">
      <d:rPr>
        <d:sz val="11"/>
        <d:rFont val="Calibri"/>
      </d:rPr>
      <d:t xml:space="preserve">Intranet with Safe Zones for automatic picture downloads must be configured.</d:t>
    </d:r>
  </si>
  <si>
    <d:r xmlns:d="http://schemas.openxmlformats.org/spreadsheetml/2006/main">
      <d:rPr>
        <d:sz val="11"/>
        <d:color rgb="FF000000"/>
        <d:rFont val="Calibri"/>
      </d:rPr>
      <d:t xml:space="preserve">Set the policy value for User Configuration -&gt; Administrative Templates -&gt; Microsoft Outlook 2010 -&gt; Security -&gt; Automatic Picture Download Settings “Include Intranet in Safe Zones for Automatic Picture Download” to “Disabled”.</d:t>
    </d:r>
  </si>
  <si>
    <d:r xmlns:d="http://schemas.openxmlformats.org/spreadsheetml/2006/main">
      <d:rPr>
        <d:sz val="11"/>
        <d:color rgb="FF000000"/>
        <d:rFont val="Calibri"/>
      </d:rPr>
      <d:t xml:space="preserve">Malicious e-mail senders can send HTML e-mail messages with embedded Web beacons, which are pictures and other content from external servers that can be used to track whether recipients open the messages. Viewing e-mail messages with Web beacons in them provides confirmation that the recipient's e-mail address is valid, which leaves the recipient vulnerable to additional spam and harmful e-mail.</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By default, Outlook does not download external content in HTML e-mail messages from untrusted senders over the local intranet. If this configuration is changed, Outlook will display external content in all HTML e-mail messages received via the local intranet, which could include Web beacons.</d:t>
    </d:r>
  </si>
  <si>
    <d:r xmlns:d="http://schemas.openxmlformats.org/spreadsheetml/2006/main">
      <d:rPr>
        <d:sz val="11"/>
        <d:color rgb="FF000000"/>
        <d:rFont val="Calibri"/>
      </d:rPr>
      <d:t xml:space="preserve">The policy value for User Configuration -&gt; Administrative Templates -&gt; Microsoft Outlook 2010 -&gt; Security -&gt; Automatic Picture Download Settings “Include Intranet in Safe Zones for Automatic Picture Download” must be set to “Disabled”.</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Procedure: Use the Windows Registry Editor to navigate to the following key: </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HKCU\Software\Policies\Microsoft\Office\14.0\outlook\options\mail</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Criteria: If the value Intranet is REG_DWORD = 0, this is not a finding.</d:t>
    </d:r>
  </si>
  <si>
    <t>V-17671</t>
  </si>
  <si>
    <d:r xmlns:d="http://schemas.openxmlformats.org/spreadsheetml/2006/main">
      <d:rPr>
        <d:sz val="11"/>
        <d:rFont val="Calibri"/>
      </d:rPr>
      <d:t xml:space="preserve">The ability to display level 1 attachments must be disallowed.</d:t>
    </d:r>
  </si>
  <si>
    <d:r xmlns:d="http://schemas.openxmlformats.org/spreadsheetml/2006/main">
      <d:rPr>
        <d:sz val="11"/>
        <d:color rgb="FF000000"/>
        <d:rFont val="Calibri"/>
      </d:rPr>
      <d:t xml:space="preserve">Set the policy value for User Configuration -&gt; Administrative Templates -&gt; Microsoft Outlook 2010 -&gt; Security -&gt; Security Form Settings -&gt; Attachment Security “Display Level 1 attachments” to “Disabled”.</d:t>
    </d:r>
  </si>
  <si>
    <d:r xmlns:d="http://schemas.openxmlformats.org/spreadsheetml/2006/main">
      <d:rPr>
        <d:sz val="11"/>
        <d:color rgb="FF000000"/>
        <d:rFont val="Calibri"/>
      </d:rPr>
      <d:t xml:space="preserve">To protect users from viruses and other harmful files, Outlook uses two levels of security, designated Level 1 and Level 2, to restrict access to files attached to e-mail messages or other items. Potentially harmful files can be classified into these two levels by file type extension, with all other file types considered safe.</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By default, Outlook completely blocks access to Level 1 files, and requires users to save Level 2 files to disk before opening them. If this configuration is changed, users will be able to open and execute potentially dangerous attachments, which can affect their computers or compromise the confidentiality, integrity, or availability of data.</d:t>
    </d:r>
  </si>
  <si>
    <d:r xmlns:d="http://schemas.openxmlformats.org/spreadsheetml/2006/main">
      <d:rPr>
        <d:sz val="11"/>
        <d:color rgb="FF000000"/>
        <d:rFont val="Calibri"/>
      </d:rPr>
      <d:t xml:space="preserve">The policy value for User Configuration -&gt; Administrative Templates -&gt; Microsoft Outlook 2010 -&gt; Security -&gt; Security Form Settings -&gt; Attachment Security “Display Level 1 attachments” must be set to “Disabled”.</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Procedure: Use the Windows Registry Editor to navigate to the following key: </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HKCU\Software\Policies\Microsoft\Office\14.0\outlook\security</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Criteria: If the value ShowLevel1Attach is REG_DWORD = 0, this is not a finding.</d:t>
    </d:r>
  </si>
  <si>
    <t>V-17672</t>
  </si>
  <si>
    <d:r xmlns:d="http://schemas.openxmlformats.org/spreadsheetml/2006/main">
      <d:rPr>
        <d:sz val="11"/>
        <d:rFont val="Calibri"/>
      </d:rPr>
      <d:t xml:space="preserve">External content and pictures in HTML eMail must be displayed.</d:t>
    </d:r>
  </si>
  <si>
    <d:r xmlns:d="http://schemas.openxmlformats.org/spreadsheetml/2006/main">
      <d:rPr>
        <d:sz val="11"/>
        <d:color rgb="FF000000"/>
        <d:rFont val="Calibri"/>
      </d:rPr>
      <d:t xml:space="preserve">Set the policy value for User Configuration &gt;&gt; Administrative Templates &gt;&gt; Microsoft Outlook 2010 &gt;&gt; Security &gt;&gt; Automatic Picture Download Settings “Display pictures and external content in HTML e-mail” to “Enabled”.</d:t>
    </d:r>
  </si>
  <si>
    <d:r xmlns:d="http://schemas.openxmlformats.org/spreadsheetml/2006/main">
      <d:rPr>
        <d:sz val="11"/>
        <d:color rgb="FF000000"/>
        <d:rFont val="Calibri"/>
      </d:rPr>
      <d:t xml:space="preserve">Malicious email senders can send HTML email messages with embedded Web beacons, which are pictures and other content from external servers that can be used to track whether specific recipients open the message. Viewing an email message that contains a Web beacon provides confirmation that the recipient's email address is valid, which leaves the recipient vulnerable to additional spam and harmful email.</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By default, Outlook does not download external content in HTML email and RSS items unless the content is considered safe. Content that Outlook can be configured to consider safe includes:</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 Content in email messages from senders and to recipients defined in the Safe Senders and Safe Recipients lists. </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 Content from Web sites in Internet Explorer's Trusted Sites security zone. </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 Content in RSS items.</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 Content from SharePoint Discussion Boards.</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Users can control what content is considered safe by changing the options in the Automatic Download section of the Trust Center. If Outlook's default blocking configuration is overridden, in the Trust Center or by some other method, Outlook will display external content in all HTML email messages, including any that include Web beacons.</d:t>
    </d:r>
  </si>
  <si>
    <d:r xmlns:d="http://schemas.openxmlformats.org/spreadsheetml/2006/main">
      <d:rPr>
        <d:sz val="11"/>
        <d:color rgb="FF000000"/>
        <d:rFont val="Calibri"/>
      </d:rPr>
      <d:t xml:space="preserve">Verify the policy value for User Configuration &gt;&gt; Administrative Templates &gt;&gt; Microsoft Office Outlook 2010 &gt;&gt; Security &gt;&gt; Automatic Picture Download Settings “Display pictures and external content in HTML e-mail” is set to “Enable”.</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NOTE: When this setting is Enabled, Outlook 2010 blocks automatic download of content from external servers unless the sender is included in the Safe Senders list. Recipients can choose to download external content from untrusted senders on a message-by-message basis.</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Procedure: Use the Windows Registry Editor to navigate to the following key: </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HKCU\Software\Policies\Microsoft\Office\14.0\Outlook\Options\Mail</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Criteria: If the value BlockExtContent is REG_DWORD = 0, this is not a finding.</d:t>
    </d:r>
  </si>
  <si>
    <t>V-17673</t>
  </si>
  <si>
    <d:r xmlns:d="http://schemas.openxmlformats.org/spreadsheetml/2006/main">
      <d:rPr>
        <d:sz val="11"/>
        <d:rFont val="Calibri"/>
      </d:rPr>
      <d:t xml:space="preserve">Digital signatures must be allowed.</d:t>
    </d:r>
  </si>
  <si>
    <d:r xmlns:d="http://schemas.openxmlformats.org/spreadsheetml/2006/main">
      <d:rPr>
        <d:sz val="11"/>
        <d:color rgb="FF000000"/>
        <d:rFont val="Calibri"/>
      </d:rPr>
      <d:t xml:space="preserve">Set the policy value for User Configuration -&gt; Administrative Templates -&gt; Microsoft Outlook 2010-&gt; Outlook Options -&gt; Mail format “Do not allow signatures for e-mail messages” to “Disabled”.</d:t>
    </d:r>
  </si>
  <si>
    <d:r xmlns:d="http://schemas.openxmlformats.org/spreadsheetml/2006/main">
      <d:rPr>
        <d:sz val="11"/>
        <d:color rgb="FF000000"/>
        <d:rFont val="Calibri"/>
      </d:rPr>
      <d:t xml:space="preserve">Outlook users can create and use signatures in e-mail messages. Users can add signatures to messages manually, and can also configure Outlook to automatically append signatures to new messages, to replies and forwards, or to all three. Signatures typically include details such as the user's name, title, phone numbers, and office location. If your organization has policies that govern the distribution of this kind of information, using signatures might cause some users to inadvertently violate these policies.</d:t>
    </d:r>
  </si>
  <si>
    <d:r xmlns:d="http://schemas.openxmlformats.org/spreadsheetml/2006/main">
      <d:rPr>
        <d:sz val="11"/>
        <d:color rgb="FF000000"/>
        <d:rFont val="Calibri"/>
      </d:rPr>
      <d:t xml:space="preserve">The policy value for User Configuration -&gt; Administrative Templates -&gt; Microsoft Outlook 2010-&gt; Outlook Options -&gt; Mail format “Do not allow signatures for e-mail messages” must be set to “Disabled”.</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Procedure: Use the Windows Registry Editor to navigate to the following key: </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HKCU\Software\Policies\Microsoft\Office\14.0\common\mailsettings</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Criteria: If the value DisableSignatures is REG_DWORD = 0, this is not a finding.</d:t>
    </d:r>
  </si>
  <si>
    <t>V-17674</t>
  </si>
  <si>
    <d:r xmlns:d="http://schemas.openxmlformats.org/spreadsheetml/2006/main">
      <d:rPr>
        <d:sz val="11"/>
        <d:rFont val="Calibri"/>
      </d:rPr>
      <d:t xml:space="preserve">Folders in non-default stores, set as folder home pages, must be disallowed.</d:t>
    </d:r>
  </si>
  <si>
    <d:r xmlns:d="http://schemas.openxmlformats.org/spreadsheetml/2006/main">
      <d:rPr>
        <d:sz val="11"/>
        <d:color rgb="FF000000"/>
        <d:rFont val="Calibri"/>
      </d:rPr>
      <d:t xml:space="preserve">Set the policy value for User Configuration -&gt; Administrative Templates -&gt; Microsoft Outlook 2010 -&gt; Outlook Options -&gt; Other -&gt; Advanced “Do not allow folders in non-default stores to be set as folder home pages” to “Enabled”.</d:t>
    </d:r>
  </si>
  <si>
    <d:r xmlns:d="http://schemas.openxmlformats.org/spreadsheetml/2006/main">
      <d:rPr>
        <d:sz val="11"/>
        <d:color rgb="FF000000"/>
        <d:rFont val="Calibri"/>
      </d:rPr>
      <d:t xml:space="preserve">Outlook allows users to designate Web pages as home pages for personal or public folders. When a user clicks on a folder, Outlook displays the home page the user has assigned to it. Although this feature provides the opportunity to create powerful public folder applications, scripts can be included on Web pages that access the Outlook object model, which exposes users to security risks.</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By default, Outlook does not allow users to define folder home pages for folders in non-default stores. If this configuration is changed, users can create and access dangerous folder home pages for Outlook data files (.pst) and other non-default stores, which can compromise the security of the users' data.</d:t>
    </d:r>
  </si>
  <si>
    <d:r xmlns:d="http://schemas.openxmlformats.org/spreadsheetml/2006/main">
      <d:rPr>
        <d:sz val="11"/>
        <d:color rgb="FF000000"/>
        <d:rFont val="Calibri"/>
      </d:rPr>
      <d:t xml:space="preserve">The policy value for User Configuration -&gt; Administrative Templates -&gt; Microsoft Outlook 2010 -&gt; Outlook Options -&gt; Other -&gt; Advanced “Do not allow folders in non-default stores to be set as folder home pages” must be set to “Enabled”.</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Procedure: Use the Windows Registry Editor to navigate to the following key: </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HKCU\Software\Policies\Microsoft\Office\14.0\outlook\security</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Criteria: If the value NonDefaultStoreScript is REG_DWORD = 0, this is not a finding.</d:t>
    </d:r>
  </si>
  <si>
    <t>V-17675</t>
  </si>
  <si>
    <d:r xmlns:d="http://schemas.openxmlformats.org/spreadsheetml/2006/main">
      <d:rPr>
        <d:sz val="11"/>
        <d:rFont val="Calibri"/>
      </d:rPr>
      <d:t xml:space="preserve">Outlook Object Model scripts must be disallowed to run for public folders.</d:t>
    </d:r>
  </si>
  <si>
    <d:r xmlns:d="http://schemas.openxmlformats.org/spreadsheetml/2006/main">
      <d:rPr>
        <d:sz val="11"/>
        <d:color rgb="FF000000"/>
        <d:rFont val="Calibri"/>
      </d:rPr>
      <d:t xml:space="preserve">Set the policy value for User Configuration -&gt; Administrative Templates -&gt; Microsoft Outlook 2010 -&gt; Outlook Options -&gt; Other -&gt; Advanced “Do not allow Outlook object model scripts to run for public folders” to “Enabled”.</d:t>
    </d:r>
  </si>
  <si>
    <d:r xmlns:d="http://schemas.openxmlformats.org/spreadsheetml/2006/main">
      <d:rPr>
        <d:sz val="11"/>
        <d:color rgb="FF000000"/>
        <d:rFont val="Calibri"/>
      </d:rPr>
      <d:t xml:space="preserve">In Outlook, folders can be associated with custom forms or folder home pages that include scripts that access the Outlook object model. These scripts can add functionality to the folders and items contained within, but dangerous scripts can pose security risks.</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By default, Outlook allows scripts included in custom forms or folder home pages for public folders to execute. If users inadvertently run dangerous scripts when using public folders, their computers or data could be at risk.</d:t>
    </d:r>
  </si>
  <si>
    <d:r xmlns:d="http://schemas.openxmlformats.org/spreadsheetml/2006/main">
      <d:rPr>
        <d:sz val="11"/>
        <d:color rgb="FF000000"/>
        <d:rFont val="Calibri"/>
      </d:rPr>
      <d:t xml:space="preserve">The policy value for User Configuration -&gt; Administrative Templates -&gt; Microsoft Outlook 2010 -&gt; Outlook Options -&gt; Other -&gt; Advanced “Do not allow Outlook object model scripts to run for public folders” must be set to “Enabled”.</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Procedure: Use the Windows Registry Editor to navigate to the following key: </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HKCU\Software\Policies\Microsoft\Office\14.0\outlook\security</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Criteria: If the value PublicFolderScript is REG_DWORD = 0, this is not a finding.</d:t>
    </d:r>
  </si>
  <si>
    <t>V-17676</t>
  </si>
  <si>
    <d:r xmlns:d="http://schemas.openxmlformats.org/spreadsheetml/2006/main">
      <d:rPr>
        <d:sz val="11"/>
        <d:rFont val="Calibri"/>
      </d:rPr>
      <d:t xml:space="preserve">Outlook Object Model scripts must be disallowed to run for shared folders.</d:t>
    </d:r>
  </si>
  <si>
    <d:r xmlns:d="http://schemas.openxmlformats.org/spreadsheetml/2006/main">
      <d:rPr>
        <d:sz val="11"/>
        <d:color rgb="FF000000"/>
        <d:rFont val="Calibri"/>
      </d:rPr>
      <d:t xml:space="preserve">Set the policy value for User Configuration -&gt; Administrative Templates -&gt; Microsoft Outlook 2010 -&gt; Outlook Options -&gt; Other -&gt; Advanced “Do not allow Outlook object model scripts to run for shared folders” to “Enabled”.</d:t>
    </d:r>
  </si>
  <si>
    <d:r xmlns:d="http://schemas.openxmlformats.org/spreadsheetml/2006/main">
      <d:rPr>
        <d:sz val="11"/>
        <d:color rgb="FF000000"/>
        <d:rFont val="Calibri"/>
      </d:rPr>
      <d:t xml:space="preserve">In Outlook, folders can be associated with custom forms or folder home pages that include scripts that access the Outlook object model. These scripts can add functionality to the folders and items contained within, but dangerous scripts can pose security risks.</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By default, Outlook does not allow scripts included in custom forms or folder home pages for shared folders to execute. If this configuration is changed, users can inadvertently run dangerous scripts when using shared folders, which can put their computers or data at risk.</d:t>
    </d:r>
  </si>
  <si>
    <d:r xmlns:d="http://schemas.openxmlformats.org/spreadsheetml/2006/main">
      <d:rPr>
        <d:sz val="11"/>
        <d:color rgb="FF000000"/>
        <d:rFont val="Calibri"/>
      </d:rPr>
      <d:t xml:space="preserve">The policy value for User Configuration -&gt; Administrative Templates -&gt; Microsoft Outlook 2010 -&gt; Outlook Options -&gt; Other -&gt; Advanced “Do not allow Outlook object model scripts to run for shared folders” must be set to “Enabled”.</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Procedure: Use the Windows Registry Editor to navigate to the following key: </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HKCU\Software\Policies\Microsoft\Office\14.0\outlook\security</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Criteria: If the value SharedFolderScript is REG_DWORD = 0, this is not a finding.</d:t>
    </d:r>
  </si>
  <si>
    <t>V-17678</t>
  </si>
  <si>
    <d:r xmlns:d="http://schemas.openxmlformats.org/spreadsheetml/2006/main">
      <d:rPr>
        <d:sz val="11"/>
        <d:rFont val="Calibri"/>
      </d:rPr>
      <d:t xml:space="preserve">Do not include Internet Calendar Integration in Outlook must be enforced.</d:t>
    </d:r>
  </si>
  <si>
    <d:r xmlns:d="http://schemas.openxmlformats.org/spreadsheetml/2006/main">
      <d:rPr>
        <d:sz val="11"/>
        <d:color rgb="FF000000"/>
        <d:rFont val="Calibri"/>
      </d:rPr>
      <d:t xml:space="preserve">Set the policy value for User Configuration -&gt; Administrative Templates -&gt; Microsoft Outlook 2010 -&gt; Account Settings -&gt; Internet Calendars “Do not include Internet Calendar integration in Outlook”  to “Enabled”.</d:t>
    </d:r>
  </si>
  <si>
    <d:r xmlns:d="http://schemas.openxmlformats.org/spreadsheetml/2006/main">
      <d:rPr>
        <d:sz val="11"/>
        <d:color rgb="FF000000"/>
        <d:rFont val="Calibri"/>
      </d:rPr>
      <d:t xml:space="preserve">The Internet Calendar feature in Outlook enables users to publish calendars online (using the webcal:// protocol) and subscribe to calendars that others have published. When users subscribe to an Internet calendar, Outlook queries the calendar at regular intervals and downloads any changes as they are posted.</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By default, Outlook allows users to subscribe to Internet calendars. If your organization has policies that govern the use of external resources such as Internet calendars, this feature might enable users to violate those policies.</d:t>
    </d:r>
  </si>
  <si>
    <d:r xmlns:d="http://schemas.openxmlformats.org/spreadsheetml/2006/main">
      <d:rPr>
        <d:sz val="11"/>
        <d:color rgb="FF000000"/>
        <d:rFont val="Calibri"/>
      </d:rPr>
      <d:t xml:space="preserve">The policy value for User Configuration -&gt; Administrative Templates -&gt; Microsoft Outlook 2010 -&gt; Account Settings -&gt; Internet Calendars “Do not include Internet Calendar integration in Outlook” must be set to “Enabled”.</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Procedure: Use the Windows Registry Editor to navigate to the following key: </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HKCU\Software\Policies\Microsoft\Office\14.0\outlook\options\webcal</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Criteria: If the value Disable is REG_DWORD = 1, this is not a finding.</d:t>
    </d:r>
  </si>
  <si>
    <t>V-17733</t>
  </si>
  <si>
    <d:r xmlns:d="http://schemas.openxmlformats.org/spreadsheetml/2006/main">
      <d:rPr>
        <d:sz val="11"/>
        <d:rFont val="Calibri"/>
      </d:rPr>
      <d:t xml:space="preserve">Attachments using generated name for secure temporary folders must be configured.</d:t>
    </d:r>
  </si>
  <si>
    <d:r xmlns:d="http://schemas.openxmlformats.org/spreadsheetml/2006/main">
      <d:rPr>
        <d:sz val="11"/>
        <d:color rgb="FF000000"/>
        <d:rFont val="Calibri"/>
      </d:rPr>
      <d:t xml:space="preserve">Set the policy value for User Configuration -&gt; Administrative Templates -&gt; Microsoft Outlook 2010 -&gt; Security -&gt; Cryptography -&gt; Signature Status dialog box “Attachment Secure Temporary Folder” to “Disabled”.</d:t>
    </d:r>
  </si>
  <si>
    <d:r xmlns:d="http://schemas.openxmlformats.org/spreadsheetml/2006/main">
      <d:rPr>
        <d:sz val="11"/>
        <d:color rgb="FF000000"/>
        <d:rFont val="Calibri"/>
      </d:rPr>
      <d:t xml:space="preserve">The Secure Temporary Files folder is used to store attachments when they are opened in e-mail. By default, Outlook generates a random name for the Secure Temporary Files folder and saves it in the Temporary Internet Files folder. You can use this setting to designate a specific path and folder to use as the Secure Temporary Files folder. This configuration is not recommended, because it means that all users will have temporary Outlook files in the same predictable location, which is not as secure. If the name of this folder is well known, a malicious user or malicious code might target this location to try and gain access to attachments.</d:t>
    </d:r>
  </si>
  <si>
    <d:r xmlns:d="http://schemas.openxmlformats.org/spreadsheetml/2006/main">
      <d:rPr>
        <d:sz val="11"/>
        <d:color rgb="FF000000"/>
        <d:rFont val="Calibri"/>
      </d:rPr>
      <d:t xml:space="preserve">The policy value for User Configuration -&gt; Administrative Templates -&gt; Microsoft Outlook 2010 -&gt; Security -&gt; Cryptography -&gt; Signature Status dialog box “Attachment Secure Temporary Folder” must be set to “Disabled”.</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Procedure: Use the Windows Registry Editor to navigate to the following key: </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HKCU\Software\Policies\Microsoft\Office\14.0\outlook\security\OutlookSecureTempFolder</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Criteria: If the registry key exists, this is a finding.</d:t>
    </d:r>
  </si>
  <si>
    <t>V-17734</t>
  </si>
  <si>
    <d:r xmlns:d="http://schemas.openxmlformats.org/spreadsheetml/2006/main">
      <d:rPr>
        <d:sz val="11"/>
        <d:rFont val="Calibri"/>
      </d:rPr>
      <d:t xml:space="preserve">Authentication with Exchange Server must be required.</d:t>
    </d:r>
  </si>
  <si>
    <d:r xmlns:d="http://schemas.openxmlformats.org/spreadsheetml/2006/main">
      <d:rPr>
        <d:sz val="11"/>
        <d:color rgb="FF000000"/>
        <d:rFont val="Calibri"/>
      </d:rPr>
      <d:t xml:space="preserve">Set the policy value for User Configuration -&gt; Administrative Templates -&gt; Microsoft Outlook 2010 -&gt; Account Settings -&gt; Exchange “Authentication with Exchange Server” to “Enabled (Kerberos/NTLM Password Authentication)”.</d:t>
    </d:r>
  </si>
  <si>
    <d:r xmlns:d="http://schemas.openxmlformats.org/spreadsheetml/2006/main">
      <d:rPr>
        <d:sz val="11"/>
        <d:color rgb="FF000000"/>
        <d:rFont val="Calibri"/>
      </d:rPr>
      <d:t xml:space="preserve">Exchange Server supports the Kerberos authentication protocol and NTLM for authentication. The Kerberos protocol is the more secure authentication method and is supported on Windows 2000 Server and later versions. NTLM authentication is supported in pre-Windows 2000 environments.</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By default, Outlook will attempt to authenticate using the Kerberos authentication protocol, if it cannot (because no Windows 2000 or later domain controllers are available), it will authenticate using NTLM.</d:t>
    </d:r>
  </si>
  <si>
    <d:r xmlns:d="http://schemas.openxmlformats.org/spreadsheetml/2006/main">
      <d:rPr>
        <d:sz val="11"/>
        <d:color rgb="FF000000"/>
        <d:rFont val="Calibri"/>
      </d:rPr>
      <d:t xml:space="preserve">The policy value for User Configuration -&gt; Administrative Templates -&gt; Microsoft Outlook 2010 -&gt; Account Settings -&gt; Exchange “Authentication with Exchange Server” must be set to “Enabled (Kerberos/NTLM Password Authentication)”.</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Procedure: Use the Windows Registry Editor to navigate to the following key: </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HKCU\Software\Policies\Microsoft\Office\14.0\outlook\security</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Criteria: If the value AuthenticationService is REG_DWORD = 9, this is not a finding.</d:t>
    </d:r>
  </si>
  <si>
    <t>V-17736</t>
  </si>
  <si>
    <d:r xmlns:d="http://schemas.openxmlformats.org/spreadsheetml/2006/main">
      <d:rPr>
        <d:sz val="11"/>
        <d:rFont val="Calibri"/>
      </d:rPr>
      <d:t xml:space="preserve">Automatically configure user profile based on Active Directory primary SMTP address must be enforced.</d:t>
    </d:r>
  </si>
  <si>
    <d:r xmlns:d="http://schemas.openxmlformats.org/spreadsheetml/2006/main">
      <d:rPr>
        <d:sz val="11"/>
        <d:color rgb="FF000000"/>
        <d:rFont val="Calibri"/>
      </d:rPr>
      <d:t xml:space="preserve">Set the policy value for User Configuration -&gt; Administrative Templates -&gt; Microsoft Outlook 2010 -&gt; Account Settings -&gt; Exchange “Automatically configure profile based on Active Directory Primary SMTP address” to “Enabled”.</d:t>
    </d:r>
  </si>
  <si>
    <d:r xmlns:d="http://schemas.openxmlformats.org/spreadsheetml/2006/main">
      <d:rPr>
        <d:sz val="11"/>
        <d:color rgb="FF000000"/>
        <d:rFont val="Calibri"/>
      </d:rPr>
      <d:t xml:space="preserve">If a user is joined to a domain in an Active Directory environment and does not have an e-mail account configured, Outlook populates the e-mail address field of the New Account Wizard with the primary SMTP address of the user who is currently logged on to Active Directory. The user can change the address to configure a different account, or click Next to use the default settings from Active Directory. If users are allowed to change this address, they could incorrectly configure their environment or misrepresent their identity.</d:t>
    </d:r>
  </si>
  <si>
    <d:r xmlns:d="http://schemas.openxmlformats.org/spreadsheetml/2006/main">
      <d:rPr>
        <d:sz val="11"/>
        <d:color rgb="FF000000"/>
        <d:rFont val="Calibri"/>
      </d:rPr>
      <d:t xml:space="preserve">NOTE: If Outlook 2010 is configured to access DoD Enterprise Email, this check is not applicable.</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The policy value for User Configuration -&gt; Administrative Templates -&gt; Microsoft Outlook 2010 -&gt; Account Settings -&gt; Exchange “Automatically configure profile based on Active Directory Primary SMTP address” must be set to “Enabled”.</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Procedure: Use the Windows Registry Editor to navigate to the following key: </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HKCU\Software\Policies\Microsoft\Office\14.0\outlook\autodiscover</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Criteria: If the value ZeroConfigExchange is REG_DWORD = 1, this is not a finding.</d:t>
    </d:r>
  </si>
  <si>
    <t>V-17738</t>
  </si>
  <si>
    <d:r xmlns:d="http://schemas.openxmlformats.org/spreadsheetml/2006/main">
      <d:rPr>
        <d:sz val="11"/>
        <d:rFont val="Calibri"/>
      </d:rPr>
      <d:t xml:space="preserve">Automatic download of Internet Calendar appointment attachments must be disallowed.</d:t>
    </d:r>
  </si>
  <si>
    <d:r xmlns:d="http://schemas.openxmlformats.org/spreadsheetml/2006/main">
      <d:rPr>
        <d:sz val="11"/>
        <d:color rgb="FF000000"/>
        <d:rFont val="Calibri"/>
      </d:rPr>
      <d:t xml:space="preserve">Set the policy value for User Configuration -&gt; Administrative Templates -&gt; Microsoft Outlook 2010 -&gt; Account Settings -&gt; Internet Calendars “Automatically download attachments” to “Disabled”.</d:t>
    </d:r>
  </si>
  <si>
    <d:r xmlns:d="http://schemas.openxmlformats.org/spreadsheetml/2006/main">
      <d:rPr>
        <d:sz val="11"/>
        <d:color rgb="FF000000"/>
        <d:rFont val="Calibri"/>
      </d:rPr>
      <d:t xml:space="preserve">Files attached to Internet Calendar appointments could contain malicious code that could be used to compromise a computer. By default, Outlook does not download attachments when retrieving Internet Calendar appointments.</d:t>
    </d:r>
  </si>
  <si>
    <d:r xmlns:d="http://schemas.openxmlformats.org/spreadsheetml/2006/main">
      <d:rPr>
        <d:sz val="11"/>
        <d:color rgb="FF000000"/>
        <d:rFont val="Calibri"/>
      </d:rPr>
      <d:t xml:space="preserve">The policy value for User Configuration -&gt; Administrative Templates -&gt; Microsoft Outlook 2010 -&gt; Account Settings -&gt; Internet Calendars “Automatically download attachments” must be set to “Disabled”.</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Procedure: Use the Windows Registry Editor to navigate to the following key: </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HKCU\Software\Policies\Microsoft\Office\14.0\outlook\options\webcal</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Criteria: If the value EnableAttachments is REG_DWORD = 0, this is not a finding.</d:t>
    </d:r>
  </si>
  <si>
    <t>V-17739</t>
  </si>
  <si>
    <d:r xmlns:d="http://schemas.openxmlformats.org/spreadsheetml/2006/main">
      <d:rPr>
        <d:sz val="11"/>
        <d:rFont val="Calibri"/>
      </d:rPr>
      <d:t xml:space="preserve">Automatic download content for email in Safe Senders list must be disallowed.</d:t>
    </d:r>
  </si>
  <si>
    <d:r xmlns:d="http://schemas.openxmlformats.org/spreadsheetml/2006/main">
      <d:rPr>
        <d:sz val="11"/>
        <d:color rgb="FF000000"/>
        <d:rFont val="Calibri"/>
      </d:rPr>
      <d:t xml:space="preserve">Set the policy value for User Configuration -&gt; Administrative Templates -&gt; Microsoft Outlook 2010 -&gt; Security -&gt; Automatic Picture Download Settings “Automatically download content for e-mail from people in Safe Senders and Safe Recipients Lists” to “Disabled”.</d:t>
    </d:r>
  </si>
  <si>
    <d:r xmlns:d="http://schemas.openxmlformats.org/spreadsheetml/2006/main">
      <d:rPr>
        <d:sz val="11"/>
        <d:color rgb="FF000000"/>
        <d:rFont val="Calibri"/>
      </d:rPr>
      <d:t xml:space="preserve">Malicious e-mail senders can send HTML e-mail messages with embedded Web beacons, or pictures and other content from external servers that can be used to track whether specific recipients have opened a message. Viewing an e-mail message that contains a Web beacon provides confirmation that the recipient's e-mail address is valid, which leaves the recipient vulnerable to additional spam and harmful e-mail. To help protect users from Web beacons, Outlook can be configured to automatically block the display of external content in e-mail messages. However, because this configuration could block desirable content from display, Outlook can also be configured to automatically display external content in any messages sent by people who are listed in users' Safe Senders Lists or Safe Recipients Lists.</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By default, Outlook automatically displays external content in e-mail messages from people listed in users' Safe Senders Lists or Safe Recipients Lists, and automatically blocks external content in other messages. If a malicious sender is accidentally added to a user's Safe Senders List or Safe Recipients List, Outlook will display external content in all e-mail messages from the malicious sender, which could include Web beacons.</d:t>
    </d:r>
  </si>
  <si>
    <d:r xmlns:d="http://schemas.openxmlformats.org/spreadsheetml/2006/main">
      <d:rPr>
        <d:sz val="11"/>
        <d:color rgb="FF000000"/>
        <d:rFont val="Calibri"/>
      </d:rPr>
      <d:t xml:space="preserve">The policy value for User Configuration -&gt; Administrative Templates -&gt; Microsoft Outlook 2010 -&gt; Security -&gt; Automatic Picture Download Settings “Automatically download content for e-mail from people in Safe Senders and Safe Recipients Lists” must be set to “Disabled”.</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Procedure: Use the Windows Registry Editor to navigate to the following key: </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HKCU\Software\Policies\Microsoft\Office\14.0\outlook\options\mail</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Criteria: If the value UnblockSpecificSenders is REG_DWORD = 0, this is not a finding.</d:t>
    </d:r>
  </si>
  <si>
    <t>V-17753</t>
  </si>
  <si>
    <d:r xmlns:d="http://schemas.openxmlformats.org/spreadsheetml/2006/main">
      <d:rPr>
        <d:sz val="11"/>
        <d:rFont val="Calibri"/>
      </d:rPr>
      <d:t xml:space="preserve">Outlook must be enforced as the default email, calendar, and contacts program.</d:t>
    </d:r>
  </si>
  <si>
    <d:r xmlns:d="http://schemas.openxmlformats.org/spreadsheetml/2006/main">
      <d:rPr>
        <d:sz val="11"/>
        <d:color rgb="FF000000"/>
        <d:rFont val="Calibri"/>
      </d:rPr>
      <d:t xml:space="preserve">Set the policy value for User Configuration -&gt; Administrative Templates -&gt; Microsoft Outlook 2010 -&gt; Outlook Options -&gt; Other “Make Outlook the default program for E-mail, Contacts, and Calendar” to “Enabled”.</d:t>
    </d:r>
  </si>
  <si>
    <d:r xmlns:d="http://schemas.openxmlformats.org/spreadsheetml/2006/main">
      <d:rPr>
        <d:sz val="11"/>
        <d:color rgb="FF000000"/>
        <d:rFont val="Calibri"/>
      </d:rPr>
      <d:t xml:space="preserve">Outlook is made the default program for E-mail, contacts, and calendar services when it is installed, although users can designate other programs as the default programs for these services. If another application is used to provide these services and your organization does not ensure the security of that application, it could be exploited to gain access to sensitive information or launch other malicious attacks.</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If your organization has policies that govern the use of personal information management software, allowing users to change the default configuration could enable them to violate such policies.</d:t>
    </d:r>
  </si>
  <si>
    <d:r xmlns:d="http://schemas.openxmlformats.org/spreadsheetml/2006/main">
      <d:rPr>
        <d:sz val="11"/>
        <d:color rgb="FF000000"/>
        <d:rFont val="Calibri"/>
      </d:rPr>
      <d:t xml:space="preserve">The policy value for User Configuration -&gt; Administrative Templates -&gt; Microsoft Outlook 2010 -&gt; Outlook Options -&gt; Other “Make Outlook the default program for E-mail, Contacts, and Calendar” must be set to “Enabled”.</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Procedure: Use the Windows Registry Editor to navigate to the following key: </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HKCU\Software\Policies\Microsoft\Office\14.0\outlook\options\general</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Criteria: If the value Check Default Client is REG_DWORD = 1, this is not a finding.</d:t>
    </d:r>
  </si>
  <si>
    <t>V-17755</t>
  </si>
  <si>
    <d:r xmlns:d="http://schemas.openxmlformats.org/spreadsheetml/2006/main">
      <d:rPr>
        <d:sz val="11"/>
        <d:rFont val="Calibri"/>
      </d:rPr>
      <d:t xml:space="preserve">Message formats must be set to use SMime.</d:t>
    </d:r>
  </si>
  <si>
    <d:r xmlns:d="http://schemas.openxmlformats.org/spreadsheetml/2006/main">
      <d:rPr>
        <d:sz val="11"/>
        <d:color rgb="FF000000"/>
        <d:rFont val="Calibri"/>
      </d:rPr>
      <d:t xml:space="preserve">Set the policy value for User Configuration -&gt; Administrative Templates -&gt; Microsoft Outlook 2010 -&gt; Security -&gt; Cryptography “Message Formats” to “Enabled (S\MIME)”.</d:t>
    </d:r>
  </si>
  <si>
    <d:r xmlns:d="http://schemas.openxmlformats.org/spreadsheetml/2006/main">
      <d:rPr>
        <d:sz val="11"/>
        <d:color rgb="FF000000"/>
        <d:rFont val="Calibri"/>
      </d:rPr>
      <d:t xml:space="preserve">E-mail typically travels over open networks and is passed from server to server. Messages are therefore vulnerable to interception, and attackers might read or alter their contents. It is therefore important to have a mechanism for signing messages and providing end-to-end encryption.</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Outlook supports three formats for encrypting and signing messages: S/MIME, Exchange, and Fortezza. By default, Outlook only uses S/MIME to encrypt and sign messages. If your organization has policies that mandate the use of specific encryption formats, allowing users to choose freely between these formats could cause them to violate such policies.</d:t>
    </d:r>
  </si>
  <si>
    <d:r xmlns:d="http://schemas.openxmlformats.org/spreadsheetml/2006/main">
      <d:rPr>
        <d:sz val="11"/>
        <d:color rgb="FF000000"/>
        <d:rFont val="Calibri"/>
      </d:rPr>
      <d:t xml:space="preserve">The policy value for User Configuration -&gt; Administrative Templates -&gt; Microsoft Outlook 2010 -&gt; Security -&gt; Cryptography “Message Formats” must be set to “Enabled (S\MIME)”.</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Procedure: Use the Windows Registry Editor to navigate to the following key: </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HKCU\Software\Policies\Microsoft\Office\14.0\outlook\security</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Criteria: If the value MsgFormats is REG_DWORD = 1, this is not a finding.</d:t>
    </d:r>
  </si>
  <si>
    <t>V-17756</t>
  </si>
  <si>
    <d:r xmlns:d="http://schemas.openxmlformats.org/spreadsheetml/2006/main">
      <d:rPr>
        <d:sz val="11"/>
        <d:rFont val="Calibri"/>
      </d:rPr>
      <d:t xml:space="preserve">Missing Root Certificates warning must be enforced.</d:t>
    </d:r>
  </si>
  <si>
    <d:r xmlns:d="http://schemas.openxmlformats.org/spreadsheetml/2006/main">
      <d:rPr>
        <d:sz val="11"/>
        <d:color rgb="FF000000"/>
        <d:rFont val="Calibri"/>
      </d:rPr>
      <d:t xml:space="preserve">Set the policy value for User Configuration -&gt; Administrative Templates -&gt; Microsoft Outlook 2010 -&gt; Security -&gt; Cryptography -&gt; Signature Status dialog box “Missing root certificates” to “Enabled (Error)”.</d:t>
    </d:r>
  </si>
  <si>
    <d:r xmlns:d="http://schemas.openxmlformats.org/spreadsheetml/2006/main">
      <d:rPr>
        <d:sz val="11"/>
        <d:color rgb="FF000000"/>
        <d:rFont val="Calibri"/>
      </d:rPr>
      <d:t xml:space="preserve">When Outlook accesses a certificate, it validates that it can trust the certificate by examining the root certificate of the issuing CA. If the root certificate can be trusted, then certificates issued by the CA can also be trusted.  If Outlook cannot find the root certificate, it cannot validate that any certificates issued by that CA can be trusted. An attacker may compromise a root certificate and then remove the certificate in an attempt to conceal the attack.  By default, Outlook displays a warning message when a CRL is not available.</d:t>
    </d:r>
  </si>
  <si>
    <d:r xmlns:d="http://schemas.openxmlformats.org/spreadsheetml/2006/main">
      <d:rPr>
        <d:sz val="11"/>
        <d:color rgb="FF000000"/>
        <d:rFont val="Calibri"/>
      </d:rPr>
      <d:t xml:space="preserve">The policy value for User Configuration -&gt; Administrative Templates -&gt; Microsoft Outlook 2010 -&gt; Security -&gt; Cryptography -&gt; Signature Status dialog box “Missing root certificates” must be set to “Enabled (Error)”.</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Procedure: Use the Windows Registry Editor to navigate to the following key: </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HKCU\Software\Policies\Microsoft\Office\14.0\outlook\security</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Criteria: If the value SigStatusNoTrustDecision is REG_DWORD = 2, this is not a finding.</d:t>
    </d:r>
  </si>
  <si>
    <t>V-17760</t>
  </si>
  <si>
    <d:r xmlns:d="http://schemas.openxmlformats.org/spreadsheetml/2006/main">
      <d:rPr>
        <d:sz val="11"/>
        <d:rFont val="Calibri"/>
      </d:rPr>
      <d:t xml:space="preserve">Outlook Security Mode must be configured to use Group Policy settings.</d:t>
    </d:r>
  </si>
  <si>
    <d:r xmlns:d="http://schemas.openxmlformats.org/spreadsheetml/2006/main">
      <d:rPr>
        <d:sz val="11"/>
        <d:color rgb="FF000000"/>
        <d:rFont val="Calibri"/>
      </d:rPr>
      <d:t xml:space="preserve">Set the policy value for User Configuration -&gt; Administrative Templates -&gt; Microsoft Outlook 2010 -&gt; Security -&gt; Security Form Settings “Outlook Security Mode” to “Enabled (Use Outlook Security Group Policy)”.</d:t>
    </d:r>
  </si>
  <si>
    <d:r xmlns:d="http://schemas.openxmlformats.org/spreadsheetml/2006/main">
      <d:rPr>
        <d:sz val="11"/>
        <d:color rgb="FF000000"/>
        <d:rFont val="Calibri"/>
      </d:rPr>
      <d:t xml:space="preserve">If users can configure security themselves, they might choose levels of security that leave their computers vulnerable to attack. By default, Outlook users can configure security for themselves, and Outlook ignores any security-related settings that are configured in Group Policy.</d:t>
    </d:r>
  </si>
  <si>
    <d:r xmlns:d="http://schemas.openxmlformats.org/spreadsheetml/2006/main">
      <d:rPr>
        <d:sz val="11"/>
        <d:color rgb="FF000000"/>
        <d:rFont val="Calibri"/>
      </d:rPr>
      <d:t xml:space="preserve">The policy value for User Configuration -&gt; Administrative Templates -&gt; Microsoft Outlook 2010 -&gt; Security -&gt; Security Form Settings “Outlook Security Mode” must be “Enabled (Use Outlook Security Group Policy)”.</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Procedure: Use the Windows Registry Editor to navigate to the following key: </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HKCU\Software\Policies\Microsoft\Office\14.0\outlook\security</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Criteria: If the value AdminSecurityMode is REG_DWORD = 3, this is not a finding.</d:t>
    </d:r>
  </si>
  <si>
    <t>V-17761</t>
  </si>
  <si>
    <d:r xmlns:d="http://schemas.openxmlformats.org/spreadsheetml/2006/main">
      <d:rPr>
        <d:sz val="11"/>
        <d:rFont val="Calibri"/>
      </d:rPr>
      <d:t xml:space="preserve">Plain Text Options for outbound email must be configured.</d:t>
    </d:r>
  </si>
  <si>
    <d:r xmlns:d="http://schemas.openxmlformats.org/spreadsheetml/2006/main">
      <d:rPr>
        <d:sz val="11"/>
        <d:color rgb="FF000000"/>
        <d:rFont val="Calibri"/>
      </d:rPr>
      <d:t xml:space="preserve">Set the policy value for User Configuration -&gt; Administrative Templates -&gt; Microsoft Outlook 2010 -&gt; Outlook Options -&gt; Mail format -&gt; Internet Formatting "Plain text -&gt; options" to "Enabled" where line length is "132" and that NO Check is visible in the "Encode all attachments in UUENCODE format when sending a plain text message" checkbox option.</d:t>
    </d:r>
  </si>
  <si>
    <d:r xmlns:d="http://schemas.openxmlformats.org/spreadsheetml/2006/main">
      <d:rPr>
        <d:sz val="11"/>
        <d:color rgb="FF000000"/>
        <d:rFont val="Calibri"/>
      </d:rPr>
      <d:t xml:space="preserve">If outgoing mail is formatted in certain ways, for example if attachments are encoded in UUENCODE format, attackers might manipulate the messages for their own purposes. If UUENCODE formatting is used, an attacker could manipulate the encoded attachment to bypass content filtering software.</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Outlook 2010 automatically wraps plain text messages and uses the standard MIME format to encode attachments in plain text messages. However, these settings can be altered to allow e-mail to be read in plain text e-mail programs that use a non-standard line length or that cannot process MIME attachments.</d:t>
    </d:r>
  </si>
  <si>
    <d:r xmlns:d="http://schemas.openxmlformats.org/spreadsheetml/2006/main">
      <d:rPr>
        <d:sz val="11"/>
        <d:color rgb="FF000000"/>
        <d:rFont val="Calibri"/>
      </d:rPr>
      <d:t xml:space="preserve">The policy value for User Configuration -&gt; Administrative Templates -&gt; Microsoft Outlook 2010 -&gt; Outlook Options -&gt; Mail format -&gt; Internet Formatting "Plain text options" must be set to "Enabled" where line length is "132" and that NO Check is visible in the "Encode all attachments in UUENCODE format when sending a plain text message" checkbox option. </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Procedure: Use the Windows Registry Editor to navigate to the following key: </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HKCU\Software\Policies\Microsoft\Office\14.0\common\mailsettings</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Criteria: If the value PlainWrapLen is REG_DWORD = 132 (decimal), this is not a finding.</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AND</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HKCU\Software\Policies\Microsoft\Office\14.0\outlook\options\mail</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Criteria: If the value Message Plain Format Mime is REG_DWORD = 1, this is not a finding.</d:t>
    </d:r>
  </si>
  <si>
    <t>V-17762</t>
  </si>
  <si>
    <d:r xmlns:d="http://schemas.openxmlformats.org/spreadsheetml/2006/main">
      <d:rPr>
        <d:sz val="11"/>
        <d:rFont val="Calibri"/>
      </d:rPr>
      <d:t xml:space="preserve">Publishing to a Web Distributed and Authoring (DAV) server must be prevented.</d:t>
    </d:r>
  </si>
  <si>
    <d:r xmlns:d="http://schemas.openxmlformats.org/spreadsheetml/2006/main">
      <d:rPr>
        <d:sz val="11"/>
        <d:color rgb="FF000000"/>
        <d:rFont val="Calibri"/>
      </d:rPr>
      <d:t xml:space="preserve">Set the policy value for User Configuration -&gt; Administrative Templates -&gt; Microsoft Outlook 2010 -&gt; Outlook Options -&gt; Preferences -&gt; Calendar Options -&gt; Office.com Sharing Service “Prevent publishing to a DAV server” to “Enabled”.</d:t>
    </d:r>
  </si>
  <si>
    <d:r xmlns:d="http://schemas.openxmlformats.org/spreadsheetml/2006/main">
      <d:rPr>
        <d:sz val="11"/>
        <d:color rgb="FF000000"/>
        <d:rFont val="Calibri"/>
      </d:rPr>
      <d:t xml:space="preserve">Outlook users can share their calendars with others by publishing them to a server that supports the World Wide Web Distributed Authoring and Versioning (WebDAV) protocol. Unlike the Microsoft Office Online Calendar Sharing Service, which allows users to manage other people's access to their calendars, DAV access restrictions can only be accomplished through server and folder permissions, and might require the assistance of the server administrator to set up and maintain. If these permissions are not managed properly, unauthorized people could access sensitive information.</d:t>
    </d:r>
  </si>
  <si>
    <d:r xmlns:d="http://schemas.openxmlformats.org/spreadsheetml/2006/main">
      <d:rPr>
        <d:sz val="11"/>
        <d:color rgb="FF000000"/>
        <d:rFont val="Calibri"/>
      </d:rPr>
      <d:t xml:space="preserve">The policy value for User Configuration -&gt; Administrative Templates -&gt; Microsoft Outlook 2010 -&gt; Outlook Options -&gt; Preferences -&gt; Calendar Options -&gt; Office.com Sharing Service “Prevent publishing to a DAV server” must be set to “Enabled”.</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Procedure: Use the Windows Registry Editor to navigate to the following key: </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HKCU\Software\Policies\Microsoft\Office\14.0\outlook\options\pubcal</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Criteria: If the value DisableDav is REG_DWORD = 1, this is not a finding.</d:t>
    </d:r>
  </si>
  <si>
    <t>V-17763</t>
  </si>
  <si>
    <d:r xmlns:d="http://schemas.openxmlformats.org/spreadsheetml/2006/main">
      <d:rPr>
        <d:sz val="11"/>
        <d:rFont val="Calibri"/>
      </d:rPr>
      <d:t xml:space="preserve">Publishing calendars to Office Online must be prevented.</d:t>
    </d:r>
  </si>
  <si>
    <d:r xmlns:d="http://schemas.openxmlformats.org/spreadsheetml/2006/main">
      <d:rPr>
        <d:sz val="11"/>
        <d:color rgb="FF000000"/>
        <d:rFont val="Calibri"/>
      </d:rPr>
      <d:t xml:space="preserve">Set the policy value for User Configuration -&gt; Administrative Templates -&gt; Microsoft Outlook 2010 -&gt; Outlook Options -&gt; Preferences -&gt; Calendar Options -&gt; Office.com Sharing Service “Prevent publishing to Office.com” to “Enabled”.</d:t>
    </d:r>
  </si>
  <si>
    <d:r xmlns:d="http://schemas.openxmlformats.org/spreadsheetml/2006/main">
      <d:rPr>
        <d:sz val="11"/>
        <d:color rgb="FF000000"/>
        <d:rFont val="Calibri"/>
      </d:rPr>
      <d:t xml:space="preserve">Outlook users can share their calendars with selected others by publishing them to the Microsoft Office Outlook Calendar Sharing Service. Users can control who can view their calendar and at what level of detail. If your organization has policies that govern access to external resources such as Office Online, allowing users to publish their calendars might enable them to violate those policies.</d:t>
    </d:r>
  </si>
  <si>
    <d:r xmlns:d="http://schemas.openxmlformats.org/spreadsheetml/2006/main">
      <d:rPr>
        <d:sz val="11"/>
        <d:color rgb="FF000000"/>
        <d:rFont val="Calibri"/>
      </d:rPr>
      <d:t xml:space="preserve">The policy value for User Configuration -&gt; Administrative Templates -&gt; Microsoft Outlook 2010 -&gt; Outlook Options -&gt; Preferences -&gt; Calendar Options -&gt; Office.com Sharing Service “Prevent publishing to Office.com” must be set to “Enabled”.</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Procedure: Use the Windows Registry Editor to navigate to the following key: </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HKCU\Software\Policies\Microsoft\Office\14.0\outlook\options\pubcal</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Criteria: If the value DisableOfficeOnline is REG_DWORD = 1, this is not a finding.</d:t>
    </d:r>
  </si>
  <si>
    <t>V-17766</t>
  </si>
  <si>
    <d:r xmlns:d="http://schemas.openxmlformats.org/spreadsheetml/2006/main">
      <d:rPr>
        <d:sz val="11"/>
        <d:rFont val="Calibri"/>
      </d:rPr>
      <d:t xml:space="preserve">Users customizing attachment security settings must be prevented.</d:t>
    </d:r>
  </si>
  <si>
    <d:r xmlns:d="http://schemas.openxmlformats.org/spreadsheetml/2006/main">
      <d:rPr>
        <d:sz val="11"/>
        <d:color rgb="FF000000"/>
        <d:rFont val="Calibri"/>
      </d:rPr>
      <d:t xml:space="preserve">Set the policy value for User Configuration -&gt; Administrative Templates -&gt; Microsoft Outlook 2010 -&gt; Security “Prevent users from customizing attachment security settings” to “Enabled”.</d:t>
    </d:r>
  </si>
  <si>
    <d:r xmlns:d="http://schemas.openxmlformats.org/spreadsheetml/2006/main">
      <d:rPr>
        <d:sz val="11"/>
        <d:color rgb="FF000000"/>
        <d:rFont val="Calibri"/>
      </d:rPr>
      <d:t xml:space="preserve">All installed trusted COM addins can be trusted.  Exchange Settings for the addins still override if present and this option is selected</d:t>
    </d:r>
  </si>
  <si>
    <d:r xmlns:d="http://schemas.openxmlformats.org/spreadsheetml/2006/main">
      <d:rPr>
        <d:sz val="11"/>
        <d:color rgb="FF000000"/>
        <d:rFont val="Calibri"/>
      </d:rPr>
      <d:t xml:space="preserve">The policy value for User Configuration -&gt; Administrative Templates -&gt; Microsoft Outlook 2010 -&gt; Security “Prevent users from customizing attachment security settings” must be set to “Enabled”.</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Procedure: Use the Windows Registry Editor to navigate to the following key: </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HKCU\Software\Policies\Microsoft\Office\14.0\outlook</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Criteria: If the value DisallowAttachmentCustomization is REG_DWORD = 1, this is not a finding.</d:t>
    </d:r>
  </si>
  <si>
    <t>V-17770</t>
  </si>
  <si>
    <d:r xmlns:d="http://schemas.openxmlformats.org/spreadsheetml/2006/main">
      <d:rPr>
        <d:sz val="11"/>
        <d:rFont val="Calibri"/>
      </d:rPr>
      <d:t xml:space="preserve">Read EMail as plain text must be enforced.</d:t>
    </d:r>
  </si>
  <si>
    <d:r xmlns:d="http://schemas.openxmlformats.org/spreadsheetml/2006/main">
      <d:rPr>
        <d:sz val="11"/>
        <d:color rgb="FF000000"/>
        <d:rFont val="Calibri"/>
      </d:rPr>
      <d:t xml:space="preserve">Set the policy value for User Configuration -&gt; Administrative Templates -&gt; Microsoft Outlook 2010 -&gt; Outlook Options -&gt; Preferences -&gt; E-mail Options “Read e-mail as plain text” to “Enabled”.</d:t>
    </d:r>
  </si>
  <si>
    <d:r xmlns:d="http://schemas.openxmlformats.org/spreadsheetml/2006/main">
      <d:rPr>
        <d:sz val="11"/>
        <d:color rgb="FF000000"/>
        <d:rFont val="Calibri"/>
      </d:rPr>
      <d:t xml:space="preserve">Outlook can display e-mail messages and other items in three formats: plain text, Rich Text Format (RTF), and HTML. By default, Outlook displays e-mail messages in whatever format they were received in.</d:t>
    </d:r>
  </si>
  <si>
    <d:r xmlns:d="http://schemas.openxmlformats.org/spreadsheetml/2006/main">
      <d:rPr>
        <d:sz val="11"/>
        <d:color rgb="FF000000"/>
        <d:rFont val="Calibri"/>
      </d:rPr>
      <d:t xml:space="preserve">The policy value for User Configuration -&gt; Administrative Templates -&gt; Microsoft Outlook 2010 -&gt; Outlook Options -&gt; Preferences -&gt; E-mail Options “Read e-mail as plain text” must be set to “Enabled”.</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Procedure: Use the Windows Registry Editor to navigate to the following key: </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HKCU\Software\Policies\Microsoft\Office\14.0\outlook\options\mail</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Criteria: If the value ReadAsPlain is REG_DWORD = 1, this is not a finding.</d:t>
    </d:r>
  </si>
  <si>
    <t>V-17771</t>
  </si>
  <si>
    <d:r xmlns:d="http://schemas.openxmlformats.org/spreadsheetml/2006/main">
      <d:rPr>
        <d:sz val="11"/>
        <d:rFont val="Calibri"/>
      </d:rPr>
      <d:t xml:space="preserve">Read signed email as plain text must be enforced.</d:t>
    </d:r>
  </si>
  <si>
    <d:r xmlns:d="http://schemas.openxmlformats.org/spreadsheetml/2006/main">
      <d:rPr>
        <d:sz val="11"/>
        <d:color rgb="FF000000"/>
        <d:rFont val="Calibri"/>
      </d:rPr>
      <d:t xml:space="preserve">Set the policy value for User Configuration -&gt; Administrative Templates -&gt; Microsoft Outlook 2010 -&gt; Outlook Options -&gt; Preferences -&gt; E-mail Options “Read signed e-mail as plain text” to “Enabled”.</d:t>
    </d:r>
  </si>
  <si>
    <d:r xmlns:d="http://schemas.openxmlformats.org/spreadsheetml/2006/main">
      <d:rPr>
        <d:sz val="11"/>
        <d:color rgb="FF000000"/>
        <d:rFont val="Calibri"/>
      </d:rPr>
      <d:t xml:space="preserve">Outlook can display e-mail messages and other items in three formats: plain text, Rich Text Format (RTF), and HTML. By default, Outlook displays digitally signed e-mail messages in the format they were received in.</d:t>
    </d:r>
  </si>
  <si>
    <d:r xmlns:d="http://schemas.openxmlformats.org/spreadsheetml/2006/main">
      <d:rPr>
        <d:sz val="11"/>
        <d:color rgb="FF000000"/>
        <d:rFont val="Calibri"/>
      </d:rPr>
      <d:t xml:space="preserve">The policy value for User Configuration -&gt; Administrative Templates -&gt; Microsoft Outlook 2010 -&gt; Outlook Options -&gt; Preferences -&gt; E-mail Options “Read signed e-mail as plain text” must be set to “Enabled”.</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Procedure: Use the Windows Registry Editor to navigate to the following key: </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HKCU\Software\Policies\Microsoft\Office\14.0\outlook\options\mail</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Criteria: If the value ReadSignedAsPlain is REG_DWORD = 1, this is not a finding.</d:t>
    </d:r>
  </si>
  <si>
    <t>V-17774</t>
  </si>
  <si>
    <d:r xmlns:d="http://schemas.openxmlformats.org/spreadsheetml/2006/main">
      <d:rPr>
        <d:sz val="11"/>
        <d:rFont val="Calibri"/>
      </d:rPr>
      <d:t xml:space="preserve">Level 1 file extensions must be blocked and not removed.</d:t>
    </d:r>
  </si>
  <si>
    <d:r xmlns:d="http://schemas.openxmlformats.org/spreadsheetml/2006/main">
      <d:rPr>
        <d:sz val="11"/>
        <d:color rgb="FF000000"/>
        <d:rFont val="Calibri"/>
      </d:rPr>
      <d:t xml:space="preserve">Set the policy value for User Configuration -&gt; Administrative Templates -&gt; Microsoft Outlook 2010 -&gt; Security -&gt; Security Form Settings -&gt; Attachment Security “Remove file extensions blocked as Level 1” to “Disabled”.</d:t>
    </d:r>
  </si>
  <si>
    <d:r xmlns:d="http://schemas.openxmlformats.org/spreadsheetml/2006/main">
      <d:rPr>
        <d:sz val="11"/>
        <d:color rgb="FF000000"/>
        <d:rFont val="Calibri"/>
      </d:rPr>
      <d:t xml:space="preserve">Malicious code is often spread through e-mail. Some viruses have the ability to send copies of themselves to other people in the victim's Address Book or Contacts list, and such potentially harmful files can affect the computers of unwary recipients.</d:t>
    </d:r>
  </si>
  <si>
    <d:r xmlns:d="http://schemas.openxmlformats.org/spreadsheetml/2006/main">
      <d:rPr>
        <d:sz val="11"/>
        <d:color rgb="FF000000"/>
        <d:rFont val="Calibri"/>
      </d:rPr>
      <d:t xml:space="preserve">The policy value for User Configuration -&gt; Administrative Templates -&gt; Microsoft Outlook 2010 -&gt; Security -&gt; Security Form Settings -&gt; Attachment Security “Remove file extensions blocked as Level 1” must be set to “Disabled”.</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Procedure: Use the Windows Registry Editor to navigate to the following key: </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HKCU\Software\Policies\Microsoft\Office\14.0\outlook\security\FileExtensionsRemoveLevel1</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Criteria: If registry key exist, this is a finding.</d:t>
    </d:r>
  </si>
  <si>
    <t>V-17775</t>
  </si>
  <si>
    <d:r xmlns:d="http://schemas.openxmlformats.org/spreadsheetml/2006/main">
      <d:rPr>
        <d:sz val="11"/>
        <d:rFont val="Calibri"/>
      </d:rPr>
      <d:t xml:space="preserve">Level 2 file extensions must be blocked and not removed.</d:t>
    </d:r>
  </si>
  <si>
    <d:r xmlns:d="http://schemas.openxmlformats.org/spreadsheetml/2006/main">
      <d:rPr>
        <d:sz val="11"/>
        <d:color rgb="FF000000"/>
        <d:rFont val="Calibri"/>
      </d:rPr>
      <d:t xml:space="preserve">Set the policy value for User Configuration -&gt; Administrative Templates -&gt; Microsoft Outlook 2010 -&gt; Security -&gt; Security Form Settings -&gt; Attachment Security “Remove file extensions blocked as Level 2” to “Disabled”.</d:t>
    </d:r>
  </si>
  <si>
    <d:r xmlns:d="http://schemas.openxmlformats.org/spreadsheetml/2006/main">
      <d:rPr>
        <d:sz val="11"/>
        <d:color rgb="FF000000"/>
        <d:rFont val="Calibri"/>
      </d:rPr>
      <d:t xml:space="preserve">Malicious code is often spread through e-mail. Some viruses have the ability to send copies of themselves to other people in the victim's Address Book or Contacts list, and such potentially harmful files can affect the computers of unwary recipients.</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Outlook uses two levels of security to restrict users' access to files attached to e-mail messages or other items. Files with specific extensions can be categorized as Level 1 (users cannot view the file) or Level 2 (users can open the file after saving it to disk). Users can freely open files of types that are not categorized as Level 1 or Level 2.</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By default, Outlook classifies a number of potentially harmful file types as Level 1. (See Attachment file types restricted by Outlook for the complete list.) Outlook does not classify any file types as Level 2 by default, so this setting is not particularly useful in isolation. Typically, if there are extensions on the Level 2 list they would have been added by using the "Add file extensions to block as Level 2" setting, through which they can be removed.</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The combined lists of blocked and restricted file extensions that Outlook uses are actually built by combining various policies together. If a machine policy classifies an extension as Level 2, this setting could be used to remove the extension from the list in some situations. As with Level 1 extensions, though, removing restrictions on potentially dangerous extensions can make it easier for users to open dangerous files, which can significantly reduce security.</d:t>
    </d:r>
  </si>
  <si>
    <d:r xmlns:d="http://schemas.openxmlformats.org/spreadsheetml/2006/main">
      <d:rPr>
        <d:sz val="11"/>
        <d:color rgb="FF000000"/>
        <d:rFont val="Calibri"/>
      </d:rPr>
      <d:t xml:space="preserve">The policy value for User Configuration -&gt; Administrative Templates -&gt; Microsoft Outlook 2010 -&gt; Security -&gt; Security Form Settings -&gt; Attachment Security “Remove file extensions blocked as Level 2” must be set to “Disabled”.</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Procedure: Use the Windows Registry Editor to navigate to the following key: </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HKCU\Software\Policies\Microsoft\Office\14.0\outlook\security\FileExtensionsRemoveLevel2</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Criteria: If registry key exist, this is a finding.</d:t>
    </d:r>
  </si>
  <si>
    <t>V-17776</t>
  </si>
  <si>
    <d:r xmlns:d="http://schemas.openxmlformats.org/spreadsheetml/2006/main">
      <d:rPr>
        <d:sz val="11"/>
        <d:rFont val="Calibri"/>
      </d:rPr>
      <d:t xml:space="preserve">Level of calendar details that a user can publish must be restricted.</d:t>
    </d:r>
  </si>
  <si>
    <d:r xmlns:d="http://schemas.openxmlformats.org/spreadsheetml/2006/main">
      <d:rPr>
        <d:sz val="11"/>
        <d:color rgb="FF000000"/>
        <d:rFont val="Calibri"/>
      </d:rPr>
      <d:t xml:space="preserve">Set the policy value for User Configuration -&gt; Administrative Templates -&gt; Microsoft Outlook 2010 -&gt; Outlook Options -&gt; Preferences -&gt; Calendar Options -&gt; Office.com Sharing Service “Restrict level of calendar details users can publish” to “Enabled (Disables ‘Full details’ and ‘Limited details’)”.</d:t>
    </d:r>
  </si>
  <si>
    <d:r xmlns:d="http://schemas.openxmlformats.org/spreadsheetml/2006/main">
      <d:rPr>
        <d:sz val="11"/>
        <d:color rgb="FF000000"/>
        <d:rFont val="Calibri"/>
      </d:rPr>
      <d:t xml:space="preserve">Outlook users can share their calendars with selected others by publishing them to the Microsoft Office Outlook Calendar Sharing Service. Users can choose from three levels of detail:</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	Availability only. Authorized visitors will see the user's time marked as Free, Busy, tentative, or Out of Office, but will not be able to see the subjects or details of calendar items.</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	Limited details. Authorized visitors can see the user's availability and the subjects of calendar items only. They will not be able to view the details of calendar items. Optionally, users can allow visitors to see the existence of private items.</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	Full details. Authorized visitors can see the full details of calendar items. Optionally, users can allow visitors to see the existence of private items and to access attachments within calendar items.</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If users are allowed to publish limited or full details, sensitive information in their calendars could become exposed to parties who are not authorized to have that information.</d:t>
    </d:r>
  </si>
  <si>
    <d:r xmlns:d="http://schemas.openxmlformats.org/spreadsheetml/2006/main">
      <d:rPr>
        <d:sz val="11"/>
        <d:color rgb="FF000000"/>
        <d:rFont val="Calibri"/>
      </d:rPr>
      <d:t xml:space="preserve">The policy value for User Configuration -&gt; Administrative Templates -&gt; Microsoft Outlook 2010 -&gt; Outlook Options -&gt; Preferences -&gt; Calendar Options -&gt; Office.com Sharing Service “Restrict level of calendar details users can publish” must be “Enabled (Disables ‘Full details’ and ‘Limited details’)”.</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Procedure: Use the Windows Registry Editor to navigate to the following key: </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HKCU\Software\Policies\Microsoft\Office\14.0\outlook\options\pubcal</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Criteria: If the value PublishCalendarDetailsPolicy is REG_DWORD = 4000 (hex) or 16384 (Decimal), this is not a finding.</d:t>
    </d:r>
  </si>
  <si>
    <t>V-17777</t>
  </si>
  <si>
    <d:r xmlns:d="http://schemas.openxmlformats.org/spreadsheetml/2006/main">
      <d:rPr>
        <d:sz val="11"/>
        <d:rFont val="Calibri"/>
      </d:rPr>
      <d:t xml:space="preserve">Upload method for publishing calendars to Office Online must be restricted.</d:t>
    </d:r>
  </si>
  <si>
    <d:r xmlns:d="http://schemas.openxmlformats.org/spreadsheetml/2006/main">
      <d:rPr>
        <d:sz val="11"/>
        <d:color rgb="FF000000"/>
        <d:rFont val="Calibri"/>
      </d:rPr>
      <d:t xml:space="preserve">Set the policy value for User Configuration -&gt; Administrative Templates -&gt; Microsoft Outlook 2010 -&gt; Outlook Options -&gt; Preferences -&gt; Calendar Options -&gt; Office.com Sharing Service “Restrict upload method” to “Enabled”.</d:t>
    </d:r>
  </si>
  <si>
    <d:r xmlns:d="http://schemas.openxmlformats.org/spreadsheetml/2006/main">
      <d:rPr>
        <d:sz val="11"/>
        <d:color rgb="FF000000"/>
        <d:rFont val="Calibri"/>
      </d:rPr>
      <d:t xml:space="preserve">When users publish their calendar to Microsoft Office Online using the Microsoft Office Outlook Calendar Sharing Service, Outlook updates the calendars online at regular intervals unless they click Advanced and select Single Upload: Updates will not be uploaded from the Published Calendar Settings dialog box. If your organization has policies that govern the use of external resources such as Microsoft Office Online, allowing Outlook to publish calendar updates automatically might violate those policies.</d:t>
    </d:r>
  </si>
  <si>
    <d:r xmlns:d="http://schemas.openxmlformats.org/spreadsheetml/2006/main">
      <d:rPr>
        <d:sz val="11"/>
        <d:color rgb="FF000000"/>
        <d:rFont val="Calibri"/>
      </d:rPr>
      <d:t xml:space="preserve">The policy value for User Configuration -&gt; Administrative Templates -&gt; Microsoft Outlook 2010 -&gt; Outlook Options -&gt; Preferences -&gt; Calendar Options -&gt; Office.com Sharing Service “Restrict upload method” must be set to “Enabled”.</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Procedure: Use the Windows Registry Editor to navigate to the following key: </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HKCU\Software\Policies\Microsoft\Office\14.0\outlook\options\pubcal</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Criteria: If the value SingleUploadOnly is REG_DWORD = 1, this is not a finding.</d:t>
    </d:r>
  </si>
  <si>
    <t>V-17778</t>
  </si>
  <si>
    <d:r xmlns:d="http://schemas.openxmlformats.org/spreadsheetml/2006/main">
      <d:rPr>
        <d:sz val="11"/>
        <d:rFont val="Calibri"/>
      </d:rPr>
      <d:t xml:space="preserve">Retrieving of CRL data must be set for online action.</d:t>
    </d:r>
  </si>
  <si>
    <d:r xmlns:d="http://schemas.openxmlformats.org/spreadsheetml/2006/main">
      <d:rPr>
        <d:sz val="11"/>
        <d:color rgb="FF000000"/>
        <d:rFont val="Calibri"/>
      </d:rPr>
      <d:t xml:space="preserve">Set the policy value for User Configuration -&gt; Administrative Templates -&gt; Microsoft Outlook 2010 -&gt; Security -&gt; Cryptography -&gt; Signature Status dialog box “Retrieving CRLs (Certificate Revocation Lists)” to “Enabled (When online always retrieve the CRL)”.</d:t>
    </d:r>
  </si>
  <si>
    <d:r xmlns:d="http://schemas.openxmlformats.org/spreadsheetml/2006/main">
      <d:rPr>
        <d:sz val="11"/>
        <d:color rgb="FF000000"/>
        <d:rFont val="Calibri"/>
      </d:rPr>
      <d:t xml:space="preserve">This policy setting controls how Outlook retrieves Certificate Revocation Lists to verify the validity of certificates.  Certificate revocation lists (CRLs) are lists of digital certificates that have been revoked by their controlling certificate authorities (CAs), typically because the certificates were issued improperly or their associated private keys were compromised.</d:t>
    </d:r>
  </si>
  <si>
    <d:r xmlns:d="http://schemas.openxmlformats.org/spreadsheetml/2006/main">
      <d:rPr>
        <d:sz val="11"/>
        <d:color rgb="FF000000"/>
        <d:rFont val="Calibri"/>
      </d:rPr>
      <d:t xml:space="preserve">The policy value for User Configuration -&gt; Administrative Templates -&gt; Microsoft Outlook 2010 -&gt; Security -&gt; Cryptography -&gt; Signature Status dialog box “Retrieving CRLs (Certificate Revocation Lists)” must be “Enabled (When online always retrieve the CRL)”.</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Procedure: Use the Windows Registry Editor to navigate to the following key: </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HKCU\Software\Policies\Microsoft\Office\14.0\outlook\security</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Criteria: If the value UseCRLChasing is REG_DWORD = 1, this is not a finding.</d:t>
    </d:r>
  </si>
  <si>
    <t>V-17787</t>
  </si>
  <si>
    <d:r xmlns:d="http://schemas.openxmlformats.org/spreadsheetml/2006/main">
      <d:rPr>
        <d:sz val="11"/>
        <d:rFont val="Calibri"/>
      </d:rPr>
      <d:t xml:space="preserve">Run in FIPS compliant mode must be enforced.</d:t>
    </d:r>
  </si>
  <si>
    <d:r xmlns:d="http://schemas.openxmlformats.org/spreadsheetml/2006/main">
      <d:rPr>
        <d:sz val="11"/>
        <d:color rgb="FF000000"/>
        <d:rFont val="Calibri"/>
      </d:rPr>
      <d:t xml:space="preserve">Set the policy value for User Configuration -&gt; Administrative Templates -&gt; Microsoft Outlook 2010 -&gt; Security -&gt; Cryptography “Run in FIPS compliant mode” to “Enabled”.</d:t>
    </d:r>
  </si>
  <si>
    <d:r xmlns:d="http://schemas.openxmlformats.org/spreadsheetml/2006/main">
      <d:rPr>
        <d:sz val="11"/>
        <d:color rgb="FF000000"/>
        <d:rFont val="Calibri"/>
      </d:rPr>
      <d:t xml:space="preserve">Outlook can run in a mode that complies with Federal Information Processing Standards (FIPS), a set of standards published by the National Institute of Standards and Technology (NIST) for use by non-military United States government agencies and by government contractors.</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By default, Outlook does not run in FIPS-compliant mode. Organizations that do business with the U.S. government but do not run Outlook in FIPS-compliant mode risk violating the government's rules regarding the handling of sensitive information.</d:t>
    </d:r>
  </si>
  <si>
    <d:r xmlns:d="http://schemas.openxmlformats.org/spreadsheetml/2006/main">
      <d:rPr>
        <d:sz val="11"/>
        <d:color rgb="FF000000"/>
        <d:rFont val="Calibri"/>
      </d:rPr>
      <d:t xml:space="preserve">The policy value for User Configuration -&gt; Administrative Templates -&gt; Microsoft Outlook 2010 -&gt; Security -&gt; Cryptography “Run in FIPS compliant mode” must be set to “Enabled”.</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Procedure: Use the Windows Registry Editor to navigate to the following key: </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HKCU\Software\Policies\Microsoft\Office\14.0\outlook\security</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Criteria: If the value FIPSMode is REG_DWORD = 1, this is not a finding.</d:t>
    </d:r>
  </si>
  <si>
    <t>V-17790</t>
  </si>
  <si>
    <d:r xmlns:d="http://schemas.openxmlformats.org/spreadsheetml/2006/main">
      <d:rPr>
        <d:sz val="11"/>
        <d:rFont val="Calibri"/>
      </d:rPr>
      <d:t xml:space="preserve">S/Mime interoperability with external clients for message handling must be configured.</d:t>
    </d:r>
  </si>
  <si>
    <d:r xmlns:d="http://schemas.openxmlformats.org/spreadsheetml/2006/main">
      <d:rPr>
        <d:sz val="11"/>
        <d:color rgb="FF000000"/>
        <d:rFont val="Calibri"/>
      </d:rPr>
      <d:t xml:space="preserve">Set the policy value for User Configuration -&gt; Administrative Templates -&gt; Microsoft Outlook 2010 -&gt; Security -&gt; Cryptography “S/MIME interoperability with external clients” to “Enabled (Handle internally)”.</d:t>
    </d:r>
  </si>
  <si>
    <d:r xmlns:d="http://schemas.openxmlformats.org/spreadsheetml/2006/main">
      <d:rPr>
        <d:sz val="11"/>
        <d:color rgb="FF000000"/>
        <d:rFont val="Calibri"/>
      </d:rPr>
      <d:t xml:space="preserve">In some situations, administrators might wish to use an external program, such as an add-in, to handle S/MIME message decryption. If your organization works with encrypted messages that the decryption functionality in Outlook cannot handle appropriately, this setting can be used to configure Outlook to hand S/MIME messages off to an external program for decryption. If no external program has been authorized, however, misconfiguring this setting could allow unauthorized and potentially dangerous programs to handle encrypted messages, which could compromise security.</d:t>
    </d:r>
  </si>
  <si>
    <d:r xmlns:d="http://schemas.openxmlformats.org/spreadsheetml/2006/main">
      <d:rPr>
        <d:sz val="11"/>
        <d:color rgb="FF000000"/>
        <d:rFont val="Calibri"/>
      </d:rPr>
      <d:t xml:space="preserve">The policy value for User Configuration -&gt; Administrative Templates -&gt; Microsoft Outlook 2010 -&gt; Security -&gt; Cryptography “S/MIME interoperability with external clients” must be set to “Enabled (Handle internally)”.</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Procedure: Use the Windows Registry Editor to navigate to the following key: </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HKCU\Software\Policies\Microsoft\Office\14.0\outlook\security</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Criteria: If the value ExternalSMime is REG_DWORD = 0, this is not a finding.</d:t>
    </d:r>
  </si>
  <si>
    <t>V-17795</t>
  </si>
  <si>
    <d:r xmlns:d="http://schemas.openxmlformats.org/spreadsheetml/2006/main">
      <d:rPr>
        <d:sz val="11"/>
        <d:rFont val="Calibri"/>
      </d:rPr>
      <d:t xml:space="preserve">Automatic sending s/Mime receipt requests must be disallowed.</d:t>
    </d:r>
  </si>
  <si>
    <d:r xmlns:d="http://schemas.openxmlformats.org/spreadsheetml/2006/main">
      <d:rPr>
        <d:sz val="11"/>
        <d:color rgb="FF000000"/>
        <d:rFont val="Calibri"/>
      </d:rPr>
      <d:t xml:space="preserve">Set the policy value for User Configuration -&gt; Administrative Templates -&gt; Microsoft Outlook 2010 -&gt; Security -&gt; Cryptography “S/MIME receipt requests behavior” to “Enabled (Never send S\MIME receipts)”.</d:t>
    </d:r>
  </si>
  <si>
    <d:r xmlns:d="http://schemas.openxmlformats.org/spreadsheetml/2006/main">
      <d:rPr>
        <d:sz val="11"/>
        <d:color rgb="FF000000"/>
        <d:rFont val="Calibri"/>
      </d:rPr>
      <d:t xml:space="preserve">Incoming signed or encrypted messages might include S/MIME receipt requests. S/MIME receipts provide confirmation that messages are received unaltered, and can include information about who opened the message and when it was opened.</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By default, when users open messages with attached receipt requests, Outlook prompts them to decide whether to send a receipt to the sender with information about the identity of the user who opened the message and the time it was opened. If Outlook cannot send the receipt, the user is still allowed to open the message.</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In some situations, allowing Outlook to automatically send receipt requests could cause sensitive information to be divulged to unauthorized people.</d:t>
    </d:r>
  </si>
  <si>
    <d:r xmlns:d="http://schemas.openxmlformats.org/spreadsheetml/2006/main">
      <d:rPr>
        <d:sz val="11"/>
        <d:color rgb="FF000000"/>
        <d:rFont val="Calibri"/>
      </d:rPr>
      <d:t xml:space="preserve">The policy value for User Configuration -&gt; Administrative Templates -&gt; Microsoft Outlook 2010 -&gt; Security -&gt; Cryptography “S/MIME receipt requests behavior” must be  “Enabled (Never send S\MIME receipts)”.</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Procedure: Use the Windows Registry Editor to navigate to the following key: </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HKCU\Software\Policies\Microsoft\Office\14.0\outlook\security</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Criteria: If the value RespondToReceiptRequests is REG_DWORD = 2, this is not a finding.</d:t>
    </d:r>
  </si>
  <si>
    <t>V-17798</t>
  </si>
  <si>
    <d:r xmlns:d="http://schemas.openxmlformats.org/spreadsheetml/2006/main">
      <d:rPr>
        <d:sz val="11"/>
        <d:rFont val="Calibri"/>
      </d:rPr>
      <d:t xml:space="preserve">Always warn on untrusted macros must be enforced.</d:t>
    </d:r>
  </si>
  <si>
    <d:r xmlns:d="http://schemas.openxmlformats.org/spreadsheetml/2006/main">
      <d:rPr>
        <d:sz val="11"/>
        <d:color rgb="FF000000"/>
        <d:rFont val="Calibri"/>
      </d:rPr>
      <d:t xml:space="preserve">Set the policy value for User Configuration -&gt; Administrative Templates -&gt; Microsoft Outlook 2010 -&gt; Security -&gt; Trust Center “Security setting for macros” to “Enabled (Always warn)”.</d:t>
    </d:r>
  </si>
  <si>
    <d:r xmlns:d="http://schemas.openxmlformats.org/spreadsheetml/2006/main">
      <d:rPr>
        <d:sz val="11"/>
        <d:color rgb="FF000000"/>
        <d:rFont val="Calibri"/>
      </d:rPr>
      <d:t xml:space="preserve">To protect users from dangerous code, the Outlook default configuration disables all macros that are not trusted, including unsigned macros, macros with expired or invalid signatures, and macros with valid signatures from publishers who are not on users' Trusted Publishers lists. The default configuration also allows macros that are signed by trusted publishers to run automatically without notifying users, which could allow dangerous code to run.</d:t>
    </d:r>
  </si>
  <si>
    <d:r xmlns:d="http://schemas.openxmlformats.org/spreadsheetml/2006/main">
      <d:rPr>
        <d:sz val="11"/>
        <d:color rgb="FF000000"/>
        <d:rFont val="Calibri"/>
      </d:rPr>
      <d:t xml:space="preserve">The policy value for User Configuration -&gt; Administrative Templates -&gt; Microsoft Outlook 2010 -&gt; Security -&gt; Trust Center “Security setting for macros” must be “Enabled (Always warn)”.</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Procedure: Use the Windows Registry Editor to navigate to the following key: </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HKCU\Software\Policies\Microsoft\Office\14.0\outlook\security</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Criteria: If the value Level is REG_DWORD = 2, this is not a finding.</d:t>
    </d:r>
  </si>
  <si>
    <t>V-17800</t>
  </si>
  <si>
    <d:r xmlns:d="http://schemas.openxmlformats.org/spreadsheetml/2006/main">
      <d:rPr>
        <d:sz val="11"/>
        <d:rFont val="Calibri"/>
      </d:rPr>
      <d:t xml:space="preserve">All signed messages as clear signed messages must be configured.</d:t>
    </d:r>
  </si>
  <si>
    <d:r xmlns:d="http://schemas.openxmlformats.org/spreadsheetml/2006/main">
      <d:rPr>
        <d:sz val="11"/>
        <d:color rgb="FF000000"/>
        <d:rFont val="Calibri"/>
      </d:rPr>
      <d:t xml:space="preserve">Set the policy value for User Configuration -&gt; Administrative Templates -&gt; Microsoft Outlook 2010 -&gt; Security -&gt; Cryptography “Send all signed messages as clear signed messages” to “Enabled”.</d:t>
    </d:r>
  </si>
  <si>
    <d:r xmlns:d="http://schemas.openxmlformats.org/spreadsheetml/2006/main">
      <d:rPr>
        <d:sz val="11"/>
        <d:color rgb="FF000000"/>
        <d:rFont val="Calibri"/>
      </d:rPr>
      <d:t xml:space="preserve">When users sign e-mail messages with their digital signature and send them, Outlook uses the signature's private key to encrypt the digital signature but sends the messages as clear text, unless they are encrypted separately. If users change this functionality by clearing the Send clear text signed message when sending signed messages option in the E-mail Security section of the Trust Center, any recipients who are unable to access or use the sender's digital certificate will not be able to read the e-mail messages.</d:t>
    </d:r>
  </si>
  <si>
    <d:r xmlns:d="http://schemas.openxmlformats.org/spreadsheetml/2006/main">
      <d:rPr>
        <d:sz val="11"/>
        <d:color rgb="FF000000"/>
        <d:rFont val="Calibri"/>
      </d:rPr>
      <d:t xml:space="preserve">The policy value for User Configuration -&gt; Administrative Templates -&gt; Microsoft Outlook 2010 -&gt; Security -&gt; Cryptography “Send all signed messages as clear signed messages” must be set to “Enabled”.</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Procedure: Use the Windows Registry Editor to navigate to the following key: </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HKCU\Software\Policies\Microsoft\Office\14.0\outlook\security</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Criteria: If the value ClearSign is REG_DWORD = 1, this is not a finding.</d:t>
    </d:r>
  </si>
  <si>
    <t>V-17802</t>
  </si>
  <si>
    <d:r xmlns:d="http://schemas.openxmlformats.org/spreadsheetml/2006/main">
      <d:rPr>
        <d:sz val="11"/>
        <d:rFont val="Calibri"/>
      </d:rPr>
      <d:t xml:space="preserve">Custom Outlook Object Model (OOM) action execution prompts must be configured.</d:t>
    </d:r>
  </si>
  <si>
    <d:r xmlns:d="http://schemas.openxmlformats.org/spreadsheetml/2006/main">
      <d:rPr>
        <d:sz val="11"/>
        <d:color rgb="FF000000"/>
        <d:rFont val="Calibri"/>
      </d:rPr>
      <d:t xml:space="preserve">Set the policy value for User Configuration -&gt; Administrative Templates -&gt; Microsoft Outlook 2010 -&gt; Security -&gt; Security Form Settings -&gt; Custom Form Security “Set Outlook object model Custom Actions execution prompt” to “Enabled (Automatically Deny)”.</d:t>
    </d:r>
  </si>
  <si>
    <d:r xmlns:d="http://schemas.openxmlformats.org/spreadsheetml/2006/main">
      <d:rPr>
        <d:sz val="11"/>
        <d:color rgb="FF000000"/>
        <d:rFont val="Calibri"/>
      </d:rPr>
      <d:t xml:space="preserve">Custom actions add functionality to Outlook that can be triggered as part of a rule. Among other possible features, custom actions can be created that reply to messages in ways that circumvent the Outlook model's programmatic send protections.</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By default, when Outlook or another program initiates a custom action using the Outlook object model, users are prompted to allow or reject the action. If this configuration is changed, malicious code can use the Outlook object model to compromise sensitive information or otherwise cause data and computing resources to be at risk.</d:t>
    </d:r>
  </si>
  <si>
    <d:r xmlns:d="http://schemas.openxmlformats.org/spreadsheetml/2006/main">
      <d:rPr>
        <d:sz val="11"/>
        <d:color rgb="FF000000"/>
        <d:rFont val="Calibri"/>
      </d:rPr>
      <d:t xml:space="preserve">The policy value for User Configuration -&gt; Administrative Templates -&gt; Microsoft Outlook 2010 -&gt; Security -&gt; Security Form Settings -&gt; Custom Form Security “Set Outlook object model Custom Actions execution prompt” must be “Enabled (Automatically Deny)”.</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Procedure: Use the Windows Registry Editor to navigate to the following key: </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HKCU\Software\Policies\Microsoft\Office\14.0\outlook\security</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Criteria: If the value PromptOOMCustomAction is REG_DWORD = 0, this is not a finding.</d:t>
    </d:r>
  </si>
  <si>
    <t>V-17803</t>
  </si>
  <si>
    <d:r xmlns:d="http://schemas.openxmlformats.org/spreadsheetml/2006/main">
      <d:rPr>
        <d:sz val="11"/>
        <d:rFont val="Calibri"/>
      </d:rPr>
      <d:t xml:space="preserve">Warning about invalid signatures must be enforced.</d:t>
    </d:r>
  </si>
  <si>
    <d:r xmlns:d="http://schemas.openxmlformats.org/spreadsheetml/2006/main">
      <d:rPr>
        <d:sz val="11"/>
        <d:color rgb="FF000000"/>
        <d:rFont val="Calibri"/>
      </d:rPr>
      <d:t xml:space="preserve">Set the policy value for User Configuration -&gt; Administrative Templates -&gt; Microsoft Outlook 2010 -&gt; Security -&gt; Cryptography “Signature Warning” to “Enabled (Always warn about invalid signatures)”.</d:t>
    </d:r>
  </si>
  <si>
    <d:r xmlns:d="http://schemas.openxmlformats.org/spreadsheetml/2006/main">
      <d:rPr>
        <d:sz val="11"/>
        <d:color rgb="FF000000"/>
        <d:rFont val="Calibri"/>
      </d:rPr>
      <d:t xml:space="preserve">If users open e-mail messages that include invalid digital signatures, Outlook displays a warning dialog box. Users can decide whether they want to be warned about invalid signatures in the future. If users are not notified about invalid signatures, they might be prevented from detecting a fraudulent signature sent by a malicious person.</d:t>
    </d:r>
  </si>
  <si>
    <d:r xmlns:d="http://schemas.openxmlformats.org/spreadsheetml/2006/main">
      <d:rPr>
        <d:sz val="11"/>
        <d:color rgb="FF000000"/>
        <d:rFont val="Calibri"/>
      </d:rPr>
      <d:t xml:space="preserve">The policy value for User Configuration -&gt; Administrative Templates -&gt; Microsoft Outlook 2010 -&gt; Security -&gt; Cryptography “Signature Warning” must be “Enabled (Always warn about invalid signatures)”.</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Procedure: Use the Windows Registry Editor to navigate to the following key: </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HKCU\Software\Policies\Microsoft\Office\14.0\outlook\security</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Criteria: If the value WarnAboutInvalid is REG_DWORD = 1, this is not a finding.</d:t>
    </d:r>
  </si>
  <si>
    <t>V-17806</t>
  </si>
  <si>
    <d:r xmlns:d="http://schemas.openxmlformats.org/spreadsheetml/2006/main">
      <d:rPr>
        <d:sz val="11"/>
        <d:rFont val="Calibri"/>
      </d:rPr>
      <d:t xml:space="preserve">RSS feed synchronization with Common Feed List must be disallowed.</d:t>
    </d:r>
  </si>
  <si>
    <d:r xmlns:d="http://schemas.openxmlformats.org/spreadsheetml/2006/main">
      <d:rPr>
        <d:sz val="11"/>
        <d:color rgb="FF000000"/>
        <d:rFont val="Calibri"/>
      </d:rPr>
      <d:t xml:space="preserve">Set the policy value for User Configuration -&gt; Administrative Templates -&gt; Microsoft Outlook 2010 -&gt; Account Settings -&gt; RSS Feeds “Synchronize Outlook RSS Feeds with Common Feed List” to “Disabled”.</d:t>
    </d:r>
  </si>
  <si>
    <d:r xmlns:d="http://schemas.openxmlformats.org/spreadsheetml/2006/main">
      <d:rPr>
        <d:sz val="11"/>
        <d:color rgb="FF000000"/>
        <d:rFont val="Calibri"/>
      </d:rPr>
      <d:t xml:space="preserve">The Common Feed list is a hierarchical set of RSS feeds to which clients such as Outlook 2010, the Feeds list in Internet Explorer, and the Feed Headlines Sidebar gadget in Windows Vista can subscribe.</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If Outlook subscribes to a very large feed list, performance and availability can be affected, especially if Outlook is configured to download full RSS message bodies or if the feed list is not AutoArchived regularly.  By default, Outlook maintains its own list of feeds and does not automatically subscribe to RSS feeds that are added to the Common Feed List.</d:t>
    </d:r>
  </si>
  <si>
    <d:r xmlns:d="http://schemas.openxmlformats.org/spreadsheetml/2006/main">
      <d:rPr>
        <d:sz val="11"/>
        <d:color rgb="FF000000"/>
        <d:rFont val="Calibri"/>
      </d:rPr>
      <d:t xml:space="preserve">The policy value for User Configuration -&gt; Administrative Templates -&gt; Microsoft Outlook 2010 -&gt; Account Settings -&gt; RSS Feeds “Synchronize Outlook RSS Feeds with Common Feed List” must be set to “Disabled”.</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Procedure: Use the Windows Registry Editor to navigate to the following key: </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HKCU\Software\Policies\Microsoft\Office\14.0\outlook\options\rss</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Criteria: If the value SyncToSysCFL is REG_DWORD = 0, this is not a finding.</d:t>
    </d:r>
  </si>
  <si>
    <t>V-17807</t>
  </si>
  <si>
    <d:r xmlns:d="http://schemas.openxmlformats.org/spreadsheetml/2006/main">
      <d:rPr>
        <d:sz val="11"/>
        <d:rFont val="Calibri"/>
      </d:rPr>
      <d:t xml:space="preserve">Trust EMail from senders in receiver</d:t>
    </d:r>
    <d:r xmlns:d="http://schemas.openxmlformats.org/spreadsheetml/2006/main">
      <d:rPr>
        <d:sz val="11"/>
        <d:color rgb="FF000000"/>
        <d:rFont val="Calibri"/>
      </d:rPr>
      <d:t xml:space="preserve">'</d:t>
    </d:r>
    <d:r xmlns:d="http://schemas.openxmlformats.org/spreadsheetml/2006/main">
      <d:rPr>
        <d:sz val="11"/>
        <d:color rgb="FF000000"/>
        <d:rFont val="Calibri"/>
      </d:rPr>
      <d:t xml:space="preserve">s contact list must be enforced.</d:t>
    </d:r>
  </si>
  <si>
    <d:r xmlns:d="http://schemas.openxmlformats.org/spreadsheetml/2006/main">
      <d:rPr>
        <d:sz val="11"/>
        <d:color rgb="FF000000"/>
        <d:rFont val="Calibri"/>
      </d:rPr>
      <d:t xml:space="preserve">Set the policy value for User Configuration -&gt; Administrative Templates -&gt; Microsoft Outlook 2010 -&gt; Outlook Options -&gt; Preferences -&gt; Junk E-mail “Trust E-mail from Contacts” to “Enabled”.</d:t>
    </d:r>
  </si>
  <si>
    <d:r xmlns:d="http://schemas.openxmlformats.org/spreadsheetml/2006/main">
      <d:rPr>
        <d:sz val="11"/>
        <d:color rgb="FF000000"/>
        <d:rFont val="Calibri"/>
      </d:rPr>
      <d:t xml:space="preserve">E-mail addresses in users' Contacts list are treated as safe senders for purposes of filtering junk e-mail. If this configuration is changed, e-mail from users' Contacts might be misclassified as junk and cause important information to be lost.</d:t>
    </d:r>
  </si>
  <si>
    <d:r xmlns:d="http://schemas.openxmlformats.org/spreadsheetml/2006/main">
      <d:rPr>
        <d:sz val="11"/>
        <d:color rgb="FF000000"/>
        <d:rFont val="Calibri"/>
      </d:rPr>
      <d:t xml:space="preserve">The policy value for User Configuration -&gt; Administrative Templates -&gt; Microsoft Outlook 2010 -&gt; Outlook Options -&gt; Preferences -&gt; Junk E-mail “Trust E-mail from Contacts” must be set to “Enabled”.</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Procedure: Use the Windows Registry Editor to navigate to the following key: </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HKCU\Software\Policies\Microsoft\Office\14.0\outlook\options\mail</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Criteria: If the value JunkMailTrustContacts is REG_DWORD = 1, this is not a finding.</d:t>
    </d:r>
  </si>
  <si>
    <t>V-17808</t>
  </si>
  <si>
    <d:r xmlns:d="http://schemas.openxmlformats.org/spreadsheetml/2006/main">
      <d:rPr>
        <d:sz val="11"/>
        <d:rFont val="Calibri"/>
      </d:rPr>
      <d:t xml:space="preserve">RSS Feeds must be disallowed.</d:t>
    </d:r>
  </si>
  <si>
    <d:r xmlns:d="http://schemas.openxmlformats.org/spreadsheetml/2006/main">
      <d:rPr>
        <d:sz val="11"/>
        <d:color rgb="FF000000"/>
        <d:rFont val="Calibri"/>
      </d:rPr>
      <d:t xml:space="preserve">Users can subscribe to RSS feeds from within Outlook and read RSS items like e-mail messages. If your organization has policies that govern the use of external resources such as RSS feeds, allowing users to subscribe to the RSS feed in Outlook might enable them to violate those policies.</d:t>
    </d:r>
  </si>
  <si>
    <t>V-17812</t>
  </si>
  <si>
    <d:r xmlns:d="http://schemas.openxmlformats.org/spreadsheetml/2006/main">
      <d:rPr>
        <d:sz val="11"/>
        <d:rFont val="Calibri"/>
      </d:rPr>
      <d:t xml:space="preserve">Dragging Unicode eMail messages to file system must be disallowed.</d:t>
    </d:r>
  </si>
  <si>
    <d:r xmlns:d="http://schemas.openxmlformats.org/spreadsheetml/2006/main">
      <d:rPr>
        <d:sz val="11"/>
        <d:color rgb="FF000000"/>
        <d:rFont val="Calibri"/>
      </d:rPr>
      <d:t xml:space="preserve">Set the policy value for User Configuration -&gt; Administrative Templates -&gt; Microsoft Outlook 2010 -&gt; Outlook Options -&gt; Other -&gt; Advanced “Use Unicode format when dragging e-mail message to file system” to “Disabled”.</d:t>
    </d:r>
  </si>
  <si>
    <d:r xmlns:d="http://schemas.openxmlformats.org/spreadsheetml/2006/main">
      <d:rPr>
        <d:sz val="11"/>
        <d:color rgb="FF000000"/>
        <d:rFont val="Calibri"/>
      </d:rPr>
      <d:t xml:space="preserve">When users drag e-mail messages from Outlook to a Windows Explorer window or to their Desktop, Outlook creates a .msg file using the native character encoding format for the configured locale (the so-called "ANSI" format). If this setting is Enabled, Outlook uses the Unicode character encoding standard to create the message file, which preserves special characters in the message. </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However, Unicode text is vulnerable to homograph attacks, in which characters are replaced by different but similar-looking characters. For example, the Cyrillic letter ? (U+0430) appears identical to the Latin letter a (U+0061) in many typefaces, but is actually a different character. Homographs can be used in "phishing" attacks to convince victims to visit fraudulent Web sites and enter sensitive information.</d:t>
    </d:r>
  </si>
  <si>
    <d:r xmlns:d="http://schemas.openxmlformats.org/spreadsheetml/2006/main">
      <d:rPr>
        <d:sz val="11"/>
        <d:color rgb="FF000000"/>
        <d:rFont val="Calibri"/>
      </d:rPr>
      <d:t xml:space="preserve">The policy value for User Configuration -&gt; Administrative Templates -&gt; Microsoft Outlook 2010 -&gt; Outlook Options -&gt; Other -&gt; Advanced “Use Unicode format when dragging e-mail message to file system”  must be set to “Disabled”.</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Procedure: Use the Windows Registry Editor to navigate to the following key: </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HKCU\Software\Policies\Microsoft\Office\14.0\outlook\options\general</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Criteria: If the value MSGFormat is REG_DWORD = 0, this is not a finding.</d:t>
    </d:r>
  </si>
  <si>
    <t>V-17944</t>
  </si>
  <si>
    <d:r xmlns:d="http://schemas.openxmlformats.org/spreadsheetml/2006/main">
      <d:rPr>
        <d:sz val="11"/>
        <d:rFont val="Calibri"/>
      </d:rPr>
      <d:t xml:space="preserve">User Entries to Server List must be disallowed.</d:t>
    </d:r>
  </si>
  <si>
    <d:r xmlns:d="http://schemas.openxmlformats.org/spreadsheetml/2006/main">
      <d:rPr>
        <d:sz val="11"/>
        <d:color rgb="FF000000"/>
        <d:rFont val="Calibri"/>
      </d:rPr>
      <d:t xml:space="preserve">Set the policy value for User Configuration -&gt; Administrative Templates -&gt; Microsoft Outlook 2010 -&gt; Meeting Workspace “Disable user entries to server list” to “Enabled (Publish default, disallow others)”.</d:t>
    </d:r>
  </si>
  <si>
    <d:r xmlns:d="http://schemas.openxmlformats.org/spreadsheetml/2006/main">
      <d:rPr>
        <d:sz val="11"/>
        <d:color rgb="FF000000"/>
        <d:rFont val="Calibri"/>
      </d:rPr>
      <d:t xml:space="preserve">If users are able to manually enter the addresses of servers that are not approved by the organization, they could use servers that do not meet your organization's information security requirements, which could cause sensitive information to be at risk.</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By default, when users create a meeting workspace, they can choose a server from a default list provided by administrators or manually enter the address of a server that is not listed.</d:t>
    </d:r>
  </si>
  <si>
    <d:r xmlns:d="http://schemas.openxmlformats.org/spreadsheetml/2006/main">
      <d:rPr>
        <d:sz val="11"/>
        <d:color rgb="FF000000"/>
        <d:rFont val="Calibri"/>
      </d:rPr>
      <d:t xml:space="preserve">The policy value for User Configuration -&gt; Administrative Templates -&gt; Microsoft Outlook 2010 -&gt; Meeting Workspace “Disable user entries to server list” must be set to “Enabled (Publish default, disallow others)”.</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Procedure: Use the Windows Registry Editor to navigate to the following key: </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HKCU\Software\Policies\Microsoft\Office\14.0\meetings\profile</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Criteria: If the value ServerUI is REG_DWORD = 2, this is not a finding.</d:t>
    </d:r>
  </si>
  <si>
    <t>V-26584</t>
  </si>
  <si>
    <d:r xmlns:d="http://schemas.openxmlformats.org/spreadsheetml/2006/main">
      <d:rPr>
        <d:sz val="11"/>
        <d:rFont val="Calibri"/>
      </d:rPr>
      <d:t xml:space="preserve">Add-on Management functionality must be allowed.</d:t>
    </d:r>
  </si>
  <si>
    <d:r xmlns:d="http://schemas.openxmlformats.org/spreadsheetml/2006/main">
      <d:rPr>
        <d:sz val="11"/>
        <d:color rgb="FF000000"/>
        <d:rFont val="Calibri"/>
      </d:rPr>
      <d:t xml:space="preserve">Set the policy value for Computer Configuration -&gt; Administrative Templates -&gt; Microsoft Office 2010 (Machine) -&gt; Security Settings -&gt; IE Security “Add-on Management ” to “Enabled” and ‘outlook.exe’ is checked.</d:t>
    </d:r>
  </si>
  <si>
    <d:r xmlns:d="http://schemas.openxmlformats.org/spreadsheetml/2006/main">
      <d:rPr>
        <d:sz val="11"/>
        <d:color rgb="FF000000"/>
        <d:rFont val="Calibri"/>
      </d:rPr>
      <d:t xml:space="preserve">Internet Explorer add-ons are pieces of code, run in Internet Explorer, to provide additional functionality. Rogue add-ons may contain viruses or other malicious code. Disabling or not configuring this setting could allow malicious code or users to become active on user computers or the network. For example, a malicious user can monitor and then use keystrokes users type into Internet Explorer. Even legitimate add-ons may demand resources, compromising the performance of Internet Explorer, and the operating systems for user computers.</d:t>
    </d:r>
  </si>
  <si>
    <d:r xmlns:d="http://schemas.openxmlformats.org/spreadsheetml/2006/main">
      <d:rPr>
        <d:sz val="11"/>
        <d:color rgb="FF000000"/>
        <d:rFont val="Calibri"/>
      </d:rPr>
      <d:t xml:space="preserve">The policy value for Computer Configuration -&gt; Administrative Templates -&gt; Microsoft Office 2010 (Machine) -&gt; Security Settings -&gt; IE Security “Add-on Management” must be set to “Enabled” and ‘outlook.exe’ is checked.</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Procedure: Use the Windows Registry Editor to navigate to the following key: </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HKLM\Software\Microsoft\Internet Explorer\Main\FeatureControl\FEATURE_ADDON_MANAGEMENT</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Criteria: If the value outlook.exe is REG_DWORD = 1, this is not a finding.</d:t>
    </d:r>
  </si>
  <si>
    <t>V-26585</t>
  </si>
  <si>
    <d:r xmlns:d="http://schemas.openxmlformats.org/spreadsheetml/2006/main">
      <d:rPr>
        <d:sz val="11"/>
        <d:rFont val="Calibri"/>
      </d:rPr>
      <d:t xml:space="preserve">Protection from zone elevation must be enforced.</d:t>
    </d:r>
  </si>
  <si>
    <d:r xmlns:d="http://schemas.openxmlformats.org/spreadsheetml/2006/main">
      <d:rPr>
        <d:sz val="11"/>
        <d:color rgb="FF000000"/>
        <d:rFont val="Calibri"/>
      </d:rPr>
      <d:t xml:space="preserve">Set the policy value for Computer Configuration -&gt; Administrative Templates -&gt; Microsoft Office 2010 (Machine) -&gt; Security Settings -&gt; IE Security “Protection From Zone Elevation” to “Enabled” and 'outlook.exe' is checked.</d:t>
    </d:r>
  </si>
  <si>
    <d:r xmlns:d="http://schemas.openxmlformats.org/spreadsheetml/2006/main">
      <d:rPr>
        <d:sz val="11"/>
        <d:color rgb="FF000000"/>
        <d:rFont val="Calibri"/>
      </d:rPr>
      <d:t xml:space="preserve">Internet Explorer places restrictions on each web page users can use the browser to open. Web pages on a user's local computer have the fewest security restrictions and reside in the Local Machine zone, making this security zone a prime target for malicious users and code. Disabling or not configuring this setting could allow pages in the Internet zone to navigate to pages in the Local Machine zone to then run code to elevate privileges. This could allow malicious code or users to become active on user computers or the network.</d:t>
    </d:r>
  </si>
  <si>
    <d:r xmlns:d="http://schemas.openxmlformats.org/spreadsheetml/2006/main">
      <d:rPr>
        <d:sz val="11"/>
        <d:color rgb="FF000000"/>
        <d:rFont val="Calibri"/>
      </d:rPr>
      <d:t xml:space="preserve">The policy value for Computer Configuration -&gt; Administrative Templates -&gt; Microsoft Office 2010 (Machine) -&gt; Security Settings -&gt; IE Security “Protection From Zone Elevation” must be set to “Enabled” and 'outlook.exe' is checked.</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Procedure: Use the Windows Registry Editor to navigate to the following key: </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HKLM\Software\Microsoft\Internet Explorer\Main\FeatureControl\FEATURE_ZONE_ELEVATION</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Criteria: If the value outlook.exe is REG_DWORD = 1, this is not a finding.</d:t>
    </d:r>
  </si>
  <si>
    <t>V-26586</t>
  </si>
  <si>
    <d:r xmlns:d="http://schemas.openxmlformats.org/spreadsheetml/2006/main">
      <d:rPr>
        <d:sz val="11"/>
        <d:rFont val="Calibri"/>
      </d:rPr>
      <d:t xml:space="preserve">ActiveX Installs must be configured for proper restriction.</d:t>
    </d:r>
  </si>
  <si>
    <d:r xmlns:d="http://schemas.openxmlformats.org/spreadsheetml/2006/main">
      <d:rPr>
        <d:sz val="11"/>
        <d:color rgb="FF000000"/>
        <d:rFont val="Calibri"/>
      </d:rPr>
      <d:t xml:space="preserve">Set the policy value for Computer Configuration -&gt; Administrative Templates -&gt; Microsoft Office 2010 (Machine) -&gt; Security Settings -&gt; IE Security “Restrict ActiveX Install” to “Enabled” and 'outlook.exe' is checked.</d:t>
    </d:r>
  </si>
  <si>
    <d:r xmlns:d="http://schemas.openxmlformats.org/spreadsheetml/2006/main">
      <d:rPr>
        <d:sz val="11"/>
        <d:color rgb="FF000000"/>
        <d:rFont val="Calibri"/>
      </d:rPr>
      <d:t xml:space="preserve">Microsoft ActiveX controls allow unmanaged, unprotected code to run on the user computers. ActiveX controls do not run within a protected container in the browser like the other types of HTML or Microsoft Silverlight-based controls. Disabling or not configuring this setting does not block prompts for ActiveX control installations and these prompts display to users. This could allow malicious code to become active on user computers or the network.</d:t>
    </d:r>
  </si>
  <si>
    <d:r xmlns:d="http://schemas.openxmlformats.org/spreadsheetml/2006/main">
      <d:rPr>
        <d:sz val="11"/>
        <d:color rgb="FF000000"/>
        <d:rFont val="Calibri"/>
      </d:rPr>
      <d:t xml:space="preserve">The policy value for Computer Configuration -&gt; Administrative Templates -&gt; Microsoft Office 2010 (Machine) -&gt; Security Settings -&gt; IE Security “Restrict ActiveX Install” must be set to “Enabled” and 'outlook.exe' is checked.</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Procedure: Use the Windows Registry Editor to navigate to the following key: </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HKLM\Software\Microsoft\Internet Explorer\Main\FeatureControl\FEATURE_RESTRICT_ACTIVEXINSTALL</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Criteria: If the value outlook.exe is REG_DWORD = 1, this is not a finding.</d:t>
    </d:r>
  </si>
  <si>
    <t>V-26587</t>
  </si>
  <si>
    <d:r xmlns:d="http://schemas.openxmlformats.org/spreadsheetml/2006/main">
      <d:rPr>
        <d:sz val="11"/>
        <d:rFont val="Calibri"/>
      </d:rPr>
      <d:t xml:space="preserve">File Downloads must be configured for proper restrictions.</d:t>
    </d:r>
  </si>
  <si>
    <d:r xmlns:d="http://schemas.openxmlformats.org/spreadsheetml/2006/main">
      <d:rPr>
        <d:sz val="11"/>
        <d:color rgb="FF000000"/>
        <d:rFont val="Calibri"/>
      </d:rPr>
      <d:t xml:space="preserve">Set the policy value for Computer Configuration -&gt; Administrative Templates -&gt; Microsoft Office 2010 (Machine) -&gt; Security Settings -&gt; IE Security “Restrict File Download” to “Enabled” and select 'outlook.exe'.</d:t>
    </d:r>
  </si>
  <si>
    <d:r xmlns:d="http://schemas.openxmlformats.org/spreadsheetml/2006/main">
      <d:rPr>
        <d:sz val="11"/>
        <d:color rgb="FF000000"/>
        <d:rFont val="Calibri"/>
      </d:rPr>
      <d:t xml:space="preserve">Disabling this setting allows websites to present file download prompts via code without the user specifically initiating the download.  User preferences may also allow the download to occur without prompting or interacting with the user.  Even if Internet Explorer prompts the user to accept the download, some websites abuse this functionality.  Malicious websites may continually prompt users to download a file or present confusing dialog boxes to trick users into downloading or running a file.  If the download occurs and it contains malicious code, the code could become active on user computers or the network.</d:t>
    </d:r>
  </si>
  <si>
    <d:r xmlns:d="http://schemas.openxmlformats.org/spreadsheetml/2006/main">
      <d:rPr>
        <d:sz val="11"/>
        <d:color rgb="FF000000"/>
        <d:rFont val="Calibri"/>
      </d:rPr>
      <d:t xml:space="preserve">The policy value for Computer Configuration -&gt; Administrative Templates -&gt; Microsoft Office 2010 (Machine) -&gt; Security Settings -&gt; IE Security “Restrict File Download” must be set to “Enabled” and 'outlook.exe' is checked.</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Procedure: Use the Windows Registry Editor to navigate to the following key: </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HKLM\Software\Microsoft\Internet Explorer\Main\FeatureControl\FEATURE_RESTRICT_FILEDOWNLOAD</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Criteria: If the value outlook.exe is REG_DWORD = 1, this is not a finding.</d:t>
    </d:r>
  </si>
  <si>
    <t>V-26588</t>
  </si>
  <si>
    <d:r xmlns:d="http://schemas.openxmlformats.org/spreadsheetml/2006/main">
      <d:rPr>
        <d:sz val="11"/>
        <d:rFont val="Calibri"/>
      </d:rPr>
      <d:t xml:space="preserve">Scripted Window Security must be enforced.</d:t>
    </d:r>
  </si>
  <si>
    <d:r xmlns:d="http://schemas.openxmlformats.org/spreadsheetml/2006/main">
      <d:rPr>
        <d:sz val="11"/>
        <d:color rgb="FF000000"/>
        <d:rFont val="Calibri"/>
      </d:rPr>
      <d:t xml:space="preserve">Set the policy value for Computer Configuration -&gt; Administrative Templates -&gt; Microsoft Office 2010 (Machine) -&gt; Security Settings -&gt; IE Security “Scripted Window Security Restrictions” to “Enabled” and 'outlook.exe' is checked.</d:t>
    </d:r>
  </si>
  <si>
    <d:r xmlns:d="http://schemas.openxmlformats.org/spreadsheetml/2006/main">
      <d:rPr>
        <d:sz val="11"/>
        <d:color rgb="FF000000"/>
        <d:rFont val="Calibri"/>
      </d:rPr>
      <d:t xml:space="preserve">Malicious websites often try to confuse or trick users into giving a site permission to perform an action allowing the site to take control of the users' computers in some manner. Disabling or not configuring this setting allows unknown websites to:</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-Create browser windows appearing to be from the local operating system.</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-Draw active windows displaying outside of the viewable areas of the screen capturing keyboard input.</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-Overlay parent windows with their own browser windows to hide important system information, choices or prompts.</d:t>
    </d:r>
  </si>
  <si>
    <d:r xmlns:d="http://schemas.openxmlformats.org/spreadsheetml/2006/main">
      <d:rPr>
        <d:sz val="11"/>
        <d:color rgb="FF000000"/>
        <d:rFont val="Calibri"/>
      </d:rPr>
      <d:t xml:space="preserve">The policy value for Computer Configuration -&gt; Administrative Templates -&gt; Microsoft Office 2010 (Machine) -&gt; Security Settings -&gt; IE Security “Scripted Window Security Restrictions” must be set to “Enabled” and 'outlook.exe' is checked.</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Procedure: Use the Windows Registry Editor to navigate to the following key: </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HKLM\Software\Microsoft\Internet Explorer\Main\FeatureControl\FEATURE_WINDOW_RESTRICTIONS</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Criteria: If the value outlook.exe is REG_DWORD = 1, this is not a finding.</d:t>
    </d:r>
  </si>
  <si>
    <t>V-26590</t>
  </si>
  <si>
    <d:r xmlns:d="http://schemas.openxmlformats.org/spreadsheetml/2006/main">
      <d:rPr>
        <d:sz val="11"/>
        <d:rFont val="Calibri"/>
      </d:rPr>
      <d:t xml:space="preserve">Data Execution Prevention must be enforced.</d:t>
    </d:r>
  </si>
  <si>
    <d:r xmlns:d="http://schemas.openxmlformats.org/spreadsheetml/2006/main">
      <d:rPr>
        <d:sz val="11"/>
        <d:color rgb="FF000000"/>
        <d:rFont val="Calibri"/>
      </d:rPr>
      <d:t xml:space="preserve">Set the policy value for User Configuration -&gt; Administrative Templates -&gt; Microsoft Outlook 2010 -&gt; Security -&gt; Trust Center “Turn off Data Execution Prevention” to “Disabled".</d:t>
    </d:r>
  </si>
  <si>
    <d:r xmlns:d="http://schemas.openxmlformats.org/spreadsheetml/2006/main">
      <d:rPr>
        <d:sz val="11"/>
        <d:color rgb="FF000000"/>
        <d:rFont val="Calibri"/>
      </d:rPr>
      <d:t xml:space="preserve">Data Execution Prevention (DEP) is a set of hardware and software technologies performing additional checks on memory to help prevent malicious code from running on a system. The primary benefit of DEP is to help prevent code execution from data pages. Enabling this setting, turns off Data Execution Prevention. As a result, malicious code takes advantage of code injection or buffer overflow vulnerabilities possibly exploiting the computer.</d:t>
    </d:r>
  </si>
  <si>
    <d:r xmlns:d="http://schemas.openxmlformats.org/spreadsheetml/2006/main">
      <d:rPr>
        <d:sz val="11"/>
        <d:color rgb="FF000000"/>
        <d:rFont val="Calibri"/>
      </d:rPr>
      <d:t xml:space="preserve">The policy value for User Configuration -&gt; Administrative Templates -&gt; Microsoft Outlook 2010 -&gt; Security -&gt; Trust Center “Turn off Data Execution Prevention” must be set to “Disabled".</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Procedure: Use the Windows Registry Editor to navigate to the following key: </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HKCU\Software\Policies\Microsoft\Office\14.0\outlook\security</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Criteria: If the value EnableDEP is REG_DWORD = 1, this is not a finding.</d:t>
    </d:r>
  </si>
  <si>
    <t>V-26632</t>
  </si>
  <si>
    <d:r xmlns:d="http://schemas.openxmlformats.org/spreadsheetml/2006/main">
      <d:rPr>
        <d:sz val="11"/>
        <d:rFont val="Calibri"/>
      </d:rPr>
      <d:t xml:space="preserve">Automatically downloading enclosures on RSS must be disallowed.</d:t>
    </d:r>
  </si>
  <si>
    <d:r xmlns:d="http://schemas.openxmlformats.org/spreadsheetml/2006/main">
      <d:rPr>
        <d:sz val="11"/>
        <d:color rgb="FF000000"/>
        <d:rFont val="Calibri"/>
      </d:rPr>
      <d:t xml:space="preserve">Set the policy value for User Configuration -&gt; Administrative Templates -&gt; Microsoft Outlook 2010 -&gt; Account Settings -&gt; RSS Feeds “Automatically download enclosures” to “Disabled".</d:t>
    </d:r>
  </si>
  <si>
    <d:r xmlns:d="http://schemas.openxmlformats.org/spreadsheetml/2006/main">
      <d:rPr>
        <d:sz val="11"/>
        <d:color rgb="FF000000"/>
        <d:rFont val="Calibri"/>
      </d:rPr>
      <d:t xml:space="preserve">This policy setting allows you to control whether Outlook automatically downloads enclosures on RSS items.</d:t>
    </d:r>
  </si>
  <si>
    <d:r xmlns:d="http://schemas.openxmlformats.org/spreadsheetml/2006/main">
      <d:rPr>
        <d:sz val="11"/>
        <d:color rgb="FF000000"/>
        <d:rFont val="Calibri"/>
      </d:rPr>
      <d:t xml:space="preserve">The policy value for User Configuration -&gt; Administrative Templates -&gt; Microsoft Outlook 2010 -&gt; Account Settings -&gt; RSS Feeds “Automatically download enclosures” must be set to “Disabled".</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Procedure: Use the Windows Registry Editor to navigate to the following key: </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HKCU\Software\Policies\Microsoft\Office\14.0\outlook\options\rss</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Criteria: If the value EnableAttachments is REG_DWORD = 0, this is not a finding.</d:t>
    </d:r>
  </si>
  <si>
    <t>V-26633</t>
  </si>
  <si>
    <d:r xmlns:d="http://schemas.openxmlformats.org/spreadsheetml/2006/main">
      <d:rPr>
        <d:sz val="11"/>
        <d:rFont val="Calibri"/>
      </d:rPr>
      <d:t xml:space="preserve">Outlook Rich Text options must be set for converting to plain text format.</d:t>
    </d:r>
  </si>
  <si>
    <d:r xmlns:d="http://schemas.openxmlformats.org/spreadsheetml/2006/main">
      <d:rPr>
        <d:sz val="11"/>
        <d:color rgb="FF000000"/>
        <d:rFont val="Calibri"/>
      </d:rPr>
      <d:t xml:space="preserve">Set the policy value for User Configuration -&gt; Administrative Templates -&gt; Microsoft Outlook 2010 -&gt; Outlook Options -&gt; Mail Format -&gt; Internet Formatting “Outlook Rich Text options” to “Enabled: Convert to Plain Text format".</d:t>
    </d:r>
  </si>
  <si>
    <d:r xmlns:d="http://schemas.openxmlformats.org/spreadsheetml/2006/main">
      <d:rPr>
        <d:sz val="11"/>
        <d:color rgb="FF000000"/>
        <d:rFont val="Calibri"/>
      </d:rPr>
      <d:t xml:space="preserve">Outlook automatically converts RTF formatted messages that are sent over the Internet to HTML format, so that the message formatting is maintained and attachments are received.</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This setting controls how Outlook sends Rich Text Format (RTF) messages to Internet recipients.</d:t>
    </d:r>
  </si>
  <si>
    <d:r xmlns:d="http://schemas.openxmlformats.org/spreadsheetml/2006/main">
      <d:rPr>
        <d:sz val="11"/>
        <d:color rgb="FF000000"/>
        <d:rFont val="Calibri"/>
      </d:rPr>
      <d:t xml:space="preserve">The policy value for User Configuration -&gt; Administrative Templates -&gt; Microsoft Outlook 2010 -&gt; Outlook Options -&gt; Mail Format -&gt; Internet Formatting “Outlook Rich Text options” must be “Enabled: Convert to Plain Text format".</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Procedure: Use the Windows Registry Editor to navigate to the following key: </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HKCU\Software\Policies\Microsoft\Office\14.0\outlook\options\mail</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Criteria: If the value Message RTF Format is REG_DWORD = 1, this is not a finding.</d:t>
    </d:r>
  </si>
  <si>
    <t>V-26634</t>
  </si>
  <si>
    <d:r xmlns:d="http://schemas.openxmlformats.org/spreadsheetml/2006/main">
      <d:rPr>
        <d:sz val="11"/>
        <d:rFont val="Calibri"/>
      </d:rPr>
      <d:t xml:space="preserve">Default message format must be set to use Plain Text.</d:t>
    </d:r>
  </si>
  <si>
    <d:r xmlns:d="http://schemas.openxmlformats.org/spreadsheetml/2006/main">
      <d:rPr>
        <d:sz val="11"/>
        <d:color rgb="FF000000"/>
        <d:rFont val="Calibri"/>
      </d:rPr>
      <d:t xml:space="preserve">Set the policy value for User Configuration -&gt; Administrative Templates -&gt; Microsoft Outlook 2010 -&gt; Outlook Options -&gt; Mail Format -&gt; Internet Formatting -&gt; Message Format “Set message format” to “Enabled: Plain Text".</d:t>
    </d:r>
  </si>
  <si>
    <d:r xmlns:d="http://schemas.openxmlformats.org/spreadsheetml/2006/main">
      <d:rPr>
        <d:sz val="11"/>
        <d:color rgb="FF000000"/>
        <d:rFont val="Calibri"/>
      </d:rPr>
      <d:t xml:space="preserve">Outlook uses HTML as the default e-mail format, but users can choose a format other than the default when composing messages. This setting controls the default message format in Outlook.</d:t>
    </d:r>
  </si>
  <si>
    <d:r xmlns:d="http://schemas.openxmlformats.org/spreadsheetml/2006/main">
      <d:rPr>
        <d:sz val="11"/>
        <d:color rgb="FF000000"/>
        <d:rFont val="Calibri"/>
      </d:rPr>
      <d:t xml:space="preserve">The policy value for User Configuration -&gt; Administrative Templates -&gt; Microsoft Outlook 2010 -&gt; Outlook Options -&gt; Mail Format -&gt; Internet Formatting -&gt; Message Format “Set message format” must be “Enabled: Plain Text".</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Procedure: Use the Windows Registry Editor to navigate to the following key: </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HKCU\Software\Policies\Microsoft\Office\14.0\outlook\options\mail</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Criteria: If the value EditorPreference is REG_DWORD = 65536 (dec), this is not a finding.</d:t>
    </d:r>
  </si>
  <si>
    <t>V-26635</t>
  </si>
  <si>
    <d:r xmlns:d="http://schemas.openxmlformats.org/spreadsheetml/2006/main">
      <d:rPr>
        <d:sz val="11"/>
        <d:rFont val="Calibri"/>
      </d:rPr>
      <d:t xml:space="preserve">Outlook must be configured not to prompt users to choose security settings if default settings fail.</d:t>
    </d:r>
  </si>
  <si>
    <d:r xmlns:d="http://schemas.openxmlformats.org/spreadsheetml/2006/main">
      <d:rPr>
        <d:sz val="11"/>
        <d:color rgb="FF000000"/>
        <d:rFont val="Calibri"/>
      </d:rPr>
      <d:t xml:space="preserve">Set the policy value for User Configuration -&gt; Administrative Templates -&gt; Microsoft Outlook 2010 -&gt; Security “Prompt user to choose security settings if default settings fail” to “Disabled".</d:t>
    </d:r>
  </si>
  <si>
    <d:r xmlns:d="http://schemas.openxmlformats.org/spreadsheetml/2006/main">
      <d:rPr>
        <d:sz val="11"/>
        <d:color rgb="FF000000"/>
        <d:rFont val="Calibri"/>
      </d:rPr>
      <d:t xml:space="preserve">Prompts the user to choose security settings if default settings fail; uncheck to automatically select.</d:t>
    </d:r>
  </si>
  <si>
    <d:r xmlns:d="http://schemas.openxmlformats.org/spreadsheetml/2006/main">
      <d:rPr>
        <d:sz val="11"/>
        <d:color rgb="FF000000"/>
        <d:rFont val="Calibri"/>
      </d:rPr>
      <d:t xml:space="preserve">The policy value for User Configuration -&gt; Administrative Templates -&gt; Microsoft Outlook 2010 -&gt; Security “Prompt user to choose security settings if default settings fail” must be set to “Disabled".</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Procedure: Use the Windows Registry Editor to navigate to the following key: </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HKCU\Software\Policies\Microsoft\Office\14.0\outlook\security</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Criteria: If the value ForceDefaultProfile is REG_DWORD = 0, this is not a finding.</d:t>
    </d:r>
  </si>
  <si>
    <t>V-26636</t>
  </si>
  <si>
    <d:r xmlns:d="http://schemas.openxmlformats.org/spreadsheetml/2006/main">
      <d:rPr>
        <d:sz val="11"/>
        <d:rFont val="Calibri"/>
      </d:rPr>
      <d:t xml:space="preserve">Outlook minimum encryption key length settings must be set.</d:t>
    </d:r>
  </si>
  <si>
    <d:r xmlns:d="http://schemas.openxmlformats.org/spreadsheetml/2006/main">
      <d:rPr>
        <d:sz val="11"/>
        <d:color rgb="FF000000"/>
        <d:rFont val="Calibri"/>
      </d:rPr>
      <d:t xml:space="preserve">Set the policy value for User Configuration -&gt; Administrative Templates -&gt; Microsoft Outlook 2010 -&gt; Security -&gt; Cyrptography “Minimum encryption settings” to “Enabled: 168 bits".</d:t>
    </d:r>
  </si>
  <si>
    <d:r xmlns:d="http://schemas.openxmlformats.org/spreadsheetml/2006/main">
      <d:rPr>
        <d:sz val="11"/>
        <d:color rgb="FF000000"/>
        <d:rFont val="Calibri"/>
      </d:rPr>
      <d:t xml:space="preserve">This setting allows you to set the minimum key length for an encrypted e-mail message.</d:t>
    </d:r>
  </si>
  <si>
    <d:r xmlns:d="http://schemas.openxmlformats.org/spreadsheetml/2006/main">
      <d:rPr>
        <d:sz val="11"/>
        <d:color rgb="FF000000"/>
        <d:rFont val="Calibri"/>
      </d:rPr>
      <d:t xml:space="preserve">The policy value for User Configuration -&gt; Administrative Templates -&gt; Microsoft Outlook 2010 -&gt; Security -&gt; Cyrptography “Minimum encryption settings” must be set to “Enabled: 168 bits".</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Procedure: Use the Windows Registry Editor to navigate to the following key: </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HKCU\Software\Policies\Microsoft\Office\14.0\outlook\security</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Criteria: If the value MinEncKey is REG_DWORD = 168, this is not a finding.</d:t>
    </d:r>
  </si>
  <si>
    <t>V-26637</t>
  </si>
  <si>
    <d:r xmlns:d="http://schemas.openxmlformats.org/spreadsheetml/2006/main">
      <d:rPr>
        <d:sz val="11"/>
        <d:rFont val="Calibri"/>
      </d:rPr>
      <d:t xml:space="preserve">Replies or forwards to signed/encrypted messages must be signed/encrypted.</d:t>
    </d:r>
  </si>
  <si>
    <d:r xmlns:d="http://schemas.openxmlformats.org/spreadsheetml/2006/main">
      <d:rPr>
        <d:sz val="11"/>
        <d:color rgb="FF000000"/>
        <d:rFont val="Calibri"/>
      </d:rPr>
      <d:t xml:space="preserve">Set the policy value for User Configuration -&gt; Administrative Templates -&gt; Microsoft Outlook 2010 -&gt; Security -&gt; Cyrptography “Replies or forwards to signed/encrypted messages are signed/encrypted” to “Enabled".</d:t>
    </d:r>
  </si>
  <si>
    <d:r xmlns:d="http://schemas.openxmlformats.org/spreadsheetml/2006/main">
      <d:rPr>
        <d:sz val="11"/>
        <d:color rgb="FF000000"/>
        <d:rFont val="Calibri"/>
      </d:rPr>
      <d:t xml:space="preserve">This setting controls whether replies and forwards to signed/encrypted mail should also be signed/encrypted.</d:t>
    </d:r>
  </si>
  <si>
    <d:r xmlns:d="http://schemas.openxmlformats.org/spreadsheetml/2006/main">
      <d:rPr>
        <d:sz val="11"/>
        <d:color rgb="FF000000"/>
        <d:rFont val="Calibri"/>
      </d:rPr>
      <d:t xml:space="preserve">The policy value for User Configuration -&gt; Administrative Templates -&gt; Microsoft Outlook 2010 -&gt; Security -&gt; Cyrptography “Replies or forwards to signed/encrypted messages are signed/encrypted” must be set to “Enabled".</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Procedure: Use the Windows Registry Editor to navigate to the following key: </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HKCU\Software\Policies\Microsoft\Office\14.0\outlook\security</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Criteria: If the value NoCheckOnSessionSecurity is REG_DWORD = 1, this is not a finding.</d:t>
    </d:r>
  </si>
  <si>
    <t>V-26702</t>
  </si>
  <si>
    <d:r xmlns:d="http://schemas.openxmlformats.org/spreadsheetml/2006/main">
      <d:rPr>
        <d:sz val="11"/>
        <d:rFont val="Calibri"/>
      </d:rPr>
      <d:t xml:space="preserve">Check e-mail addresses against addresses of certificates being used must be disallowed.</d:t>
    </d:r>
  </si>
  <si>
    <d:r xmlns:d="http://schemas.openxmlformats.org/spreadsheetml/2006/main">
      <d:rPr>
        <d:sz val="11"/>
        <d:color rgb="FF000000"/>
        <d:rFont val="Calibri"/>
      </d:rPr>
      <d:t xml:space="preserve">Set the policy value for User Configuration -&gt; Administrative Templates -&gt; Microsoft Outlook 2010 -&gt; Security -&gt; Cryptography “Do not check e-mail address against address of certificates being used” to “Enabled".</d:t>
    </d:r>
  </si>
  <si>
    <d:r xmlns:d="http://schemas.openxmlformats.org/spreadsheetml/2006/main">
      <d:rPr>
        <d:sz val="11"/>
        <d:color rgb="FF000000"/>
        <d:rFont val="Calibri"/>
      </d:rPr>
      <d:t xml:space="preserve">This policy setting controls whether Outlook verifies the user's e-mail address with the address associated with the certificate used for signing.</d:t>
    </d:r>
  </si>
  <si>
    <d:r xmlns:d="http://schemas.openxmlformats.org/spreadsheetml/2006/main">
      <d:rPr>
        <d:sz val="11"/>
        <d:color rgb="FF000000"/>
        <d:rFont val="Calibri"/>
      </d:rPr>
      <d:t xml:space="preserve">The policy value for User Configuration -&gt; Administrative Templates -&gt; Microsoft Outlook 2010 -&gt; Security -&gt; Cryptography “Do not check e-mail address against address of certificates being used” must be set to “Enabled".</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Procedure: Use the Windows Registry Editor to navigate to the following key: </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HKCU\Software\Policies\Microsoft\Office\14.0\outlook\security</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Criteria: If the value SupressNameChecks is REG_DWORD = 1, this is not a finding.</d:t>
    </d:r>
  </si>
  <si>
    <t>V-41493</t>
  </si>
  <si>
    <d:r xmlns:d="http://schemas.openxmlformats.org/spreadsheetml/2006/main">
      <d:rPr>
        <d:sz val="11"/>
        <d:rFont val="Calibri"/>
      </d:rPr>
      <d:t xml:space="preserve">Text in Outlook that represents Internet and network paths must not be automatically turned into hyperlinks.</d:t>
    </d:r>
  </si>
  <si>
    <d:r xmlns:d="http://schemas.openxmlformats.org/spreadsheetml/2006/main">
      <d:rPr>
        <d:sz val="11"/>
        <d:color rgb="FF000000"/>
        <d:rFont val="Calibri"/>
      </d:rPr>
      <d:t xml:space="preserve">Use the Windows Registry Editor to navigate to the following key: </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HKCU\software\policies\Microsoft\office\14.0\outlook\options\autoformat</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If the REG_DWORD value for pgrfafo_25_1 does not exist, create it with a value of "0". </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If the REG_DWORD value for pgrfafo_25_1 does exist, change the value to "0".</d:t>
    </d:r>
  </si>
  <si>
    <d:r xmlns:d="http://schemas.openxmlformats.org/spreadsheetml/2006/main">
      <d:rPr>
        <d:sz val="11"/>
        <d:color rgb="FF000000"/>
        <d:rFont val="Calibri"/>
      </d:rPr>
      <d:t xml:space="preserve">The ability of Outlook to automatically turn text that represents Internet and network paths into hyperlinks would allow users to click on those hyperlinks in email messages and access malicious or otherwise harmful websites.</d:t>
    </d:r>
  </si>
  <si>
    <d:r xmlns:d="http://schemas.openxmlformats.org/spreadsheetml/2006/main">
      <d:rPr>
        <d:sz val="11"/>
        <d:color rgb="FF000000"/>
        <d:rFont val="Calibri"/>
      </d:rPr>
      <d:t xml:space="preserve">The intent of this check is to block the display of Internet and network paths as hyperlinks in email messages. This requirement cannot be configured in the Office 2010 Administrative Templates. It can either be configured individually, within each Outlook client, or by registry key. </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To verify within the Outlook client that "Internet and network path into hyperlinks" is not enabled:</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From the main Outlook window, go to Tools&gt;&gt;Options.</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Select the "Mail Format" tab.</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Select the "Editor Options" button.</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In the left pane, select the "Proofing" button.</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Select the "AutoCorrect" button.</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Select the "AutoFormat As You Type" tab.</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Criteria: If the "Internet and network path into hyperlinks" checkbox is selected, this is a finding.</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Procedure: Use the Windows Registry Editor to navigate to the following key: </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HKCU\software\policies\Microsoft\office\14.0\outlook\options\autoformat</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Criteria: If the value pgrfafo_25_1 is REG_DWORD = 1, this is a finding.</d:t>
    </d:r>
  </si>
  <si>
    <d:r xmlns:d="http://schemas.openxmlformats.org/spreadsheetml/2006/main">
      <d:rPr>
        <d:b/>
        <d:sz val="10"/>
        <d:color rgb="FF003B5C"/>
        <d:rFont val="Calibri"/>
      </d:rPr>
      <d:t xml:space="preserve">License:</d:t>
    </d:r>
    <d:r xmlns:d="http://schemas.openxmlformats.org/spreadsheetml/2006/main">
      <d:rPr>
        <d:sz val="10"/>
        <d:color rgb="FF003B5C"/>
        <d:rFont val="Calibri"/>
      </d:rPr>
      <d:t xml:space="preserve"> </d:t>
    </d:r>
    <d:r xmlns:d="http://schemas.openxmlformats.org/spreadsheetml/2006/main">
      <d:rPr>
        <d:i/>
        <d:sz val="10"/>
        <d:color rgb="FF003B5C"/>
        <d:rFont val="Calibri"/>
      </d:rPr>
      <d:t xml:space="preserve">This work is licensed under the Creative Commons Attribution-ShareAlike 4.0 International licence (CC BY-SA 4.0).</d:t>
    </d:r>
  </si>
  <si>
    <t>Security Hardening Guide Implementation Report (SHGIR)</t>
  </si>
  <si>
    <t>Support and Resources</t>
  </si>
  <si>
    <d:r xmlns:d="http://schemas.openxmlformats.org/spreadsheetml/2006/main">
      <d:rPr>
        <d:b/>
        <d:sz val="11"/>
        <d:color rgb="FF000000"/>
        <d:rFont val="Calibri"/>
      </d:rPr>
      <d:t xml:space="preserve">Maintained by:</d:t>
    </d:r>
    <d:r xmlns:d="http://schemas.openxmlformats.org/spreadsheetml/2006/main">
      <d:rPr>
        <d:sz val="11"/>
        <d:color rgb="FF000000"/>
        <d:rFont val="Calibri"/>
      </d:rPr>
      <d:t xml:space="preserve"> </d:t>
    </d:r>
    <d:r xmlns:d="http://schemas.openxmlformats.org/spreadsheetml/2006/main">
      <d:rPr>
        <d:i/>
        <d:sz val="11"/>
        <d:color rgb="FF000000"/>
        <d:rFont val="Calibri"/>
      </d:rPr>
      <d:t xml:space="preserve">Openbyte</d:t>
    </d:r>
    <d:r xmlns:d="http://schemas.openxmlformats.org/spreadsheetml/2006/main">
      <d:rPr>
        <d:sz val="11"/>
        <d:color rgb="FF000000"/>
        <d:rFont val="Calibri"/>
      </d:rPr>
      <d:t xml:space="preserve">
</d:t>
    </d:r>
    <d:r xmlns:d="http://schemas.openxmlformats.org/spreadsheetml/2006/main">
      <d:rPr>
        <d:b/>
        <d:sz val="11"/>
        <d:color rgb="FF000000"/>
        <d:rFont val="Calibri"/>
      </d:rPr>
      <d:t xml:space="preserve">Notes:</d:t>
    </d:r>
    <d:r xmlns:d="http://schemas.openxmlformats.org/spreadsheetml/2006/main">
      <d:rPr>
        <d:sz val="11"/>
        <d:color rgb="FF000000"/>
        <d:rFont val="Calibri"/>
      </d:rPr>
      <d:t xml:space="preserve"> Browse and download additional SHGIR reports/templates using the library link below. For issues related to this report template and feature requests, use the support link below (preferred) or email </d:t>
    </d:r>
    <d:r xmlns:d="http://schemas.openxmlformats.org/spreadsheetml/2006/main">
      <d:rPr>
        <d:sz val="11"/>
        <d:color rgb="FF0000FF"/>
        <d:rFont val="Calibri"/>
      </d:rPr>
      <d:t xml:space="preserve">info@opnbyte.com</d:t>
    </d:r>
    <d:r xmlns:d="http://schemas.openxmlformats.org/spreadsheetml/2006/main">
      <d:rPr>
        <d:sz val="11"/>
        <d:color rgb="FF000000"/>
        <d:rFont val="Calibri"/>
      </d:rPr>
      <d:t xml:space="preserve">.</d:t>
    </d:r>
  </si>
  <si>
    <d:r xmlns:d="http://schemas.openxmlformats.org/spreadsheetml/2006/main">
      <d:rPr>
        <d:b/>
        <d:sz val="11"/>
        <d:color rgb="FF000000"/>
        <d:rFont val="Calibri"/>
      </d:rPr>
      <d:t xml:space="preserve">Library:</d:t>
    </d:r>
    <d:r xmlns:d="http://schemas.openxmlformats.org/spreadsheetml/2006/main">
      <d:rPr>
        <d:sz val="11"/>
        <d:color rgb="FF000000"/>
        <d:rFont val="Calibri"/>
      </d:rPr>
      <d:t xml:space="preserve"> </d:t>
    </d:r>
    <d:r xmlns:d="http://schemas.openxmlformats.org/spreadsheetml/2006/main">
      <d:rPr>
        <d:i/>
        <d:sz val="11"/>
        <d:color rgb="FF0000FF"/>
        <d:rFont val="Calibri"/>
      </d:rPr>
      <d:t xml:space="preserve">https://opnbyte.com/hardening-guide-library/</d:t>
    </d:r>
  </si>
  <si>
    <d:r xmlns:d="http://schemas.openxmlformats.org/spreadsheetml/2006/main">
      <d:rPr>
        <d:b/>
        <d:sz val="11"/>
        <d:color rgb="FF000000"/>
        <d:rFont val="Calibri"/>
      </d:rPr>
      <d:t xml:space="preserve">Issues &amp; Requests:</d:t>
    </d:r>
    <d:r xmlns:d="http://schemas.openxmlformats.org/spreadsheetml/2006/main">
      <d:rPr>
        <d:sz val="11"/>
        <d:color rgb="FF000000"/>
        <d:rFont val="Calibri"/>
      </d:rPr>
      <d:t xml:space="preserve"> </d:t>
    </d:r>
    <d:r xmlns:d="http://schemas.openxmlformats.org/spreadsheetml/2006/main">
      <d:rPr>
        <d:i/>
        <d:sz val="11"/>
        <d:color rgb="FF0000FF"/>
        <d:rFont val="Calibri"/>
      </d:rPr>
      <d:t xml:space="preserve">https://github.com/Opnbyte/SHGIR/issues</d:t>
    </d:r>
  </si>
  <si>
    <t>Overview</t>
  </si>
  <si>
    <d:r xmlns:d="http://schemas.openxmlformats.org/spreadsheetml/2006/main">
      <d:rPr>
        <d:sz val="11"/>
        <d:color rgb="FF000000"/>
        <d:rFont val="Calibri"/>
      </d:rPr>
      <d:t xml:space="preserve">This workbook is an operational implementation tool that provides a structured way to </d:t>
    </d:r>
    <d:r xmlns:d="http://schemas.openxmlformats.org/spreadsheetml/2006/main">
      <d:rPr>
        <d:b/>
        <d:sz val="11"/>
        <d:color rgb="FF000000"/>
        <d:rFont val="Calibri"/>
      </d:rPr>
      <d:t xml:space="preserve">review</d:t>
    </d:r>
    <d:r xmlns:d="http://schemas.openxmlformats.org/spreadsheetml/2006/main">
      <d:rPr>
        <d:sz val="11"/>
        <d:color rgb="FF000000"/>
        <d:rFont val="Calibri"/>
      </d:rPr>
      <d:t xml:space="preserve">, </d:t>
    </d:r>
    <d:r xmlns:d="http://schemas.openxmlformats.org/spreadsheetml/2006/main">
      <d:rPr>
        <d:b/>
        <d:sz val="11"/>
        <d:color rgb="FF000000"/>
        <d:rFont val="Calibri"/>
      </d:rPr>
      <d:t xml:space="preserve">prioritise</d:t>
    </d:r>
    <d:r xmlns:d="http://schemas.openxmlformats.org/spreadsheetml/2006/main">
      <d:rPr>
        <d:sz val="11"/>
        <d:color rgb="FF000000"/>
        <d:rFont val="Calibri"/>
      </d:rPr>
      <d:t xml:space="preserve">, and </d:t>
    </d:r>
    <d:r xmlns:d="http://schemas.openxmlformats.org/spreadsheetml/2006/main">
      <d:rPr>
        <d:b/>
        <d:sz val="11"/>
        <d:color rgb="FF000000"/>
        <d:rFont val="Calibri"/>
      </d:rPr>
      <d:t xml:space="preserve">track</d:t>
    </d:r>
    <d:r xmlns:d="http://schemas.openxmlformats.org/spreadsheetml/2006/main">
      <d:rPr>
        <d:sz val="11"/>
        <d:color rgb="FF000000"/>
        <d:rFont val="Calibri"/>
      </d:rPr>
      <d:t xml:space="preserve"> the </d:t>
    </d:r>
    <d:r xmlns:d="http://schemas.openxmlformats.org/spreadsheetml/2006/main">
      <d:rPr>
        <d:b/>
        <d:sz val="11"/>
        <d:color rgb="FF000000"/>
        <d:rFont val="Calibri"/>
      </d:rPr>
      <d:t xml:space="preserve">implementation</d:t>
    </d:r>
    <d:r xmlns:d="http://schemas.openxmlformats.org/spreadsheetml/2006/main">
      <d:rPr>
        <d:sz val="11"/>
        <d:color rgb="FF000000"/>
        <d:rFont val="Calibri"/>
      </d:rPr>
      <d:t xml:space="preserve"> of defined security hardening guide recommendations across an environment or scope.</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Security and engineering teams often struggle to answer three questions consistently. This workbook is designed to make those answers visible and maintainable:</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    1. </d:t>
    </d:r>
    <d:r xmlns:d="http://schemas.openxmlformats.org/spreadsheetml/2006/main">
      <d:rPr>
        <d:b/>
        <d:sz val="11"/>
        <d:color rgb="FF000000"/>
        <d:rFont val="Calibri"/>
      </d:rPr>
      <d:t xml:space="preserve">What is our current compliance status against the recommendations?</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    2. </d:t>
    </d:r>
    <d:r xmlns:d="http://schemas.openxmlformats.org/spreadsheetml/2006/main">
      <d:rPr>
        <d:b/>
        <d:sz val="11"/>
        <d:color rgb="FF000000"/>
        <d:rFont val="Calibri"/>
      </d:rPr>
      <d:t xml:space="preserve">How is implementation progress trending over time?</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    3. </d:t>
    </d:r>
    <d:r xmlns:d="http://schemas.openxmlformats.org/spreadsheetml/2006/main">
      <d:rPr>
        <d:b/>
        <d:sz val="11"/>
        <d:color rgb="FF000000"/>
        <d:rFont val="Calibri"/>
      </d:rPr>
      <d:t xml:space="preserve">How do the recommendations support evidence of compliance against standards or frameworks?</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It consolidates the hardening guide into a </d:t>
    </d:r>
    <d:r xmlns:d="http://schemas.openxmlformats.org/spreadsheetml/2006/main">
      <d:rPr>
        <d:b/>
        <d:sz val="11"/>
        <d:color rgb="FF000000"/>
        <d:rFont val="Calibri"/>
      </d:rPr>
      <d:t xml:space="preserve">recommendations</d:t>
    </d:r>
    <d:r xmlns:d="http://schemas.openxmlformats.org/spreadsheetml/2006/main">
      <d:rPr>
        <d:sz val="11"/>
        <d:color rgb="FF000000"/>
        <d:rFont val="Calibri"/>
      </d:rPr>
      <d:t xml:space="preserve"> register that can be prioritised and phased, an </d:t>
    </d:r>
    <d:r xmlns:d="http://schemas.openxmlformats.org/spreadsheetml/2006/main">
      <d:rPr>
        <d:b/>
        <d:sz val="11"/>
        <d:color rgb="FF000000"/>
        <d:rFont val="Calibri"/>
      </d:rPr>
      <d:t xml:space="preserve">implementation log</d:t>
    </d:r>
    <d:r xmlns:d="http://schemas.openxmlformats.org/spreadsheetml/2006/main">
      <d:rPr>
        <d:sz val="11"/>
        <d:color rgb="FF000000"/>
        <d:rFont val="Calibri"/>
      </d:rPr>
      <d:t xml:space="preserve"> to support traceability, a management </d:t>
    </d:r>
    <d:r xmlns:d="http://schemas.openxmlformats.org/spreadsheetml/2006/main">
      <d:rPr>
        <d:b/>
        <d:sz val="11"/>
        <d:color rgb="FF000000"/>
        <d:rFont val="Calibri"/>
      </d:rPr>
      <d:t xml:space="preserve">dashboard</d:t>
    </d:r>
    <d:r xmlns:d="http://schemas.openxmlformats.org/spreadsheetml/2006/main">
      <d:rPr>
        <d:sz val="11"/>
        <d:color rgb="FF000000"/>
        <d:rFont val="Calibri"/>
      </d:rPr>
      <d:t xml:space="preserve">, and (where provided) </d:t>
    </d:r>
    <d:r xmlns:d="http://schemas.openxmlformats.org/spreadsheetml/2006/main">
      <d:rPr>
        <d:b/>
        <d:sz val="11"/>
        <d:color rgb="FF000000"/>
        <d:rFont val="Calibri"/>
      </d:rPr>
      <d:t xml:space="preserve">mapping</d:t>
    </d:r>
    <d:r xmlns:d="http://schemas.openxmlformats.org/spreadsheetml/2006/main">
      <d:rPr>
        <d:sz val="11"/>
        <d:color rgb="FF000000"/>
        <d:rFont val="Calibri"/>
      </d:rPr>
      <d:t xml:space="preserve"> sheets that relate controls to industry standards. It is intended to facilitate collaboration between security teams and engineering operations, driving implementation through defined phases and tracking remediation efforts through to completion.</d:t>
    </d:r>
  </si>
  <si>
    <t>Instructions</t>
  </si>
  <si>
    <d:r xmlns:d="http://schemas.openxmlformats.org/spreadsheetml/2006/main">
      <d:rPr>
        <d:b/>
        <d:sz val="11"/>
        <d:color rgb="FFFF0000"/>
        <d:rFont val="Calibri"/>
      </d:rPr>
      <d:t xml:space="preserve">1.</d:t>
    </d:r>
    <d:r xmlns:d="http://schemas.openxmlformats.org/spreadsheetml/2006/main">
      <d:rPr>
        <d:sz val="11"/>
        <d:color rgb="FF000000"/>
        <d:rFont val="Calibri"/>
      </d:rPr>
      <d:t xml:space="preserve">  Review the </d:t>
    </d:r>
    <d:r xmlns:d="http://schemas.openxmlformats.org/spreadsheetml/2006/main">
      <d:rPr>
        <d:b/>
        <d:sz val="11"/>
        <d:color rgb="FF000000"/>
        <d:rFont val="Calibri"/>
      </d:rPr>
      <d:t xml:space="preserve">hardening guide metadata</d:t>
    </d:r>
    <d:r xmlns:d="http://schemas.openxmlformats.org/spreadsheetml/2006/main">
      <d:rPr>
        <d:sz val="11"/>
        <d:color rgb="FF000000"/>
        <d:rFont val="Calibri"/>
      </d:rPr>
      <d:t xml:space="preserve"> (below) to confirm the guide name and version, and to validate that the systems, services, or assets in scope match the benchmark applicability.</d:t>
    </d:r>
  </si>
  <si>
    <d:r xmlns:d="http://schemas.openxmlformats.org/spreadsheetml/2006/main">
      <d:rPr>
        <d:b/>
        <d:sz val="11"/>
        <d:color rgb="FFFF0000"/>
        <d:rFont val="Calibri"/>
      </d:rPr>
      <d:t xml:space="preserve">2.</d:t>
    </d:r>
    <d:r xmlns:d="http://schemas.openxmlformats.org/spreadsheetml/2006/main">
      <d:rPr>
        <d:sz val="11"/>
        <d:color rgb="FF000000"/>
        <d:rFont val="Calibri"/>
      </d:rPr>
      <d:t xml:space="preserve">  In the </d:t>
    </d:r>
    <d:r xmlns:d="http://schemas.openxmlformats.org/spreadsheetml/2006/main">
      <d:rPr>
        <d:b/>
        <d:sz val="11"/>
        <d:color rgb="FF000000"/>
        <d:rFont val="Calibri"/>
      </d:rPr>
      <d:t xml:space="preserve">Recommendations</d:t>
    </d:r>
    <d:r xmlns:d="http://schemas.openxmlformats.org/spreadsheetml/2006/main">
      <d:rPr>
        <d:sz val="11"/>
        <d:color rgb="FF000000"/>
        <d:rFont val="Calibri"/>
      </d:rPr>
      <d:t xml:space="preserve"> sheet, assess the technical applicability of each control within your environment. Where a control does not apply, record the rationale in the </d:t>
    </d:r>
    <d:r xmlns:d="http://schemas.openxmlformats.org/spreadsheetml/2006/main">
      <d:rPr>
        <d:i/>
        <d:sz val="11"/>
        <d:color rgb="FF000000"/>
        <d:rFont val="Calibri"/>
      </d:rPr>
      <d:t xml:space="preserve">Notes</d:t>
    </d:r>
    <d:r xmlns:d="http://schemas.openxmlformats.org/spreadsheetml/2006/main">
      <d:rPr>
        <d:sz val="11"/>
        <d:color rgb="FF000000"/>
        <d:rFont val="Calibri"/>
      </d:rPr>
      <d:t xml:space="preserve"> column. For controls that do apply, assign a </d:t>
    </d:r>
    <d:r xmlns:d="http://schemas.openxmlformats.org/spreadsheetml/2006/main">
      <d:rPr>
        <d:b/>
        <d:i/>
        <d:sz val="11"/>
        <d:color rgb="FF000000"/>
        <d:rFont val="Calibri"/>
      </d:rPr>
      <d:t xml:space="preserve">MoSCoW</d:t>
    </d:r>
    <d:r xmlns:d="http://schemas.openxmlformats.org/spreadsheetml/2006/main">
      <d:rPr>
        <d:sz val="11"/>
        <d:color rgb="FF000000"/>
        <d:rFont val="Calibri"/>
      </d:rPr>
      <d:t xml:space="preserve"> priority, evaluate the </d:t>
    </d:r>
    <d:r xmlns:d="http://schemas.openxmlformats.org/spreadsheetml/2006/main">
      <d:rPr>
        <d:b/>
        <d:i/>
        <d:sz val="11"/>
        <d:color rgb="FF000000"/>
        <d:rFont val="Calibri"/>
      </d:rPr>
      <d:t xml:space="preserve">Ops Impact</d:t>
    </d:r>
    <d:r xmlns:d="http://schemas.openxmlformats.org/spreadsheetml/2006/main">
      <d:rPr>
        <d:sz val="11"/>
        <d:color rgb="FF000000"/>
        <d:rFont val="Calibri"/>
      </d:rPr>
      <d:t xml:space="preserve"> (potential disruption to users or operations), and allocate each item to an implementation phase to establish a structured remediation workflow.</d:t>
    </d:r>
  </si>
  <si>
    <d:r xmlns:d="http://schemas.openxmlformats.org/spreadsheetml/2006/main">
      <d:rPr>
        <d:b/>
        <d:sz val="11"/>
        <d:color rgb="FFFF0000"/>
        <d:rFont val="Calibri"/>
      </d:rPr>
      <d:t xml:space="preserve">3.</d:t>
    </d:r>
    <d:r xmlns:d="http://schemas.openxmlformats.org/spreadsheetml/2006/main">
      <d:rPr>
        <d:sz val="11"/>
        <d:color rgb="FF000000"/>
        <d:rFont val="Calibri"/>
      </d:rPr>
      <d:t xml:space="preserve">  As remediation progresses, update the </d:t>
    </d:r>
    <d:r xmlns:d="http://schemas.openxmlformats.org/spreadsheetml/2006/main">
      <d:rPr>
        <d:b/>
        <d:i/>
        <d:sz val="11"/>
        <d:color rgb="FF000000"/>
        <d:rFont val="Calibri"/>
      </d:rPr>
      <d:t xml:space="preserve">ImplStatus</d:t>
    </d:r>
    <d:r xmlns:d="http://schemas.openxmlformats.org/spreadsheetml/2006/main">
      <d:rPr>
        <d:sz val="11"/>
        <d:color rgb="FF000000"/>
        <d:rFont val="Calibri"/>
      </d:rPr>
      <d:t xml:space="preserve"> on each recommendation (Implemented, Testing, Failed, Compensated, Risk Accepted, or N/A). Use the </d:t>
    </d:r>
    <d:r xmlns:d="http://schemas.openxmlformats.org/spreadsheetml/2006/main">
      <d:rPr>
        <d:b/>
        <d:sz val="11"/>
        <d:color rgb="FF000000"/>
        <d:rFont val="Calibri"/>
      </d:rPr>
      <d:t xml:space="preserve">Implementation Log</d:t>
    </d:r>
    <d:r xmlns:d="http://schemas.openxmlformats.org/spreadsheetml/2006/main">
      <d:rPr>
        <d:sz val="11"/>
        <d:color rgb="FF000000"/>
        <d:rFont val="Calibri"/>
      </d:rPr>
      <d:t xml:space="preserve"> sheet to record the specific actions taken, link to evidence, and note any deviations or sign-offs.</d:t>
    </d:r>
  </si>
  <si>
    <d:r xmlns:d="http://schemas.openxmlformats.org/spreadsheetml/2006/main">
      <d:rPr>
        <d:b/>
        <d:sz val="11"/>
        <d:color rgb="FFFF0000"/>
        <d:rFont val="Calibri"/>
      </d:rPr>
      <d:t xml:space="preserve">4.</d:t>
    </d:r>
    <d:r xmlns:d="http://schemas.openxmlformats.org/spreadsheetml/2006/main">
      <d:rPr>
        <d:sz val="11"/>
        <d:color rgb="FF000000"/>
        <d:rFont val="Calibri"/>
      </d:rPr>
      <d:t xml:space="preserve">  Check the </d:t>
    </d:r>
    <d:r xmlns:d="http://schemas.openxmlformats.org/spreadsheetml/2006/main">
      <d:rPr>
        <d:b/>
        <d:sz val="11"/>
        <d:color rgb="FF000000"/>
        <d:rFont val="Calibri"/>
      </d:rPr>
      <d:t xml:space="preserve">Dashboard</d:t>
    </d:r>
    <d:r xmlns:d="http://schemas.openxmlformats.org/spreadsheetml/2006/main">
      <d:rPr>
        <d:sz val="11"/>
        <d:color rgb="FF000000"/>
        <d:rFont val="Calibri"/>
      </d:rPr>
      <d:t xml:space="preserve"> regularly to monitor overall status. In the </d:t>
    </d:r>
    <d:r xmlns:d="http://schemas.openxmlformats.org/spreadsheetml/2006/main">
      <d:rPr>
        <d:b/>
        <d:sz val="11"/>
        <d:color rgb="FF000000"/>
        <d:rFont val="Calibri"/>
      </d:rPr>
      <d:t xml:space="preserve">Progress Over Time</d:t>
    </d:r>
    <d:r xmlns:d="http://schemas.openxmlformats.org/spreadsheetml/2006/main">
      <d:rPr>
        <d:sz val="11"/>
        <d:color rgb="FF000000"/>
        <d:rFont val="Calibri"/>
      </d:rPr>
      <d:t xml:space="preserve"> section, add a dated snapshot entry at each milestone or sprint boundary to build a trend record.</d:t>
    </d:r>
  </si>
  <si>
    <d:r xmlns:d="http://schemas.openxmlformats.org/spreadsheetml/2006/main">
      <d:rPr>
        <d:b/>
        <d:sz val="11"/>
        <d:color rgb="FFFF0000"/>
        <d:rFont val="Calibri"/>
      </d:rPr>
      <d:t xml:space="preserve">5.</d:t>
    </d:r>
    <d:r xmlns:d="http://schemas.openxmlformats.org/spreadsheetml/2006/main">
      <d:rPr>
        <d:sz val="11"/>
        <d:color rgb="FF000000"/>
        <d:rFont val="Calibri"/>
      </d:rPr>
      <d:t xml:space="preserve">  If </d:t>
    </d:r>
    <d:r xmlns:d="http://schemas.openxmlformats.org/spreadsheetml/2006/main">
      <d:rPr>
        <d:b/>
        <d:sz val="11"/>
        <d:color rgb="FF000000"/>
        <d:rFont val="Calibri"/>
      </d:rPr>
      <d:t xml:space="preserve">Mapping Sheets</d:t>
    </d:r>
    <d:r xmlns:d="http://schemas.openxmlformats.org/spreadsheetml/2006/main">
      <d:rPr>
        <d:sz val="11"/>
        <d:color rgb="FF000000"/>
        <d:rFont val="Calibri"/>
      </d:rPr>
      <d:t xml:space="preserve"> are included, use them to support implementation planning and to demonstrate traceability against external standards or frameworks such as CIS Controls, NIST CSF, ISO 27002, etc.</d:t>
    </d:r>
  </si>
  <si>
    <d:r xmlns:d="http://schemas.openxmlformats.org/spreadsheetml/2006/main">
      <d:rPr>
        <d:b/>
        <d:sz val="11"/>
        <d:color rgb="FFFF0000"/>
        <d:rFont val="Calibri"/>
      </d:rPr>
      <d:t xml:space="preserve">6.</d:t>
    </d:r>
    <d:r xmlns:d="http://schemas.openxmlformats.org/spreadsheetml/2006/main">
      <d:rPr>
        <d:sz val="11"/>
        <d:color rgb="FF000000"/>
        <d:rFont val="Calibri"/>
      </d:rPr>
      <d:t xml:space="preserve">  Treat this workbook as a </d:t>
    </d:r>
    <d:r xmlns:d="http://schemas.openxmlformats.org/spreadsheetml/2006/main">
      <d:rPr>
        <d:b/>
        <d:sz val="11"/>
        <d:color rgb="FF000000"/>
        <d:rFont val="Calibri"/>
      </d:rPr>
      <d:t xml:space="preserve">living document</d:t>
    </d:r>
    <d:r xmlns:d="http://schemas.openxmlformats.org/spreadsheetml/2006/main">
      <d:rPr>
        <d:sz val="11"/>
        <d:color rgb="FF000000"/>
        <d:rFont val="Calibri"/>
      </d:rPr>
      <d:t xml:space="preserve">. Update status, notes, and evidence references as work progresses. Schedule periodic reviews to keep the register current.</d:t>
    </d:r>
  </si>
  <si>
    <t>Disclaimer</t>
  </si>
  <si>
    <d:r xmlns:d="http://schemas.openxmlformats.org/spreadsheetml/2006/main">
      <d:rPr>
        <d:b/>
        <d:i/>
        <d:sz val="11"/>
        <d:color rgb="FF000000"/>
        <d:rFont val="Calibri"/>
      </d:rPr>
      <d:t xml:space="preserve">a)</d:t>
    </d:r>
    <d:r xmlns:d="http://schemas.openxmlformats.org/spreadsheetml/2006/main">
      <d:rPr>
        <d:i/>
        <d:sz val="11"/>
        <d:color rgb="FF000000"/>
        <d:rFont val="Calibri"/>
      </d:rPr>
      <d:t xml:space="preserve"> This workbook is provided as-is for general guidance and does not constitute a security assessment, penetration testing, or an audit. </d:t>
    </d:r>
    <d:r xmlns:d="http://schemas.openxmlformats.org/spreadsheetml/2006/main">
      <d:rPr>
        <d:b/>
        <d:i/>
        <d:sz val="11"/>
        <d:color rgb="FF000000"/>
        <d:rFont val="Calibri"/>
      </d:rPr>
      <d:t xml:space="preserve">b)</d:t>
    </d:r>
    <d:r xmlns:d="http://schemas.openxmlformats.org/spreadsheetml/2006/main">
      <d:rPr>
        <d:i/>
        <d:sz val="11"/>
        <d:color rgb="FF000000"/>
        <d:rFont val="Calibri"/>
      </d:rPr>
      <d:t xml:space="preserve"> The workbook reflects the hardening guide content as provided by the publisher/vendor; it does not automatically validate configurations or confirm control effectiveness.</d:t>
    </d:r>
    <d:r xmlns:d="http://schemas.openxmlformats.org/spreadsheetml/2006/main">
      <d:rPr>
        <d:b/>
        <d:i/>
        <d:sz val="11"/>
        <d:color rgb="FF000000"/>
        <d:rFont val="Calibri"/>
      </d:rPr>
      <d:t xml:space="preserve">c)</d:t>
    </d:r>
    <d:r xmlns:d="http://schemas.openxmlformats.org/spreadsheetml/2006/main">
      <d:rPr>
        <d:i/>
        <d:sz val="11"/>
        <d:color rgb="FF000000"/>
        <d:rFont val="Calibri"/>
      </d:rPr>
      <d:t xml:space="preserve"> Implementation status, metrics, and dashboards are </d:t>
    </d:r>
    <d:r xmlns:d="http://schemas.openxmlformats.org/spreadsheetml/2006/main">
      <d:rPr>
        <d:b/>
        <d:i/>
        <d:sz val="11"/>
        <d:color rgb="FF000000"/>
        <d:rFont val="Calibri"/>
      </d:rPr>
      <d:t xml:space="preserve">only as accurate as the data entered</d:t>
    </d:r>
    <d:r xmlns:d="http://schemas.openxmlformats.org/spreadsheetml/2006/main">
      <d:rPr>
        <d:i/>
        <d:sz val="11"/>
        <d:color rgb="FF000000"/>
        <d:rFont val="Calibri"/>
      </d:rPr>
      <d:t xml:space="preserve"> and the evidence maintained by the implementing team(s) </d:t>
    </d:r>
    <d:r xmlns:d="http://schemas.openxmlformats.org/spreadsheetml/2006/main">
      <d:rPr>
        <d:b/>
        <d:i/>
        <d:sz val="11"/>
        <d:color rgb="FF000000"/>
        <d:rFont val="Calibri"/>
      </d:rPr>
      <d:t xml:space="preserve">d)</d:t>
    </d:r>
    <d:r xmlns:d="http://schemas.openxmlformats.org/spreadsheetml/2006/main">
      <d:rPr>
        <d:i/>
        <d:sz val="11"/>
        <d:color rgb="FF000000"/>
        <d:rFont val="Calibri"/>
      </d:rPr>
      <d:t xml:space="preserve"> Recommendations may </d:t>
    </d:r>
    <d:r xmlns:d="http://schemas.openxmlformats.org/spreadsheetml/2006/main">
      <d:rPr>
        <d:b/>
        <d:i/>
        <d:sz val="11"/>
        <d:color rgb="FF000000"/>
        <d:rFont val="Calibri"/>
      </d:rPr>
      <d:t xml:space="preserve">require adaptation</d:t>
    </d:r>
    <d:r xmlns:d="http://schemas.openxmlformats.org/spreadsheetml/2006/main">
      <d:rPr>
        <d:i/>
        <d:sz val="11"/>
        <d:color rgb="FF000000"/>
        <d:rFont val="Calibri"/>
      </d:rPr>
      <d:t xml:space="preserve"> to your organisation’s context, architecture, risk appetite, and constraints; applicability and prioritisation remain your responsibility. </d:t>
    </d:r>
    <d:r xmlns:d="http://schemas.openxmlformats.org/spreadsheetml/2006/main">
      <d:rPr>
        <d:b/>
        <d:i/>
        <d:sz val="11"/>
        <d:color rgb="FF000000"/>
        <d:rFont val="Calibri"/>
      </d:rPr>
      <d:t xml:space="preserve">e)</d:t>
    </d:r>
    <d:r xmlns:d="http://schemas.openxmlformats.org/spreadsheetml/2006/main">
      <d:rPr>
        <d:i/>
        <d:sz val="11"/>
        <d:color rgb="FF000000"/>
        <d:rFont val="Calibri"/>
      </d:rPr>
      <d:t xml:space="preserve"> Recommendations are provided 'as generated'. While every effort is made to represent upstream guidance accurately, no guarantee is provided as to completeness, correctness, or currency.</d:t>
    </d:r>
    <d:r xmlns:d="http://schemas.openxmlformats.org/spreadsheetml/2006/main">
      <d:rPr>
        <d:b/>
        <d:i/>
        <d:sz val="11"/>
        <d:color rgb="FF000000"/>
        <d:rFont val="Calibri"/>
      </d:rPr>
      <d:t xml:space="preserve">f)</d:t>
    </d:r>
    <d:r xmlns:d="http://schemas.openxmlformats.org/spreadsheetml/2006/main">
      <d:rPr>
        <d:i/>
        <d:sz val="11"/>
        <d:color rgb="FF000000"/>
        <d:rFont val="Calibri"/>
      </d:rPr>
      <d:t xml:space="preserve"> Where mappings to other frameworks are included, they are </d:t>
    </d:r>
    <d:r xmlns:d="http://schemas.openxmlformats.org/spreadsheetml/2006/main">
      <d:rPr>
        <d:b/>
        <d:i/>
        <d:sz val="11"/>
        <d:color rgb="FF000000"/>
        <d:rFont val="Calibri"/>
      </d:rPr>
      <d:t xml:space="preserve">best-effort</d:t>
    </d:r>
    <d:r xmlns:d="http://schemas.openxmlformats.org/spreadsheetml/2006/main">
      <d:rPr>
        <d:i/>
        <d:sz val="11"/>
        <d:color rgb="FF000000"/>
        <d:rFont val="Calibri"/>
      </d:rPr>
      <d:t xml:space="preserve">, may not be one-to-one equivalents, and should be independently validated for your use case.</d:t>
    </d:r>
  </si>
  <si>
    <t>Implementation Context</t>
  </si>
  <si>
    <d:r xmlns:d="http://schemas.openxmlformats.org/spreadsheetml/2006/main">
      <d:rPr>
        <d:b/>
        <d:sz val="11"/>
        <d:color rgb="FF000000"/>
        <d:rFont val="Calibri"/>
      </d:rPr>
      <d:t xml:space="preserve">Organisation:</d:t>
    </d:r>
    <d:r xmlns:d="http://schemas.openxmlformats.org/spreadsheetml/2006/main">
      <d:rPr>
        <d:sz val="11"/>
        <d:color rgb="FF000000"/>
        <d:rFont val="Calibri"/>
      </d:rPr>
      <d:t xml:space="preserve"> </d:t>
    </d:r>
  </si>
  <si>
    <d:r xmlns:d="http://schemas.openxmlformats.org/spreadsheetml/2006/main">
      <d:rPr>
        <d:b/>
        <d:sz val="11"/>
        <d:color rgb="FF000000"/>
        <d:rFont val="Calibri"/>
      </d:rPr>
      <d:t xml:space="preserve">Project / Programme:</d:t>
    </d:r>
    <d:r xmlns:d="http://schemas.openxmlformats.org/spreadsheetml/2006/main">
      <d:rPr>
        <d:sz val="11"/>
        <d:color rgb="FF000000"/>
        <d:rFont val="Calibri"/>
      </d:rPr>
      <d:t xml:space="preserve"> </d:t>
    </d:r>
  </si>
  <si>
    <d:r xmlns:d="http://schemas.openxmlformats.org/spreadsheetml/2006/main">
      <d:rPr>
        <d:b/>
        <d:sz val="11"/>
        <d:color rgb="FF000000"/>
        <d:rFont val="Calibri"/>
      </d:rPr>
      <d:t xml:space="preserve">Business Unit:</d:t>
    </d:r>
    <d:r xmlns:d="http://schemas.openxmlformats.org/spreadsheetml/2006/main">
      <d:rPr>
        <d:sz val="11"/>
        <d:color rgb="FF000000"/>
        <d:rFont val="Calibri"/>
      </d:rPr>
      <d:t xml:space="preserve"> </d:t>
    </d:r>
  </si>
  <si>
    <d:r xmlns:d="http://schemas.openxmlformats.org/spreadsheetml/2006/main">
      <d:rPr>
        <d:b/>
        <d:sz val="11"/>
        <d:color rgb="FF000000"/>
        <d:rFont val="Calibri"/>
      </d:rPr>
      <d:t xml:space="preserve">Service / System:</d:t>
    </d:r>
    <d:r xmlns:d="http://schemas.openxmlformats.org/spreadsheetml/2006/main">
      <d:rPr>
        <d:sz val="11"/>
        <d:color rgb="FF000000"/>
        <d:rFont val="Calibri"/>
      </d:rPr>
      <d:t xml:space="preserve"> </d:t>
    </d:r>
  </si>
  <si>
    <d:r xmlns:d="http://schemas.openxmlformats.org/spreadsheetml/2006/main">
      <d:rPr>
        <d:b/>
        <d:sz val="11"/>
        <d:color rgb="FF000000"/>
        <d:rFont val="Calibri"/>
      </d:rPr>
      <d:t xml:space="preserve">Environment(s):</d:t>
    </d:r>
    <d:r xmlns:d="http://schemas.openxmlformats.org/spreadsheetml/2006/main">
      <d:rPr>
        <d:sz val="11"/>
        <d:color rgb="FF000000"/>
        <d:rFont val="Calibri"/>
      </d:rPr>
      <d:t xml:space="preserve"> </d:t>
    </d:r>
  </si>
  <si>
    <d:r xmlns:d="http://schemas.openxmlformats.org/spreadsheetml/2006/main">
      <d:rPr>
        <d:b/>
        <d:sz val="11"/>
        <d:color rgb="FF000000"/>
        <d:rFont val="Calibri"/>
      </d:rPr>
      <d:t xml:space="preserve">Business Owner(s):</d:t>
    </d:r>
    <d:r xmlns:d="http://schemas.openxmlformats.org/spreadsheetml/2006/main">
      <d:rPr>
        <d:sz val="11"/>
        <d:color rgb="FF000000"/>
        <d:rFont val="Calibri"/>
      </d:rPr>
      <d:t xml:space="preserve"> </d:t>
    </d:r>
  </si>
  <si>
    <d:r xmlns:d="http://schemas.openxmlformats.org/spreadsheetml/2006/main">
      <d:rPr>
        <d:b/>
        <d:sz val="11"/>
        <d:color rgb="FF000000"/>
        <d:rFont val="Calibri"/>
      </d:rPr>
      <d:t xml:space="preserve">Technical Owner(s):</d:t>
    </d:r>
    <d:r xmlns:d="http://schemas.openxmlformats.org/spreadsheetml/2006/main">
      <d:rPr>
        <d:sz val="11"/>
        <d:color rgb="FF000000"/>
        <d:rFont val="Calibri"/>
      </d:rPr>
      <d:t xml:space="preserve"> </d:t>
    </d:r>
  </si>
  <si>
    <d:r xmlns:d="http://schemas.openxmlformats.org/spreadsheetml/2006/main">
      <d:rPr>
        <d:b/>
        <d:sz val="11"/>
        <d:color rgb="FF000000"/>
        <d:rFont val="Calibri"/>
      </d:rPr>
      <d:t xml:space="preserve">Report Owner(s) / Maintainer(s):</d:t>
    </d:r>
    <d:r xmlns:d="http://schemas.openxmlformats.org/spreadsheetml/2006/main">
      <d:rPr>
        <d:sz val="11"/>
        <d:color rgb="FF000000"/>
        <d:rFont val="Calibri"/>
      </d:rPr>
      <d:t xml:space="preserve"> </d:t>
    </d:r>
  </si>
  <si>
    <d:r xmlns:d="http://schemas.openxmlformats.org/spreadsheetml/2006/main">
      <d:rPr>
        <d:b/>
        <d:sz val="11"/>
        <d:color rgb="FF000000"/>
        <d:rFont val="Calibri"/>
      </d:rPr>
      <d:t xml:space="preserve">Last Reviewed:</d:t>
    </d:r>
    <d:r xmlns:d="http://schemas.openxmlformats.org/spreadsheetml/2006/main">
      <d:rPr>
        <d:sz val="11"/>
        <d:color rgb="FF000000"/>
        <d:rFont val="Calibri"/>
      </d:rPr>
      <d:t xml:space="preserve"> </d:t>
    </d:r>
  </si>
  <si>
    <d:r xmlns:d="http://schemas.openxmlformats.org/spreadsheetml/2006/main">
      <d:rPr>
        <d:b/>
        <d:sz val="11"/>
        <d:color rgb="FF000000"/>
        <d:rFont val="Calibri"/>
      </d:rPr>
      <d:t xml:space="preserve">Notes:</d:t>
    </d:r>
    <d:r xmlns:d="http://schemas.openxmlformats.org/spreadsheetml/2006/main">
      <d:rPr>
        <d:sz val="11"/>
        <d:color rgb="FF000000"/>
        <d:rFont val="Calibri"/>
      </d:rPr>
      <d:t xml:space="preserve"> </d:t>
    </d:r>
  </si>
  <si>
    <t>Hardening Guide:</t>
  </si>
  <si>
    <t>Microsoft Outlook 2010 Security Technical Implementation Guide V1R13</t>
  </si>
  <si>
    <t>Developed By:</t>
  </si>
  <si>
    <t>Defense Information Systems Agency (DISA) for the US DoD</t>
  </si>
  <si>
    <t>Release Information:</t>
  </si>
  <si>
    <d:r xmlns:d="http://schemas.openxmlformats.org/spreadsheetml/2006/main">
      <d:rPr>
        <d:b/>
        <d:sz val="11"/>
        <d:color rgb="FF000000"/>
        <d:rFont val="Calibri"/>
      </d:rPr>
      <d:t xml:space="preserve">Version:</d:t>
    </d:r>
    <d:r xmlns:d="http://schemas.openxmlformats.org/spreadsheetml/2006/main">
      <d:rPr>
        <d:sz val="11"/>
        <d:color rgb="FF000000"/>
        <d:rFont val="Calibri"/>
      </d:rPr>
      <d:t xml:space="preserve"> V1R13    </d:t>
    </d:r>
    <d:r xmlns:d="http://schemas.openxmlformats.org/spreadsheetml/2006/main">
      <d:rPr>
        <d:b/>
        <d:sz val="11"/>
        <d:color rgb="FF000000"/>
        <d:rFont val="Calibri"/>
      </d:rPr>
      <d:t xml:space="preserve">Date:</d:t>
    </d:r>
    <d:r xmlns:d="http://schemas.openxmlformats.org/spreadsheetml/2006/main">
      <d:rPr>
        <d:sz val="11"/>
        <d:color rgb="FF000000"/>
        <d:rFont val="Calibri"/>
      </d:rPr>
      <d:t xml:space="preserve"> 27 April 2018    </d:t>
    </d:r>
    <d:r xmlns:d="http://schemas.openxmlformats.org/spreadsheetml/2006/main">
      <d:rPr>
        <d:b/>
        <d:sz val="11"/>
        <d:color rgb="FF000000"/>
        <d:rFont val="Calibri"/>
      </d:rPr>
      <d:t xml:space="preserve">Classification:</d:t>
    </d:r>
    <d:r xmlns:d="http://schemas.openxmlformats.org/spreadsheetml/2006/main">
      <d:rPr>
        <d:sz val="11"/>
        <d:color rgb="FF000000"/>
        <d:rFont val="Calibri"/>
      </d:rPr>
      <d:t xml:space="preserve"> Unclassified    </d:t>
    </d:r>
    <d:r xmlns:d="http://schemas.openxmlformats.org/spreadsheetml/2006/main">
      <d:rPr>
        <d:b/>
        <d:sz val="11"/>
        <d:color rgb="FF000000"/>
        <d:rFont val="Calibri"/>
      </d:rPr>
      <d:t xml:space="preserve">Recommendation Count:</d:t>
    </d:r>
    <d:r xmlns:d="http://schemas.openxmlformats.org/spreadsheetml/2006/main">
      <d:rPr>
        <d:sz val="11"/>
        <d:color rgb="FF000000"/>
        <d:rFont val="Calibri"/>
      </d:rPr>
      <d:t xml:space="preserve"> 84</d:t>
    </d:r>
  </si>
  <si>
    <t>Download Url:</t>
  </si>
  <si>
    <t>https://www.cyber.mil/stigs</t>
  </si>
  <si>
    <t>Guide Overview:</t>
  </si>
  <si>
    <d:r xmlns:d="http://schemas.openxmlformats.org/spreadsheetml/2006/main">
      <d:rPr>
        <d:sz val="11"/>
        <d:color rgb="FF000000"/>
        <d:rFont val="Calibri"/>
      </d:rPr>
      <d:t xml:space="preserve">This Microsoft Office Access 2010 Security Technical Implementation Guide (STIG) provides the technical security policies, requirements, and implementation details for applying security concepts to Commercial-Off-the-Shelf (COTS) applications.</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The nearly universal presence of systems on the desktops of all levels of staff provides tremendous opportunities for office automation, communication, data sharing, and collaboration. Unfortunately, this presence also brings about dependence and vulnerabilities. Malicious and mischievous forces have attempted to take advantage of the vulnerabilities and dependencies to disrupt the work processes of the Government. Compounding this problem is the fact that the vendors of software applications have not expended sufficient effort to provide strong security in their applications. Where applications do offer security options, the default settings typically do not provide a strong security posture.</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The requirements and recommendations set forth in this document will assist Information Assurance Officers (ISSOs) and Information Assurance Managers (ISSMs) in protecting desktop applications in DoD locations hereafter referred to as sites. The responsible Configuration Control Board (CCB) will approve revisions to site systems that could have a security impact. Therefore, before implementing desktop application security measures, the ISSO will submit a change notice to the CCB for review and approval.</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Although there are a few different operating system platforms for desktop environments, the security requirements detailed in this document target to applications installed on Microsoft Windows 7 platforms only.</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This STIG contains security technical implementation guidance for Microsoft Office Access 2010 only.</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There are multiple STIG packages for Microsoft Office 2010; each contains technology-specific guidelines for the respective package that are to be applied along with the Microsoft Office System guidelines. The individual packages are:</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    </d:t>
    </d:r>
    <d:r xmlns:d="http://schemas.openxmlformats.org/spreadsheetml/2006/main">
      <d:rPr>
        <d:b/>
        <d:sz val="11"/>
        <d:color rgb="FF000000"/>
        <d:rFont val="Calibri"/>
      </d:rPr>
      <d:t xml:space="preserve">•</d:t>
    </d:r>
    <d:r xmlns:d="http://schemas.openxmlformats.org/spreadsheetml/2006/main">
      <d:rPr>
        <d:sz val="11"/>
        <d:color rgb="FF000000"/>
        <d:rFont val="Calibri"/>
      </d:rPr>
      <d:t xml:space="preserve">  Microsoft Access 2010</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    </d:t>
    </d:r>
    <d:r xmlns:d="http://schemas.openxmlformats.org/spreadsheetml/2006/main">
      <d:rPr>
        <d:b/>
        <d:sz val="11"/>
        <d:color rgb="FF000000"/>
        <d:rFont val="Calibri"/>
      </d:rPr>
      <d:t xml:space="preserve">•</d:t>
    </d:r>
    <d:r xmlns:d="http://schemas.openxmlformats.org/spreadsheetml/2006/main">
      <d:rPr>
        <d:sz val="11"/>
        <d:color rgb="FF000000"/>
        <d:rFont val="Calibri"/>
      </d:rPr>
      <d:t xml:space="preserve">  Microsoft Excel 2010</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    </d:t>
    </d:r>
    <d:r xmlns:d="http://schemas.openxmlformats.org/spreadsheetml/2006/main">
      <d:rPr>
        <d:b/>
        <d:sz val="11"/>
        <d:color rgb="FF000000"/>
        <d:rFont val="Calibri"/>
      </d:rPr>
      <d:t xml:space="preserve">•</d:t>
    </d:r>
    <d:r xmlns:d="http://schemas.openxmlformats.org/spreadsheetml/2006/main">
      <d:rPr>
        <d:sz val="11"/>
        <d:color rgb="FF000000"/>
        <d:rFont val="Calibri"/>
      </d:rPr>
      <d:t xml:space="preserve">  Microsoft InfoPath 2010</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    </d:t>
    </d:r>
    <d:r xmlns:d="http://schemas.openxmlformats.org/spreadsheetml/2006/main">
      <d:rPr>
        <d:b/>
        <d:sz val="11"/>
        <d:color rgb="FF000000"/>
        <d:rFont val="Calibri"/>
      </d:rPr>
      <d:t xml:space="preserve">•</d:t>
    </d:r>
    <d:r xmlns:d="http://schemas.openxmlformats.org/spreadsheetml/2006/main">
      <d:rPr>
        <d:sz val="11"/>
        <d:color rgb="FF000000"/>
        <d:rFont val="Calibri"/>
      </d:rPr>
      <d:t xml:space="preserve">  Microsoft Office System 2010</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    </d:t>
    </d:r>
    <d:r xmlns:d="http://schemas.openxmlformats.org/spreadsheetml/2006/main">
      <d:rPr>
        <d:b/>
        <d:sz val="11"/>
        <d:color rgb="FF000000"/>
        <d:rFont val="Calibri"/>
      </d:rPr>
      <d:t xml:space="preserve">•</d:t>
    </d:r>
    <d:r xmlns:d="http://schemas.openxmlformats.org/spreadsheetml/2006/main">
      <d:rPr>
        <d:sz val="11"/>
        <d:color rgb="FF000000"/>
        <d:rFont val="Calibri"/>
      </d:rPr>
      <d:t xml:space="preserve">  Microsoft OneNote 2010</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    </d:t>
    </d:r>
    <d:r xmlns:d="http://schemas.openxmlformats.org/spreadsheetml/2006/main">
      <d:rPr>
        <d:b/>
        <d:sz val="11"/>
        <d:color rgb="FF000000"/>
        <d:rFont val="Calibri"/>
      </d:rPr>
      <d:t xml:space="preserve">•</d:t>
    </d:r>
    <d:r xmlns:d="http://schemas.openxmlformats.org/spreadsheetml/2006/main">
      <d:rPr>
        <d:sz val="11"/>
        <d:color rgb="FF000000"/>
        <d:rFont val="Calibri"/>
      </d:rPr>
      <d:t xml:space="preserve">  Microsoft Outlook 2010</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    </d:t>
    </d:r>
    <d:r xmlns:d="http://schemas.openxmlformats.org/spreadsheetml/2006/main">
      <d:rPr>
        <d:b/>
        <d:sz val="11"/>
        <d:color rgb="FF000000"/>
        <d:rFont val="Calibri"/>
      </d:rPr>
      <d:t xml:space="preserve">•</d:t>
    </d:r>
    <d:r xmlns:d="http://schemas.openxmlformats.org/spreadsheetml/2006/main">
      <d:rPr>
        <d:sz val="11"/>
        <d:color rgb="FF000000"/>
        <d:rFont val="Calibri"/>
      </d:rPr>
      <d:t xml:space="preserve">  Microsoft PowerPoint 2010</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    </d:t>
    </d:r>
    <d:r xmlns:d="http://schemas.openxmlformats.org/spreadsheetml/2006/main">
      <d:rPr>
        <d:b/>
        <d:sz val="11"/>
        <d:color rgb="FF000000"/>
        <d:rFont val="Calibri"/>
      </d:rPr>
      <d:t xml:space="preserve">•</d:t>
    </d:r>
    <d:r xmlns:d="http://schemas.openxmlformats.org/spreadsheetml/2006/main">
      <d:rPr>
        <d:sz val="11"/>
        <d:color rgb="FF000000"/>
        <d:rFont val="Calibri"/>
      </d:rPr>
      <d:t xml:space="preserve">  Microsoft Project 2010</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    </d:t>
    </d:r>
    <d:r xmlns:d="http://schemas.openxmlformats.org/spreadsheetml/2006/main">
      <d:rPr>
        <d:b/>
        <d:sz val="11"/>
        <d:color rgb="FF000000"/>
        <d:rFont val="Calibri"/>
      </d:rPr>
      <d:t xml:space="preserve">•</d:t>
    </d:r>
    <d:r xmlns:d="http://schemas.openxmlformats.org/spreadsheetml/2006/main">
      <d:rPr>
        <d:sz val="11"/>
        <d:color rgb="FF000000"/>
        <d:rFont val="Calibri"/>
      </d:rPr>
      <d:t xml:space="preserve">  Microsoft Publisher 2010</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UNCLASSIFIED MS Outlook 2010 Overview, V1R13 DISA 27 April 2018 Developed by DISA for the DoD</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2 UNCLASSIFIED</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    </d:t>
    </d:r>
    <d:r xmlns:d="http://schemas.openxmlformats.org/spreadsheetml/2006/main">
      <d:rPr>
        <d:b/>
        <d:sz val="11"/>
        <d:color rgb="FF000000"/>
        <d:rFont val="Calibri"/>
      </d:rPr>
      <d:t xml:space="preserve">•</d:t>
    </d:r>
    <d:r xmlns:d="http://schemas.openxmlformats.org/spreadsheetml/2006/main">
      <d:rPr>
        <d:sz val="11"/>
        <d:color rgb="FF000000"/>
        <d:rFont val="Calibri"/>
      </d:rPr>
      <d:t xml:space="preserve">  Microsoft Word 2010</d:t>
    </d:r>
  </si>
  <si>
    <t>About Severities:</t>
  </si>
  <si>
    <d:r xmlns:d="http://schemas.openxmlformats.org/spreadsheetml/2006/main">
      <d:rPr>
        <d:b/>
        <d:sz val="11"/>
        <d:color rgb="FF000000"/>
        <d:rFont val="Calibri"/>
      </d:rPr>
      <d:t xml:space="preserve">Severity Category Codes</d:t>
    </d:r>
    <d:r xmlns:d="http://schemas.openxmlformats.org/spreadsheetml/2006/main">
      <d:rPr>
        <d:sz val="11"/>
        <d:color rgb="FF000000"/>
        <d:rFont val="Calibri"/>
      </d:rPr>
      <d:t xml:space="preserve"> (referred to as </d:t>
    </d:r>
    <d:r xmlns:d="http://schemas.openxmlformats.org/spreadsheetml/2006/main">
      <d:rPr>
        <d:b/>
        <d:sz val="11"/>
        <d:color rgb="FF000000"/>
        <d:rFont val="Calibri"/>
      </d:rPr>
      <d:t xml:space="preserve">CAT</d:t>
    </d:r>
    <d:r xmlns:d="http://schemas.openxmlformats.org/spreadsheetml/2006/main">
      <d:rPr>
        <d:sz val="11"/>
        <d:color rgb="FF000000"/>
        <d:rFont val="Calibri"/>
      </d:rPr>
      <d:t xml:space="preserve">) are a measure of vulnerabilities used to assess a facility or system security posture. Each security policy specified in this document is assigned a Severity Category Code of CAT I, II, or III.</d:t>
    </d:r>
  </si>
  <si>
    <t>CAT I (High)</t>
  </si>
  <si>
    <d:r xmlns:d="http://schemas.openxmlformats.org/spreadsheetml/2006/main">
      <d:rPr>
        <d:sz val="11"/>
        <d:color rgb="FF000000"/>
        <d:rFont val="Calibri"/>
      </d:rPr>
      <d:t xml:space="preserve">Any vulnerability, the exploitation of which will </d:t>
    </d:r>
    <d:r xmlns:d="http://schemas.openxmlformats.org/spreadsheetml/2006/main">
      <d:rPr>
        <d:b/>
        <d:i/>
        <d:sz val="11"/>
        <d:color rgb="FF000000"/>
        <d:rFont val="Calibri"/>
      </d:rPr>
      <d:t xml:space="preserve">directly and immediately</d:t>
    </d:r>
    <d:r xmlns:d="http://schemas.openxmlformats.org/spreadsheetml/2006/main">
      <d:rPr>
        <d:sz val="11"/>
        <d:color rgb="FF000000"/>
        <d:rFont val="Calibri"/>
      </d:rPr>
      <d:t xml:space="preserve"> result in loss of Confidentiality, Availability, or Integrity.</d:t>
    </d:r>
  </si>
  <si>
    <d:r xmlns:d="http://schemas.openxmlformats.org/spreadsheetml/2006/main">
      <d:rPr>
        <d:sz val="11"/>
        <d:color rgb="FF000000"/>
        <d:rFont val="Calibri"/>
      </d:rPr>
      <d:t xml:space="preserve">Any vulnerability, the exploitation of which </d:t>
    </d:r>
    <d:r xmlns:d="http://schemas.openxmlformats.org/spreadsheetml/2006/main">
      <d:rPr>
        <d:b/>
        <d:i/>
        <d:sz val="11"/>
        <d:color rgb="FF000000"/>
        <d:rFont val="Calibri"/>
      </d:rPr>
      <d:t xml:space="preserve">has a potential</d:t>
    </d:r>
    <d:r xmlns:d="http://schemas.openxmlformats.org/spreadsheetml/2006/main">
      <d:rPr>
        <d:sz val="11"/>
        <d:color rgb="FF000000"/>
        <d:rFont val="Calibri"/>
      </d:rPr>
      <d:t xml:space="preserve"> to result in loss of Confidentiality, Availability, or Integrity.</d:t>
    </d:r>
  </si>
  <si>
    <t>CAT III (Low)</t>
  </si>
  <si>
    <d:r xmlns:d="http://schemas.openxmlformats.org/spreadsheetml/2006/main">
      <d:rPr>
        <d:sz val="11"/>
        <d:color rgb="FF000000"/>
        <d:rFont val="Calibri"/>
      </d:rPr>
      <d:t xml:space="preserve">Any vulnerability, the existence of which </d:t>
    </d:r>
    <d:r xmlns:d="http://schemas.openxmlformats.org/spreadsheetml/2006/main">
      <d:rPr>
        <d:b/>
        <d:i/>
        <d:sz val="11"/>
        <d:color rgb="FF000000"/>
        <d:rFont val="Calibri"/>
      </d:rPr>
      <d:t xml:space="preserve">degrades measures</d:t>
    </d:r>
    <d:r xmlns:d="http://schemas.openxmlformats.org/spreadsheetml/2006/main">
      <d:rPr>
        <d:sz val="11"/>
        <d:color rgb="FF000000"/>
        <d:rFont val="Calibri"/>
      </d:rPr>
      <d:t xml:space="preserve"> to protect against loss of Confidentiality, Availability, or Integrity.</d:t>
    </d:r>
  </si>
  <si>
    <t>MoSCoW Prioritisation</t>
  </si>
  <si>
    <d:r xmlns:d="http://schemas.openxmlformats.org/spreadsheetml/2006/main">
      <d:rPr>
        <d:sz val="11"/>
        <d:color rgb="FF000000"/>
        <d:rFont val="Calibri"/>
      </d:rPr>
      <d:t xml:space="preserve">The </d:t>
    </d:r>
    <d:r xmlns:d="http://schemas.openxmlformats.org/spreadsheetml/2006/main">
      <d:rPr>
        <d:b/>
        <d:sz val="11"/>
        <d:color rgb="FF000000"/>
        <d:rFont val="Calibri"/>
      </d:rPr>
      <d:t xml:space="preserve">MoSCoW Framework</d:t>
    </d:r>
    <d:r xmlns:d="http://schemas.openxmlformats.org/spreadsheetml/2006/main">
      <d:rPr>
        <d:sz val="11"/>
        <d:color rgb="FF000000"/>
        <d:rFont val="Calibri"/>
      </d:rPr>
      <d:t xml:space="preserve"> is a prioritisation technique used to classify each recommendation by its importance to the security programme. It answers the question: </d:t>
    </d:r>
    <d:r xmlns:d="http://schemas.openxmlformats.org/spreadsheetml/2006/main">
      <d:rPr>
        <d:i/>
        <d:sz val="11"/>
        <d:color rgb="FF000000"/>
        <d:rFont val="Calibri"/>
      </d:rPr>
      <d:t xml:space="preserve">how critical is this control, and when should it be addressed?</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MoSCoW is distinct from implementation status. A recommendation's priority should be set during the initial triage and remain stable throughout the project; progress is tracked separately in the </d:t>
    </d:r>
    <d:r xmlns:d="http://schemas.openxmlformats.org/spreadsheetml/2006/main">
      <d:rPr>
        <d:b/>
        <d:sz val="11"/>
        <d:color rgb="FF000000"/>
        <d:rFont val="Calibri"/>
      </d:rPr>
      <d:t xml:space="preserve">ImplStatus</d:t>
    </d:r>
    <d:r xmlns:d="http://schemas.openxmlformats.org/spreadsheetml/2006/main">
      <d:rPr>
        <d:sz val="11"/>
        <d:color rgb="FF000000"/>
        <d:rFont val="Calibri"/>
      </d:rPr>
      <d:t xml:space="preserve"> column.</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Use the </d:t>
    </d:r>
    <d:r xmlns:d="http://schemas.openxmlformats.org/spreadsheetml/2006/main">
      <d:rPr>
        <d:b/>
        <d:sz val="11"/>
        <d:color rgb="FF000000"/>
        <d:rFont val="Calibri"/>
      </d:rPr>
      <d:t xml:space="preserve">MoSCoW</d:t>
    </d:r>
    <d:r xmlns:d="http://schemas.openxmlformats.org/spreadsheetml/2006/main">
      <d:rPr>
        <d:sz val="11"/>
        <d:color rgb="FF000000"/>
        <d:rFont val="Calibri"/>
      </d:rPr>
      <d:t xml:space="preserve"> field to record the agreed priority for each recommendation:</d:t>
    </d:r>
  </si>
  <si>
    <d:r xmlns:d="http://schemas.openxmlformats.org/spreadsheetml/2006/main">
      <d:rPr>
        <d:b/>
        <d:sz val="11"/>
        <d:color rgb="FF000000"/>
        <d:rFont val="Calibri"/>
      </d:rPr>
      <d:t xml:space="preserve">•   Must</d:t>
    </d:r>
    <d:r xmlns:d="http://schemas.openxmlformats.org/spreadsheetml/2006/main">
      <d:rPr>
        <d:sz val="11"/>
        <d:color rgb="FF000000"/>
        <d:rFont val="Calibri"/>
      </d:rPr>
      <d:t xml:space="preserve">: </d:t>
    </d:r>
    <d:r xmlns:d="http://schemas.openxmlformats.org/spreadsheetml/2006/main">
      <d:rPr>
        <d:i/>
        <d:sz val="11"/>
        <d:color rgb="FF000000"/>
        <d:rFont val="Calibri"/>
      </d:rPr>
      <d:t xml:space="preserve">Critical / Non-Negotiable</d:t>
    </d:r>
    <d:r xmlns:d="http://schemas.openxmlformats.org/spreadsheetml/2006/main">
      <d:rPr>
        <d:sz val="11"/>
        <d:color rgb="FF000000"/>
        <d:rFont val="Calibri"/>
      </d:rPr>
      <d:t xml:space="preserve">. Required to mitigate severe or actively exploited risks, meet binding compliance obligations (e.g., PCI-DSS, regulatory mandate), or close gaps that leave the system in a demonstrably insecure state. These items form the minimum viable security baseline.</d:t>
    </d:r>
    <d:r xmlns:d="http://schemas.openxmlformats.org/spreadsheetml/2006/main">
      <d:rPr>
        <d:sz val="11"/>
        <d:color rgb="FF000000"/>
        <d:rFont val="Calibri"/>
      </d:rPr>
      <d:t xml:space="preserve">
</d:t>
    </d:r>
    <d:r xmlns:d="http://schemas.openxmlformats.org/spreadsheetml/2006/main">
      <d:rPr>
        <d:b/>
        <d:sz val="11"/>
        <d:color rgb="FF000000"/>
        <d:rFont val="Calibri"/>
      </d:rPr>
      <d:t xml:space="preserve">•   Should</d:t>
    </d:r>
    <d:r xmlns:d="http://schemas.openxmlformats.org/spreadsheetml/2006/main">
      <d:rPr>
        <d:sz val="11"/>
        <d:color rgb="FF000000"/>
        <d:rFont val="Calibri"/>
      </d:rPr>
      <d:t xml:space="preserve">: </d:t>
    </d:r>
    <d:r xmlns:d="http://schemas.openxmlformats.org/spreadsheetml/2006/main">
      <d:rPr>
        <d:i/>
        <d:sz val="11"/>
        <d:color rgb="FF000000"/>
        <d:rFont val="Calibri"/>
      </d:rPr>
      <d:t xml:space="preserve">Important / Expected</d:t>
    </d:r>
    <d:r xmlns:d="http://schemas.openxmlformats.org/spreadsheetml/2006/main">
      <d:rPr>
        <d:sz val="11"/>
        <d:color rgb="FF000000"/>
        <d:rFont val="Calibri"/>
      </d:rPr>
      <d:t xml:space="preserve">. Addresses significant risk and is expected in any mature security posture. Temporary deferral with a compensating control may be acceptable, but omission leaves a documented gap that requires ongoing monitoring and a remediation commitment.</d:t>
    </d:r>
    <d:r xmlns:d="http://schemas.openxmlformats.org/spreadsheetml/2006/main">
      <d:rPr>
        <d:sz val="11"/>
        <d:color rgb="FF000000"/>
        <d:rFont val="Calibri"/>
      </d:rPr>
      <d:t xml:space="preserve">
</d:t>
    </d:r>
    <d:r xmlns:d="http://schemas.openxmlformats.org/spreadsheetml/2006/main">
      <d:rPr>
        <d:b/>
        <d:sz val="11"/>
        <d:color rgb="FF000000"/>
        <d:rFont val="Calibri"/>
      </d:rPr>
      <d:t xml:space="preserve">•   Could</d:t>
    </d:r>
    <d:r xmlns:d="http://schemas.openxmlformats.org/spreadsheetml/2006/main">
      <d:rPr>
        <d:sz val="11"/>
        <d:color rgb="FF000000"/>
        <d:rFont val="Calibri"/>
      </d:rPr>
      <d:t xml:space="preserve">: </d:t>
    </d:r>
    <d:r xmlns:d="http://schemas.openxmlformats.org/spreadsheetml/2006/main">
      <d:rPr>
        <d:i/>
        <d:sz val="11"/>
        <d:color rgb="FF000000"/>
        <d:rFont val="Calibri"/>
      </d:rPr>
      <d:t xml:space="preserve">Desirable / Defence-in-Depth</d:t>
    </d:r>
    <d:r xmlns:d="http://schemas.openxmlformats.org/spreadsheetml/2006/main">
      <d:rPr>
        <d:sz val="11"/>
        <d:color rgb="FF000000"/>
        <d:rFont val="Calibri"/>
      </d:rPr>
      <d:t xml:space="preserve">. Best-practice hardening that further reduces attack surface without directly mitigating an immediate compromise path. Implement as capacity allows; these items typically feature in later phases or continuous-improvement cycles.</d:t>
    </d:r>
    <d:r xmlns:d="http://schemas.openxmlformats.org/spreadsheetml/2006/main">
      <d:rPr>
        <d:sz val="11"/>
        <d:color rgb="FF000000"/>
        <d:rFont val="Calibri"/>
      </d:rPr>
      <d:t xml:space="preserve">
</d:t>
    </d:r>
    <d:r xmlns:d="http://schemas.openxmlformats.org/spreadsheetml/2006/main">
      <d:rPr>
        <d:b/>
        <d:sz val="11"/>
        <d:color rgb="FF000000"/>
        <d:rFont val="Calibri"/>
      </d:rPr>
      <d:t xml:space="preserve">•   Won't</d:t>
    </d:r>
    <d:r xmlns:d="http://schemas.openxmlformats.org/spreadsheetml/2006/main">
      <d:rPr>
        <d:sz val="11"/>
        <d:color rgb="FF000000"/>
        <d:rFont val="Calibri"/>
      </d:rPr>
      <d:t xml:space="preserve">: </d:t>
    </d:r>
    <d:r xmlns:d="http://schemas.openxmlformats.org/spreadsheetml/2006/main">
      <d:rPr>
        <d:i/>
        <d:sz val="11"/>
        <d:color rgb="FF000000"/>
        <d:rFont val="Calibri"/>
      </d:rPr>
      <d:t xml:space="preserve">Out of Scope (This Cycle)</d:t>
    </d:r>
    <d:r xmlns:d="http://schemas.openxmlformats.org/spreadsheetml/2006/main">
      <d:rPr>
        <d:sz val="11"/>
        <d:color rgb="FF000000"/>
        <d:rFont val="Calibri"/>
      </d:rPr>
      <d:t xml:space="preserve">. The recommendation will not be addressed in the current programme cycle. This may be due to technical constraints, dependency on future infrastructure, or a deliberate scoping decision. Unlike </d:t>
    </d:r>
    <d:r xmlns:d="http://schemas.openxmlformats.org/spreadsheetml/2006/main">
      <d:rPr>
        <d:i/>
        <d:sz val="11"/>
        <d:color rgb="FF000000"/>
        <d:rFont val="Calibri"/>
      </d:rPr>
      <d:t xml:space="preserve">Risk Accepted</d:t>
    </d:r>
    <d:r xmlns:d="http://schemas.openxmlformats.org/spreadsheetml/2006/main">
      <d:rPr>
        <d:sz val="11"/>
        <d:color rgb="FF000000"/>
        <d:rFont val="Calibri"/>
      </d:rPr>
      <d:t xml:space="preserve"> (recorded in ImplStatus), Won't indicates a </d:t>
    </d:r>
    <d:r xmlns:d="http://schemas.openxmlformats.org/spreadsheetml/2006/main">
      <d:rPr>
        <d:i/>
        <d:sz val="11"/>
        <d:color rgb="FF000000"/>
        <d:rFont val="Calibri"/>
      </d:rPr>
      <d:t xml:space="preserve">timing</d:t>
    </d:r>
    <d:r xmlns:d="http://schemas.openxmlformats.org/spreadsheetml/2006/main">
      <d:rPr>
        <d:sz val="11"/>
        <d:color rgb="FF000000"/>
        <d:rFont val="Calibri"/>
      </d:rPr>
      <d:t xml:space="preserve"> decision, not a permanent risk acceptance.</d:t>
    </d:r>
    <d:r xmlns:d="http://schemas.openxmlformats.org/spreadsheetml/2006/main">
      <d:rPr>
        <d:sz val="11"/>
        <d:color rgb="FF000000"/>
        <d:rFont val="Calibri"/>
      </d:rPr>
      <d:t xml:space="preserve">
</d:t>
    </d:r>
    <d:r xmlns:d="http://schemas.openxmlformats.org/spreadsheetml/2006/main">
      <d:rPr>
        <d:b/>
        <d:sz val="11"/>
        <d:color rgb="FF000000"/>
        <d:rFont val="Calibri"/>
      </d:rPr>
      <d:t xml:space="preserve">•   Unassigned</d:t>
    </d:r>
    <d:r xmlns:d="http://schemas.openxmlformats.org/spreadsheetml/2006/main">
      <d:rPr>
        <d:sz val="11"/>
        <d:color rgb="FF000000"/>
        <d:rFont val="Calibri"/>
      </d:rPr>
      <d:t xml:space="preserve">: </d:t>
    </d:r>
    <d:r xmlns:d="http://schemas.openxmlformats.org/spreadsheetml/2006/main">
      <d:rPr>
        <d:i/>
        <d:sz val="11"/>
        <d:color rgb="FF000000"/>
        <d:rFont val="Calibri"/>
      </d:rPr>
      <d:t xml:space="preserve">Not Yet Triaged</d:t>
    </d:r>
    <d:r xmlns:d="http://schemas.openxmlformats.org/spreadsheetml/2006/main">
      <d:rPr>
        <d:sz val="11"/>
        <d:color rgb="FF000000"/>
        <d:rFont val="Calibri"/>
      </d:rPr>
      <d:t xml:space="preserve">. Default value indicating the recommendation has not been assessed. All items should be triaged out of this state during the planning phase.</d:t>
    </d:r>
  </si>
  <si>
    <d:r xmlns:d="http://schemas.openxmlformats.org/spreadsheetml/2006/main">
      <d:rPr>
        <d:b/>
        <d:sz val="11"/>
        <d:color rgb="FF000000"/>
        <d:rFont val="Calibri"/>
      </d:rPr>
      <d:t xml:space="preserve">Important:</d:t>
    </d:r>
    <d:r xmlns:d="http://schemas.openxmlformats.org/spreadsheetml/2006/main">
      <d:rPr>
        <d:sz val="11"/>
        <d:color rgb="FF000000"/>
        <d:rFont val="Calibri"/>
      </d:rPr>
      <d:t xml:space="preserve"> MoSCoW captures </d:t>
    </d:r>
    <d:r xmlns:d="http://schemas.openxmlformats.org/spreadsheetml/2006/main">
      <d:rPr>
        <d:i/>
        <d:sz val="11"/>
        <d:color rgb="FF000000"/>
        <d:rFont val="Calibri"/>
      </d:rPr>
      <d:t xml:space="preserve">priority</d:t>
    </d:r>
    <d:r xmlns:d="http://schemas.openxmlformats.org/spreadsheetml/2006/main">
      <d:rPr>
        <d:sz val="11"/>
        <d:color rgb="FF000000"/>
        <d:rFont val="Calibri"/>
      </d:rPr>
      <d:t xml:space="preserve"> — it should not change as work progresses. Use </d:t>
    </d:r>
    <d:r xmlns:d="http://schemas.openxmlformats.org/spreadsheetml/2006/main">
      <d:rPr>
        <d:b/>
        <d:sz val="11"/>
        <d:color rgb="FF000000"/>
        <d:rFont val="Calibri"/>
      </d:rPr>
      <d:t xml:space="preserve">MoSCoW</d:t>
    </d:r>
    <d:r xmlns:d="http://schemas.openxmlformats.org/spreadsheetml/2006/main">
      <d:rPr>
        <d:sz val="11"/>
        <d:color rgb="FF000000"/>
        <d:rFont val="Calibri"/>
      </d:rPr>
      <d:t xml:space="preserve"> to answer "how important is this?" and </d:t>
    </d:r>
    <d:r xmlns:d="http://schemas.openxmlformats.org/spreadsheetml/2006/main">
      <d:rPr>
        <d:b/>
        <d:sz val="11"/>
        <d:color rgb="FF000000"/>
        <d:rFont val="Calibri"/>
      </d:rPr>
      <d:t xml:space="preserve">ImplStatus</d:t>
    </d:r>
    <d:r xmlns:d="http://schemas.openxmlformats.org/spreadsheetml/2006/main">
      <d:rPr>
        <d:sz val="11"/>
        <d:color rgb="FF000000"/>
        <d:rFont val="Calibri"/>
      </d:rPr>
      <d:t xml:space="preserve"> to answer "what has been done about it?" Keeping these dimensions independent ensures the Dashboard accurately reflects both the plan and the current state.</d:t>
    </d:r>
  </si>
  <si>
    <t>Operational Impact Assessment</t>
  </si>
  <si>
    <d:r xmlns:d="http://schemas.openxmlformats.org/spreadsheetml/2006/main">
      <d:rPr>
        <d:sz val="11"/>
        <d:color rgb="FF000000"/>
        <d:rFont val="Calibri"/>
      </d:rPr>
      <d:t xml:space="preserve">The </d:t>
    </d:r>
    <d:r xmlns:d="http://schemas.openxmlformats.org/spreadsheetml/2006/main">
      <d:rPr>
        <d:b/>
        <d:sz val="11"/>
        <d:color rgb="FF000000"/>
        <d:rFont val="Calibri"/>
      </d:rPr>
      <d:t xml:space="preserve">Ops Impact</d:t>
    </d:r>
    <d:r xmlns:d="http://schemas.openxmlformats.org/spreadsheetml/2006/main">
      <d:rPr>
        <d:sz val="11"/>
        <d:color rgb="FF000000"/>
        <d:rFont val="Calibri"/>
      </d:rPr>
      <d:t xml:space="preserve"> (Operational Impact) field is used to assess the potential impact that implementing a hardening recommendation may have on end-user experience, application functionality, or day-to-day operations.</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This assessment is </d:t>
    </d:r>
    <d:r xmlns:d="http://schemas.openxmlformats.org/spreadsheetml/2006/main">
      <d:rPr>
        <d:b/>
        <d:sz val="11"/>
        <d:color rgb="FF000000"/>
        <d:rFont val="Calibri"/>
      </d:rPr>
      <d:t xml:space="preserve">independent</d:t>
    </d:r>
    <d:r xmlns:d="http://schemas.openxmlformats.org/spreadsheetml/2006/main">
      <d:rPr>
        <d:sz val="11"/>
        <d:color rgb="FF000000"/>
        <d:rFont val="Calibri"/>
      </d:rPr>
      <d:t xml:space="preserve"> of security priority (MoSCoW). A </d:t>
    </d:r>
    <d:r xmlns:d="http://schemas.openxmlformats.org/spreadsheetml/2006/main">
      <d:rPr>
        <d:i/>
        <d:sz val="11"/>
        <d:color rgb="FF000000"/>
        <d:rFont val="Calibri"/>
      </d:rPr>
      <d:t xml:space="preserve">Must-Have</d:t>
    </d:r>
    <d:r xmlns:d="http://schemas.openxmlformats.org/spreadsheetml/2006/main">
      <d:rPr>
        <d:sz val="11"/>
        <d:color rgb="FF000000"/>
        <d:rFont val="Calibri"/>
      </d:rPr>
      <d:t xml:space="preserve"> security control may have Low operational impact (e.g., enabling audit logging) or High operational impact (e.g., enforcing multi-factor authentication across all services).</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Use the </d:t>
    </d:r>
    <d:r xmlns:d="http://schemas.openxmlformats.org/spreadsheetml/2006/main">
      <d:rPr>
        <d:b/>
        <d:sz val="11"/>
        <d:color rgb="FF000000"/>
        <d:rFont val="Calibri"/>
      </d:rPr>
      <d:t xml:space="preserve">OpsImpact</d:t>
    </d:r>
    <d:r xmlns:d="http://schemas.openxmlformats.org/spreadsheetml/2006/main">
      <d:rPr>
        <d:sz val="11"/>
        <d:color rgb="FF000000"/>
        <d:rFont val="Calibri"/>
      </d:rPr>
      <d:t xml:space="preserve"> field to inform change management planning, communication strategies, and deployment sequencing:</d:t>
    </d:r>
  </si>
  <si>
    <d:r xmlns:d="http://schemas.openxmlformats.org/spreadsheetml/2006/main">
      <d:rPr>
        <d:b/>
        <d:sz val="11"/>
        <d:color rgb="FF000000"/>
        <d:rFont val="Calibri"/>
      </d:rPr>
      <d:t xml:space="preserve">•   Low</d:t>
    </d:r>
    <d:r xmlns:d="http://schemas.openxmlformats.org/spreadsheetml/2006/main">
      <d:rPr>
        <d:sz val="11"/>
        <d:color rgb="FF000000"/>
        <d:rFont val="Calibri"/>
      </d:rPr>
      <d:t xml:space="preserve">: </d:t>
    </d:r>
    <d:r xmlns:d="http://schemas.openxmlformats.org/spreadsheetml/2006/main">
      <d:rPr>
        <d:i/>
        <d:sz val="11"/>
        <d:color rgb="FF000000"/>
        <d:rFont val="Calibri"/>
      </d:rPr>
      <d:t xml:space="preserve">Minimal disruption</d:t>
    </d:r>
    <d:r xmlns:d="http://schemas.openxmlformats.org/spreadsheetml/2006/main">
      <d:rPr>
        <d:sz val="11"/>
        <d:color rgb="FF000000"/>
        <d:rFont val="Calibri"/>
      </d:rPr>
      <d:t xml:space="preserve">. The change is transparent to end users and does not alter workflows, application behaviour, or service availability. Examples: enabling audit policies, tightening file permissions on system directories, adjusting log retention.</d:t>
    </d:r>
    <d:r xmlns:d="http://schemas.openxmlformats.org/spreadsheetml/2006/main">
      <d:rPr>
        <d:sz val="11"/>
        <d:color rgb="FF000000"/>
        <d:rFont val="Calibri"/>
      </d:rPr>
      <d:t xml:space="preserve">
</d:t>
    </d:r>
    <d:r xmlns:d="http://schemas.openxmlformats.org/spreadsheetml/2006/main">
      <d:rPr>
        <d:b/>
        <d:sz val="11"/>
        <d:color rgb="FF000000"/>
        <d:rFont val="Calibri"/>
      </d:rPr>
      <d:t xml:space="preserve">•   Medium</d:t>
    </d:r>
    <d:r xmlns:d="http://schemas.openxmlformats.org/spreadsheetml/2006/main">
      <d:rPr>
        <d:sz val="11"/>
        <d:color rgb="FF000000"/>
        <d:rFont val="Calibri"/>
      </d:rPr>
      <d:t xml:space="preserve">: </d:t>
    </d:r>
    <d:r xmlns:d="http://schemas.openxmlformats.org/spreadsheetml/2006/main">
      <d:rPr>
        <d:i/>
        <d:sz val="11"/>
        <d:color rgb="FF000000"/>
        <d:rFont val="Calibri"/>
      </d:rPr>
      <d:t xml:space="preserve">Noticeable change</d:t>
    </d:r>
    <d:r xmlns:d="http://schemas.openxmlformats.org/spreadsheetml/2006/main">
      <d:rPr>
        <d:sz val="11"/>
        <d:color rgb="FF000000"/>
        <d:rFont val="Calibri"/>
      </d:rPr>
      <d:t xml:space="preserve">. Users or administrators may need to adjust workflows, accept new prompts, or update documentation. Adequate communication and a defined rollback plan are recommended. Examples: enforcing password complexity, restricting USB storage, applying browser security policies.</d:t>
    </d:r>
    <d:r xmlns:d="http://schemas.openxmlformats.org/spreadsheetml/2006/main">
      <d:rPr>
        <d:sz val="11"/>
        <d:color rgb="FF000000"/>
        <d:rFont val="Calibri"/>
      </d:rPr>
      <d:t xml:space="preserve">
</d:t>
    </d:r>
    <d:r xmlns:d="http://schemas.openxmlformats.org/spreadsheetml/2006/main">
      <d:rPr>
        <d:b/>
        <d:sz val="11"/>
        <d:color rgb="FF000000"/>
        <d:rFont val="Calibri"/>
      </d:rPr>
      <d:t xml:space="preserve">•   High</d:t>
    </d:r>
    <d:r xmlns:d="http://schemas.openxmlformats.org/spreadsheetml/2006/main">
      <d:rPr>
        <d:sz val="11"/>
        <d:color rgb="FF000000"/>
        <d:rFont val="Calibri"/>
      </d:rPr>
      <d:t xml:space="preserve">: </d:t>
    </d:r>
    <d:r xmlns:d="http://schemas.openxmlformats.org/spreadsheetml/2006/main">
      <d:rPr>
        <d:i/>
        <d:sz val="11"/>
        <d:color rgb="FF000000"/>
        <d:rFont val="Calibri"/>
      </d:rPr>
      <d:t xml:space="preserve">Significant disruption potential</d:t>
    </d:r>
    <d:r xmlns:d="http://schemas.openxmlformats.org/spreadsheetml/2006/main">
      <d:rPr>
        <d:sz val="11"/>
        <d:color rgb="FF000000"/>
        <d:rFont val="Calibri"/>
      </d:rPr>
      <d:t xml:space="preserve">.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d:t>
    </d:r>
    <d:r xmlns:d="http://schemas.openxmlformats.org/spreadsheetml/2006/main">
      <d:rPr>
        <d:sz val="11"/>
        <d:color rgb="FF000000"/>
        <d:rFont val="Calibri"/>
      </d:rPr>
      <d:t xml:space="preserve">
</d:t>
    </d:r>
    <d:r xmlns:d="http://schemas.openxmlformats.org/spreadsheetml/2006/main">
      <d:rPr>
        <d:b/>
        <d:sz val="11"/>
        <d:color rgb="FF000000"/>
        <d:rFont val="Calibri"/>
      </d:rPr>
      <d:t xml:space="preserve">•   Unassessed</d:t>
    </d:r>
    <d:r xmlns:d="http://schemas.openxmlformats.org/spreadsheetml/2006/main">
      <d:rPr>
        <d:sz val="11"/>
        <d:color rgb="FF000000"/>
        <d:rFont val="Calibri"/>
      </d:rPr>
      <d:t xml:space="preserve">: Not yet evaluated. Default value; indicates that the operational impact has not been assessed and must be reviewed before implementation planning.</d:t>
    </d:r>
  </si>
  <si>
    <d:r xmlns:d="http://schemas.openxmlformats.org/spreadsheetml/2006/main">
      <d:rPr>
        <d:b/>
        <d:sz val="11"/>
        <d:color rgb="FF000000"/>
        <d:rFont val="Calibri"/>
      </d:rPr>
      <d:t xml:space="preserve">Important:</d:t>
    </d:r>
    <d:r xmlns:d="http://schemas.openxmlformats.org/spreadsheetml/2006/main">
      <d:rPr>
        <d:sz val="11"/>
        <d:color rgb="FF000000"/>
        <d:rFont val="Calibri"/>
      </d:rPr>
      <d:t xml:space="preserve"> Ops Impact reflects deployment risk to operations, not security severity. A </d:t>
    </d:r>
    <d:r xmlns:d="http://schemas.openxmlformats.org/spreadsheetml/2006/main">
      <d:rPr>
        <d:i/>
        <d:sz val="11"/>
        <d:color rgb="FF000000"/>
        <d:rFont val="Calibri"/>
      </d:rPr>
      <d:t xml:space="preserve">High</d:t>
    </d:r>
    <d:r xmlns:d="http://schemas.openxmlformats.org/spreadsheetml/2006/main">
      <d:rPr>
        <d:sz val="11"/>
        <d:color rgb="FF000000"/>
        <d:rFont val="Calibri"/>
      </d:rPr>
      <d:t xml:space="preserve"> ops-impact item may be a </d:t>
    </d:r>
    <d:r xmlns:d="http://schemas.openxmlformats.org/spreadsheetml/2006/main">
      <d:rPr>
        <d:i/>
        <d:sz val="11"/>
        <d:color rgb="FF000000"/>
        <d:rFont val="Calibri"/>
      </d:rPr>
      <d:t xml:space="preserve">Could</d:t>
    </d:r>
    <d:r xmlns:d="http://schemas.openxmlformats.org/spreadsheetml/2006/main">
      <d:rPr>
        <d:sz val="11"/>
        <d:color rgb="FF000000"/>
        <d:rFont val="Calibri"/>
      </d:rPr>
      <d:t xml:space="preserve"> in MoSCoW, and a </d:t>
    </d:r>
    <d:r xmlns:d="http://schemas.openxmlformats.org/spreadsheetml/2006/main">
      <d:rPr>
        <d:i/>
        <d:sz val="11"/>
        <d:color rgb="FF000000"/>
        <d:rFont val="Calibri"/>
      </d:rPr>
      <d:t xml:space="preserve">Must</d:t>
    </d:r>
    <d:r xmlns:d="http://schemas.openxmlformats.org/spreadsheetml/2006/main">
      <d:rPr>
        <d:sz val="11"/>
        <d:color rgb="FF000000"/>
        <d:rFont val="Calibri"/>
      </d:rPr>
      <d:t xml:space="preserve"> security item may be </d:t>
    </d:r>
    <d:r xmlns:d="http://schemas.openxmlformats.org/spreadsheetml/2006/main">
      <d:rPr>
        <d:i/>
        <d:sz val="11"/>
        <d:color rgb="FF000000"/>
        <d:rFont val="Calibri"/>
      </d:rPr>
      <d:t xml:space="preserve">Low</d:t>
    </d:r>
    <d:r xmlns:d="http://schemas.openxmlformats.org/spreadsheetml/2006/main">
      <d:rPr>
        <d:sz val="11"/>
        <d:color rgb="FF000000"/>
        <d:rFont val="Calibri"/>
      </d:rPr>
      <d:t xml:space="preserve"> ops-impact. Assess both dimensions independently to build a realistic implementation plan.</d:t>
    </d:r>
  </si>
  <si>
    <t>Implementation Status (ImplStatus)</t>
  </si>
  <si>
    <d:r xmlns:d="http://schemas.openxmlformats.org/spreadsheetml/2006/main">
      <d:rPr>
        <d:sz val="11"/>
        <d:color rgb="FF000000"/>
        <d:rFont val="Calibri"/>
      </d:rPr>
      <d:t xml:space="preserve">The </d:t>
    </d:r>
    <d:r xmlns:d="http://schemas.openxmlformats.org/spreadsheetml/2006/main">
      <d:rPr>
        <d:b/>
        <d:sz val="11"/>
        <d:color rgb="FF000000"/>
        <d:rFont val="Calibri"/>
      </d:rPr>
      <d:t xml:space="preserve">ImplStatus</d:t>
    </d:r>
    <d:r xmlns:d="http://schemas.openxmlformats.org/spreadsheetml/2006/main">
      <d:rPr>
        <d:sz val="11"/>
        <d:color rgb="FF000000"/>
        <d:rFont val="Calibri"/>
      </d:rPr>
      <d:t xml:space="preserve"> field records the implementation decision for each recommendation. It captures not only whether a control has been implemented, but also how exceptions and non-applicability have been handled.</d:t>
    </d:r>
    <d:r xmlns:d="http://schemas.openxmlformats.org/spreadsheetml/2006/main">
      <d:rPr>
        <d:sz val="11"/>
        <d:color rgb="FF000000"/>
        <d:rFont val="Calibri"/>
      </d:rPr>
      <d:t xml:space="preserve">
</d:t>
    </d:r>
    <d:r xmlns:d="http://schemas.openxmlformats.org/spreadsheetml/2006/main">
      <d:rPr>
        <d:sz val="11"/>
        <d:color rgb="FF000000"/>
        <d:rFont val="Calibri"/>
      </d:rPr>
      <d:t xml:space="preserve">Each recommendation should progress through assessment to a final status. Where a recommendation cannot or will not be implemented as prescribed, the chosen status should be accompanied by a justification in the </d:t>
    </d:r>
    <d:r xmlns:d="http://schemas.openxmlformats.org/spreadsheetml/2006/main">
      <d:rPr>
        <d:b/>
        <d:sz val="11"/>
        <d:color rgb="FF000000"/>
        <d:rFont val="Calibri"/>
      </d:rPr>
      <d:t xml:space="preserve">Notes</d:t>
    </d:r>
    <d:r xmlns:d="http://schemas.openxmlformats.org/spreadsheetml/2006/main">
      <d:rPr>
        <d:sz val="11"/>
        <d:color rgb="FF000000"/>
        <d:rFont val="Calibri"/>
      </d:rPr>
      <d:t xml:space="preserve"> column.</d:t>
    </d:r>
  </si>
  <si>
    <d:r xmlns:d="http://schemas.openxmlformats.org/spreadsheetml/2006/main">
      <d:rPr>
        <d:b/>
        <d:sz val="11"/>
        <d:color rgb="FF000000"/>
        <d:rFont val="Calibri"/>
      </d:rPr>
      <d:t xml:space="preserve">•   Implemented</d:t>
    </d:r>
    <d:r xmlns:d="http://schemas.openxmlformats.org/spreadsheetml/2006/main">
      <d:rPr>
        <d:sz val="11"/>
        <d:color rgb="FF000000"/>
        <d:rFont val="Calibri"/>
      </d:rPr>
      <d:t xml:space="preserve">: The recommendation has been fully applied and verified in the target environment.</d:t>
    </d:r>
    <d:r xmlns:d="http://schemas.openxmlformats.org/spreadsheetml/2006/main">
      <d:rPr>
        <d:sz val="11"/>
        <d:color rgb="FF000000"/>
        <d:rFont val="Calibri"/>
      </d:rPr>
      <d:t xml:space="preserve">
</d:t>
    </d:r>
    <d:r xmlns:d="http://schemas.openxmlformats.org/spreadsheetml/2006/main">
      <d:rPr>
        <d:b/>
        <d:sz val="11"/>
        <d:color rgb="FF000000"/>
        <d:rFont val="Calibri"/>
      </d:rPr>
      <d:t xml:space="preserve">•   Testing</d:t>
    </d:r>
    <d:r xmlns:d="http://schemas.openxmlformats.org/spreadsheetml/2006/main">
      <d:rPr>
        <d:sz val="11"/>
        <d:color rgb="FF000000"/>
        <d:rFont val="Calibri"/>
      </d:rPr>
      <d:t xml:space="preserve">: Implementation is in progress or deployed to a test/pilot environment and awaiting validation.</d:t>
    </d:r>
    <d:r xmlns:d="http://schemas.openxmlformats.org/spreadsheetml/2006/main">
      <d:rPr>
        <d:sz val="11"/>
        <d:color rgb="FF000000"/>
        <d:rFont val="Calibri"/>
      </d:rPr>
      <d:t xml:space="preserve">
</d:t>
    </d:r>
    <d:r xmlns:d="http://schemas.openxmlformats.org/spreadsheetml/2006/main">
      <d:rPr>
        <d:b/>
        <d:sz val="11"/>
        <d:color rgb="FF000000"/>
        <d:rFont val="Calibri"/>
      </d:rPr>
      <d:t xml:space="preserve">•   Failed</d:t>
    </d:r>
    <d:r xmlns:d="http://schemas.openxmlformats.org/spreadsheetml/2006/main">
      <d:rPr>
        <d:sz val="11"/>
        <d:color rgb="FF000000"/>
        <d:rFont val="Calibri"/>
      </d:rPr>
      <d:t xml:space="preserve">: Implementation was attempted but did not succeed or caused issues requiring rollback.</d:t>
    </d:r>
    <d:r xmlns:d="http://schemas.openxmlformats.org/spreadsheetml/2006/main">
      <d:rPr>
        <d:sz val="11"/>
        <d:color rgb="FF000000"/>
        <d:rFont val="Calibri"/>
      </d:rPr>
      <d:t xml:space="preserve">
</d:t>
    </d:r>
    <d:r xmlns:d="http://schemas.openxmlformats.org/spreadsheetml/2006/main">
      <d:rPr>
        <d:b/>
        <d:sz val="11"/>
        <d:color rgb="FF000000"/>
        <d:rFont val="Calibri"/>
      </d:rPr>
      <d:t xml:space="preserve">•   Compensated</d:t>
    </d:r>
    <d:r xmlns:d="http://schemas.openxmlformats.org/spreadsheetml/2006/main">
      <d:rPr>
        <d:sz val="11"/>
        <d:color rgb="FF000000"/>
        <d:rFont val="Calibri"/>
      </d:rPr>
      <d:t xml:space="preserve">: A compensating control is in place that mitigates the associated risk without implementing the recommendation as prescribed. </d:t>
    </d:r>
    <d:r xmlns:d="http://schemas.openxmlformats.org/spreadsheetml/2006/main">
      <d:rPr>
        <d:i/>
        <d:sz val="11"/>
        <d:color rgb="FF000000"/>
        <d:rFont val="Calibri"/>
      </d:rPr>
      <d:t xml:space="preserve">Document the compensating control in Notes.</d:t>
    </d:r>
    <d:r xmlns:d="http://schemas.openxmlformats.org/spreadsheetml/2006/main">
      <d:rPr>
        <d:sz val="11"/>
        <d:color rgb="FF000000"/>
        <d:rFont val="Calibri"/>
      </d:rPr>
      <d:t xml:space="preserve">
</d:t>
    </d:r>
    <d:r xmlns:d="http://schemas.openxmlformats.org/spreadsheetml/2006/main">
      <d:rPr>
        <d:b/>
        <d:sz val="11"/>
        <d:color rgb="FF000000"/>
        <d:rFont val="Calibri"/>
      </d:rPr>
      <d:t xml:space="preserve">•   Risk Accepted</d:t>
    </d:r>
    <d:r xmlns:d="http://schemas.openxmlformats.org/spreadsheetml/2006/main">
      <d:rPr>
        <d:sz val="11"/>
        <d:color rgb="FF000000"/>
        <d:rFont val="Calibri"/>
      </d:rPr>
      <d:t xml:space="preserve">: The residual risk has been formally reviewed and accepted by an appropriate authority. No implementation is planned. </d:t>
    </d:r>
    <d:r xmlns:d="http://schemas.openxmlformats.org/spreadsheetml/2006/main">
      <d:rPr>
        <d:i/>
        <d:sz val="11"/>
        <d:color rgb="FF000000"/>
        <d:rFont val="Calibri"/>
      </d:rPr>
      <d:t xml:space="preserve">Document the acceptance rationale, approver, and review date in Notes.</d:t>
    </d:r>
    <d:r xmlns:d="http://schemas.openxmlformats.org/spreadsheetml/2006/main">
      <d:rPr>
        <d:sz val="11"/>
        <d:color rgb="FF000000"/>
        <d:rFont val="Calibri"/>
      </d:rPr>
      <d:t xml:space="preserve">
</d:t>
    </d:r>
    <d:r xmlns:d="http://schemas.openxmlformats.org/spreadsheetml/2006/main">
      <d:rPr>
        <d:b/>
        <d:sz val="11"/>
        <d:color rgb="FF000000"/>
        <d:rFont val="Calibri"/>
      </d:rPr>
      <d:t xml:space="preserve">•   N/A</d:t>
    </d:r>
    <d:r xmlns:d="http://schemas.openxmlformats.org/spreadsheetml/2006/main">
      <d:rPr>
        <d:sz val="11"/>
        <d:color rgb="FF000000"/>
        <d:rFont val="Calibri"/>
      </d:rPr>
      <d:t xml:space="preserve">: The recommendation does not apply to this environment, scope, or platform. </d:t>
    </d:r>
    <d:r xmlns:d="http://schemas.openxmlformats.org/spreadsheetml/2006/main">
      <d:rPr>
        <d:i/>
        <d:sz val="11"/>
        <d:color rgb="FF000000"/>
        <d:rFont val="Calibri"/>
      </d:rPr>
      <d:t xml:space="preserve">Document why it is not applicable in Notes.</d:t>
    </d:r>
  </si>
  <si>
    <d:r xmlns:d="http://schemas.openxmlformats.org/spreadsheetml/2006/main">
      <d:rPr>
        <d:b/>
        <d:sz val="11"/>
        <d:color rgb="FF000000"/>
        <d:rFont val="Calibri"/>
      </d:rPr>
      <d:t xml:space="preserve">Dashboard impact:</d:t>
    </d:r>
    <d:r xmlns:d="http://schemas.openxmlformats.org/spreadsheetml/2006/main">
      <d:rPr>
        <d:sz val="11"/>
        <d:color rgb="FF000000"/>
        <d:rFont val="Calibri"/>
      </d:rPr>
      <d:t xml:space="preserve"> </d:t>
    </d:r>
    <d:r xmlns:d="http://schemas.openxmlformats.org/spreadsheetml/2006/main">
      <d:rPr>
        <d:i/>
        <d:sz val="11"/>
        <d:color rgb="FF000000"/>
        <d:rFont val="Calibri"/>
      </d:rPr>
      <d:t xml:space="preserve">Implemented</d:t>
    </d:r>
    <d:r xmlns:d="http://schemas.openxmlformats.org/spreadsheetml/2006/main">
      <d:rPr>
        <d:sz val="11"/>
        <d:color rgb="FF000000"/>
        <d:rFont val="Calibri"/>
      </d:rPr>
      <d:t xml:space="preserve"> and </d:t>
    </d:r>
    <d:r xmlns:d="http://schemas.openxmlformats.org/spreadsheetml/2006/main">
      <d:rPr>
        <d:i/>
        <d:sz val="11"/>
        <d:color rgb="FF000000"/>
        <d:rFont val="Calibri"/>
      </d:rPr>
      <d:t xml:space="preserve">Compensated</d:t>
    </d:r>
    <d:r xmlns:d="http://schemas.openxmlformats.org/spreadsheetml/2006/main">
      <d:rPr>
        <d:sz val="11"/>
        <d:color rgb="FF000000"/>
        <d:rFont val="Calibri"/>
      </d:rPr>
      <d:t xml:space="preserve"> count as </d:t>
    </d:r>
    <d:r xmlns:d="http://schemas.openxmlformats.org/spreadsheetml/2006/main">
      <d:rPr>
        <d:b/>
        <d:sz val="11"/>
        <d:color rgb="FF000000"/>
        <d:rFont val="Calibri"/>
      </d:rPr>
      <d:t xml:space="preserve">Resolved</d:t>
    </d:r>
    <d:r xmlns:d="http://schemas.openxmlformats.org/spreadsheetml/2006/main">
      <d:rPr>
        <d:sz val="11"/>
        <d:color rgb="FF000000"/>
        <d:rFont val="Calibri"/>
      </d:rPr>
      <d:t xml:space="preserve"> in dashboard metrics. </d:t>
    </d:r>
    <d:r xmlns:d="http://schemas.openxmlformats.org/spreadsheetml/2006/main">
      <d:rPr>
        <d:i/>
        <d:sz val="11"/>
        <d:color rgb="FF000000"/>
        <d:rFont val="Calibri"/>
      </d:rPr>
      <d:t xml:space="preserve">Risk Accepted</d:t>
    </d:r>
    <d:r xmlns:d="http://schemas.openxmlformats.org/spreadsheetml/2006/main">
      <d:rPr>
        <d:sz val="11"/>
        <d:color rgb="FF000000"/>
        <d:rFont val="Calibri"/>
      </d:rPr>
      <d:t xml:space="preserve"> and </d:t>
    </d:r>
    <d:r xmlns:d="http://schemas.openxmlformats.org/spreadsheetml/2006/main">
      <d:rPr>
        <d:i/>
        <d:sz val="11"/>
        <d:color rgb="FF000000"/>
        <d:rFont val="Calibri"/>
      </d:rPr>
      <d:t xml:space="preserve">N/A</d:t>
    </d:r>
    <d:r xmlns:d="http://schemas.openxmlformats.org/spreadsheetml/2006/main">
      <d:rPr>
        <d:sz val="11"/>
        <d:color rgb="FF000000"/>
        <d:rFont val="Calibri"/>
      </d:rPr>
      <d:t xml:space="preserve"> are </d:t>
    </d:r>
    <d:r xmlns:d="http://schemas.openxmlformats.org/spreadsheetml/2006/main">
      <d:rPr>
        <d:b/>
        <d:sz val="11"/>
        <d:color rgb="FF000000"/>
        <d:rFont val="Calibri"/>
      </d:rPr>
      <d:t xml:space="preserve">excluded</d:t>
    </d:r>
    <d:r xmlns:d="http://schemas.openxmlformats.org/spreadsheetml/2006/main">
      <d:rPr>
        <d:sz val="11"/>
        <d:color rgb="FF000000"/>
        <d:rFont val="Calibri"/>
      </d:rPr>
      <d:t xml:space="preserve"> from the denominator entirely (they do not count against your compliance percentage). </d:t>
    </d:r>
    <d:r xmlns:d="http://schemas.openxmlformats.org/spreadsheetml/2006/main">
      <d:rPr>
        <d:i/>
        <d:sz val="11"/>
        <d:color rgb="FF000000"/>
        <d:rFont val="Calibri"/>
      </d:rPr>
      <d:t xml:space="preserve">Testing</d:t>
    </d:r>
    <d:r xmlns:d="http://schemas.openxmlformats.org/spreadsheetml/2006/main">
      <d:rPr>
        <d:sz val="11"/>
        <d:color rgb="FF000000"/>
        <d:rFont val="Calibri"/>
      </d:rPr>
      <d:t xml:space="preserve">, </d:t>
    </d:r>
    <d:r xmlns:d="http://schemas.openxmlformats.org/spreadsheetml/2006/main">
      <d:rPr>
        <d:i/>
        <d:sz val="11"/>
        <d:color rgb="FF000000"/>
        <d:rFont val="Calibri"/>
      </d:rPr>
      <d:t xml:space="preserve">Failed</d:t>
    </d:r>
    <d:r xmlns:d="http://schemas.openxmlformats.org/spreadsheetml/2006/main">
      <d:rPr>
        <d:sz val="11"/>
        <d:color rgb="FF000000"/>
        <d:rFont val="Calibri"/>
      </d:rPr>
      <d:t xml:space="preserve">, and blank cells count as </d:t>
    </d:r>
    <d:r xmlns:d="http://schemas.openxmlformats.org/spreadsheetml/2006/main">
      <d:rPr>
        <d:b/>
        <d:sz val="11"/>
        <d:color rgb="FF000000"/>
        <d:rFont val="Calibri"/>
      </d:rPr>
      <d:t xml:space="preserve">Outstanding</d:t>
    </d:r>
    <d:r xmlns:d="http://schemas.openxmlformats.org/spreadsheetml/2006/main">
      <d:rPr>
        <d:sz val="11"/>
        <d:color rgb="FF000000"/>
        <d:rFont val="Calibri"/>
      </d:rPr>
      <d:t xml:space="preserve">.</d:t>
    </d:r>
  </si>
  <si>
    <t>Security Hardening Implementation Dashboard</t>
  </si>
  <si>
    <t>Scope Overview</t>
  </si>
  <si>
    <t>Count</t>
  </si>
  <si>
    <t>% of Total</t>
  </si>
  <si>
    <t>Hardening Guide</t>
  </si>
  <si>
    <t xml:space="preserve">   Microsoft Outlook 2010 Security Technical Implementation Guide V1R13</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</si>
  <si>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</si>
  <si>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</si>
  <si>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</si>
  <si>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</si>
  <si>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</si>
  <si>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</si>
  <si>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</si>
  <si>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</si>
  <si>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</si>
  <si>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</si>
  <si>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</si>
  <si>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</si>
  <si>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</si>
  <si>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</si>
  <si>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</si>
  <si>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</si>
  <si>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</si>
  <si>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</si>
  <si>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</si>
  <si>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</si>
  <si>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</si>
  <si>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</si>
  <si>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</si>
  <si>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</si>
  <si>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</si>
  <si>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</si>
  <si>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</si>
  <si>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</si>
  <si>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</si>
  <si>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</si>
  <si>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</si>
  <si>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</si>
  <si>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</si>
  <si>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</si>
  <si>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</si>
  <si>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</si>
  <si>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</si>
  <si>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</si>
  <si>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</si>
  <si>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</si>
  <si>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d:r xmlns:d="http://schemas.openxmlformats.org/spreadsheetml/2006/main">
      <d:rPr>
        <d:i/>
        <d:sz val="11"/>
        <d:color rgb="FF000000"/>
        <d:rFont val="Calibri"/>
      </d:rPr>
      <d:t xml:space="preserve">This line chart visualizes the </d:t>
    </d:r>
    <d:r xmlns:d="http://schemas.openxmlformats.org/spreadsheetml/2006/main">
      <d:rPr>
        <d:b/>
        <d:i/>
        <d:sz val="11"/>
        <d:color rgb="FF000000"/>
        <d:rFont val="Calibri"/>
      </d:rPr>
      <d:t xml:space="preserve">Resolved Percentage</d:t>
    </d:r>
    <d:r xmlns:d="http://schemas.openxmlformats.org/spreadsheetml/2006/main">
      <d:rPr>
        <d:i/>
        <d:sz val="11"/>
        <d:color rgb="FF000000"/>
        <d:rFont val="Calibri"/>
      </d:rPr>
      <d:t xml:space="preserve"> over time for the </d:t>
    </d:r>
    <d:r xmlns:d="http://schemas.openxmlformats.org/spreadsheetml/2006/main">
      <d:rPr>
        <d:b/>
        <d:i/>
        <d:sz val="11"/>
        <d:color rgb="FF000000"/>
        <d:rFont val="Calibri"/>
      </d:rPr>
      <d:t xml:space="preserve">Overall Benchmark</d:t>
    </d:r>
    <d:r xmlns:d="http://schemas.openxmlformats.org/spreadsheetml/2006/main">
      <d:rPr>
        <d:i/>
        <d:sz val="11"/>
        <d:color rgb="FF000000"/>
        <d:rFont val="Calibri"/>
      </d:rPr>
      <d:t xml:space="preserve"> and for each </d:t>
    </d:r>
    <d:r xmlns:d="http://schemas.openxmlformats.org/spreadsheetml/2006/main">
      <d:rPr>
        <d:b/>
        <d:i/>
        <d:sz val="11"/>
        <d:color rgb="FF000000"/>
        <d:rFont val="Calibri"/>
      </d:rPr>
      <d:t xml:space="preserve">MoSCoW</d:t>
    </d:r>
    <d:r xmlns:d="http://schemas.openxmlformats.org/spreadsheetml/2006/main">
      <d:rPr>
        <d:i/>
        <d:sz val="11"/>
        <d:color rgb="FF000000"/>
        <d:rFont val="Calibri"/>
      </d:rPr>
      <d:t xml:space="preserve"> value. Use the Snapshot Log to the right to record historical progress points.</d:t>
    </d:r>
  </si>
  <si>
    <d:r xmlns:d="http://schemas.openxmlformats.org/spreadsheetml/2006/main">
      <d:rPr>
        <d:i/>
        <d:sz val="11"/>
        <d:color rgb="FF000000"/>
        <d:rFont val="Calibri"/>
      </d:rPr>
      <d:t xml:space="preserve">To record a new snapshot, enter today's date, then manually copy the </d:t>
    </d:r>
    <d:r xmlns:d="http://schemas.openxmlformats.org/spreadsheetml/2006/main">
      <d:rPr>
        <d:b/>
        <d:i/>
        <d:sz val="11"/>
        <d:color rgb="FF000000"/>
        <d:rFont val="Calibri"/>
      </d:rPr>
      <d:t xml:space="preserve">Live Resolved Count</d:t>
    </d:r>
    <d:r xmlns:d="http://schemas.openxmlformats.org/spreadsheetml/2006/main">
      <d:rPr>
        <d:i/>
        <d:sz val="11"/>
        <d:color rgb="FF000000"/>
        <d:rFont val="Calibri"/>
      </d:rPr>
      <d:t xml:space="preserve"> values from the </d:t>
    </d:r>
    <d:r xmlns:d="http://schemas.openxmlformats.org/spreadsheetml/2006/main">
      <d:rPr>
        <d:b/>
        <d:i/>
        <d:sz val="11"/>
        <d:color rgb="FF000000"/>
        <d:rFont val="Calibri"/>
      </d:rPr>
      <d:t xml:space="preserve">'Current Resolved Numbers'</d:t>
    </d:r>
    <d:r xmlns:d="http://schemas.openxmlformats.org/spreadsheetml/2006/main">
      <d:rPr>
        <d:i/>
        <d:sz val="11"/>
        <d:color rgb="FF000000"/>
        <d:rFont val="Calibri"/>
      </d:rPr>
      <d:t xml:space="preserve"> row above into the corresponding Count columns below. The percentages will calculate automatically.</d:t>
    </d:r>
  </si>
  <si>
    <t>Current Resolved Numbers:</t>
  </si>
  <si>
    <t>Snapshot Date</t>
  </si>
  <si>
    <t>Overall Count (C16)</t>
  </si>
  <si>
    <t>% Overall</t>
  </si>
  <si>
    <t>Must Count (C65)</t>
  </si>
  <si>
    <t>% Must</t>
  </si>
  <si>
    <t>Should Count (C66)</t>
  </si>
  <si>
    <t>% Should</t>
  </si>
  <si>
    <t>Could Count (C67)</t>
  </si>
  <si>
    <t>% Could</t>
  </si>
  <si>
    <t>Example Snapshot →</t>
  </si>
  <si>
    <t>2026-05-09</t>
  </si>
  <si>
    <t>Asset Rollout Progress Over Time</t>
  </si>
  <si>
    <t>Rollout Snapshot Instructions</t>
  </si>
  <si>
    <d:r xmlns:d="http://schemas.openxmlformats.org/spreadsheetml/2006/main">
      <d:rPr>
        <d:i/>
        <d:sz val="11"/>
        <d:color rgb="FF000000"/>
        <d:rFont val="Calibri"/>
      </d:rPr>
      <d:t xml:space="preserve">This line chart visualizes the </d:t>
    </d:r>
    <d:r xmlns:d="http://schemas.openxmlformats.org/spreadsheetml/2006/main">
      <d:rPr>
        <d:b/>
        <d:i/>
        <d:sz val="11"/>
        <d:color rgb="FF000000"/>
        <d:rFont val="Calibri"/>
      </d:rPr>
      <d:t xml:space="preserve">Asset Rollout Percentage</d:t>
    </d:r>
    <d:r xmlns:d="http://schemas.openxmlformats.org/spreadsheetml/2006/main">
      <d:rPr>
        <d:i/>
        <d:sz val="11"/>
        <d:color rgb="FF000000"/>
        <d:rFont val="Calibri"/>
      </d:rPr>
      <d:t xml:space="preserve"> over time, capturing the progress of deploying the required configuration across the </d:t>
    </d:r>
    <d:r xmlns:d="http://schemas.openxmlformats.org/spreadsheetml/2006/main">
      <d:rPr>
        <d:b/>
        <d:i/>
        <d:sz val="11"/>
        <d:color rgb="FF000000"/>
        <d:rFont val="Calibri"/>
      </d:rPr>
      <d:t xml:space="preserve">Total Number of Assets in Scope</d:t>
    </d:r>
    <d:r xmlns:d="http://schemas.openxmlformats.org/spreadsheetml/2006/main">
      <d:rPr>
        <d:i/>
        <d:sz val="11"/>
        <d:color rgb="FF000000"/>
        <d:rFont val="Calibri"/>
      </d:rPr>
      <d:t xml:space="preserve"> defined in the log to the right.</d:t>
    </d:r>
  </si>
  <si>
    <d:r xmlns:d="http://schemas.openxmlformats.org/spreadsheetml/2006/main">
      <d:rPr>
        <d:i/>
        <d:sz val="11"/>
        <d:color rgb="FF000000"/>
        <d:rFont val="Calibri"/>
      </d:rPr>
      <d:t xml:space="preserve">To record a new rollout snapshot, manually enter the date and the current </d:t>
    </d:r>
    <d:r xmlns:d="http://schemas.openxmlformats.org/spreadsheetml/2006/main">
      <d:rPr>
        <d:b/>
        <d:i/>
        <d:sz val="11"/>
        <d:color rgb="FF000000"/>
        <d:rFont val="Calibri"/>
      </d:rPr>
      <d:t xml:space="preserve">Asset or Configuration Item (CI) Count</d:t>
    </d:r>
    <d:r xmlns:d="http://schemas.openxmlformats.org/spreadsheetml/2006/main">
      <d:rPr>
        <d:i/>
        <d:sz val="11"/>
        <d:color rgb="FF000000"/>
        <d:rFont val="Calibri"/>
      </d:rPr>
      <d:t xml:space="preserve"> for the configuration. This tracks the cumulative number of assets successfully configured over time, automatically calculating the percentage based on the </d:t>
    </d:r>
    <d:r xmlns:d="http://schemas.openxmlformats.org/spreadsheetml/2006/main">
      <d:rPr>
        <d:b/>
        <d:i/>
        <d:sz val="11"/>
        <d:color rgb="FF000000"/>
        <d:rFont val="Calibri"/>
      </d:rPr>
      <d:t xml:space="preserve">Total Number of Assets in Scope</d:t>
    </d:r>
    <d:r xmlns:d="http://schemas.openxmlformats.org/spreadsheetml/2006/main">
      <d:rPr>
        <d:i/>
        <d:sz val="11"/>
        <d:color rgb="FF000000"/>
        <d:rFont val="Calibri"/>
      </d:rPr>
      <d:t xml:space="preserve"> set below.</d:t>
    </d: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</si>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</sst>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numFmts count="2">
    <numFmt numFmtId="164" formatCode="0.0%"/>
    <numFmt numFmtId="165" formatCode="yyyy-mm-dd"/>
  </numFmts>
  <fonts count="23">
    <font>
      <sz val="11"/>
      <name val="Calibri"/>
    </font>
    <font>
      <b/>
      <sz val="11"/>
      <name val="Calibri"/>
    </font>
    <font>
      <b/>
      <sz val="12"/>
      <color rgb="FFFFFFFF" tint="0"/>
      <name val="Calibri"/>
    </font>
    <font>
      <b/>
      <sz val="24"/>
      <color rgb="FF003B5C" tint="0"/>
      <name val="Calibri"/>
    </font>
    <font>
      <b/>
      <sz val="14"/>
      <color rgb="FF003B5C" tint="0"/>
      <name val="Calibri"/>
    </font>
    <font>
      <b/>
      <sz val="16"/>
      <color rgb="FF240458" tint="0"/>
      <name val="Calibri"/>
    </font>
    <font>
      <b/>
      <i/>
      <sz val="14"/>
      <name val="Calibri"/>
    </font>
    <font>
      <sz val="11"/>
      <color rgb="FF0000FF" tint="0"/>
      <name val="Calibri"/>
    </font>
    <font>
      <b/>
      <sz val="12"/>
      <color rgb="FFFF0000" tint="0"/>
      <name val="Calibri"/>
    </font>
    <font>
      <b/>
      <sz val="12"/>
      <color rgb="FFED7D31" tint="0"/>
      <name val="Calibri"/>
    </font>
    <font>
      <b/>
      <sz val="12"/>
      <color rgb="FF3C7D22" tint="0"/>
      <name val="Calibri"/>
    </font>
    <font>
      <b/>
      <sz val="11"/>
      <color rgb="FFFFFFFF" tint="0"/>
      <name val="Calibri"/>
    </font>
    <font>
      <b/>
      <sz val="11"/>
      <color rgb="FF003B5C" tint="0"/>
      <name val="Calibri"/>
    </font>
    <font>
      <b/>
      <i/>
      <sz val="11"/>
      <color rgb="FFC00000" tint="0"/>
      <name val="Calibri"/>
    </font>
    <font>
      <i/>
      <sz val="11"/>
      <name val="Calibri"/>
    </font>
    <font>
      <b/>
      <i/>
      <sz val="16"/>
      <color rgb="FF224814" tint="0"/>
      <name val="Calibri"/>
    </font>
    <font>
      <b/>
      <i/>
      <sz val="11"/>
      <name val="Calibri"/>
    </font>
    <font>
      <b/>
      <sz val="14"/>
      <color rgb="FF7E350E" tint="0"/>
      <name val="Calibri"/>
    </font>
    <font>
      <b/>
      <i/>
      <sz val="10"/>
      <color rgb="FFC00000" tint="0"/>
      <name val="Calibri"/>
    </font>
    <font>
      <b/>
      <sz val="11"/>
      <color rgb="FF7E350E" tint="0"/>
      <name val="Calibri"/>
    </font>
    <font>
      <b/>
      <sz val="11"/>
      <color rgb="FF000000" tint="0"/>
      <name val="Calibri"/>
    </font>
    <font>
      <i/>
      <sz val="9"/>
      <name val="Calibri"/>
    </font>
    <font>
      <sz val="10"/>
      <color rgb="FF003B5C" tint="0"/>
      <name val="Calibri"/>
    </font>
  </fonts>
  <fills count="22">
    <fill>
      <patternFill patternType="none"/>
    </fill>
    <fill>
      <patternFill patternType="gray125"/>
    </fill>
    <fill>
      <patternFill patternType="solid">
        <fgColor rgb="FF003B5C" tint="0"/>
      </patternFill>
    </fill>
    <fill>
      <patternFill patternType="solid">
        <fgColor rgb="FFD9D9D9" tint="0"/>
      </patternFill>
    </fill>
    <fill>
      <patternFill patternType="solid">
        <fgColor rgb="FFFFFFFF" tint="0"/>
      </patternFill>
    </fill>
    <fill>
      <patternFill patternType="solid">
        <fgColor rgb="FFFFD966" tint="0"/>
      </patternFill>
    </fill>
    <fill>
      <patternFill patternType="solid">
        <fgColor rgb="FFB26A12" tint="0"/>
      </patternFill>
    </fill>
    <fill>
      <patternFill patternType="solid">
        <fgColor rgb="FFE6E6FA" tint="0"/>
      </patternFill>
    </fill>
    <fill>
      <patternFill patternType="solid">
        <fgColor rgb="FF4472C4" tint="0"/>
      </patternFill>
    </fill>
    <fill>
      <patternFill patternType="solid">
        <fgColor rgb="FFED7D31" tint="0"/>
      </patternFill>
    </fill>
    <fill>
      <patternFill patternType="solid">
        <fgColor rgb="FF70AD47" tint="0"/>
      </patternFill>
    </fill>
    <fill>
      <patternFill patternType="solid">
        <fgColor rgb="FFA5A5A5" tint="0"/>
      </patternFill>
    </fill>
    <fill>
      <patternFill patternType="solid">
        <fgColor rgb="FF44546A" tint="0"/>
      </patternFill>
    </fill>
    <fill>
      <patternFill patternType="solid">
        <fgColor rgb="FF44A9A5" tint="0"/>
      </patternFill>
    </fill>
    <fill>
      <patternFill patternType="solid">
        <fgColor rgb="FFD9E2F3" tint="0"/>
      </patternFill>
    </fill>
    <fill>
      <patternFill patternType="solid">
        <fgColor rgb="FFFCE4D6" tint="0"/>
      </patternFill>
    </fill>
    <fill>
      <patternFill patternType="solid">
        <fgColor rgb="FFE2EFD9" tint="0"/>
      </patternFill>
    </fill>
    <fill>
      <patternFill patternType="solid">
        <fgColor rgb="FFE7E6E6" tint="0"/>
      </patternFill>
    </fill>
    <fill>
      <patternFill patternType="solid">
        <fgColor rgb="FFD6DCE4" tint="0"/>
      </patternFill>
    </fill>
    <fill>
      <patternFill patternType="solid">
        <fgColor rgb="FFD6F0EF" tint="0"/>
      </patternFill>
    </fill>
    <fill>
      <patternFill patternType="solid">
        <fgColor rgb="FFF2F2F2" tint="0"/>
      </patternFill>
    </fill>
    <fill>
      <patternFill patternType="solid">
        <fgColor rgb="FFCFDFDB" tint="0"/>
      </patternFill>
    </fill>
  </fills>
  <borders count="15">
    <border>
      <left/>
      <right/>
      <top/>
      <bottom/>
      <diagonal/>
    </border>
    <border>
      <left style="thin">
        <color rgb="FF0086BF" tint="0"/>
      </left>
      <right style="thin">
        <color rgb="FF0086BF" tint="0"/>
      </right>
      <top style="thin">
        <color rgb="FF0086BF" tint="0"/>
      </top>
      <bottom style="thin">
        <color rgb="FF0086BF" tint="0"/>
      </bottom>
      <diagonal/>
    </border>
    <border>
      <left style="thin">
        <color rgb="FF0086BF" tint="0"/>
      </left>
      <right style="thin">
        <color rgb="FF0086BF" tint="0"/>
      </right>
      <top style="thin">
        <color rgb="FF0086BF" tint="0"/>
      </top>
      <bottom style="thick">
        <color rgb="FF003B5C" tint="0"/>
      </bottom>
      <diagonal/>
    </border>
    <border>
      <left style="thick">
        <color rgb="FF003B5C" tint="0"/>
      </left>
      <right style="thin">
        <color rgb="FF0086BF" tint="0"/>
      </right>
      <top style="thin">
        <color rgb="FF0086BF" tint="0"/>
      </top>
      <bottom style="thin">
        <color rgb="FF0086BF" tint="0"/>
      </bottom>
      <diagonal/>
    </border>
    <border>
      <left style="thick">
        <color rgb="FF003B5C" tint="0"/>
      </left>
      <right style="thin">
        <color rgb="FF0086BF" tint="0"/>
      </right>
      <top style="thin">
        <color rgb="FF0086BF" tint="0"/>
      </top>
      <bottom style="thick">
        <color rgb="FF003B5C" tint="0"/>
      </bottom>
      <diagonal/>
    </border>
    <border>
      <left style="thin">
        <color rgb="FF0086BF" tint="0"/>
      </left>
      <right style="thick">
        <color rgb="FF003B5C" tint="0"/>
      </right>
      <top style="thin">
        <color rgb="FF0086BF" tint="0"/>
      </top>
      <bottom style="thin">
        <color rgb="FF0086BF" tint="0"/>
      </bottom>
      <diagonal/>
    </border>
    <border>
      <left style="thin">
        <color rgb="FF0086BF" tint="0"/>
      </left>
      <right style="thick">
        <color rgb="FF003B5C" tint="0"/>
      </right>
      <top style="thin">
        <color rgb="FF0086BF" tint="0"/>
      </top>
      <bottom style="thick">
        <color rgb="FF003B5C" tint="0"/>
      </bottom>
      <diagonal/>
    </border>
    <border>
      <left style="thick">
        <color rgb="FF003B5C" tint="0"/>
      </left>
      <right style="thin">
        <color rgb="FF0086BF" tint="0"/>
      </right>
      <top style="thick">
        <color rgb="FF003B5C" tint="0"/>
      </top>
      <bottom style="thick">
        <color rgb="FF003B5C" tint="0"/>
      </bottom>
      <diagonal/>
    </border>
    <border>
      <left style="thin">
        <color rgb="FF0086BF" tint="0"/>
      </left>
      <right style="thin">
        <color rgb="FF0086BF" tint="0"/>
      </right>
      <top style="thick">
        <color rgb="FF003B5C" tint="0"/>
      </top>
      <bottom style="thick">
        <color rgb="FF003B5C" tint="0"/>
      </bottom>
      <diagonal/>
    </border>
    <border>
      <left style="thin">
        <color rgb="FF0086BF" tint="0"/>
      </left>
      <right style="thick">
        <color rgb="FF003B5C" tint="0"/>
      </right>
      <top style="thick">
        <color rgb="FF003B5C" tint="0"/>
      </top>
      <bottom style="thick">
        <color rgb="FF003B5C" tint="0"/>
      </bottom>
      <diagonal/>
    </border>
    <border>
      <left/>
      <right/>
      <top/>
      <bottom style="medium">
        <color rgb="FF003B5C" tint="0"/>
      </bottom>
      <diagonal/>
    </border>
    <border>
      <left style="thin"/>
      <right style="thin"/>
      <top style="thin"/>
      <bottom style="thin"/>
      <diagonal/>
    </border>
    <border>
      <left style="thin">
        <color rgb="FFA9A9A9" tint="0"/>
      </left>
      <right style="thin">
        <color rgb="FFA9A9A9" tint="0"/>
      </right>
      <top style="thin">
        <color rgb="FFA9A9A9" tint="0"/>
      </top>
      <bottom style="thin">
        <color rgb="FFA9A9A9" tint="0"/>
      </bottom>
      <diagonal/>
    </border>
    <border>
      <left/>
      <right/>
      <top/>
      <bottom style="thin">
        <color rgb="FFA9A9A9" tint="0"/>
      </bottom>
      <diagonal/>
    </border>
    <border>
      <left/>
      <right/>
      <top style="thin"/>
      <bottom/>
      <diagonal/>
    </border>
  </borders>
  <cellStyleXfs count="1">
    <xf numFmtId="0" fontId="0"/>
  </cellStyleXfs>
  <cellXfs count="96">
    <xf numFmtId="0" applyNumberFormat="1" fontId="0" applyFont="1" xfId="0" applyProtection="1"/>
    <xf numFmtId="0" applyNumberFormat="1" fontId="0" applyFont="1" borderId="1" applyBorder="1" xfId="0" applyProtection="1" applyAlignment="1">
      <alignment horizontal="left" vertical="top" wrapText="1"/>
    </xf>
    <xf numFmtId="0" applyNumberFormat="1" fontId="0" applyFont="1" borderId="1" applyBorder="1" xfId="0" applyProtection="1" applyAlignment="1">
      <alignment horizontal="left" vertical="center"/>
    </xf>
    <xf numFmtId="0" applyNumberFormat="1" fontId="0" applyFont="1" borderId="1" applyBorder="1" xfId="0" applyProtection="1" applyAlignment="1">
      <alignment horizontal="center" vertical="center"/>
    </xf>
    <xf numFmtId="0" applyNumberFormat="1" fontId="0" applyFont="1" borderId="1" applyBorder="1" xfId="0" applyProtection="1" applyAlignment="1">
      <alignment horizontal="left" vertical="center" wrapText="1"/>
    </xf>
    <xf numFmtId="0" applyNumberFormat="1" fontId="0" applyFont="1" borderId="2" applyBorder="1" xfId="0" applyProtection="1" applyAlignment="1">
      <alignment horizontal="left" vertical="top" wrapText="1"/>
    </xf>
    <xf numFmtId="0" applyNumberFormat="1" fontId="0" applyFont="1" borderId="2" applyBorder="1" xfId="0" applyProtection="1" applyAlignment="1">
      <alignment horizontal="left" vertical="center"/>
    </xf>
    <xf numFmtId="0" applyNumberFormat="1" fontId="0" applyFont="1" borderId="2" applyBorder="1" xfId="0" applyProtection="1" applyAlignment="1">
      <alignment horizontal="center" vertical="center"/>
    </xf>
    <xf numFmtId="0" applyNumberFormat="1" fontId="0" applyFont="1" borderId="2" applyBorder="1" xfId="0" applyProtection="1" applyAlignment="1">
      <alignment horizontal="left" vertical="center" wrapText="1"/>
    </xf>
    <xf numFmtId="0" applyNumberFormat="1" fontId="1" applyFont="1" borderId="3" applyBorder="1" xfId="0" applyProtection="1" applyAlignment="1">
      <alignment horizontal="center" vertical="center"/>
    </xf>
    <xf numFmtId="0" applyNumberFormat="1" fontId="1" applyFont="1" borderId="4" applyBorder="1" xfId="0" applyProtection="1" applyAlignment="1">
      <alignment horizontal="center" vertical="center"/>
    </xf>
    <xf numFmtId="0" applyNumberFormat="1" fontId="0" applyFont="1" borderId="5" applyBorder="1" xfId="0" applyProtection="1" applyAlignment="1">
      <alignment horizontal="center" vertical="center"/>
    </xf>
    <xf numFmtId="0" applyNumberFormat="1" fontId="0" applyFont="1" borderId="6" applyBorder="1" xfId="0" applyProtection="1" applyAlignment="1">
      <alignment horizontal="center" vertical="center"/>
    </xf>
    <xf numFmtId="0" applyNumberFormat="1" fontId="2" applyFont="1" fillId="2" applyFill="1" borderId="7" applyBorder="1" xfId="0" applyProtection="1" applyAlignment="1">
      <alignment horizontal="center" vertical="center"/>
    </xf>
    <xf numFmtId="0" applyNumberFormat="1" fontId="2" applyFont="1" fillId="2" applyFill="1" borderId="8" applyBorder="1" xfId="0" applyProtection="1" applyAlignment="1">
      <alignment horizontal="center" vertical="center"/>
    </xf>
    <xf numFmtId="0" applyNumberFormat="1" fontId="2" applyFont="1" fillId="2" applyFill="1" borderId="9" applyBorder="1" xfId="0" applyProtection="1" applyAlignment="1">
      <alignment horizontal="center" vertical="center"/>
    </xf>
    <xf numFmtId="0" applyNumberFormat="1" fontId="0" applyFont="1" fillId="3" applyFill="1" xfId="0" applyProtection="1"/>
    <xf numFmtId="0" applyNumberFormat="1" fontId="3" applyFont="1" fillId="3" applyFill="1" xfId="0" applyProtection="1"/>
    <xf numFmtId="0" applyNumberFormat="1" fontId="4" applyFont="1" fillId="3" applyFill="1" xfId="0" applyProtection="1" applyAlignment="1">
      <alignment vertical="top" wrapText="1"/>
    </xf>
    <xf numFmtId="0" applyNumberFormat="1" fontId="0" applyFont="1" fillId="3" applyFill="1" xfId="0" applyProtection="1" applyAlignment="1">
      <alignment vertical="top" wrapText="1"/>
    </xf>
    <xf numFmtId="0" applyNumberFormat="1" fontId="4" applyFont="1" fillId="3" applyFill="1" xfId="0" applyProtection="1" applyAlignment="1">
      <alignment vertical="top"/>
    </xf>
    <xf numFmtId="0" applyNumberFormat="1" fontId="0" applyFont="1" fillId="3" applyFill="1" borderId="10" applyBorder="1" xfId="0" applyProtection="1"/>
    <xf numFmtId="0" applyNumberFormat="1" fontId="0" applyFont="1" fillId="3" applyFill="1" xfId="0" applyProtection="1" applyAlignment="1">
      <alignment vertical="center"/>
    </xf>
    <xf numFmtId="0" applyNumberFormat="1" fontId="0" applyFont="1" fillId="3" applyFill="1" xfId="0">
      <protection locked="0"/>
    </xf>
    <xf numFmtId="0" applyNumberFormat="1" fontId="4" applyFont="1" fillId="3" applyFill="1" xfId="0" applyAlignment="1">
      <alignment vertical="top" wrapText="1"/>
      <protection locked="0"/>
    </xf>
    <xf numFmtId="0" applyNumberFormat="1" fontId="0" applyFont="1" fillId="4" applyFill="1" borderId="12" applyBorder="1" xfId="0" applyAlignment="1">
      <alignment vertical="center"/>
      <protection locked="0"/>
    </xf>
    <xf numFmtId="0" applyNumberFormat="1" fontId="0" applyFont="1" fillId="4" applyFill="1" borderId="12" applyBorder="1" xfId="0" applyAlignment="1">
      <alignment vertical="top" wrapText="1"/>
      <protection locked="0"/>
    </xf>
    <xf numFmtId="0" applyNumberFormat="1" fontId="1" applyFont="1" fillId="3" applyFill="1" xfId="0" applyProtection="1" applyAlignment="1">
      <alignment vertical="top"/>
    </xf>
    <xf numFmtId="0" applyNumberFormat="1" fontId="5" applyFont="1" fillId="3" applyFill="1" xfId="0" applyProtection="1" applyAlignment="1">
      <alignment vertical="top"/>
    </xf>
    <xf numFmtId="0" applyNumberFormat="1" fontId="6" applyFont="1" fillId="3" applyFill="1" xfId="0" applyProtection="1" applyAlignment="1">
      <alignment vertical="top"/>
    </xf>
    <xf numFmtId="0" applyNumberFormat="1" fontId="1" applyFont="1" fillId="3" applyFill="1" xfId="0" applyProtection="1" applyAlignment="1">
      <alignment vertical="center"/>
    </xf>
    <xf numFmtId="0" applyNumberFormat="1" fontId="7" applyFont="1" fillId="3" applyFill="1" xfId="0" applyProtection="1"/>
    <xf numFmtId="0" applyNumberFormat="1" fontId="0" applyFont="1" fillId="3" applyFill="1" xfId="0" applyAlignment="1">
      <alignment vertical="top" wrapText="1"/>
      <protection locked="0"/>
    </xf>
    <xf numFmtId="0" applyNumberFormat="1" fontId="8" applyFont="1" fillId="3" applyFill="1" xfId="0" applyProtection="1" applyAlignment="1">
      <alignment vertical="top"/>
    </xf>
    <xf numFmtId="0" applyNumberFormat="1" fontId="9" applyFont="1" fillId="3" applyFill="1" xfId="0" applyProtection="1" applyAlignment="1">
      <alignment vertical="top"/>
    </xf>
    <xf numFmtId="0" applyNumberFormat="1" fontId="10" applyFont="1" fillId="3" applyFill="1" xfId="0" applyProtection="1" applyAlignment="1">
      <alignment vertical="top"/>
    </xf>
    <xf numFmtId="0" applyNumberFormat="1" fontId="0" applyFont="1" fillId="3" applyFill="1" xfId="0" applyProtection="1" applyAlignment="1">
      <alignment horizontal="left" vertical="center"/>
    </xf>
    <xf numFmtId="0" applyNumberFormat="1" fontId="3" applyFont="1" fillId="3" applyFill="1" xfId="0" applyProtection="1" applyAlignment="1">
      <alignment horizontal="left" vertical="center"/>
    </xf>
    <xf numFmtId="0" applyNumberFormat="1" fontId="4" applyFont="1" fillId="3" applyFill="1" xfId="0" applyProtection="1"/>
    <xf numFmtId="0" applyNumberFormat="1" fontId="0" applyFont="1" fillId="3" applyFill="1" xfId="0" applyProtection="1" applyAlignment="1">
      <alignment horizontal="center" vertical="center"/>
    </xf>
    <xf numFmtId="0" applyNumberFormat="1" fontId="11" applyFont="1" fillId="2" applyFill="1" borderId="11" applyBorder="1" xfId="0" applyProtection="1" applyAlignment="1">
      <alignment horizontal="center" vertical="center"/>
    </xf>
    <xf numFmtId="0" applyNumberFormat="1" fontId="0" applyFont="1" fillId="3" applyFill="1" borderId="11" applyBorder="1" xfId="0" applyProtection="1"/>
    <xf numFmtId="0" applyNumberFormat="1" fontId="0" applyFont="1" fillId="4" applyFill="1" borderId="11" applyBorder="1" xfId="0" applyProtection="1" applyAlignment="1">
      <alignment horizontal="left"/>
    </xf>
    <xf numFmtId="0" applyNumberFormat="1" fontId="0" applyFont="1" fillId="4" applyFill="1" borderId="11" applyBorder="1" xfId="0" applyProtection="1" applyAlignment="1">
      <alignment horizontal="center"/>
    </xf>
    <xf numFmtId="164" applyNumberFormat="1" fontId="0" applyFont="1" fillId="4" applyFill="1" borderId="11" applyBorder="1" xfId="0" applyProtection="1" applyAlignment="1">
      <alignment horizontal="center"/>
    </xf>
    <xf numFmtId="0" applyNumberFormat="1" fontId="0" applyFont="1" fillId="4" applyFill="1" borderId="11" applyBorder="1" xfId="0" applyProtection="1"/>
    <xf numFmtId="0" applyNumberFormat="1" fontId="1" applyFont="1" fillId="4" applyFill="1" borderId="11" applyBorder="1" xfId="0" applyProtection="1" applyAlignment="1">
      <alignment horizontal="left"/>
    </xf>
    <xf numFmtId="0" applyNumberFormat="1" fontId="1" applyFont="1" fillId="4" applyFill="1" borderId="11" applyBorder="1" xfId="0" applyProtection="1" applyAlignment="1">
      <alignment horizontal="center"/>
    </xf>
    <xf numFmtId="0" applyNumberFormat="1" fontId="1" applyFont="1" fillId="4" applyFill="1" borderId="11" applyBorder="1" xfId="0" applyProtection="1"/>
    <xf numFmtId="0" applyNumberFormat="1" fontId="12" applyFont="1" fillId="4" applyFill="1" borderId="11" applyBorder="1" xfId="0" applyProtection="1" applyAlignment="1">
      <alignment horizontal="left"/>
    </xf>
    <xf numFmtId="0" applyNumberFormat="1" fontId="12" applyFont="1" fillId="4" applyFill="1" borderId="11" applyBorder="1" xfId="0" applyProtection="1" applyAlignment="1">
      <alignment horizontal="center"/>
    </xf>
    <xf numFmtId="164" applyNumberFormat="1" fontId="12" applyFont="1" fillId="4" applyFill="1" borderId="11" applyBorder="1" xfId="0" applyProtection="1" applyAlignment="1">
      <alignment horizontal="center"/>
    </xf>
    <xf numFmtId="0" applyNumberFormat="1" fontId="11" applyFont="1" fillId="2" applyFill="1" borderId="11" applyBorder="1" xfId="0" applyProtection="1" applyAlignment="1">
      <alignment horizontal="left" vertical="center"/>
    </xf>
    <xf numFmtId="0" applyNumberFormat="1" fontId="1" applyFont="1" fillId="4" applyFill="1" borderId="11" applyBorder="1" xfId="0" applyProtection="1" applyAlignment="1">
      <alignment horizontal="left" vertical="center"/>
    </xf>
    <xf numFmtId="0" applyNumberFormat="1" fontId="0" applyFont="1" fillId="5" applyFill="1" borderId="11" applyBorder="1" xfId="0" applyAlignment="1">
      <alignment horizontal="left" vertical="center"/>
      <protection locked="0"/>
    </xf>
    <xf numFmtId="0" applyNumberFormat="1" fontId="13" applyFont="1" fillId="3" applyFill="1" xfId="0" applyProtection="1"/>
    <xf numFmtId="0" applyNumberFormat="1" fontId="11" applyFont="1" fillId="6" applyFill="1" borderId="11" applyBorder="1" xfId="0" applyProtection="1" applyAlignment="1">
      <alignment horizontal="center" vertical="center"/>
    </xf>
    <xf numFmtId="165" applyNumberFormat="1" fontId="0" applyFont="1" fillId="3" applyFill="1" borderId="11" applyBorder="1" xfId="0" applyProtection="1" applyAlignment="1">
      <alignment horizontal="center"/>
    </xf>
    <xf numFmtId="165" applyNumberFormat="1" fontId="0" applyFont="1" fillId="3" applyFill="1" borderId="11" applyBorder="1" xfId="0" applyAlignment="1">
      <alignment horizontal="center"/>
      <protection locked="0"/>
    </xf>
    <xf numFmtId="0" applyNumberFormat="1" fontId="14" applyFont="1" fillId="3" applyFill="1" xfId="0" applyProtection="1" applyAlignment="1">
      <alignment vertical="top" wrapText="1"/>
    </xf>
    <xf numFmtId="0" applyNumberFormat="1" fontId="15" applyFont="1" fillId="3" applyFill="1" xfId="0" applyProtection="1"/>
    <xf numFmtId="0" applyNumberFormat="1" fontId="16" applyFont="1" fillId="3" applyFill="1" borderId="13" applyBorder="1" xfId="0" applyProtection="1" applyAlignment="1">
      <alignment horizontal="right" vertical="center"/>
    </xf>
    <xf numFmtId="0" applyNumberFormat="1" fontId="17" applyFont="1" fillId="4" applyFill="1" borderId="13" applyBorder="1" xfId="0" applyProtection="1" applyAlignment="1">
      <alignment horizontal="center" vertical="center"/>
    </xf>
    <xf numFmtId="0" applyNumberFormat="1" fontId="0" applyFont="1" fillId="3" applyFill="1" borderId="13" applyBorder="1" xfId="0" applyProtection="1"/>
    <xf numFmtId="0" applyNumberFormat="1" fontId="11" applyFont="1" fillId="2" applyFill="1" borderId="11" applyBorder="1" xfId="0" applyProtection="1" applyAlignment="1">
      <alignment horizontal="center" vertical="center" wrapText="1"/>
    </xf>
    <xf numFmtId="0" applyNumberFormat="1" fontId="18" applyFont="1" fillId="3" applyFill="1" xfId="0" applyProtection="1" applyAlignment="1">
      <alignment horizontal="right" vertical="center"/>
    </xf>
    <xf numFmtId="165" applyNumberFormat="1" fontId="0" applyFont="1" fillId="7" applyFill="1" borderId="11" applyBorder="1" xfId="0" applyProtection="1" applyAlignment="1">
      <alignment horizontal="center"/>
    </xf>
    <xf numFmtId="0" applyNumberFormat="1" fontId="0" applyFont="1" fillId="7" applyFill="1" borderId="11" applyBorder="1" xfId="0" applyProtection="1" applyAlignment="1">
      <alignment horizontal="center" vertical="center"/>
    </xf>
    <xf numFmtId="164" applyNumberFormat="1" fontId="0" applyFont="1" fillId="7" applyFill="1" borderId="11" applyBorder="1" xfId="0" applyProtection="1" applyAlignment="1">
      <alignment horizontal="center" vertical="center"/>
    </xf>
    <xf numFmtId="0" applyNumberFormat="1" fontId="0" applyFont="1" fillId="4" applyFill="1" borderId="11" applyBorder="1" xfId="0" applyProtection="1" applyAlignment="1">
      <alignment horizontal="center" vertical="center"/>
    </xf>
    <xf numFmtId="3" applyNumberFormat="1" fontId="19" applyFont="1" fillId="4" applyFill="1" borderId="11" applyBorder="1" xfId="0" applyProtection="1" applyAlignment="1">
      <alignment horizontal="center" vertical="center"/>
    </xf>
    <xf numFmtId="0" applyNumberFormat="1" fontId="0" applyFont="1" fillId="4" applyFill="1" borderId="11" applyBorder="1" xfId="0" applyProtection="1" applyAlignment="1">
      <alignment horizontal="left" vertical="center" wrapText="1"/>
    </xf>
    <xf numFmtId="0" applyNumberFormat="1" fontId="19" applyFont="1" fillId="4" applyFill="1" borderId="11" applyBorder="1" xfId="0" applyProtection="1" applyAlignment="1">
      <alignment horizontal="left" vertical="center" wrapText="1"/>
    </xf>
    <xf numFmtId="0" applyNumberFormat="1" fontId="11" applyFont="1" fillId="8" applyFill="1" borderId="11" applyBorder="1" xfId="0" applyProtection="1" applyAlignment="1">
      <alignment horizontal="center" vertical="center"/>
    </xf>
    <xf numFmtId="165" applyNumberFormat="1" fontId="0" applyFont="1" fillId="3" applyFill="1" xfId="0" applyProtection="1" applyAlignment="1">
      <alignment horizontal="center" vertical="center"/>
    </xf>
    <xf numFmtId="165" applyNumberFormat="1" fontId="0" applyFont="1" fillId="3" applyFill="1" borderId="11" applyBorder="1" xfId="0" applyProtection="1" applyAlignment="1">
      <alignment horizontal="center" vertical="center"/>
    </xf>
    <xf numFmtId="0" applyNumberFormat="1" fontId="0" applyFont="1" fillId="3" applyFill="1" borderId="11" applyBorder="1" xfId="0" applyProtection="1" applyAlignment="1">
      <alignment horizontal="center" vertical="center"/>
    </xf>
    <xf numFmtId="164" applyNumberFormat="1" fontId="0" applyFont="1" fillId="4" applyFill="1" borderId="11" applyBorder="1" xfId="0" applyProtection="1" applyAlignment="1">
      <alignment vertical="center"/>
    </xf>
    <xf numFmtId="0" applyNumberFormat="1" fontId="0" applyFont="1" fillId="3" applyFill="1" borderId="11" applyBorder="1" xfId="0" applyProtection="1" applyAlignment="1">
      <alignment horizontal="left" vertical="center"/>
    </xf>
    <xf numFmtId="0" applyNumberFormat="1" fontId="2" applyFont="1" fillId="8" applyFill="1" borderId="11" applyBorder="1" xfId="0" applyProtection="1" applyAlignment="1">
      <alignment horizontal="center" vertical="center"/>
    </xf>
    <xf numFmtId="0" applyNumberFormat="1" fontId="2" applyFont="1" fillId="9" applyFill="1" borderId="11" applyBorder="1" xfId="0" applyProtection="1" applyAlignment="1">
      <alignment horizontal="center" vertical="center"/>
    </xf>
    <xf numFmtId="0" applyNumberFormat="1" fontId="2" applyFont="1" fillId="10" applyFill="1" borderId="11" applyBorder="1" xfId="0" applyProtection="1" applyAlignment="1">
      <alignment horizontal="center" vertical="center"/>
    </xf>
    <xf numFmtId="0" applyNumberFormat="1" fontId="2" applyFont="1" fillId="11" applyFill="1" borderId="11" applyBorder="1" xfId="0" applyProtection="1" applyAlignment="1">
      <alignment horizontal="center" vertical="center"/>
    </xf>
    <xf numFmtId="0" applyNumberFormat="1" fontId="2" applyFont="1" fillId="12" applyFill="1" borderId="11" applyBorder="1" xfId="0" applyProtection="1" applyAlignment="1">
      <alignment horizontal="center" vertical="center"/>
    </xf>
    <xf numFmtId="0" applyNumberFormat="1" fontId="2" applyFont="1" fillId="13" applyFill="1" borderId="11" applyBorder="1" xfId="0" applyProtection="1" applyAlignment="1">
      <alignment horizontal="center" vertical="center"/>
    </xf>
    <xf numFmtId="0" applyNumberFormat="1" fontId="20" applyFont="1" fillId="14" applyFill="1" borderId="11" applyBorder="1" xfId="0" applyProtection="1" applyAlignment="1">
      <alignment horizontal="center" vertical="center" wrapText="1"/>
    </xf>
    <xf numFmtId="0" applyNumberFormat="1" fontId="20" applyFont="1" fillId="15" applyFill="1" borderId="11" applyBorder="1" xfId="0" applyProtection="1" applyAlignment="1">
      <alignment horizontal="center" vertical="center" wrapText="1"/>
    </xf>
    <xf numFmtId="0" applyNumberFormat="1" fontId="20" applyFont="1" fillId="16" applyFill="1" borderId="11" applyBorder="1" xfId="0" applyProtection="1" applyAlignment="1">
      <alignment horizontal="center" vertical="center" wrapText="1"/>
    </xf>
    <xf numFmtId="0" applyNumberFormat="1" fontId="20" applyFont="1" fillId="17" applyFill="1" borderId="11" applyBorder="1" xfId="0" applyProtection="1" applyAlignment="1">
      <alignment horizontal="center" vertical="center" wrapText="1"/>
    </xf>
    <xf numFmtId="0" applyNumberFormat="1" fontId="20" applyFont="1" fillId="18" applyFill="1" borderId="11" applyBorder="1" xfId="0" applyProtection="1" applyAlignment="1">
      <alignment horizontal="center" vertical="center" wrapText="1"/>
    </xf>
    <xf numFmtId="0" applyNumberFormat="1" fontId="20" applyFont="1" fillId="19" applyFill="1" borderId="11" applyBorder="1" xfId="0" applyProtection="1" applyAlignment="1">
      <alignment horizontal="center" vertical="center" wrapText="1"/>
    </xf>
    <xf numFmtId="0" applyNumberFormat="1" fontId="21" applyFont="1" fillId="20" applyFill="1" borderId="11" applyBorder="1" xfId="0" applyProtection="1" applyAlignment="1">
      <alignment horizontal="center" vertical="top" wrapText="1"/>
    </xf>
    <xf numFmtId="0" applyNumberFormat="1" fontId="0" applyFont="1" fillId="3" applyFill="1" xfId="0" applyProtection="1" applyAlignment="1">
      <alignment horizontal="left" vertical="center" wrapText="1"/>
    </xf>
    <xf numFmtId="0" applyNumberFormat="1" fontId="0" applyFont="1" fillId="3" applyFill="1" xfId="0" applyProtection="1" applyAlignment="1">
      <alignment horizontal="center" vertical="center" wrapText="1"/>
    </xf>
    <xf numFmtId="0" applyNumberFormat="1" fontId="0" applyFont="1" fillId="3" applyFill="1" xfId="0" applyProtection="1" applyAlignment="1">
      <alignment horizontal="left" vertical="top" wrapText="1"/>
    </xf>
    <xf numFmtId="0" applyNumberFormat="1" fontId="22" applyFont="1" fillId="21" applyFill="1" borderId="14" applyBorder="1" xfId="0" applyProtection="1" applyAlignment="1">
      <alignment horizontal="center" vertical="center" wrapText="1"/>
    </xf>
  </cellXfs>
  <cellStyles count="1">
    <cellStyle name="Normal" xfId="0" builtinId="0"/>
  </cellStyles>
  <dxfs count="21">
    <d:dxf xmlns:d="http://schemas.openxmlformats.org/spreadsheetml/2006/main">
      <font>
        <color rgb="ff000000"/>
      </font>
      <fill>
        <patternFill>
          <bgColor rgb="ffea9999"/>
        </patternFill>
      </fill>
    </d:dxf>
    <d:dxf xmlns:d="http://schemas.openxmlformats.org/spreadsheetml/2006/main">
      <font>
        <color rgb="ff000000"/>
      </font>
      <fill>
        <patternFill>
          <bgColor rgb="fff9cb9c"/>
        </patternFill>
      </fill>
    </d:dxf>
    <d:dxf xmlns:d="http://schemas.openxmlformats.org/spreadsheetml/2006/main">
      <font>
        <color rgb="ff000000"/>
      </font>
      <fill>
        <patternFill>
          <bgColor rgb="ffb6d7a8"/>
        </patternFill>
      </fill>
    </d:dxf>
    <d:dxf xmlns:d="http://schemas.openxmlformats.org/spreadsheetml/2006/main">
      <font>
        <color rgb="ff000000"/>
      </font>
      <fill>
        <patternFill>
          <bgColor rgb="ffd9d9d9"/>
        </patternFill>
      </fill>
    </d:dxf>
    <d:dxf xmlns:d="http://schemas.openxmlformats.org/spreadsheetml/2006/main">
      <font>
        <color rgb="ff000000"/>
      </font>
      <fill>
        <patternFill>
          <bgColor rgb="ffc6e0b4"/>
        </patternFill>
      </fill>
    </d:dxf>
    <d:dxf xmlns:d="http://schemas.openxmlformats.org/spreadsheetml/2006/main">
      <font>
        <color rgb="ff000000"/>
      </font>
      <fill>
        <patternFill>
          <bgColor rgb="ffffd966"/>
        </patternFill>
      </fill>
    </d:dxf>
    <d:dxf xmlns:d="http://schemas.openxmlformats.org/spreadsheetml/2006/main">
      <font>
        <color rgb="ff000000"/>
      </font>
      <fill>
        <patternFill>
          <bgColor rgb="fff4b084"/>
        </patternFill>
      </fill>
    </d:dxf>
    <d:dxf xmlns:d="http://schemas.openxmlformats.org/spreadsheetml/2006/main">
      <font>
        <color rgb="ff000000"/>
      </font>
      <fill>
        <patternFill>
          <bgColor rgb="ff3c7d22"/>
        </patternFill>
      </fill>
    </d:dxf>
    <d:dxf xmlns:d="http://schemas.openxmlformats.org/spreadsheetml/2006/main">
      <font>
        <color rgb="ff000000"/>
      </font>
      <fill>
        <patternFill>
          <bgColor rgb="ffffc000"/>
        </patternFill>
      </fill>
    </d:dxf>
    <d:dxf xmlns:d="http://schemas.openxmlformats.org/spreadsheetml/2006/main">
      <font>
        <color rgb="ff000000"/>
      </font>
      <fill>
        <patternFill>
          <bgColor rgb="ffd82891"/>
        </patternFill>
      </fill>
    </d:dxf>
    <d:dxf xmlns:d="http://schemas.openxmlformats.org/spreadsheetml/2006/main">
      <font>
        <color rgb="ff000000"/>
      </font>
      <fill>
        <patternFill>
          <bgColor rgb="fff2f2f2"/>
        </patternFill>
      </fill>
    </d:dxf>
    <d:dxf xmlns:d="http://schemas.openxmlformats.org/spreadsheetml/2006/main">
      <font>
        <color rgb="ff3c7d22"/>
      </font>
    </d:dxf>
    <d:dxf xmlns:d="http://schemas.openxmlformats.org/spreadsheetml/2006/main">
      <font>
        <color rgb="ffe79635"/>
      </font>
    </d:dxf>
    <d:dxf xmlns:d="http://schemas.openxmlformats.org/spreadsheetml/2006/main">
      <font>
        <color rgb="ffff0000"/>
      </font>
    </d:dxf>
    <d:dxf xmlns:d="http://schemas.openxmlformats.org/spreadsheetml/2006/main">
      <font>
        <color rgb="ffffffff"/>
      </font>
      <fill>
        <patternFill>
          <bgColor rgb="ffff0000"/>
        </patternFill>
      </fill>
    </d:dxf>
    <d:dxf xmlns:d="http://schemas.openxmlformats.org/spreadsheetml/2006/main">
      <font>
        <color rgb="ff000000"/>
      </font>
      <fill>
        <patternFill patternType="solid">
          <bgColor rgb="ff3c7d22"/>
        </patternFill>
      </fill>
    </d:dxf>
    <d:dxf xmlns:d="http://schemas.openxmlformats.org/spreadsheetml/2006/main">
      <font>
        <color rgb="ff000000"/>
      </font>
      <fill>
        <patternFill patternType="solid">
          <bgColor rgb="ffffc000"/>
        </patternFill>
      </fill>
    </d:dxf>
    <d:dxf xmlns:d="http://schemas.openxmlformats.org/spreadsheetml/2006/main">
      <font>
        <color rgb="ffffffff"/>
      </font>
      <fill>
        <patternFill patternType="solid">
          <bgColor rgb="ffff0000"/>
        </patternFill>
      </fill>
    </d:dxf>
    <d:dxf xmlns:d="http://schemas.openxmlformats.org/spreadsheetml/2006/main">
      <font>
        <color rgb="ff000000"/>
      </font>
      <fill>
        <patternFill>
          <bgColor rgb="ffb4c6e7"/>
        </patternFill>
      </fill>
    </d:dxf>
    <d:dxf xmlns:d="http://schemas.openxmlformats.org/spreadsheetml/2006/main">
      <font>
        <color rgb="ff000000"/>
      </font>
      <fill>
        <patternFill>
          <bgColor rgb="ffffff00"/>
        </patternFill>
      </fill>
    </d:dxf>
    <d:dxf xmlns:d="http://schemas.openxmlformats.org/spreadsheetml/2006/main">
      <font>
        <color rgb="ffffffff"/>
      </font>
      <fill>
        <patternFill>
          <bgColor rgb="ffc00000"/>
        </patternFill>
      </fill>
    </d:dxf>
  </d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7" Type="http://schemas.openxmlformats.org/officeDocument/2006/relationships/sharedStrings" Target="sharedStrings.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s>
</file>

<file path=xl/charts/chart1.xml><?xml version="1.0" encoding="utf-8"?>
<c:chartSpace xmlns:c="http://schemas.openxmlformats.org/drawingml/2006/chart" xmlns:a="http://schemas.openxmlformats.org/drawingml/2006/main" xmlns:r="http://schemas.openxmlformats.org/officeDocument/2006/relationships">
  <c:chart>
    <c:title>
      <c:tx>
        <c:rich>
          <a:bodyPr/>
          <a:lstStyle/>
          <a:p>
            <a:pPr>
              <a:defRPr sz="1800" b="0"/>
            </a:pPr>
            <a:r>
              <a:rPr/>
              <a:t>Overall Implementation Status</a:t>
            </a:r>
          </a:p>
        </c:rich>
      </c:tx>
      <c:layout/>
      <c:overlay val="0"/>
    </c:title>
    <c:plotArea>
      <c:layout/>
      <c:barChart>
        <c:barDir val="bar"/>
        <c:grouping val="clustered"/>
        <c:varyColors val="0"/>
        <ser xmlns="http://schemas.openxmlformats.org/drawingml/2006/chart">
          <c:idx val="0"/>
          <c:order val="0"/>
          <c:tx>
            <c:v>Resolved</c:v>
          </c:tx>
          <c:dLbls>
            <c:dLblPos val="inEnd"/>
            <c:showLegendKey val="0"/>
            <c:showVal val="1"/>
            <c:showCatName val="0"/>
            <c:showSerName val="0"/>
            <c:showPercent val="0"/>
            <c:showBubbleSize val="0"/>
            <c:separator>
            </c:separator>
            <c:showLeaderLines val="0"/>
          </c:dLbls>
          <c:invertIfNegative val="0"/>
          <c:cat>
            <c:numRef>
              <c:f>Dashboard!B16</c:f>
            </c:numRef>
          </c:cat>
          <c:val>
            <c:numRef>
              <c:f>Dashboard!C16</c:f>
            </c:numRef>
          </c:val>
          <c:spPr>
            <a:solidFill>
              <a:srgbClr val="3C7D22"/>
            </a:solidFill>
          </c:spPr>
        </ser>
        <c:dLbls>
          <c:showLegendKey val="0"/>
          <c:showVal val="0"/>
          <c:showCatName val="0"/>
          <c:showSerName val="0"/>
          <c:showPercent val="0"/>
          <c:showBubbleSize val="0"/>
          <c:separator>
          </c:separator>
          <c:showLeaderLines val="0"/>
        </c:dLbls>
        <ser xmlns="http://schemas.openxmlformats.org/drawingml/2006/chart">
          <c:idx val="1"/>
          <c:order val="1"/>
          <c:tx>
            <c:v>Testing</c:v>
          </c:tx>
          <c:dLbls>
            <c:dLblPos val="inEnd"/>
            <c:showLegendKey val="0"/>
            <c:showVal val="1"/>
            <c:showCatName val="0"/>
            <c:showSerName val="0"/>
            <c:showPercent val="0"/>
            <c:showBubbleSize val="0"/>
            <c:separator>
            </c:separator>
            <c:showLeaderLines val="0"/>
          </c:dLbls>
          <c:invertIfNegative val="0"/>
          <c:cat>
            <c:numRef>
              <c:f>Dashboard!B16</c:f>
            </c:numRef>
          </c:cat>
          <c:val>
            <c:numRef>
              <c:f>Dashboard!D16</c:f>
            </c:numRef>
          </c:val>
          <c:spPr>
            <a:solidFill>
              <a:srgbClr val="FFC000"/>
            </a:solidFill>
          </c:spPr>
        </ser>
        <ser xmlns="http://schemas.openxmlformats.org/drawingml/2006/chart">
          <c:idx val="2"/>
          <c:order val="2"/>
          <c:tx>
            <c:v>Outstanding</c:v>
          </c:tx>
          <c:dLbls>
            <c:dLblPos val="inEnd"/>
            <c:showLegendKey val="0"/>
            <c:showVal val="1"/>
            <c:showCatName val="0"/>
            <c:showSerName val="0"/>
            <c:showPercent val="0"/>
            <c:showBubbleSize val="0"/>
            <c:separator>
            </c:separator>
            <c:showLeaderLines val="0"/>
          </c:dLbls>
          <c:invertIfNegative val="0"/>
          <c:cat>
            <c:numRef>
              <c:f>Dashboard!B16</c:f>
            </c:numRef>
          </c:cat>
          <c:val>
            <c:numRef>
              <c:f>Dashboard!E16</c:f>
            </c:numRef>
          </c:val>
          <c:spPr>
            <a:solidFill>
              <a:srgbClr val="FF0000"/>
            </a:solidFill>
          </c:spPr>
        </ser>
        <c:axId val="1"/>
        <c:axId val="2"/>
      </c:barChart>
      <c:catAx>
        <c:axId val="1"/>
        <c:scaling>
          <c:orientation val="maxMin"/>
        </c:scaling>
        <c:delete val="0"/>
        <c:axPos val="b"/>
        <c:tickLblPos val="nextTo"/>
        <c:crossAx val="2"/>
        <c:crosses val="autoZero"/>
        <c:auto val="1"/>
        <c:lblAlgn val="ctr"/>
        <c:lblOffset val="100"/>
      </c:catAx>
      <c:valAx>
        <c:axId val="2"/>
        <c:scaling>
          <c:orientation val="minMax"/>
        </c:scaling>
        <c:delete val="0"/>
        <c:axPos val="l"/>
        <c:majorGridlines/>
        <c:tickLblPos val="nextTo"/>
        <c:crossAx val="1"/>
        <c:crosses val="max"/>
        <c:crossBetween val="between"/>
      </c:valAx>
    </c:plotArea>
    <c:legend>
      <c:legendPos val="r"/>
      <c:layout/>
      <c:overlay val="0"/>
      <c:txPr>
        <a:bodyPr/>
        <a:lstStyle/>
        <a:p>
          <a:pPr>
            <a:defRPr b="0"/>
          </a:pPr>
        </a:p>
      </c:txPr>
    </c:legend>
    <c:plotVisOnly val="1"/>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chart>
    <c:title>
      <c:tx>
        <c:rich>
          <a:bodyPr/>
          <a:lstStyle/>
          <a:p>
            <a:pPr>
              <a:defRPr sz="1800" b="0"/>
            </a:pPr>
            <a:r>
              <a:rPr/>
              <a:t>Status by Phase</a:t>
            </a:r>
          </a:p>
        </c:rich>
      </c:tx>
      <c:layout/>
      <c:overlay val="0"/>
    </c:title>
    <c:plotArea>
      <c:layout/>
      <c:barChart>
        <c:barDir val="bar"/>
        <c:grouping val="stacked"/>
        <c:varyColors val="0"/>
        <ser xmlns="http://schemas.openxmlformats.org/drawingml/2006/chart">
          <c:idx val="0"/>
          <c:order val="0"/>
          <c:tx>
            <c:v>Resolved</c:v>
          </c:tx>
          <c:dLbls>
            <c:dLblPos val="ctr"/>
            <c:showLegendKey val="0"/>
            <c:showVal val="1"/>
            <c:showCatName val="0"/>
            <c:showSerName val="0"/>
            <c:showPercent val="0"/>
            <c:showBubbleSize val="0"/>
            <c:separator>
            </c:separator>
            <c:showLeaderLines val="0"/>
          </c:dLbls>
          <c:invertIfNegative val="0"/>
          <c:cat>
            <c:numRef>
              <c:f>Dashboard!B29:B34</c:f>
            </c:numRef>
          </c:cat>
          <c:val>
            <c:numRef>
              <c:f>Dashboard!C29:C34</c:f>
            </c:numRef>
          </c:val>
          <c:spPr>
            <a:solidFill>
              <a:srgbClr val="3C7D22"/>
            </a:solidFill>
          </c:spPr>
        </ser>
        <c:dLbls>
          <c:showLegendKey val="0"/>
          <c:showVal val="0"/>
          <c:showCatName val="0"/>
          <c:showSerName val="0"/>
          <c:showPercent val="0"/>
          <c:showBubbleSize val="0"/>
          <c:separator>
          </c:separator>
          <c:showLeaderLines val="0"/>
        </c:dLbls>
        <ser xmlns="http://schemas.openxmlformats.org/drawingml/2006/chart">
          <c:idx val="1"/>
          <c:order val="1"/>
          <c:tx>
            <c:v>Testing</c:v>
          </c:tx>
          <c:dLbls>
            <c:dLblPos val="ctr"/>
            <c:showLegendKey val="0"/>
            <c:showVal val="1"/>
            <c:showCatName val="0"/>
            <c:showSerName val="0"/>
            <c:showPercent val="0"/>
            <c:showBubbleSize val="0"/>
            <c:separator>
            </c:separator>
            <c:showLeaderLines val="0"/>
          </c:dLbls>
          <c:invertIfNegative val="0"/>
          <c:cat>
            <c:numRef>
              <c:f>Dashboard!B29:B34</c:f>
            </c:numRef>
          </c:cat>
          <c:val>
            <c:numRef>
              <c:f>Dashboard!D29:D34</c:f>
            </c:numRef>
          </c:val>
          <c:spPr>
            <a:solidFill>
              <a:srgbClr val="FFC000"/>
            </a:solidFill>
          </c:spPr>
        </ser>
        <ser xmlns="http://schemas.openxmlformats.org/drawingml/2006/chart">
          <c:idx val="2"/>
          <c:order val="2"/>
          <c:tx>
            <c:v>Outstanding</c:v>
          </c:tx>
          <c:dLbls>
            <c:dLblPos val="ctr"/>
            <c:showLegendKey val="0"/>
            <c:showVal val="1"/>
            <c:showCatName val="0"/>
            <c:showSerName val="0"/>
            <c:showPercent val="0"/>
            <c:showBubbleSize val="0"/>
            <c:separator>
            </c:separator>
            <c:showLeaderLines val="0"/>
          </c:dLbls>
          <c:invertIfNegative val="0"/>
          <c:cat>
            <c:numRef>
              <c:f>Dashboard!B29:B34</c:f>
            </c:numRef>
          </c:cat>
          <c:val>
            <c:numRef>
              <c:f>Dashboard!E29:E34</c:f>
            </c:numRef>
          </c:val>
          <c:spPr>
            <a:solidFill>
              <a:srgbClr val="FF0000"/>
            </a:solidFill>
          </c:spPr>
        </ser>
        <c:overlap val="100"/>
        <c:axId val="1"/>
        <c:axId val="2"/>
      </c:barChart>
      <c:catAx>
        <c:axId val="1"/>
        <c:scaling>
          <c:orientation val="maxMin"/>
        </c:scaling>
        <c:delete val="0"/>
        <c:axPos val="b"/>
        <c:tickLblPos val="nextTo"/>
        <c:crossAx val="2"/>
        <c:crosses val="autoZero"/>
        <c:auto val="1"/>
        <c:lblAlgn val="ctr"/>
        <c:lblOffset val="100"/>
      </c:catAx>
      <c:valAx>
        <c:axId val="2"/>
        <c:scaling>
          <c:orientation val="minMax"/>
        </c:scaling>
        <c:delete val="0"/>
        <c:axPos val="l"/>
        <c:majorGridlines/>
        <c:tickLblPos val="nextTo"/>
        <c:crossAx val="1"/>
        <c:crosses val="max"/>
        <c:crossBetween val="between"/>
      </c:valAx>
    </c:plotArea>
    <c:legend>
      <c:legendPos val="r"/>
      <c:layout/>
      <c:overlay val="0"/>
      <c:txPr>
        <a:bodyPr/>
        <a:lstStyle/>
        <a:p>
          <a:pPr>
            <a:defRPr b="0"/>
          </a:pPr>
        </a:p>
      </c:txPr>
    </c:legend>
    <c:plotVisOnly val="1"/>
  </c:chart>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chart>
    <c:title>
      <c:tx>
        <c:rich>
          <a:bodyPr/>
          <a:lstStyle/>
          <a:p>
            <a:pPr>
              <a:defRPr sz="1800" b="0"/>
            </a:pPr>
            <a:r>
              <a:rPr/>
              <a:t>Status by Severity</a:t>
            </a:r>
          </a:p>
        </c:rich>
      </c:tx>
      <c:layout/>
      <c:overlay val="0"/>
    </c:title>
    <c:plotArea>
      <c:layout/>
      <c:barChart>
        <c:barDir val="bar"/>
        <c:grouping val="stacked"/>
        <c:varyColors val="0"/>
        <ser xmlns="http://schemas.openxmlformats.org/drawingml/2006/chart">
          <c:idx val="0"/>
          <c:order val="0"/>
          <c:tx>
            <c:v>Resolved</c:v>
          </c:tx>
          <c:dLbls>
            <c:dLblPos val="ctr"/>
            <c:showLegendKey val="0"/>
            <c:showVal val="1"/>
            <c:showCatName val="0"/>
            <c:showSerName val="0"/>
            <c:showPercent val="0"/>
            <c:showBubbleSize val="0"/>
            <c:separator>
            </c:separator>
            <c:showLeaderLines val="0"/>
          </c:dLbls>
          <c:invertIfNegative val="0"/>
          <c:cat>
            <c:numRef>
              <c:f>Dashboard!B52:B52</c:f>
            </c:numRef>
          </c:cat>
          <c:val>
            <c:numRef>
              <c:f>Dashboard!C52:C52</c:f>
            </c:numRef>
          </c:val>
          <c:spPr>
            <a:solidFill>
              <a:srgbClr val="3C7D22"/>
            </a:solidFill>
          </c:spPr>
        </ser>
        <c:dLbls>
          <c:showLegendKey val="0"/>
          <c:showVal val="0"/>
          <c:showCatName val="0"/>
          <c:showSerName val="0"/>
          <c:showPercent val="0"/>
          <c:showBubbleSize val="0"/>
          <c:separator>
          </c:separator>
          <c:showLeaderLines val="0"/>
        </c:dLbls>
        <ser xmlns="http://schemas.openxmlformats.org/drawingml/2006/chart">
          <c:idx val="1"/>
          <c:order val="1"/>
          <c:tx>
            <c:v>Testing</c:v>
          </c:tx>
          <c:dLbls>
            <c:dLblPos val="ctr"/>
            <c:showLegendKey val="0"/>
            <c:showVal val="1"/>
            <c:showCatName val="0"/>
            <c:showSerName val="0"/>
            <c:showPercent val="0"/>
            <c:showBubbleSize val="0"/>
            <c:separator>
            </c:separator>
            <c:showLeaderLines val="0"/>
          </c:dLbls>
          <c:invertIfNegative val="0"/>
          <c:cat>
            <c:numRef>
              <c:f>Dashboard!B52:B52</c:f>
            </c:numRef>
          </c:cat>
          <c:val>
            <c:numRef>
              <c:f>Dashboard!D52:D52</c:f>
            </c:numRef>
          </c:val>
          <c:spPr>
            <a:solidFill>
              <a:srgbClr val="FFC000"/>
            </a:solidFill>
          </c:spPr>
        </ser>
        <ser xmlns="http://schemas.openxmlformats.org/drawingml/2006/chart">
          <c:idx val="2"/>
          <c:order val="2"/>
          <c:tx>
            <c:v>Outstanding</c:v>
          </c:tx>
          <c:dLbls>
            <c:dLblPos val="ctr"/>
            <c:showLegendKey val="0"/>
            <c:showVal val="1"/>
            <c:showCatName val="0"/>
            <c:showSerName val="0"/>
            <c:showPercent val="0"/>
            <c:showBubbleSize val="0"/>
            <c:separator>
            </c:separator>
            <c:showLeaderLines val="0"/>
          </c:dLbls>
          <c:invertIfNegative val="0"/>
          <c:cat>
            <c:numRef>
              <c:f>Dashboard!B52:B52</c:f>
            </c:numRef>
          </c:cat>
          <c:val>
            <c:numRef>
              <c:f>Dashboard!E52:E52</c:f>
            </c:numRef>
          </c:val>
          <c:spPr>
            <a:solidFill>
              <a:srgbClr val="FF0000"/>
            </a:solidFill>
          </c:spPr>
        </ser>
        <c:overlap val="100"/>
        <c:axId val="1"/>
        <c:axId val="2"/>
      </c:barChart>
      <c:catAx>
        <c:axId val="1"/>
        <c:scaling>
          <c:orientation val="maxMin"/>
        </c:scaling>
        <c:delete val="0"/>
        <c:axPos val="b"/>
        <c:tickLblPos val="nextTo"/>
        <c:crossAx val="2"/>
        <c:crosses val="autoZero"/>
        <c:auto val="1"/>
        <c:lblAlgn val="ctr"/>
        <c:lblOffset val="100"/>
      </c:catAx>
      <c:valAx>
        <c:axId val="2"/>
        <c:scaling>
          <c:orientation val="minMax"/>
        </c:scaling>
        <c:delete val="0"/>
        <c:axPos val="l"/>
        <c:majorGridlines/>
        <c:tickLblPos val="nextTo"/>
        <c:crossAx val="1"/>
        <c:crosses val="max"/>
        <c:crossBetween val="between"/>
      </c:valAx>
    </c:plotArea>
    <c:legend>
      <c:legendPos val="r"/>
      <c:layout/>
      <c:overlay val="0"/>
      <c:txPr>
        <a:bodyPr/>
        <a:lstStyle/>
        <a:p>
          <a:pPr>
            <a:defRPr b="0"/>
          </a:pPr>
        </a:p>
      </c:txPr>
    </c:legend>
    <c:plotVisOnly val="1"/>
  </c:chart>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chart>
    <c:title>
      <c:tx>
        <c:rich>
          <a:bodyPr/>
          <a:lstStyle/>
          <a:p>
            <a:pPr>
              <a:defRPr sz="1800" b="0"/>
            </a:pPr>
            <a:r>
              <a:rPr/>
              <a:t>Status by MoSCoW</a:t>
            </a:r>
          </a:p>
        </c:rich>
      </c:tx>
      <c:layout/>
      <c:overlay val="0"/>
    </c:title>
    <c:plotArea>
      <c:layout/>
      <c:barChart>
        <c:barDir val="bar"/>
        <c:grouping val="stacked"/>
        <c:varyColors val="0"/>
        <ser xmlns="http://schemas.openxmlformats.org/drawingml/2006/chart">
          <c:idx val="0"/>
          <c:order val="0"/>
          <c:tx>
            <c:v>Resolved</c:v>
          </c:tx>
          <c:dLbls>
            <c:dLblPos val="ctr"/>
            <c:showLegendKey val="0"/>
            <c:showVal val="1"/>
            <c:showCatName val="0"/>
            <c:showSerName val="0"/>
            <c:showPercent val="0"/>
            <c:showBubbleSize val="0"/>
            <c:separator>
            </c:separator>
            <c:showLeaderLines val="0"/>
          </c:dLbls>
          <c:invertIfNegative val="0"/>
          <c:cat>
            <c:numRef>
              <c:f>Dashboard!B65:B69</c:f>
            </c:numRef>
          </c:cat>
          <c:val>
            <c:numRef>
              <c:f>Dashboard!C65:C69</c:f>
            </c:numRef>
          </c:val>
          <c:spPr>
            <a:solidFill>
              <a:srgbClr val="3C7D22"/>
            </a:solidFill>
          </c:spPr>
        </ser>
        <c:dLbls>
          <c:showLegendKey val="0"/>
          <c:showVal val="0"/>
          <c:showCatName val="0"/>
          <c:showSerName val="0"/>
          <c:showPercent val="0"/>
          <c:showBubbleSize val="0"/>
          <c:separator>
          </c:separator>
          <c:showLeaderLines val="0"/>
        </c:dLbls>
        <ser xmlns="http://schemas.openxmlformats.org/drawingml/2006/chart">
          <c:idx val="1"/>
          <c:order val="1"/>
          <c:tx>
            <c:v>Testing</c:v>
          </c:tx>
          <c:dLbls>
            <c:dLblPos val="ctr"/>
            <c:showLegendKey val="0"/>
            <c:showVal val="1"/>
            <c:showCatName val="0"/>
            <c:showSerName val="0"/>
            <c:showPercent val="0"/>
            <c:showBubbleSize val="0"/>
            <c:separator>
            </c:separator>
            <c:showLeaderLines val="0"/>
          </c:dLbls>
          <c:invertIfNegative val="0"/>
          <c:cat>
            <c:numRef>
              <c:f>Dashboard!B65:B69</c:f>
            </c:numRef>
          </c:cat>
          <c:val>
            <c:numRef>
              <c:f>Dashboard!D65:D69</c:f>
            </c:numRef>
          </c:val>
          <c:spPr>
            <a:solidFill>
              <a:srgbClr val="FFC000"/>
            </a:solidFill>
          </c:spPr>
        </ser>
        <ser xmlns="http://schemas.openxmlformats.org/drawingml/2006/chart">
          <c:idx val="2"/>
          <c:order val="2"/>
          <c:tx>
            <c:v>Outstanding</c:v>
          </c:tx>
          <c:dLbls>
            <c:dLblPos val="ctr"/>
            <c:showLegendKey val="0"/>
            <c:showVal val="1"/>
            <c:showCatName val="0"/>
            <c:showSerName val="0"/>
            <c:showPercent val="0"/>
            <c:showBubbleSize val="0"/>
            <c:separator>
            </c:separator>
            <c:showLeaderLines val="0"/>
          </c:dLbls>
          <c:invertIfNegative val="0"/>
          <c:cat>
            <c:numRef>
              <c:f>Dashboard!B65:B69</c:f>
            </c:numRef>
          </c:cat>
          <c:val>
            <c:numRef>
              <c:f>Dashboard!E65:E69</c:f>
            </c:numRef>
          </c:val>
          <c:spPr>
            <a:solidFill>
              <a:srgbClr val="FF0000"/>
            </a:solidFill>
          </c:spPr>
        </ser>
        <c:overlap val="100"/>
        <c:axId val="1"/>
        <c:axId val="2"/>
      </c:barChart>
      <c:catAx>
        <c:axId val="1"/>
        <c:scaling>
          <c:orientation val="maxMin"/>
        </c:scaling>
        <c:delete val="0"/>
        <c:axPos val="b"/>
        <c:tickLblPos val="nextTo"/>
        <c:crossAx val="2"/>
        <c:crosses val="autoZero"/>
        <c:auto val="1"/>
        <c:lblAlgn val="ctr"/>
        <c:lblOffset val="100"/>
      </c:catAx>
      <c:valAx>
        <c:axId val="2"/>
        <c:scaling>
          <c:orientation val="minMax"/>
        </c:scaling>
        <c:delete val="0"/>
        <c:axPos val="l"/>
        <c:majorGridlines/>
        <c:tickLblPos val="nextTo"/>
        <c:crossAx val="1"/>
        <c:crosses val="max"/>
        <c:crossBetween val="between"/>
      </c:valAx>
    </c:plotArea>
    <c:legend>
      <c:legendPos val="r"/>
      <c:layout/>
      <c:overlay val="0"/>
      <c:txPr>
        <a:bodyPr/>
        <a:lstStyle/>
        <a:p>
          <a:pPr>
            <a:defRPr b="0"/>
          </a:pPr>
        </a:p>
      </c:txPr>
    </c:legend>
    <c:plotVisOnly val="1"/>
  </c:chart>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chart>
    <c:title>
      <c:tx>
        <c:rich>
          <a:bodyPr/>
          <a:lstStyle/>
          <a:p>
            <a:pPr>
              <a:defRPr sz="1800" b="0"/>
            </a:pPr>
            <a:r>
              <a:rPr/>
              <a:t>Status by Operational Impact</a:t>
            </a:r>
          </a:p>
        </c:rich>
      </c:tx>
      <c:layout/>
      <c:overlay val="0"/>
    </c:title>
    <c:plotArea>
      <c:layout/>
      <c:barChart>
        <c:barDir val="bar"/>
        <c:grouping val="stacked"/>
        <c:varyColors val="0"/>
        <ser xmlns="http://schemas.openxmlformats.org/drawingml/2006/chart">
          <c:idx val="0"/>
          <c:order val="0"/>
          <c:tx>
            <c:v>Resolved</c:v>
          </c:tx>
          <c:dLbls>
            <c:dLblPos val="ctr"/>
            <c:showLegendKey val="0"/>
            <c:showVal val="1"/>
            <c:showCatName val="0"/>
            <c:showSerName val="0"/>
            <c:showPercent val="0"/>
            <c:showBubbleSize val="0"/>
            <c:separator>
            </c:separator>
            <c:showLeaderLines val="0"/>
          </c:dLbls>
          <c:invertIfNegative val="0"/>
          <c:cat>
            <c:numRef>
              <c:f>Dashboard!B86:B89</c:f>
            </c:numRef>
          </c:cat>
          <c:val>
            <c:numRef>
              <c:f>Dashboard!C86:C89</c:f>
            </c:numRef>
          </c:val>
          <c:spPr>
            <a:solidFill>
              <a:srgbClr val="3C7D22"/>
            </a:solidFill>
          </c:spPr>
        </ser>
        <c:dLbls>
          <c:showLegendKey val="0"/>
          <c:showVal val="0"/>
          <c:showCatName val="0"/>
          <c:showSerName val="0"/>
          <c:showPercent val="0"/>
          <c:showBubbleSize val="0"/>
          <c:separator>
          </c:separator>
          <c:showLeaderLines val="0"/>
        </c:dLbls>
        <ser xmlns="http://schemas.openxmlformats.org/drawingml/2006/chart">
          <c:idx val="1"/>
          <c:order val="1"/>
          <c:tx>
            <c:v>Testing</c:v>
          </c:tx>
          <c:dLbls>
            <c:dLblPos val="ctr"/>
            <c:showLegendKey val="0"/>
            <c:showVal val="1"/>
            <c:showCatName val="0"/>
            <c:showSerName val="0"/>
            <c:showPercent val="0"/>
            <c:showBubbleSize val="0"/>
            <c:separator>
            </c:separator>
            <c:showLeaderLines val="0"/>
          </c:dLbls>
          <c:invertIfNegative val="0"/>
          <c:cat>
            <c:numRef>
              <c:f>Dashboard!B86:B89</c:f>
            </c:numRef>
          </c:cat>
          <c:val>
            <c:numRef>
              <c:f>Dashboard!D86:D89</c:f>
            </c:numRef>
          </c:val>
          <c:spPr>
            <a:solidFill>
              <a:srgbClr val="FFC000"/>
            </a:solidFill>
          </c:spPr>
        </ser>
        <ser xmlns="http://schemas.openxmlformats.org/drawingml/2006/chart">
          <c:idx val="2"/>
          <c:order val="2"/>
          <c:tx>
            <c:v>Outstanding</c:v>
          </c:tx>
          <c:dLbls>
            <c:dLblPos val="ctr"/>
            <c:showLegendKey val="0"/>
            <c:showVal val="1"/>
            <c:showCatName val="0"/>
            <c:showSerName val="0"/>
            <c:showPercent val="0"/>
            <c:showBubbleSize val="0"/>
            <c:separator>
            </c:separator>
            <c:showLeaderLines val="0"/>
          </c:dLbls>
          <c:invertIfNegative val="0"/>
          <c:cat>
            <c:numRef>
              <c:f>Dashboard!B86:B89</c:f>
            </c:numRef>
          </c:cat>
          <c:val>
            <c:numRef>
              <c:f>Dashboard!E86:E89</c:f>
            </c:numRef>
          </c:val>
          <c:spPr>
            <a:solidFill>
              <a:srgbClr val="FF0000"/>
            </a:solidFill>
          </c:spPr>
        </ser>
        <c:overlap val="100"/>
        <c:axId val="1"/>
        <c:axId val="2"/>
      </c:barChart>
      <c:catAx>
        <c:axId val="1"/>
        <c:scaling>
          <c:orientation val="maxMin"/>
        </c:scaling>
        <c:delete val="0"/>
        <c:axPos val="b"/>
        <c:tickLblPos val="nextTo"/>
        <c:crossAx val="2"/>
        <c:crosses val="autoZero"/>
        <c:auto val="1"/>
        <c:lblAlgn val="ctr"/>
        <c:lblOffset val="100"/>
      </c:catAx>
      <c:valAx>
        <c:axId val="2"/>
        <c:scaling>
          <c:orientation val="minMax"/>
        </c:scaling>
        <c:delete val="0"/>
        <c:axPos val="l"/>
        <c:majorGridlines/>
        <c:tickLblPos val="nextTo"/>
        <c:crossAx val="1"/>
        <c:crosses val="max"/>
        <c:crossBetween val="between"/>
      </c:valAx>
    </c:plotArea>
    <c:legend>
      <c:legendPos val="r"/>
      <c:layout/>
      <c:overlay val="0"/>
      <c:txPr>
        <a:bodyPr/>
        <a:lstStyle/>
        <a:p>
          <a:pPr>
            <a:defRPr b="0"/>
          </a:pPr>
        </a:p>
      </c:txPr>
    </c:legend>
    <c:plotVisOnly val="1"/>
  </c:chart>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chart>
    <c:title>
      <c:tx>
        <c:rich>
          <a:bodyPr/>
          <a:lstStyle/>
          <a:p>
            <a:pPr>
              <a:defRPr sz="1800" b="0"/>
            </a:pPr>
            <a:r>
              <a:rPr/>
              <a:t>Resolved Progress Over Time</a:t>
            </a:r>
          </a:p>
        </c:rich>
      </c:tx>
      <c:layout/>
      <c:overlay val="0"/>
    </c:title>
    <c:plotArea>
      <c:layout/>
      <c:lineChart>
        <c:grouping val="standard"/>
        <c:varyColors val="0"/>
        <ser xmlns="http://schemas.openxmlformats.org/drawingml/2006/chart">
          <c:idx val="0"/>
          <c:order val="0"/>
          <c:tx>
            <c:v>Overall % Resolved</c:v>
          </c:tx>
          <c:marker>
            <c:symbol val="none"/>
          </c:marker>
          <c:cat>
            <c:numRef>
              <c:f>Dashboard!P122:P151</c:f>
            </c:numRef>
          </c:cat>
          <c:val>
            <c:numRef>
              <c:f>Dashboard!R122:R151</c:f>
            </c:numRef>
          </c:val>
          <c:smooth val="0"/>
        </ser>
        <c:dLbls>
          <c:showLegendKey val="0"/>
          <c:showVal val="0"/>
          <c:showCatName val="0"/>
          <c:showSerName val="0"/>
          <c:showPercent val="0"/>
          <c:showBubbleSize val="0"/>
          <c:separator>
          </c:separator>
          <c:showLeaderLines val="0"/>
        </c:dLbls>
        <ser xmlns="http://schemas.openxmlformats.org/drawingml/2006/chart">
          <c:idx val="1"/>
          <c:order val="1"/>
          <c:tx>
            <c:v>Must % Resolved</c:v>
          </c:tx>
          <c:marker>
            <c:symbol val="none"/>
          </c:marker>
          <c:cat>
            <c:numRef>
              <c:f>Dashboard!P122:P151</c:f>
            </c:numRef>
          </c:cat>
          <c:val>
            <c:numRef>
              <c:f>Dashboard!T122:T151</c:f>
            </c:numRef>
          </c:val>
          <c:smooth val="0"/>
        </ser>
        <ser xmlns="http://schemas.openxmlformats.org/drawingml/2006/chart">
          <c:idx val="2"/>
          <c:order val="2"/>
          <c:tx>
            <c:v>Should % Resolved</c:v>
          </c:tx>
          <c:marker>
            <c:symbol val="none"/>
          </c:marker>
          <c:cat>
            <c:numRef>
              <c:f>Dashboard!P122:P151</c:f>
            </c:numRef>
          </c:cat>
          <c:val>
            <c:numRef>
              <c:f>Dashboard!V122:V151</c:f>
            </c:numRef>
          </c:val>
          <c:smooth val="0"/>
        </ser>
        <ser xmlns="http://schemas.openxmlformats.org/drawingml/2006/chart">
          <c:idx val="3"/>
          <c:order val="3"/>
          <c:tx>
            <c:v>Could % Resolved</c:v>
          </c:tx>
          <c:marker>
            <c:symbol val="none"/>
          </c:marker>
          <c:cat>
            <c:numRef>
              <c:f>Dashboard!P122:P151</c:f>
            </c:numRef>
          </c:cat>
          <c:val>
            <c:numRef>
              <c:f>Dashboard!X122:X151</c:f>
            </c:numRef>
          </c:val>
          <c:smooth val="0"/>
        </ser>
        <c:smooth val="0"/>
        <c:axId val="1"/>
        <c:axId val="2"/>
      </c:lineChart>
      <c:catAx>
        <c:axId val="1"/>
        <c:scaling>
          <c:orientation val="minMax"/>
        </c:scaling>
        <c:delete val="0"/>
        <c:axPos val="b"/>
        <c:tickLblPos val="nextTo"/>
        <c:crossAx val="2"/>
        <c:crosses val="autoZero"/>
        <c:auto val="1"/>
        <c:lblAlgn val="ctr"/>
        <c:lblOffset val="100"/>
      </c:catAx>
      <c:valAx>
        <c:axId val="2"/>
        <c:scaling>
          <c:orientation val="minMax"/>
          <c:max val="1"/>
          <c:min val="0"/>
        </c:scaling>
        <c:delete val="0"/>
        <c:axPos val="l"/>
        <c:majorGridlines/>
        <c:numFmt formatCode="0%" sourceLinked="0"/>
        <c:tickLblPos val="nextTo"/>
        <c:crossAx val="1"/>
        <c:crosses val="autoZero"/>
        <c:crossBetween val="between"/>
        <c:majorUnit val="0.1"/>
      </c:valAx>
    </c:plotArea>
    <c:legend>
      <c:legendPos val="r"/>
      <c:layout/>
      <c:overlay val="0"/>
      <c:txPr>
        <a:bodyPr/>
        <a:lstStyle/>
        <a:p>
          <a:pPr>
            <a:defRPr b="0"/>
          </a:pPr>
        </a:p>
      </c:txPr>
    </c:legend>
    <c:plotVisOnly val="1"/>
  </c:chart>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chart>
    <c:title>
      <c:tx>
        <c:rich>
          <a:bodyPr/>
          <a:lstStyle/>
          <a:p>
            <a:pPr>
              <a:defRPr sz="1800" b="0"/>
            </a:pPr>
            <a:r>
              <a:rPr/>
              <a:t>Asset Rollout Progress Over Time</a:t>
            </a:r>
          </a:p>
        </c:rich>
      </c:tx>
      <c:layout/>
      <c:overlay val="0"/>
    </c:title>
    <c:plotArea>
      <c:layout/>
      <c:lineChart>
        <c:grouping val="standard"/>
        <c:varyColors val="0"/>
        <ser xmlns="http://schemas.openxmlformats.org/drawingml/2006/chart">
          <c:idx val="0"/>
          <c:order val="0"/>
          <c:spPr>
            <a:ln w="19050">
              <a:solidFill>
                <a:srgbClr val="4472C4"/>
              </a:solidFill>
            </a:ln>
          </c:spPr>
          <c:tx>
            <c:v>Rollout %</c:v>
          </c:tx>
          <c:marker>
            <c:symbol val="none"/>
          </c:marker>
          <c:cat>
            <c:numRef>
              <c:f>Dashboard!P164:P183</c:f>
            </c:numRef>
          </c:cat>
          <c:val>
            <c:numRef>
              <c:f>Dashboard!R164:R183</c:f>
            </c:numRef>
          </c:val>
          <c:smooth val="0"/>
        </ser>
        <c:dLbls>
          <c:showLegendKey val="0"/>
          <c:showVal val="0"/>
          <c:showCatName val="0"/>
          <c:showSerName val="0"/>
          <c:showPercent val="0"/>
          <c:showBubbleSize val="0"/>
          <c:separator>
          </c:separator>
          <c:showLeaderLines val="0"/>
        </c:dLbls>
        <c:smooth val="0"/>
        <c:axId val="1"/>
        <c:axId val="2"/>
      </c:lineChart>
      <c:catAx>
        <c:axId val="1"/>
        <c:scaling>
          <c:orientation val="minMax"/>
        </c:scaling>
        <c:delete val="0"/>
        <c:axPos val="b"/>
        <c:tickLblPos val="nextTo"/>
        <c:crossAx val="2"/>
        <c:crosses val="autoZero"/>
        <c:auto val="1"/>
        <c:lblAlgn val="ctr"/>
        <c:lblOffset val="100"/>
      </c:catAx>
      <c:valAx>
        <c:axId val="2"/>
        <c:scaling>
          <c:orientation val="minMax"/>
          <c:max val="1"/>
          <c:min val="0"/>
        </c:scaling>
        <c:delete val="0"/>
        <c:axPos val="l"/>
        <c:majorGridlines/>
        <c:numFmt formatCode="0%" sourceLinked="0"/>
        <c:tickLblPos val="nextTo"/>
        <c:crossAx val="1"/>
        <c:crosses val="autoZero"/>
        <c:crossBetween val="between"/>
        <c:majorUnit val="0.1"/>
      </c:valAx>
    </c:plotArea>
    <c:legend>
      <c:legendPos val="r"/>
      <c:layout/>
      <c:overlay val="0"/>
      <c:txPr>
        <a:bodyPr/>
        <a:lstStyle/>
        <a:p>
          <a:pPr>
            <a:defRPr b="0"/>
          </a:pPr>
        </a:p>
      </c:txPr>
    </c:legend>
    <c:plotVisOnly val="1"/>
  </c:chart>
  <c:printSettings>
    <c:headerFooter/>
    <c:pageMargins b="0.75" l="0.7" r="0.7" t="0.75" header="0.3" footer="0.3"/>
    <c:pageSetup/>
  </c:printSettings>
</c:chartSpace>
</file>

<file path=xl/drawings/_rels/drawing3.xml.rels><?xml version="1.0" encoding="UTF-8" standalone="yes"?><Relationships xmlns="http://schemas.openxmlformats.org/package/2006/relationships"><Relationship Id="rId1" Type="http://schemas.openxmlformats.org/officeDocument/2006/relationships/chart" Target="../charts/chart1.xml"/><Relationship Id="rId2" Type="http://schemas.openxmlformats.org/officeDocument/2006/relationships/chart" Target="../charts/chart2.xml"/><Relationship Id="rId3" Type="http://schemas.openxmlformats.org/officeDocument/2006/relationships/chart" Target="../charts/chart3.xml"/><Relationship Id="rId4" Type="http://schemas.openxmlformats.org/officeDocument/2006/relationships/chart" Target="../charts/chart4.xml"/><Relationship Id="rId5" Type="http://schemas.openxmlformats.org/officeDocument/2006/relationships/chart" Target="../charts/chart5.xml"/><Relationship Id="rId6" Type="http://schemas.openxmlformats.org/officeDocument/2006/relationships/chart" Target="../charts/chart6.xml"/><Relationship Id="rId7" Type="http://schemas.openxmlformats.org/officeDocument/2006/relationships/chart" Target="../charts/chart7.xml"/></Relationships>
</file>

<file path=xl/drawings/drawing3.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graphicFrame xmlns="http://schemas.openxmlformats.org/drawingml/2006/spreadsheetDrawing" macro="">
      <xdr:nvGraphicFramePr>
        <xdr:cNvPr id="0" name="Chart4iqizv"/>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graphicFrame>
    <clientData xmlns="http://schemas.openxmlformats.org/drawingml/2006/spreadsheetDrawing"/>
  </xdr:twoCellAnchor>
  <xdr:twoCellAnchor>
    <xdr:from>
      <xdr:col>7</xdr:col>
      <xdr:colOff>47625</xdr:colOff>
      <xdr:row>26</xdr:row>
      <xdr:rowOff>95250</xdr:rowOff>
    </xdr:from>
    <xdr:to>
      <xdr:col>15</xdr:col>
      <xdr:colOff>28575</xdr:colOff>
      <xdr:row>43</xdr:row>
      <xdr:rowOff>0</xdr:rowOff>
    </xdr:to>
    <graphicFrame xmlns="http://schemas.openxmlformats.org/drawingml/2006/spreadsheetDrawing" macro="">
      <xdr:nvGraphicFramePr>
        <xdr:cNvPr id="1" name="Chartn0koup"/>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graphicFrame>
    <clientData xmlns="http://schemas.openxmlformats.org/drawingml/2006/spreadsheetDrawing"/>
  </xdr:twoCellAnchor>
  <xdr:twoCellAnchor>
    <xdr:from>
      <xdr:col>7</xdr:col>
      <xdr:colOff>47625</xdr:colOff>
      <xdr:row>46</xdr:row>
      <xdr:rowOff>95250</xdr:rowOff>
    </xdr:from>
    <xdr:to>
      <xdr:col>15</xdr:col>
      <xdr:colOff>28575</xdr:colOff>
      <xdr:row>61</xdr:row>
      <xdr:rowOff>47625</xdr:rowOff>
    </xdr:to>
    <graphicFrame xmlns="http://schemas.openxmlformats.org/drawingml/2006/spreadsheetDrawing" macro="">
      <xdr:nvGraphicFramePr>
        <xdr:cNvPr id="2" name="Chart3h0aql"/>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graphicFrame>
    <clientData xmlns="http://schemas.openxmlformats.org/drawingml/2006/spreadsheetDrawing"/>
  </xdr:twoCellAnchor>
  <xdr:twoCellAnchor>
    <xdr:from>
      <xdr:col>7</xdr:col>
      <xdr:colOff>47625</xdr:colOff>
      <xdr:row>61</xdr:row>
      <xdr:rowOff>95250</xdr:rowOff>
    </xdr:from>
    <xdr:to>
      <xdr:col>15</xdr:col>
      <xdr:colOff>28575</xdr:colOff>
      <xdr:row>77</xdr:row>
      <xdr:rowOff>0</xdr:rowOff>
    </xdr:to>
    <graphicFrame xmlns="http://schemas.openxmlformats.org/drawingml/2006/spreadsheetDrawing" macro="">
      <xdr:nvGraphicFramePr>
        <xdr:cNvPr id="3" name="Chart4e1trt"/>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graphicFrame>
    <clientData xmlns="http://schemas.openxmlformats.org/drawingml/2006/spreadsheetDrawing"/>
  </xdr:twoCellAnchor>
  <xdr:twoCellAnchor>
    <xdr:from>
      <xdr:col>7</xdr:col>
      <xdr:colOff>47625</xdr:colOff>
      <xdr:row>80</xdr:row>
      <xdr:rowOff>95250</xdr:rowOff>
    </xdr:from>
    <xdr:to>
      <xdr:col>15</xdr:col>
      <xdr:colOff>28575</xdr:colOff>
      <xdr:row>95</xdr:row>
      <xdr:rowOff>142875</xdr:rowOff>
    </xdr:to>
    <graphicFrame xmlns="http://schemas.openxmlformats.org/drawingml/2006/spreadsheetDrawing" macro="">
      <xdr:nvGraphicFramePr>
        <xdr:cNvPr id="4" name="Chartoxrfac"/>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graphicFrame>
    <clientData xmlns="http://schemas.openxmlformats.org/drawingml/2006/spreadsheetDrawing"/>
  </xdr:twoCellAnchor>
  <xdr:twoCellAnchor>
    <xdr:from>
      <xdr:col>1</xdr:col>
      <xdr:colOff>47625</xdr:colOff>
      <xdr:row>117</xdr:row>
      <xdr:rowOff>95250</xdr:rowOff>
    </xdr:from>
    <xdr:to>
      <xdr:col>14</xdr:col>
      <xdr:colOff>0</xdr:colOff>
      <xdr:row>140</xdr:row>
      <xdr:rowOff>38100</xdr:rowOff>
    </xdr:to>
    <graphicFrame xmlns="http://schemas.openxmlformats.org/drawingml/2006/spreadsheetDrawing" macro="">
      <xdr:nvGraphicFramePr>
        <xdr:cNvPr id="5" name="Charttmlk1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graphicFrame>
    <clientData xmlns="http://schemas.openxmlformats.org/drawingml/2006/spreadsheetDrawing"/>
  </xdr:twoCellAnchor>
  <xdr:twoCellAnchor>
    <xdr:from>
      <xdr:col>1</xdr:col>
      <xdr:colOff>47625</xdr:colOff>
      <xdr:row>158</xdr:row>
      <xdr:rowOff>95250</xdr:rowOff>
    </xdr:from>
    <xdr:to>
      <xdr:col>14</xdr:col>
      <xdr:colOff>0</xdr:colOff>
      <xdr:row>176</xdr:row>
      <xdr:rowOff>123825</xdr:rowOff>
    </xdr:to>
    <graphicFrame xmlns="http://schemas.openxmlformats.org/drawingml/2006/spreadsheetDrawing" macro="">
      <xdr:nvGraphicFramePr>
        <xdr:cNvPr id="6" name="Chartue1vt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graphicFrame>
    <clientData xmlns="http://schemas.openxmlformats.org/drawingml/2006/spreadsheetDrawing"/>
  </xdr:twoCellAnchor>
</xdr:wsDr>
</file>

<file path=xl/tables/table1.xml><?xml version="1.0" encoding="utf-8"?>
<table xmlns="http://schemas.openxmlformats.org/spreadsheetml/2006/main" id="1" name="Recommendations" displayName="Recommendations" ref="A1:M85" headerRowCount="1">
  <autoFilter ref="A1:M85"/>
  <tableColumns count="13">
    <tableColumn id="1" name="Id"/>
    <tableColumn id="2" name="Title"/>
    <tableColumn id="3" name="Severity"/>
    <tableColumn id="4" name="MoSCoW"/>
    <tableColumn id="5" name="OpsImpact"/>
    <tableColumn id="6" name="Phase"/>
    <tableColumn id="7" name="ImplStatus"/>
    <tableColumn id="8" name="Notes"/>
    <tableColumn id="9" name="Remediation"/>
    <tableColumn id="10" name="Description"/>
    <tableColumn id="11" name="Audit"/>
    <tableColumn id="12" name="Status"/>
    <tableColumn id="13" name="LogID"/>
  </tableColumns>
  <tableStyleInfo name="TableStyleMedium15" showFirstColumn="0" showLastColumn="0" showRowStripes="1" showColumnStripes="0"/>
</table>
</file>

<file path=xl/tables/table2.xml><?xml version="1.0" encoding="utf-8"?>
<table xmlns="http://schemas.openxmlformats.org/spreadsheetml/2006/main" id="2" name="LogTable" displayName="LogTable" ref="B3:T54">
  <autoFilter ref="B3:T54"/>
  <tableColumns count="19">
    <tableColumn id="1" name="Log ID"/>
    <tableColumn id="2" name="Activity / Task"/>
    <tableColumn id="3" name="Recs In Activity"/>
    <tableColumn id="4" name="Parent Phase"/>
    <tableColumn id="5" name="Total Recs in Parent Phase"/>
    <tableColumn id="6" name="Description"/>
    <tableColumn id="7" name="Start Date"/>
    <tableColumn id="8" name="Expected End Date"/>
    <tableColumn id="9" name="Scope - Groups"/>
    <tableColumn id="10" name="Scope - Details"/>
    <tableColumn id="11" name="Environment"/>
    <tableColumn id="12" name="Implementation Method"/>
    <tableColumn id="13" name="Implementation Notes / Links"/>
    <tableColumn id="14" name="Team(s) / Personnel"/>
    <tableColumn id="15" name="Change Approval #"/>
    <tableColumn id="16" name="Status"/>
    <tableColumn id="17" name="Status Note"/>
    <tableColumn id="18" name="Actual Completion Date"/>
    <tableColumn id="19" name="Verification Notes"/>
  </tableColumns>
  <tableStyleInfo name="TableStyleMedium15" showFirstColumn="0" showLastColumn="0" showRowStripes="1" showColumnStripes="0"/>
</table>
</file>

<file path=xl/worksheets/_rels/sheet1.xml.rels><?xml version="1.0" encoding="UTF-8" standalone="yes"?><Relationships xmlns="http://schemas.openxmlformats.org/package/2006/relationships"><Relationship Id="rId1" Type="http://schemas.openxmlformats.org/officeDocument/2006/relationships/table" Target="../tables/table1.xml"/><Relationship Id="rId2" Type="http://schemas.openxmlformats.org/officeDocument/2006/relationships/hyperlink" Target="https://creativecommons.org/licenses/by-sa/4.0/" TargetMode="External"/></Relationships>
</file>

<file path=xl/worksheets/_rels/sheet2.xml.rels><?xml version="1.0" encoding="UTF-8" standalone="yes"?><Relationships xmlns="http://schemas.openxmlformats.org/package/2006/relationships"><Relationship Id="rId1" Type="http://schemas.openxmlformats.org/officeDocument/2006/relationships/hyperlink" Target="https://opnbyte.com/hardening-guide-library/" TargetMode="External"/><Relationship Id="rId2" Type="http://schemas.openxmlformats.org/officeDocument/2006/relationships/hyperlink" Target="https://github.com/Opnbyte/SHGIR/issues" TargetMode="External"/><Relationship Id="rId3" Type="http://schemas.openxmlformats.org/officeDocument/2006/relationships/hyperlink" Target="https://www.cyber.mil/stigs" TargetMode="External"/><Relationship Id="rId4" Type="http://schemas.openxmlformats.org/officeDocument/2006/relationships/hyperlink" Target="https://opnbyte.com/hardening-guide-library/" TargetMode="External"/><Relationship Id="rId5" Type="http://schemas.openxmlformats.org/officeDocument/2006/relationships/hyperlink" Target="https://github.com/Opnbyte/SHGIR/issues" TargetMode="External"/><Relationship Id="rId6" Type="http://schemas.openxmlformats.org/officeDocument/2006/relationships/hyperlink" Target="https://www.cyber.mil/stigs" TargetMode="External"/><Relationship Id="rId7" Type="http://schemas.openxmlformats.org/officeDocument/2006/relationships/hyperlink" Target="https://opnbyte.com/hardening-guide-library/" TargetMode="External"/><Relationship Id="rId8" Type="http://schemas.openxmlformats.org/officeDocument/2006/relationships/hyperlink" Target="https://github.com/Opnbyte/SHGIR/issues" TargetMode="External"/><Relationship Id="rId9" Type="http://schemas.openxmlformats.org/officeDocument/2006/relationships/hyperlink" Target="https://www.cyber.mil/stigs" TargetMode="External"/><Relationship Id="rId16" Type="http://schemas.openxmlformats.org/officeDocument/2006/relationships/hyperlink" Target="https://github.com/Opnbyte/SHGIR/issues" TargetMode="External"/><Relationship Id="rId17" Type="http://schemas.openxmlformats.org/officeDocument/2006/relationships/hyperlink" Target="https://www.cyber.mil/stigs" TargetMode="External"/><Relationship Id="rId18" Type="http://schemas.openxmlformats.org/officeDocument/2006/relationships/hyperlink" Target="https://creativecommons.org/licenses/by-sa/4.0/" TargetMode="External"/><Relationship Id="rId15" Type="http://schemas.openxmlformats.org/officeDocument/2006/relationships/hyperlink" Target="https://opnbyte.com/hardening-guide-library/" TargetMode="External"/></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Relationship Id="rId2" Type="http://schemas.openxmlformats.org/officeDocument/2006/relationships/hyperlink" Target="https://creativecommons.org/licenses/by-sa/4.0/" TargetMode="External"/></Relationships>
</file>

<file path=xl/worksheets/_rels/sheet4.xml.rels><?xml version="1.0" encoding="UTF-8" standalone="yes"?><Relationships xmlns="http://schemas.openxmlformats.org/package/2006/relationships"><Relationship Id="rId1" Type="http://schemas.openxmlformats.org/officeDocument/2006/relationships/table" Target="../tables/table2.xml"/><Relationship Id="rId2" Type="http://schemas.openxmlformats.org/officeDocument/2006/relationships/hyperlink" Target="https://creativecommons.org/licenses/by-sa/4.0/" TargetMode="External"/></Relationships>
</file>

<file path=xl/worksheets/sheet1.xml><?xml version="1.0" encoding="utf-8"?>
<worksheet xmlns:r="http://schemas.openxmlformats.org/officeDocument/2006/relationships" xmlns="http://schemas.openxmlformats.org/spreadsheetml/2006/main">
  <sheetPr>
    <outlinePr summaryRight="1"/>
  </sheetPr>
  <dimension ref="A1:M89"/>
  <sheetViews>
    <sheetView workbookViewId="0">
      <pane xSplit="7" ySplit="1" topLeftCell="H2" state="frozen" activePane="bottomRight"/>
      <selection pane="topRight" activeCell="H1" sqref="H1"/>
      <selection pane="bottomLeft" activeCell="A2" sqref="A2"/>
      <selection pane="bottomRight" activeCell="A1" sqref="A1"/>
    </sheetView>
  </sheetViews>
  <sheetFormatPr defaultRowHeight="1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0" hidden="1" width="55" customWidth="1" outlineLevel="1" collapsed="1"/>
    <col min="11" max="11" hidden="1" width="55" customWidth="1" outlineLevel="1" collapsed="1"/>
    <col min="12" max="12" hidden="1" width="18" customWidth="1" outlineLevel="1" collapsed="1"/>
    <col min="13" max="13" width="18" customWidth="1"/>
  </cols>
  <sheetData>
    <row r="1" ht="25" customHeight="1">
      <c r="A1" s="13" t="s">
        <v>0</v>
      </c>
      <c r="B1" s="14" t="s">
        <v>1</v>
      </c>
      <c r="C1" s="14" t="s">
        <v>2</v>
      </c>
      <c r="D1" s="14" t="s">
        <v>3</v>
      </c>
      <c r="E1" s="14" t="s">
        <v>4</v>
      </c>
      <c r="F1" s="14" t="s">
        <v>5</v>
      </c>
      <c r="G1" s="14" t="s">
        <v>6</v>
      </c>
      <c r="H1" s="14" t="s">
        <v>7</v>
      </c>
      <c r="I1" s="14" t="s">
        <v>8</v>
      </c>
      <c r="J1" s="14" t="s">
        <v>9</v>
      </c>
      <c r="K1" s="14" t="s">
        <v>10</v>
      </c>
      <c r="L1" s="14" t="s">
        <v>11</v>
      </c>
      <c r="M1" s="15" t="s">
        <v>12</v>
      </c>
    </row>
    <row r="2" ht="60" customHeight="1">
      <c r="A2" s="9" t="s">
        <v>13</v>
      </c>
      <c r="B2" s="1" t="s">
        <v>14</v>
      </c>
      <c r="C2" s="2" t="s">
        <v>15</v>
      </c>
      <c r="D2" s="3" t="s">
        <v>16</v>
      </c>
      <c r="E2" s="3" t="s">
        <v>17</v>
      </c>
      <c r="F2" s="3" t="s">
        <v>18</v>
      </c>
      <c r="G2" s="3" t="s">
        <v>19</v>
      </c>
      <c r="H2" s="4" t="s">
        <v>19</v>
      </c>
      <c r="I2" s="1" t="s">
        <v>20</v>
      </c>
      <c r="J2" s="1" t="s">
        <v>21</v>
      </c>
      <c r="K2" s="1" t="s">
        <v>22</v>
      </c>
      <c r="L2" s="3">
        <f ref="L2:L85" t="shared" si="1">=IF(OR(G2="Implemented",G2="Compensated"),"Resolved",IF(OR(G2="Risk Accepted",G2="N/A"),"Excluded",IF(G2="Testing","Testing","Outstanding")))</f>
      </c>
      <c r="M2" s="11" t="s">
        <v>19</v>
      </c>
    </row>
    <row r="3" ht="60" customHeight="1">
      <c r="A3" s="9" t="s">
        <v>23</v>
      </c>
      <c r="B3" s="1" t="s">
        <v>24</v>
      </c>
      <c r="C3" s="2" t="s">
        <v>15</v>
      </c>
      <c r="D3" s="3" t="s">
        <v>16</v>
      </c>
      <c r="E3" s="3" t="s">
        <v>17</v>
      </c>
      <c r="F3" s="3" t="s">
        <v>18</v>
      </c>
      <c r="G3" s="3" t="s">
        <v>19</v>
      </c>
      <c r="H3" s="4" t="s">
        <v>19</v>
      </c>
      <c r="I3" s="1" t="s">
        <v>25</v>
      </c>
      <c r="J3" s="1" t="s">
        <v>26</v>
      </c>
      <c r="K3" s="1" t="s">
        <v>27</v>
      </c>
      <c r="L3" s="3">
        <f t="shared" si="1"/>
      </c>
      <c r="M3" s="11" t="s">
        <v>19</v>
      </c>
    </row>
    <row r="4" ht="60" customHeight="1">
      <c r="A4" s="9" t="s">
        <v>28</v>
      </c>
      <c r="B4" s="1" t="s">
        <v>29</v>
      </c>
      <c r="C4" s="2" t="s">
        <v>15</v>
      </c>
      <c r="D4" s="3" t="s">
        <v>16</v>
      </c>
      <c r="E4" s="3" t="s">
        <v>17</v>
      </c>
      <c r="F4" s="3" t="s">
        <v>18</v>
      </c>
      <c r="G4" s="3" t="s">
        <v>19</v>
      </c>
      <c r="H4" s="4" t="s">
        <v>19</v>
      </c>
      <c r="I4" s="1" t="s">
        <v>30</v>
      </c>
      <c r="J4" s="1" t="s">
        <v>31</v>
      </c>
      <c r="K4" s="1" t="s">
        <v>32</v>
      </c>
      <c r="L4" s="3">
        <f t="shared" si="1"/>
      </c>
      <c r="M4" s="11" t="s">
        <v>19</v>
      </c>
    </row>
    <row r="5" ht="60" customHeight="1">
      <c r="A5" s="9" t="s">
        <v>33</v>
      </c>
      <c r="B5" s="1" t="s">
        <v>34</v>
      </c>
      <c r="C5" s="2" t="s">
        <v>15</v>
      </c>
      <c r="D5" s="3" t="s">
        <v>16</v>
      </c>
      <c r="E5" s="3" t="s">
        <v>17</v>
      </c>
      <c r="F5" s="3" t="s">
        <v>18</v>
      </c>
      <c r="G5" s="3" t="s">
        <v>19</v>
      </c>
      <c r="H5" s="4" t="s">
        <v>19</v>
      </c>
      <c r="I5" s="1" t="s">
        <v>35</v>
      </c>
      <c r="J5" s="1" t="s">
        <v>36</v>
      </c>
      <c r="K5" s="1" t="s">
        <v>37</v>
      </c>
      <c r="L5" s="3">
        <f t="shared" si="1"/>
      </c>
      <c r="M5" s="11" t="s">
        <v>19</v>
      </c>
    </row>
    <row r="6" ht="60" customHeight="1">
      <c r="A6" s="9" t="s">
        <v>38</v>
      </c>
      <c r="B6" s="1" t="s">
        <v>39</v>
      </c>
      <c r="C6" s="2" t="s">
        <v>15</v>
      </c>
      <c r="D6" s="3" t="s">
        <v>16</v>
      </c>
      <c r="E6" s="3" t="s">
        <v>17</v>
      </c>
      <c r="F6" s="3" t="s">
        <v>18</v>
      </c>
      <c r="G6" s="3" t="s">
        <v>19</v>
      </c>
      <c r="H6" s="4" t="s">
        <v>19</v>
      </c>
      <c r="I6" s="1" t="s">
        <v>40</v>
      </c>
      <c r="J6" s="1" t="s">
        <v>41</v>
      </c>
      <c r="K6" s="1" t="s">
        <v>42</v>
      </c>
      <c r="L6" s="3">
        <f t="shared" si="1"/>
      </c>
      <c r="M6" s="11" t="s">
        <v>19</v>
      </c>
    </row>
    <row r="7" ht="60" customHeight="1">
      <c r="A7" s="9" t="s">
        <v>43</v>
      </c>
      <c r="B7" s="1" t="s">
        <v>44</v>
      </c>
      <c r="C7" s="2" t="s">
        <v>15</v>
      </c>
      <c r="D7" s="3" t="s">
        <v>16</v>
      </c>
      <c r="E7" s="3" t="s">
        <v>17</v>
      </c>
      <c r="F7" s="3" t="s">
        <v>18</v>
      </c>
      <c r="G7" s="3" t="s">
        <v>19</v>
      </c>
      <c r="H7" s="4" t="s">
        <v>19</v>
      </c>
      <c r="I7" s="1" t="s">
        <v>45</v>
      </c>
      <c r="J7" s="1" t="s">
        <v>46</v>
      </c>
      <c r="K7" s="1" t="s">
        <v>47</v>
      </c>
      <c r="L7" s="3">
        <f t="shared" si="1"/>
      </c>
      <c r="M7" s="11" t="s">
        <v>19</v>
      </c>
    </row>
    <row r="8" ht="60" customHeight="1">
      <c r="A8" s="9" t="s">
        <v>48</v>
      </c>
      <c r="B8" s="1" t="s">
        <v>49</v>
      </c>
      <c r="C8" s="2" t="s">
        <v>15</v>
      </c>
      <c r="D8" s="3" t="s">
        <v>16</v>
      </c>
      <c r="E8" s="3" t="s">
        <v>17</v>
      </c>
      <c r="F8" s="3" t="s">
        <v>18</v>
      </c>
      <c r="G8" s="3" t="s">
        <v>19</v>
      </c>
      <c r="H8" s="4" t="s">
        <v>19</v>
      </c>
      <c r="I8" s="1" t="s">
        <v>50</v>
      </c>
      <c r="J8" s="1" t="s">
        <v>51</v>
      </c>
      <c r="K8" s="1" t="s">
        <v>52</v>
      </c>
      <c r="L8" s="3">
        <f t="shared" si="1"/>
      </c>
      <c r="M8" s="11" t="s">
        <v>19</v>
      </c>
    </row>
    <row r="9" ht="60" customHeight="1">
      <c r="A9" s="9" t="s">
        <v>53</v>
      </c>
      <c r="B9" s="1" t="s">
        <v>54</v>
      </c>
      <c r="C9" s="2" t="s">
        <v>15</v>
      </c>
      <c r="D9" s="3" t="s">
        <v>16</v>
      </c>
      <c r="E9" s="3" t="s">
        <v>17</v>
      </c>
      <c r="F9" s="3" t="s">
        <v>18</v>
      </c>
      <c r="G9" s="3" t="s">
        <v>19</v>
      </c>
      <c r="H9" s="4" t="s">
        <v>19</v>
      </c>
      <c r="I9" s="1" t="s">
        <v>55</v>
      </c>
      <c r="J9" s="1" t="s">
        <v>56</v>
      </c>
      <c r="K9" s="1" t="s">
        <v>57</v>
      </c>
      <c r="L9" s="3">
        <f t="shared" si="1"/>
      </c>
      <c r="M9" s="11" t="s">
        <v>19</v>
      </c>
    </row>
    <row r="10" ht="60" customHeight="1">
      <c r="A10" s="9" t="s">
        <v>58</v>
      </c>
      <c r="B10" s="1" t="s">
        <v>59</v>
      </c>
      <c r="C10" s="2" t="s">
        <v>15</v>
      </c>
      <c r="D10" s="3" t="s">
        <v>16</v>
      </c>
      <c r="E10" s="3" t="s">
        <v>17</v>
      </c>
      <c r="F10" s="3" t="s">
        <v>18</v>
      </c>
      <c r="G10" s="3" t="s">
        <v>19</v>
      </c>
      <c r="H10" s="4" t="s">
        <v>19</v>
      </c>
      <c r="I10" s="1" t="s">
        <v>60</v>
      </c>
      <c r="J10" s="1" t="s">
        <v>61</v>
      </c>
      <c r="K10" s="1" t="s">
        <v>62</v>
      </c>
      <c r="L10" s="3">
        <f t="shared" si="1"/>
      </c>
      <c r="M10" s="11" t="s">
        <v>19</v>
      </c>
    </row>
    <row r="11" ht="60" customHeight="1">
      <c r="A11" s="9" t="s">
        <v>63</v>
      </c>
      <c r="B11" s="1" t="s">
        <v>64</v>
      </c>
      <c r="C11" s="2" t="s">
        <v>15</v>
      </c>
      <c r="D11" s="3" t="s">
        <v>16</v>
      </c>
      <c r="E11" s="3" t="s">
        <v>17</v>
      </c>
      <c r="F11" s="3" t="s">
        <v>18</v>
      </c>
      <c r="G11" s="3" t="s">
        <v>19</v>
      </c>
      <c r="H11" s="4" t="s">
        <v>19</v>
      </c>
      <c r="I11" s="1" t="s">
        <v>65</v>
      </c>
      <c r="J11" s="1" t="s">
        <v>66</v>
      </c>
      <c r="K11" s="1" t="s">
        <v>67</v>
      </c>
      <c r="L11" s="3">
        <f t="shared" si="1"/>
      </c>
      <c r="M11" s="11" t="s">
        <v>19</v>
      </c>
    </row>
    <row r="12" ht="60" customHeight="1">
      <c r="A12" s="9" t="s">
        <v>68</v>
      </c>
      <c r="B12" s="1" t="s">
        <v>69</v>
      </c>
      <c r="C12" s="2" t="s">
        <v>15</v>
      </c>
      <c r="D12" s="3" t="s">
        <v>16</v>
      </c>
      <c r="E12" s="3" t="s">
        <v>17</v>
      </c>
      <c r="F12" s="3" t="s">
        <v>18</v>
      </c>
      <c r="G12" s="3" t="s">
        <v>19</v>
      </c>
      <c r="H12" s="4" t="s">
        <v>19</v>
      </c>
      <c r="I12" s="1" t="s">
        <v>70</v>
      </c>
      <c r="J12" s="1" t="s">
        <v>71</v>
      </c>
      <c r="K12" s="1" t="s">
        <v>72</v>
      </c>
      <c r="L12" s="3">
        <f t="shared" si="1"/>
      </c>
      <c r="M12" s="11" t="s">
        <v>19</v>
      </c>
    </row>
    <row r="13" ht="60" customHeight="1">
      <c r="A13" s="9" t="s">
        <v>73</v>
      </c>
      <c r="B13" s="1" t="s">
        <v>74</v>
      </c>
      <c r="C13" s="2" t="s">
        <v>15</v>
      </c>
      <c r="D13" s="3" t="s">
        <v>16</v>
      </c>
      <c r="E13" s="3" t="s">
        <v>17</v>
      </c>
      <c r="F13" s="3" t="s">
        <v>18</v>
      </c>
      <c r="G13" s="3" t="s">
        <v>19</v>
      </c>
      <c r="H13" s="4" t="s">
        <v>19</v>
      </c>
      <c r="I13" s="1" t="s">
        <v>75</v>
      </c>
      <c r="J13" s="1" t="s">
        <v>76</v>
      </c>
      <c r="K13" s="1" t="s">
        <v>77</v>
      </c>
      <c r="L13" s="3">
        <f t="shared" si="1"/>
      </c>
      <c r="M13" s="11" t="s">
        <v>19</v>
      </c>
    </row>
    <row r="14" ht="60" customHeight="1">
      <c r="A14" s="9" t="s">
        <v>78</v>
      </c>
      <c r="B14" s="1" t="s">
        <v>79</v>
      </c>
      <c r="C14" s="2" t="s">
        <v>15</v>
      </c>
      <c r="D14" s="3" t="s">
        <v>16</v>
      </c>
      <c r="E14" s="3" t="s">
        <v>17</v>
      </c>
      <c r="F14" s="3" t="s">
        <v>18</v>
      </c>
      <c r="G14" s="3" t="s">
        <v>19</v>
      </c>
      <c r="H14" s="4" t="s">
        <v>19</v>
      </c>
      <c r="I14" s="1" t="s">
        <v>80</v>
      </c>
      <c r="J14" s="1" t="s">
        <v>81</v>
      </c>
      <c r="K14" s="1" t="s">
        <v>82</v>
      </c>
      <c r="L14" s="3">
        <f t="shared" si="1"/>
      </c>
      <c r="M14" s="11" t="s">
        <v>19</v>
      </c>
    </row>
    <row r="15" ht="60" customHeight="1">
      <c r="A15" s="9" t="s">
        <v>83</v>
      </c>
      <c r="B15" s="1" t="s">
        <v>84</v>
      </c>
      <c r="C15" s="2" t="s">
        <v>15</v>
      </c>
      <c r="D15" s="3" t="s">
        <v>16</v>
      </c>
      <c r="E15" s="3" t="s">
        <v>17</v>
      </c>
      <c r="F15" s="3" t="s">
        <v>18</v>
      </c>
      <c r="G15" s="3" t="s">
        <v>19</v>
      </c>
      <c r="H15" s="4" t="s">
        <v>19</v>
      </c>
      <c r="I15" s="1" t="s">
        <v>85</v>
      </c>
      <c r="J15" s="1" t="s">
        <v>86</v>
      </c>
      <c r="K15" s="1" t="s">
        <v>87</v>
      </c>
      <c r="L15" s="3">
        <f t="shared" si="1"/>
      </c>
      <c r="M15" s="11" t="s">
        <v>19</v>
      </c>
    </row>
    <row r="16" ht="60" customHeight="1">
      <c r="A16" s="9" t="s">
        <v>88</v>
      </c>
      <c r="B16" s="1" t="s">
        <v>89</v>
      </c>
      <c r="C16" s="2" t="s">
        <v>15</v>
      </c>
      <c r="D16" s="3" t="s">
        <v>16</v>
      </c>
      <c r="E16" s="3" t="s">
        <v>17</v>
      </c>
      <c r="F16" s="3" t="s">
        <v>18</v>
      </c>
      <c r="G16" s="3" t="s">
        <v>19</v>
      </c>
      <c r="H16" s="4" t="s">
        <v>19</v>
      </c>
      <c r="I16" s="1" t="s">
        <v>90</v>
      </c>
      <c r="J16" s="1" t="s">
        <v>91</v>
      </c>
      <c r="K16" s="1" t="s">
        <v>92</v>
      </c>
      <c r="L16" s="3">
        <f t="shared" si="1"/>
      </c>
      <c r="M16" s="11" t="s">
        <v>19</v>
      </c>
    </row>
    <row r="17" ht="60" customHeight="1">
      <c r="A17" s="9" t="s">
        <v>93</v>
      </c>
      <c r="B17" s="1" t="s">
        <v>94</v>
      </c>
      <c r="C17" s="2" t="s">
        <v>15</v>
      </c>
      <c r="D17" s="3" t="s">
        <v>16</v>
      </c>
      <c r="E17" s="3" t="s">
        <v>17</v>
      </c>
      <c r="F17" s="3" t="s">
        <v>18</v>
      </c>
      <c r="G17" s="3" t="s">
        <v>19</v>
      </c>
      <c r="H17" s="4" t="s">
        <v>19</v>
      </c>
      <c r="I17" s="1" t="s">
        <v>95</v>
      </c>
      <c r="J17" s="1" t="s">
        <v>96</v>
      </c>
      <c r="K17" s="1" t="s">
        <v>97</v>
      </c>
      <c r="L17" s="3">
        <f t="shared" si="1"/>
      </c>
      <c r="M17" s="11" t="s">
        <v>19</v>
      </c>
    </row>
    <row r="18" ht="60" customHeight="1">
      <c r="A18" s="9" t="s">
        <v>98</v>
      </c>
      <c r="B18" s="1" t="s">
        <v>99</v>
      </c>
      <c r="C18" s="2" t="s">
        <v>15</v>
      </c>
      <c r="D18" s="3" t="s">
        <v>16</v>
      </c>
      <c r="E18" s="3" t="s">
        <v>17</v>
      </c>
      <c r="F18" s="3" t="s">
        <v>18</v>
      </c>
      <c r="G18" s="3" t="s">
        <v>19</v>
      </c>
      <c r="H18" s="4" t="s">
        <v>19</v>
      </c>
      <c r="I18" s="1" t="s">
        <v>100</v>
      </c>
      <c r="J18" s="1" t="s">
        <v>101</v>
      </c>
      <c r="K18" s="1" t="s">
        <v>102</v>
      </c>
      <c r="L18" s="3">
        <f t="shared" si="1"/>
      </c>
      <c r="M18" s="11" t="s">
        <v>19</v>
      </c>
    </row>
    <row r="19" ht="60" customHeight="1">
      <c r="A19" s="9" t="s">
        <v>103</v>
      </c>
      <c r="B19" s="1" t="s">
        <v>104</v>
      </c>
      <c r="C19" s="2" t="s">
        <v>15</v>
      </c>
      <c r="D19" s="3" t="s">
        <v>16</v>
      </c>
      <c r="E19" s="3" t="s">
        <v>17</v>
      </c>
      <c r="F19" s="3" t="s">
        <v>18</v>
      </c>
      <c r="G19" s="3" t="s">
        <v>19</v>
      </c>
      <c r="H19" s="4" t="s">
        <v>19</v>
      </c>
      <c r="I19" s="1" t="s">
        <v>105</v>
      </c>
      <c r="J19" s="1" t="s">
        <v>106</v>
      </c>
      <c r="K19" s="1" t="s">
        <v>107</v>
      </c>
      <c r="L19" s="3">
        <f t="shared" si="1"/>
      </c>
      <c r="M19" s="11" t="s">
        <v>19</v>
      </c>
    </row>
    <row r="20" ht="60" customHeight="1">
      <c r="A20" s="9" t="s">
        <v>108</v>
      </c>
      <c r="B20" s="1" t="s">
        <v>109</v>
      </c>
      <c r="C20" s="2" t="s">
        <v>15</v>
      </c>
      <c r="D20" s="3" t="s">
        <v>16</v>
      </c>
      <c r="E20" s="3" t="s">
        <v>17</v>
      </c>
      <c r="F20" s="3" t="s">
        <v>18</v>
      </c>
      <c r="G20" s="3" t="s">
        <v>19</v>
      </c>
      <c r="H20" s="4" t="s">
        <v>19</v>
      </c>
      <c r="I20" s="1" t="s">
        <v>110</v>
      </c>
      <c r="J20" s="1" t="s">
        <v>111</v>
      </c>
      <c r="K20" s="1" t="s">
        <v>112</v>
      </c>
      <c r="L20" s="3">
        <f t="shared" si="1"/>
      </c>
      <c r="M20" s="11" t="s">
        <v>19</v>
      </c>
    </row>
    <row r="21" ht="60" customHeight="1">
      <c r="A21" s="9" t="s">
        <v>113</v>
      </c>
      <c r="B21" s="1" t="s">
        <v>114</v>
      </c>
      <c r="C21" s="2" t="s">
        <v>15</v>
      </c>
      <c r="D21" s="3" t="s">
        <v>16</v>
      </c>
      <c r="E21" s="3" t="s">
        <v>17</v>
      </c>
      <c r="F21" s="3" t="s">
        <v>18</v>
      </c>
      <c r="G21" s="3" t="s">
        <v>19</v>
      </c>
      <c r="H21" s="4" t="s">
        <v>19</v>
      </c>
      <c r="I21" s="1" t="s">
        <v>115</v>
      </c>
      <c r="J21" s="1" t="s">
        <v>116</v>
      </c>
      <c r="K21" s="1" t="s">
        <v>117</v>
      </c>
      <c r="L21" s="3">
        <f t="shared" si="1"/>
      </c>
      <c r="M21" s="11" t="s">
        <v>19</v>
      </c>
    </row>
    <row r="22" ht="60" customHeight="1">
      <c r="A22" s="9" t="s">
        <v>118</v>
      </c>
      <c r="B22" s="1" t="s">
        <v>119</v>
      </c>
      <c r="C22" s="2" t="s">
        <v>15</v>
      </c>
      <c r="D22" s="3" t="s">
        <v>16</v>
      </c>
      <c r="E22" s="3" t="s">
        <v>17</v>
      </c>
      <c r="F22" s="3" t="s">
        <v>18</v>
      </c>
      <c r="G22" s="3" t="s">
        <v>19</v>
      </c>
      <c r="H22" s="4" t="s">
        <v>19</v>
      </c>
      <c r="I22" s="1" t="s">
        <v>120</v>
      </c>
      <c r="J22" s="1" t="s">
        <v>121</v>
      </c>
      <c r="K22" s="1" t="s">
        <v>122</v>
      </c>
      <c r="L22" s="3">
        <f t="shared" si="1"/>
      </c>
      <c r="M22" s="11" t="s">
        <v>19</v>
      </c>
    </row>
    <row r="23" ht="60" customHeight="1">
      <c r="A23" s="9" t="s">
        <v>123</v>
      </c>
      <c r="B23" s="1" t="s">
        <v>124</v>
      </c>
      <c r="C23" s="2" t="s">
        <v>15</v>
      </c>
      <c r="D23" s="3" t="s">
        <v>16</v>
      </c>
      <c r="E23" s="3" t="s">
        <v>17</v>
      </c>
      <c r="F23" s="3" t="s">
        <v>18</v>
      </c>
      <c r="G23" s="3" t="s">
        <v>19</v>
      </c>
      <c r="H23" s="4" t="s">
        <v>19</v>
      </c>
      <c r="I23" s="1" t="s">
        <v>125</v>
      </c>
      <c r="J23" s="1" t="s">
        <v>126</v>
      </c>
      <c r="K23" s="1" t="s">
        <v>127</v>
      </c>
      <c r="L23" s="3">
        <f t="shared" si="1"/>
      </c>
      <c r="M23" s="11" t="s">
        <v>19</v>
      </c>
    </row>
    <row r="24" ht="60" customHeight="1">
      <c r="A24" s="9" t="s">
        <v>128</v>
      </c>
      <c r="B24" s="1" t="s">
        <v>129</v>
      </c>
      <c r="C24" s="2" t="s">
        <v>15</v>
      </c>
      <c r="D24" s="3" t="s">
        <v>16</v>
      </c>
      <c r="E24" s="3" t="s">
        <v>17</v>
      </c>
      <c r="F24" s="3" t="s">
        <v>18</v>
      </c>
      <c r="G24" s="3" t="s">
        <v>19</v>
      </c>
      <c r="H24" s="4" t="s">
        <v>19</v>
      </c>
      <c r="I24" s="1" t="s">
        <v>130</v>
      </c>
      <c r="J24" s="1" t="s">
        <v>131</v>
      </c>
      <c r="K24" s="1" t="s">
        <v>132</v>
      </c>
      <c r="L24" s="3">
        <f t="shared" si="1"/>
      </c>
      <c r="M24" s="11" t="s">
        <v>19</v>
      </c>
    </row>
    <row r="25" ht="60" customHeight="1">
      <c r="A25" s="9" t="s">
        <v>133</v>
      </c>
      <c r="B25" s="1" t="s">
        <v>134</v>
      </c>
      <c r="C25" s="2" t="s">
        <v>15</v>
      </c>
      <c r="D25" s="3" t="s">
        <v>16</v>
      </c>
      <c r="E25" s="3" t="s">
        <v>17</v>
      </c>
      <c r="F25" s="3" t="s">
        <v>18</v>
      </c>
      <c r="G25" s="3" t="s">
        <v>19</v>
      </c>
      <c r="H25" s="4" t="s">
        <v>19</v>
      </c>
      <c r="I25" s="1" t="s">
        <v>135</v>
      </c>
      <c r="J25" s="1" t="s">
        <v>136</v>
      </c>
      <c r="K25" s="1" t="s">
        <v>137</v>
      </c>
      <c r="L25" s="3">
        <f t="shared" si="1"/>
      </c>
      <c r="M25" s="11" t="s">
        <v>19</v>
      </c>
    </row>
    <row r="26" ht="60" customHeight="1">
      <c r="A26" s="9" t="s">
        <v>138</v>
      </c>
      <c r="B26" s="1" t="s">
        <v>139</v>
      </c>
      <c r="C26" s="2" t="s">
        <v>15</v>
      </c>
      <c r="D26" s="3" t="s">
        <v>16</v>
      </c>
      <c r="E26" s="3" t="s">
        <v>17</v>
      </c>
      <c r="F26" s="3" t="s">
        <v>18</v>
      </c>
      <c r="G26" s="3" t="s">
        <v>19</v>
      </c>
      <c r="H26" s="4" t="s">
        <v>19</v>
      </c>
      <c r="I26" s="1" t="s">
        <v>140</v>
      </c>
      <c r="J26" s="1" t="s">
        <v>141</v>
      </c>
      <c r="K26" s="1" t="s">
        <v>142</v>
      </c>
      <c r="L26" s="3">
        <f t="shared" si="1"/>
      </c>
      <c r="M26" s="11" t="s">
        <v>19</v>
      </c>
    </row>
    <row r="27" ht="60" customHeight="1">
      <c r="A27" s="9" t="s">
        <v>143</v>
      </c>
      <c r="B27" s="1" t="s">
        <v>144</v>
      </c>
      <c r="C27" s="2" t="s">
        <v>15</v>
      </c>
      <c r="D27" s="3" t="s">
        <v>16</v>
      </c>
      <c r="E27" s="3" t="s">
        <v>17</v>
      </c>
      <c r="F27" s="3" t="s">
        <v>18</v>
      </c>
      <c r="G27" s="3" t="s">
        <v>19</v>
      </c>
      <c r="H27" s="4" t="s">
        <v>19</v>
      </c>
      <c r="I27" s="1" t="s">
        <v>145</v>
      </c>
      <c r="J27" s="1" t="s">
        <v>146</v>
      </c>
      <c r="K27" s="1" t="s">
        <v>147</v>
      </c>
      <c r="L27" s="3">
        <f t="shared" si="1"/>
      </c>
      <c r="M27" s="11" t="s">
        <v>19</v>
      </c>
    </row>
    <row r="28" ht="60" customHeight="1">
      <c r="A28" s="9" t="s">
        <v>148</v>
      </c>
      <c r="B28" s="1" t="s">
        <v>149</v>
      </c>
      <c r="C28" s="2" t="s">
        <v>15</v>
      </c>
      <c r="D28" s="3" t="s">
        <v>16</v>
      </c>
      <c r="E28" s="3" t="s">
        <v>17</v>
      </c>
      <c r="F28" s="3" t="s">
        <v>18</v>
      </c>
      <c r="G28" s="3" t="s">
        <v>19</v>
      </c>
      <c r="H28" s="4" t="s">
        <v>19</v>
      </c>
      <c r="I28" s="1" t="s">
        <v>150</v>
      </c>
      <c r="J28" s="1" t="s">
        <v>151</v>
      </c>
      <c r="K28" s="1" t="s">
        <v>152</v>
      </c>
      <c r="L28" s="3">
        <f t="shared" si="1"/>
      </c>
      <c r="M28" s="11" t="s">
        <v>19</v>
      </c>
    </row>
    <row r="29" ht="60" customHeight="1">
      <c r="A29" s="9" t="s">
        <v>153</v>
      </c>
      <c r="B29" s="1" t="s">
        <v>154</v>
      </c>
      <c r="C29" s="2" t="s">
        <v>15</v>
      </c>
      <c r="D29" s="3" t="s">
        <v>16</v>
      </c>
      <c r="E29" s="3" t="s">
        <v>17</v>
      </c>
      <c r="F29" s="3" t="s">
        <v>18</v>
      </c>
      <c r="G29" s="3" t="s">
        <v>19</v>
      </c>
      <c r="H29" s="4" t="s">
        <v>19</v>
      </c>
      <c r="I29" s="1" t="s">
        <v>155</v>
      </c>
      <c r="J29" s="1" t="s">
        <v>156</v>
      </c>
      <c r="K29" s="1" t="s">
        <v>157</v>
      </c>
      <c r="L29" s="3">
        <f t="shared" si="1"/>
      </c>
      <c r="M29" s="11" t="s">
        <v>19</v>
      </c>
    </row>
    <row r="30" ht="60" customHeight="1">
      <c r="A30" s="9" t="s">
        <v>158</v>
      </c>
      <c r="B30" s="1" t="s">
        <v>159</v>
      </c>
      <c r="C30" s="2" t="s">
        <v>15</v>
      </c>
      <c r="D30" s="3" t="s">
        <v>16</v>
      </c>
      <c r="E30" s="3" t="s">
        <v>17</v>
      </c>
      <c r="F30" s="3" t="s">
        <v>18</v>
      </c>
      <c r="G30" s="3" t="s">
        <v>19</v>
      </c>
      <c r="H30" s="4" t="s">
        <v>19</v>
      </c>
      <c r="I30" s="1" t="s">
        <v>160</v>
      </c>
      <c r="J30" s="1" t="s">
        <v>161</v>
      </c>
      <c r="K30" s="1" t="s">
        <v>162</v>
      </c>
      <c r="L30" s="3">
        <f t="shared" si="1"/>
      </c>
      <c r="M30" s="11" t="s">
        <v>19</v>
      </c>
    </row>
    <row r="31" ht="60" customHeight="1">
      <c r="A31" s="9" t="s">
        <v>163</v>
      </c>
      <c r="B31" s="1" t="s">
        <v>164</v>
      </c>
      <c r="C31" s="2" t="s">
        <v>15</v>
      </c>
      <c r="D31" s="3" t="s">
        <v>16</v>
      </c>
      <c r="E31" s="3" t="s">
        <v>17</v>
      </c>
      <c r="F31" s="3" t="s">
        <v>18</v>
      </c>
      <c r="G31" s="3" t="s">
        <v>19</v>
      </c>
      <c r="H31" s="4" t="s">
        <v>19</v>
      </c>
      <c r="I31" s="1" t="s">
        <v>165</v>
      </c>
      <c r="J31" s="1" t="s">
        <v>166</v>
      </c>
      <c r="K31" s="1" t="s">
        <v>167</v>
      </c>
      <c r="L31" s="3">
        <f t="shared" si="1"/>
      </c>
      <c r="M31" s="11" t="s">
        <v>19</v>
      </c>
    </row>
    <row r="32" ht="60" customHeight="1">
      <c r="A32" s="9" t="s">
        <v>168</v>
      </c>
      <c r="B32" s="1" t="s">
        <v>169</v>
      </c>
      <c r="C32" s="2" t="s">
        <v>15</v>
      </c>
      <c r="D32" s="3" t="s">
        <v>16</v>
      </c>
      <c r="E32" s="3" t="s">
        <v>17</v>
      </c>
      <c r="F32" s="3" t="s">
        <v>18</v>
      </c>
      <c r="G32" s="3" t="s">
        <v>19</v>
      </c>
      <c r="H32" s="4" t="s">
        <v>19</v>
      </c>
      <c r="I32" s="1" t="s">
        <v>170</v>
      </c>
      <c r="J32" s="1" t="s">
        <v>171</v>
      </c>
      <c r="K32" s="1" t="s">
        <v>172</v>
      </c>
      <c r="L32" s="3">
        <f t="shared" si="1"/>
      </c>
      <c r="M32" s="11" t="s">
        <v>19</v>
      </c>
    </row>
    <row r="33" ht="60" customHeight="1">
      <c r="A33" s="9" t="s">
        <v>173</v>
      </c>
      <c r="B33" s="1" t="s">
        <v>174</v>
      </c>
      <c r="C33" s="2" t="s">
        <v>15</v>
      </c>
      <c r="D33" s="3" t="s">
        <v>16</v>
      </c>
      <c r="E33" s="3" t="s">
        <v>17</v>
      </c>
      <c r="F33" s="3" t="s">
        <v>18</v>
      </c>
      <c r="G33" s="3" t="s">
        <v>19</v>
      </c>
      <c r="H33" s="4" t="s">
        <v>19</v>
      </c>
      <c r="I33" s="1" t="s">
        <v>175</v>
      </c>
      <c r="J33" s="1" t="s">
        <v>176</v>
      </c>
      <c r="K33" s="1" t="s">
        <v>177</v>
      </c>
      <c r="L33" s="3">
        <f t="shared" si="1"/>
      </c>
      <c r="M33" s="11" t="s">
        <v>19</v>
      </c>
    </row>
    <row r="34" ht="60" customHeight="1">
      <c r="A34" s="9" t="s">
        <v>178</v>
      </c>
      <c r="B34" s="1" t="s">
        <v>179</v>
      </c>
      <c r="C34" s="2" t="s">
        <v>15</v>
      </c>
      <c r="D34" s="3" t="s">
        <v>16</v>
      </c>
      <c r="E34" s="3" t="s">
        <v>17</v>
      </c>
      <c r="F34" s="3" t="s">
        <v>18</v>
      </c>
      <c r="G34" s="3" t="s">
        <v>19</v>
      </c>
      <c r="H34" s="4" t="s">
        <v>19</v>
      </c>
      <c r="I34" s="1" t="s">
        <v>180</v>
      </c>
      <c r="J34" s="1" t="s">
        <v>181</v>
      </c>
      <c r="K34" s="1" t="s">
        <v>182</v>
      </c>
      <c r="L34" s="3">
        <f t="shared" si="1"/>
      </c>
      <c r="M34" s="11" t="s">
        <v>19</v>
      </c>
    </row>
    <row r="35" ht="60" customHeight="1">
      <c r="A35" s="9" t="s">
        <v>183</v>
      </c>
      <c r="B35" s="1" t="s">
        <v>184</v>
      </c>
      <c r="C35" s="2" t="s">
        <v>15</v>
      </c>
      <c r="D35" s="3" t="s">
        <v>16</v>
      </c>
      <c r="E35" s="3" t="s">
        <v>17</v>
      </c>
      <c r="F35" s="3" t="s">
        <v>18</v>
      </c>
      <c r="G35" s="3" t="s">
        <v>19</v>
      </c>
      <c r="H35" s="4" t="s">
        <v>19</v>
      </c>
      <c r="I35" s="1" t="s">
        <v>185</v>
      </c>
      <c r="J35" s="1" t="s">
        <v>186</v>
      </c>
      <c r="K35" s="1" t="s">
        <v>187</v>
      </c>
      <c r="L35" s="3">
        <f t="shared" si="1"/>
      </c>
      <c r="M35" s="11" t="s">
        <v>19</v>
      </c>
    </row>
    <row r="36" ht="60" customHeight="1">
      <c r="A36" s="9" t="s">
        <v>188</v>
      </c>
      <c r="B36" s="1" t="s">
        <v>189</v>
      </c>
      <c r="C36" s="2" t="s">
        <v>15</v>
      </c>
      <c r="D36" s="3" t="s">
        <v>16</v>
      </c>
      <c r="E36" s="3" t="s">
        <v>17</v>
      </c>
      <c r="F36" s="3" t="s">
        <v>18</v>
      </c>
      <c r="G36" s="3" t="s">
        <v>19</v>
      </c>
      <c r="H36" s="4" t="s">
        <v>19</v>
      </c>
      <c r="I36" s="1" t="s">
        <v>190</v>
      </c>
      <c r="J36" s="1" t="s">
        <v>191</v>
      </c>
      <c r="K36" s="1" t="s">
        <v>192</v>
      </c>
      <c r="L36" s="3">
        <f t="shared" si="1"/>
      </c>
      <c r="M36" s="11" t="s">
        <v>19</v>
      </c>
    </row>
    <row r="37" ht="60" customHeight="1">
      <c r="A37" s="9" t="s">
        <v>193</v>
      </c>
      <c r="B37" s="1" t="s">
        <v>194</v>
      </c>
      <c r="C37" s="2" t="s">
        <v>15</v>
      </c>
      <c r="D37" s="3" t="s">
        <v>16</v>
      </c>
      <c r="E37" s="3" t="s">
        <v>17</v>
      </c>
      <c r="F37" s="3" t="s">
        <v>18</v>
      </c>
      <c r="G37" s="3" t="s">
        <v>19</v>
      </c>
      <c r="H37" s="4" t="s">
        <v>19</v>
      </c>
      <c r="I37" s="1" t="s">
        <v>195</v>
      </c>
      <c r="J37" s="1" t="s">
        <v>196</v>
      </c>
      <c r="K37" s="1" t="s">
        <v>197</v>
      </c>
      <c r="L37" s="3">
        <f t="shared" si="1"/>
      </c>
      <c r="M37" s="11" t="s">
        <v>19</v>
      </c>
    </row>
    <row r="38" ht="60" customHeight="1">
      <c r="A38" s="9" t="s">
        <v>198</v>
      </c>
      <c r="B38" s="1" t="s">
        <v>199</v>
      </c>
      <c r="C38" s="2" t="s">
        <v>15</v>
      </c>
      <c r="D38" s="3" t="s">
        <v>16</v>
      </c>
      <c r="E38" s="3" t="s">
        <v>17</v>
      </c>
      <c r="F38" s="3" t="s">
        <v>18</v>
      </c>
      <c r="G38" s="3" t="s">
        <v>19</v>
      </c>
      <c r="H38" s="4" t="s">
        <v>19</v>
      </c>
      <c r="I38" s="1" t="s">
        <v>200</v>
      </c>
      <c r="J38" s="1" t="s">
        <v>201</v>
      </c>
      <c r="K38" s="1" t="s">
        <v>202</v>
      </c>
      <c r="L38" s="3">
        <f t="shared" si="1"/>
      </c>
      <c r="M38" s="11" t="s">
        <v>19</v>
      </c>
    </row>
    <row r="39" ht="60" customHeight="1">
      <c r="A39" s="9" t="s">
        <v>203</v>
      </c>
      <c r="B39" s="1" t="s">
        <v>204</v>
      </c>
      <c r="C39" s="2" t="s">
        <v>15</v>
      </c>
      <c r="D39" s="3" t="s">
        <v>16</v>
      </c>
      <c r="E39" s="3" t="s">
        <v>17</v>
      </c>
      <c r="F39" s="3" t="s">
        <v>18</v>
      </c>
      <c r="G39" s="3" t="s">
        <v>19</v>
      </c>
      <c r="H39" s="4" t="s">
        <v>19</v>
      </c>
      <c r="I39" s="1" t="s">
        <v>205</v>
      </c>
      <c r="J39" s="1" t="s">
        <v>206</v>
      </c>
      <c r="K39" s="1" t="s">
        <v>207</v>
      </c>
      <c r="L39" s="3">
        <f t="shared" si="1"/>
      </c>
      <c r="M39" s="11" t="s">
        <v>19</v>
      </c>
    </row>
    <row r="40" ht="60" customHeight="1">
      <c r="A40" s="9" t="s">
        <v>208</v>
      </c>
      <c r="B40" s="1" t="s">
        <v>209</v>
      </c>
      <c r="C40" s="2" t="s">
        <v>15</v>
      </c>
      <c r="D40" s="3" t="s">
        <v>16</v>
      </c>
      <c r="E40" s="3" t="s">
        <v>17</v>
      </c>
      <c r="F40" s="3" t="s">
        <v>18</v>
      </c>
      <c r="G40" s="3" t="s">
        <v>19</v>
      </c>
      <c r="H40" s="4" t="s">
        <v>19</v>
      </c>
      <c r="I40" s="1" t="s">
        <v>210</v>
      </c>
      <c r="J40" s="1" t="s">
        <v>211</v>
      </c>
      <c r="K40" s="1" t="s">
        <v>212</v>
      </c>
      <c r="L40" s="3">
        <f t="shared" si="1"/>
      </c>
      <c r="M40" s="11" t="s">
        <v>19</v>
      </c>
    </row>
    <row r="41" ht="60" customHeight="1">
      <c r="A41" s="9" t="s">
        <v>213</v>
      </c>
      <c r="B41" s="1" t="s">
        <v>214</v>
      </c>
      <c r="C41" s="2" t="s">
        <v>15</v>
      </c>
      <c r="D41" s="3" t="s">
        <v>16</v>
      </c>
      <c r="E41" s="3" t="s">
        <v>17</v>
      </c>
      <c r="F41" s="3" t="s">
        <v>18</v>
      </c>
      <c r="G41" s="3" t="s">
        <v>19</v>
      </c>
      <c r="H41" s="4" t="s">
        <v>19</v>
      </c>
      <c r="I41" s="1" t="s">
        <v>215</v>
      </c>
      <c r="J41" s="1" t="s">
        <v>216</v>
      </c>
      <c r="K41" s="1" t="s">
        <v>217</v>
      </c>
      <c r="L41" s="3">
        <f t="shared" si="1"/>
      </c>
      <c r="M41" s="11" t="s">
        <v>19</v>
      </c>
    </row>
    <row r="42" ht="60" customHeight="1">
      <c r="A42" s="9" t="s">
        <v>218</v>
      </c>
      <c r="B42" s="1" t="s">
        <v>219</v>
      </c>
      <c r="C42" s="2" t="s">
        <v>15</v>
      </c>
      <c r="D42" s="3" t="s">
        <v>16</v>
      </c>
      <c r="E42" s="3" t="s">
        <v>17</v>
      </c>
      <c r="F42" s="3" t="s">
        <v>18</v>
      </c>
      <c r="G42" s="3" t="s">
        <v>19</v>
      </c>
      <c r="H42" s="4" t="s">
        <v>19</v>
      </c>
      <c r="I42" s="1" t="s">
        <v>220</v>
      </c>
      <c r="J42" s="1" t="s">
        <v>221</v>
      </c>
      <c r="K42" s="1" t="s">
        <v>222</v>
      </c>
      <c r="L42" s="3">
        <f t="shared" si="1"/>
      </c>
      <c r="M42" s="11" t="s">
        <v>19</v>
      </c>
    </row>
    <row r="43" ht="60" customHeight="1">
      <c r="A43" s="9" t="s">
        <v>223</v>
      </c>
      <c r="B43" s="1" t="s">
        <v>224</v>
      </c>
      <c r="C43" s="2" t="s">
        <v>15</v>
      </c>
      <c r="D43" s="3" t="s">
        <v>16</v>
      </c>
      <c r="E43" s="3" t="s">
        <v>17</v>
      </c>
      <c r="F43" s="3" t="s">
        <v>18</v>
      </c>
      <c r="G43" s="3" t="s">
        <v>19</v>
      </c>
      <c r="H43" s="4" t="s">
        <v>19</v>
      </c>
      <c r="I43" s="1" t="s">
        <v>225</v>
      </c>
      <c r="J43" s="1" t="s">
        <v>226</v>
      </c>
      <c r="K43" s="1" t="s">
        <v>227</v>
      </c>
      <c r="L43" s="3">
        <f t="shared" si="1"/>
      </c>
      <c r="M43" s="11" t="s">
        <v>19</v>
      </c>
    </row>
    <row r="44" ht="60" customHeight="1">
      <c r="A44" s="9" t="s">
        <v>228</v>
      </c>
      <c r="B44" s="1" t="s">
        <v>229</v>
      </c>
      <c r="C44" s="2" t="s">
        <v>15</v>
      </c>
      <c r="D44" s="3" t="s">
        <v>16</v>
      </c>
      <c r="E44" s="3" t="s">
        <v>17</v>
      </c>
      <c r="F44" s="3" t="s">
        <v>18</v>
      </c>
      <c r="G44" s="3" t="s">
        <v>19</v>
      </c>
      <c r="H44" s="4" t="s">
        <v>19</v>
      </c>
      <c r="I44" s="1" t="s">
        <v>230</v>
      </c>
      <c r="J44" s="1" t="s">
        <v>231</v>
      </c>
      <c r="K44" s="1" t="s">
        <v>232</v>
      </c>
      <c r="L44" s="3">
        <f t="shared" si="1"/>
      </c>
      <c r="M44" s="11" t="s">
        <v>19</v>
      </c>
    </row>
    <row r="45" ht="60" customHeight="1">
      <c r="A45" s="9" t="s">
        <v>233</v>
      </c>
      <c r="B45" s="1" t="s">
        <v>234</v>
      </c>
      <c r="C45" s="2" t="s">
        <v>15</v>
      </c>
      <c r="D45" s="3" t="s">
        <v>16</v>
      </c>
      <c r="E45" s="3" t="s">
        <v>17</v>
      </c>
      <c r="F45" s="3" t="s">
        <v>18</v>
      </c>
      <c r="G45" s="3" t="s">
        <v>19</v>
      </c>
      <c r="H45" s="4" t="s">
        <v>19</v>
      </c>
      <c r="I45" s="1" t="s">
        <v>235</v>
      </c>
      <c r="J45" s="1" t="s">
        <v>236</v>
      </c>
      <c r="K45" s="1" t="s">
        <v>237</v>
      </c>
      <c r="L45" s="3">
        <f t="shared" si="1"/>
      </c>
      <c r="M45" s="11" t="s">
        <v>19</v>
      </c>
    </row>
    <row r="46" ht="60" customHeight="1">
      <c r="A46" s="9" t="s">
        <v>238</v>
      </c>
      <c r="B46" s="1" t="s">
        <v>239</v>
      </c>
      <c r="C46" s="2" t="s">
        <v>15</v>
      </c>
      <c r="D46" s="3" t="s">
        <v>16</v>
      </c>
      <c r="E46" s="3" t="s">
        <v>17</v>
      </c>
      <c r="F46" s="3" t="s">
        <v>18</v>
      </c>
      <c r="G46" s="3" t="s">
        <v>19</v>
      </c>
      <c r="H46" s="4" t="s">
        <v>19</v>
      </c>
      <c r="I46" s="1" t="s">
        <v>240</v>
      </c>
      <c r="J46" s="1" t="s">
        <v>241</v>
      </c>
      <c r="K46" s="1" t="s">
        <v>242</v>
      </c>
      <c r="L46" s="3">
        <f t="shared" si="1"/>
      </c>
      <c r="M46" s="11" t="s">
        <v>19</v>
      </c>
    </row>
    <row r="47" ht="60" customHeight="1">
      <c r="A47" s="9" t="s">
        <v>243</v>
      </c>
      <c r="B47" s="1" t="s">
        <v>244</v>
      </c>
      <c r="C47" s="2" t="s">
        <v>15</v>
      </c>
      <c r="D47" s="3" t="s">
        <v>16</v>
      </c>
      <c r="E47" s="3" t="s">
        <v>17</v>
      </c>
      <c r="F47" s="3" t="s">
        <v>18</v>
      </c>
      <c r="G47" s="3" t="s">
        <v>19</v>
      </c>
      <c r="H47" s="4" t="s">
        <v>19</v>
      </c>
      <c r="I47" s="1" t="s">
        <v>245</v>
      </c>
      <c r="J47" s="1" t="s">
        <v>246</v>
      </c>
      <c r="K47" s="1" t="s">
        <v>247</v>
      </c>
      <c r="L47" s="3">
        <f t="shared" si="1"/>
      </c>
      <c r="M47" s="11" t="s">
        <v>19</v>
      </c>
    </row>
    <row r="48" ht="60" customHeight="1">
      <c r="A48" s="9" t="s">
        <v>248</v>
      </c>
      <c r="B48" s="1" t="s">
        <v>249</v>
      </c>
      <c r="C48" s="2" t="s">
        <v>15</v>
      </c>
      <c r="D48" s="3" t="s">
        <v>16</v>
      </c>
      <c r="E48" s="3" t="s">
        <v>17</v>
      </c>
      <c r="F48" s="3" t="s">
        <v>18</v>
      </c>
      <c r="G48" s="3" t="s">
        <v>19</v>
      </c>
      <c r="H48" s="4" t="s">
        <v>19</v>
      </c>
      <c r="I48" s="1" t="s">
        <v>250</v>
      </c>
      <c r="J48" s="1" t="s">
        <v>251</v>
      </c>
      <c r="K48" s="1" t="s">
        <v>252</v>
      </c>
      <c r="L48" s="3">
        <f t="shared" si="1"/>
      </c>
      <c r="M48" s="11" t="s">
        <v>19</v>
      </c>
    </row>
    <row r="49" ht="60" customHeight="1">
      <c r="A49" s="9" t="s">
        <v>253</v>
      </c>
      <c r="B49" s="1" t="s">
        <v>254</v>
      </c>
      <c r="C49" s="2" t="s">
        <v>15</v>
      </c>
      <c r="D49" s="3" t="s">
        <v>16</v>
      </c>
      <c r="E49" s="3" t="s">
        <v>17</v>
      </c>
      <c r="F49" s="3" t="s">
        <v>18</v>
      </c>
      <c r="G49" s="3" t="s">
        <v>19</v>
      </c>
      <c r="H49" s="4" t="s">
        <v>19</v>
      </c>
      <c r="I49" s="1" t="s">
        <v>255</v>
      </c>
      <c r="J49" s="1" t="s">
        <v>256</v>
      </c>
      <c r="K49" s="1" t="s">
        <v>257</v>
      </c>
      <c r="L49" s="3">
        <f t="shared" si="1"/>
      </c>
      <c r="M49" s="11" t="s">
        <v>19</v>
      </c>
    </row>
    <row r="50" ht="60" customHeight="1">
      <c r="A50" s="9" t="s">
        <v>258</v>
      </c>
      <c r="B50" s="1" t="s">
        <v>259</v>
      </c>
      <c r="C50" s="2" t="s">
        <v>15</v>
      </c>
      <c r="D50" s="3" t="s">
        <v>16</v>
      </c>
      <c r="E50" s="3" t="s">
        <v>17</v>
      </c>
      <c r="F50" s="3" t="s">
        <v>18</v>
      </c>
      <c r="G50" s="3" t="s">
        <v>19</v>
      </c>
      <c r="H50" s="4" t="s">
        <v>19</v>
      </c>
      <c r="I50" s="1" t="s">
        <v>260</v>
      </c>
      <c r="J50" s="1" t="s">
        <v>261</v>
      </c>
      <c r="K50" s="1" t="s">
        <v>262</v>
      </c>
      <c r="L50" s="3">
        <f t="shared" si="1"/>
      </c>
      <c r="M50" s="11" t="s">
        <v>19</v>
      </c>
    </row>
    <row r="51" ht="60" customHeight="1">
      <c r="A51" s="9" t="s">
        <v>263</v>
      </c>
      <c r="B51" s="1" t="s">
        <v>264</v>
      </c>
      <c r="C51" s="2" t="s">
        <v>15</v>
      </c>
      <c r="D51" s="3" t="s">
        <v>16</v>
      </c>
      <c r="E51" s="3" t="s">
        <v>17</v>
      </c>
      <c r="F51" s="3" t="s">
        <v>18</v>
      </c>
      <c r="G51" s="3" t="s">
        <v>19</v>
      </c>
      <c r="H51" s="4" t="s">
        <v>19</v>
      </c>
      <c r="I51" s="1" t="s">
        <v>265</v>
      </c>
      <c r="J51" s="1" t="s">
        <v>266</v>
      </c>
      <c r="K51" s="1" t="s">
        <v>267</v>
      </c>
      <c r="L51" s="3">
        <f t="shared" si="1"/>
      </c>
      <c r="M51" s="11" t="s">
        <v>19</v>
      </c>
    </row>
    <row r="52" ht="60" customHeight="1">
      <c r="A52" s="9" t="s">
        <v>268</v>
      </c>
      <c r="B52" s="1" t="s">
        <v>269</v>
      </c>
      <c r="C52" s="2" t="s">
        <v>15</v>
      </c>
      <c r="D52" s="3" t="s">
        <v>16</v>
      </c>
      <c r="E52" s="3" t="s">
        <v>17</v>
      </c>
      <c r="F52" s="3" t="s">
        <v>18</v>
      </c>
      <c r="G52" s="3" t="s">
        <v>19</v>
      </c>
      <c r="H52" s="4" t="s">
        <v>19</v>
      </c>
      <c r="I52" s="1" t="s">
        <v>270</v>
      </c>
      <c r="J52" s="1" t="s">
        <v>271</v>
      </c>
      <c r="K52" s="1" t="s">
        <v>272</v>
      </c>
      <c r="L52" s="3">
        <f t="shared" si="1"/>
      </c>
      <c r="M52" s="11" t="s">
        <v>19</v>
      </c>
    </row>
    <row r="53" ht="60" customHeight="1">
      <c r="A53" s="9" t="s">
        <v>273</v>
      </c>
      <c r="B53" s="1" t="s">
        <v>274</v>
      </c>
      <c r="C53" s="2" t="s">
        <v>15</v>
      </c>
      <c r="D53" s="3" t="s">
        <v>16</v>
      </c>
      <c r="E53" s="3" t="s">
        <v>17</v>
      </c>
      <c r="F53" s="3" t="s">
        <v>18</v>
      </c>
      <c r="G53" s="3" t="s">
        <v>19</v>
      </c>
      <c r="H53" s="4" t="s">
        <v>19</v>
      </c>
      <c r="I53" s="1" t="s">
        <v>275</v>
      </c>
      <c r="J53" s="1" t="s">
        <v>276</v>
      </c>
      <c r="K53" s="1" t="s">
        <v>277</v>
      </c>
      <c r="L53" s="3">
        <f t="shared" si="1"/>
      </c>
      <c r="M53" s="11" t="s">
        <v>19</v>
      </c>
    </row>
    <row r="54" ht="60" customHeight="1">
      <c r="A54" s="9" t="s">
        <v>278</v>
      </c>
      <c r="B54" s="1" t="s">
        <v>279</v>
      </c>
      <c r="C54" s="2" t="s">
        <v>15</v>
      </c>
      <c r="D54" s="3" t="s">
        <v>16</v>
      </c>
      <c r="E54" s="3" t="s">
        <v>17</v>
      </c>
      <c r="F54" s="3" t="s">
        <v>18</v>
      </c>
      <c r="G54" s="3" t="s">
        <v>19</v>
      </c>
      <c r="H54" s="4" t="s">
        <v>19</v>
      </c>
      <c r="I54" s="1" t="s">
        <v>280</v>
      </c>
      <c r="J54" s="1" t="s">
        <v>281</v>
      </c>
      <c r="K54" s="1" t="s">
        <v>282</v>
      </c>
      <c r="L54" s="3">
        <f t="shared" si="1"/>
      </c>
      <c r="M54" s="11" t="s">
        <v>19</v>
      </c>
    </row>
    <row r="55" ht="60" customHeight="1">
      <c r="A55" s="9" t="s">
        <v>283</v>
      </c>
      <c r="B55" s="1" t="s">
        <v>284</v>
      </c>
      <c r="C55" s="2" t="s">
        <v>15</v>
      </c>
      <c r="D55" s="3" t="s">
        <v>16</v>
      </c>
      <c r="E55" s="3" t="s">
        <v>17</v>
      </c>
      <c r="F55" s="3" t="s">
        <v>18</v>
      </c>
      <c r="G55" s="3" t="s">
        <v>19</v>
      </c>
      <c r="H55" s="4" t="s">
        <v>19</v>
      </c>
      <c r="I55" s="1" t="s">
        <v>285</v>
      </c>
      <c r="J55" s="1" t="s">
        <v>286</v>
      </c>
      <c r="K55" s="1" t="s">
        <v>287</v>
      </c>
      <c r="L55" s="3">
        <f t="shared" si="1"/>
      </c>
      <c r="M55" s="11" t="s">
        <v>19</v>
      </c>
    </row>
    <row r="56" ht="60" customHeight="1">
      <c r="A56" s="9" t="s">
        <v>288</v>
      </c>
      <c r="B56" s="1" t="s">
        <v>289</v>
      </c>
      <c r="C56" s="2" t="s">
        <v>15</v>
      </c>
      <c r="D56" s="3" t="s">
        <v>16</v>
      </c>
      <c r="E56" s="3" t="s">
        <v>17</v>
      </c>
      <c r="F56" s="3" t="s">
        <v>18</v>
      </c>
      <c r="G56" s="3" t="s">
        <v>19</v>
      </c>
      <c r="H56" s="4" t="s">
        <v>19</v>
      </c>
      <c r="I56" s="1" t="s">
        <v>290</v>
      </c>
      <c r="J56" s="1" t="s">
        <v>291</v>
      </c>
      <c r="K56" s="1" t="s">
        <v>292</v>
      </c>
      <c r="L56" s="3">
        <f t="shared" si="1"/>
      </c>
      <c r="M56" s="11" t="s">
        <v>19</v>
      </c>
    </row>
    <row r="57" ht="60" customHeight="1">
      <c r="A57" s="9" t="s">
        <v>293</v>
      </c>
      <c r="B57" s="1" t="s">
        <v>294</v>
      </c>
      <c r="C57" s="2" t="s">
        <v>15</v>
      </c>
      <c r="D57" s="3" t="s">
        <v>16</v>
      </c>
      <c r="E57" s="3" t="s">
        <v>17</v>
      </c>
      <c r="F57" s="3" t="s">
        <v>18</v>
      </c>
      <c r="G57" s="3" t="s">
        <v>19</v>
      </c>
      <c r="H57" s="4" t="s">
        <v>19</v>
      </c>
      <c r="I57" s="1" t="s">
        <v>295</v>
      </c>
      <c r="J57" s="1" t="s">
        <v>296</v>
      </c>
      <c r="K57" s="1" t="s">
        <v>297</v>
      </c>
      <c r="L57" s="3">
        <f t="shared" si="1"/>
      </c>
      <c r="M57" s="11" t="s">
        <v>19</v>
      </c>
    </row>
    <row r="58" ht="60" customHeight="1">
      <c r="A58" s="9" t="s">
        <v>298</v>
      </c>
      <c r="B58" s="1" t="s">
        <v>299</v>
      </c>
      <c r="C58" s="2" t="s">
        <v>15</v>
      </c>
      <c r="D58" s="3" t="s">
        <v>16</v>
      </c>
      <c r="E58" s="3" t="s">
        <v>17</v>
      </c>
      <c r="F58" s="3" t="s">
        <v>18</v>
      </c>
      <c r="G58" s="3" t="s">
        <v>19</v>
      </c>
      <c r="H58" s="4" t="s">
        <v>19</v>
      </c>
      <c r="I58" s="1" t="s">
        <v>300</v>
      </c>
      <c r="J58" s="1" t="s">
        <v>301</v>
      </c>
      <c r="K58" s="1" t="s">
        <v>302</v>
      </c>
      <c r="L58" s="3">
        <f t="shared" si="1"/>
      </c>
      <c r="M58" s="11" t="s">
        <v>19</v>
      </c>
    </row>
    <row r="59" ht="60" customHeight="1">
      <c r="A59" s="9" t="s">
        <v>303</v>
      </c>
      <c r="B59" s="1" t="s">
        <v>304</v>
      </c>
      <c r="C59" s="2" t="s">
        <v>15</v>
      </c>
      <c r="D59" s="3" t="s">
        <v>16</v>
      </c>
      <c r="E59" s="3" t="s">
        <v>17</v>
      </c>
      <c r="F59" s="3" t="s">
        <v>18</v>
      </c>
      <c r="G59" s="3" t="s">
        <v>19</v>
      </c>
      <c r="H59" s="4" t="s">
        <v>19</v>
      </c>
      <c r="I59" s="1" t="s">
        <v>305</v>
      </c>
      <c r="J59" s="1" t="s">
        <v>306</v>
      </c>
      <c r="K59" s="1" t="s">
        <v>307</v>
      </c>
      <c r="L59" s="3">
        <f t="shared" si="1"/>
      </c>
      <c r="M59" s="11" t="s">
        <v>19</v>
      </c>
    </row>
    <row r="60" ht="60" customHeight="1">
      <c r="A60" s="9" t="s">
        <v>308</v>
      </c>
      <c r="B60" s="1" t="s">
        <v>309</v>
      </c>
      <c r="C60" s="2" t="s">
        <v>15</v>
      </c>
      <c r="D60" s="3" t="s">
        <v>16</v>
      </c>
      <c r="E60" s="3" t="s">
        <v>17</v>
      </c>
      <c r="F60" s="3" t="s">
        <v>18</v>
      </c>
      <c r="G60" s="3" t="s">
        <v>19</v>
      </c>
      <c r="H60" s="4" t="s">
        <v>19</v>
      </c>
      <c r="I60" s="1" t="s">
        <v>310</v>
      </c>
      <c r="J60" s="1" t="s">
        <v>311</v>
      </c>
      <c r="K60" s="1" t="s">
        <v>312</v>
      </c>
      <c r="L60" s="3">
        <f t="shared" si="1"/>
      </c>
      <c r="M60" s="11" t="s">
        <v>19</v>
      </c>
    </row>
    <row r="61" ht="60" customHeight="1">
      <c r="A61" s="9" t="s">
        <v>313</v>
      </c>
      <c r="B61" s="1" t="s">
        <v>314</v>
      </c>
      <c r="C61" s="2" t="s">
        <v>15</v>
      </c>
      <c r="D61" s="3" t="s">
        <v>16</v>
      </c>
      <c r="E61" s="3" t="s">
        <v>17</v>
      </c>
      <c r="F61" s="3" t="s">
        <v>18</v>
      </c>
      <c r="G61" s="3" t="s">
        <v>19</v>
      </c>
      <c r="H61" s="4" t="s">
        <v>19</v>
      </c>
      <c r="I61" s="1" t="s">
        <v>315</v>
      </c>
      <c r="J61" s="1" t="s">
        <v>316</v>
      </c>
      <c r="K61" s="1" t="s">
        <v>317</v>
      </c>
      <c r="L61" s="3">
        <f t="shared" si="1"/>
      </c>
      <c r="M61" s="11" t="s">
        <v>19</v>
      </c>
    </row>
    <row r="62" ht="60" customHeight="1">
      <c r="A62" s="9" t="s">
        <v>318</v>
      </c>
      <c r="B62" s="1" t="s">
        <v>319</v>
      </c>
      <c r="C62" s="2" t="s">
        <v>15</v>
      </c>
      <c r="D62" s="3" t="s">
        <v>16</v>
      </c>
      <c r="E62" s="3" t="s">
        <v>17</v>
      </c>
      <c r="F62" s="3" t="s">
        <v>18</v>
      </c>
      <c r="G62" s="3" t="s">
        <v>19</v>
      </c>
      <c r="H62" s="4" t="s">
        <v>19</v>
      </c>
      <c r="I62" s="1" t="s">
        <v>320</v>
      </c>
      <c r="J62" s="1" t="s">
        <v>321</v>
      </c>
      <c r="K62" s="1" t="s">
        <v>322</v>
      </c>
      <c r="L62" s="3">
        <f t="shared" si="1"/>
      </c>
      <c r="M62" s="11" t="s">
        <v>19</v>
      </c>
    </row>
    <row r="63" ht="60" customHeight="1">
      <c r="A63" s="9" t="s">
        <v>323</v>
      </c>
      <c r="B63" s="1" t="s">
        <v>324</v>
      </c>
      <c r="C63" s="2" t="s">
        <v>15</v>
      </c>
      <c r="D63" s="3" t="s">
        <v>16</v>
      </c>
      <c r="E63" s="3" t="s">
        <v>17</v>
      </c>
      <c r="F63" s="3" t="s">
        <v>18</v>
      </c>
      <c r="G63" s="3" t="s">
        <v>19</v>
      </c>
      <c r="H63" s="4" t="s">
        <v>19</v>
      </c>
      <c r="I63" s="1" t="s">
        <v>325</v>
      </c>
      <c r="J63" s="1" t="s">
        <v>326</v>
      </c>
      <c r="K63" s="1" t="s">
        <v>327</v>
      </c>
      <c r="L63" s="3">
        <f t="shared" si="1"/>
      </c>
      <c r="M63" s="11" t="s">
        <v>19</v>
      </c>
    </row>
    <row r="64" ht="60" customHeight="1">
      <c r="A64" s="9" t="s">
        <v>328</v>
      </c>
      <c r="B64" s="1" t="s">
        <v>329</v>
      </c>
      <c r="C64" s="2" t="s">
        <v>15</v>
      </c>
      <c r="D64" s="3" t="s">
        <v>16</v>
      </c>
      <c r="E64" s="3" t="s">
        <v>17</v>
      </c>
      <c r="F64" s="3" t="s">
        <v>18</v>
      </c>
      <c r="G64" s="3" t="s">
        <v>19</v>
      </c>
      <c r="H64" s="4" t="s">
        <v>19</v>
      </c>
      <c r="I64" s="1" t="s">
        <v>330</v>
      </c>
      <c r="J64" s="1" t="s">
        <v>331</v>
      </c>
      <c r="K64" s="1" t="s">
        <v>332</v>
      </c>
      <c r="L64" s="3">
        <f t="shared" si="1"/>
      </c>
      <c r="M64" s="11" t="s">
        <v>19</v>
      </c>
    </row>
    <row r="65" ht="60" customHeight="1">
      <c r="A65" s="9" t="s">
        <v>333</v>
      </c>
      <c r="B65" s="1" t="s">
        <v>334</v>
      </c>
      <c r="C65" s="2" t="s">
        <v>15</v>
      </c>
      <c r="D65" s="3" t="s">
        <v>16</v>
      </c>
      <c r="E65" s="3" t="s">
        <v>17</v>
      </c>
      <c r="F65" s="3" t="s">
        <v>18</v>
      </c>
      <c r="G65" s="3" t="s">
        <v>19</v>
      </c>
      <c r="H65" s="4" t="s">
        <v>19</v>
      </c>
      <c r="I65" s="1" t="s">
        <v>335</v>
      </c>
      <c r="J65" s="1" t="s">
        <v>336</v>
      </c>
      <c r="K65" s="1" t="s">
        <v>337</v>
      </c>
      <c r="L65" s="3">
        <f t="shared" si="1"/>
      </c>
      <c r="M65" s="11" t="s">
        <v>19</v>
      </c>
    </row>
    <row r="66" ht="60" customHeight="1">
      <c r="A66" s="9" t="s">
        <v>338</v>
      </c>
      <c r="B66" s="1" t="s">
        <v>339</v>
      </c>
      <c r="C66" s="2" t="s">
        <v>15</v>
      </c>
      <c r="D66" s="3" t="s">
        <v>16</v>
      </c>
      <c r="E66" s="3" t="s">
        <v>17</v>
      </c>
      <c r="F66" s="3" t="s">
        <v>18</v>
      </c>
      <c r="G66" s="3" t="s">
        <v>19</v>
      </c>
      <c r="H66" s="4" t="s">
        <v>19</v>
      </c>
      <c r="I66" s="1" t="s">
        <v>340</v>
      </c>
      <c r="J66" s="1" t="s">
        <v>341</v>
      </c>
      <c r="K66" s="1" t="s">
        <v>342</v>
      </c>
      <c r="L66" s="3">
        <f t="shared" si="1"/>
      </c>
      <c r="M66" s="11" t="s">
        <v>19</v>
      </c>
    </row>
    <row r="67" ht="60" customHeight="1">
      <c r="A67" s="9" t="s">
        <v>343</v>
      </c>
      <c r="B67" s="1" t="s">
        <v>344</v>
      </c>
      <c r="C67" s="2" t="s">
        <v>15</v>
      </c>
      <c r="D67" s="3" t="s">
        <v>16</v>
      </c>
      <c r="E67" s="3" t="s">
        <v>17</v>
      </c>
      <c r="F67" s="3" t="s">
        <v>18</v>
      </c>
      <c r="G67" s="3" t="s">
        <v>19</v>
      </c>
      <c r="H67" s="4" t="s">
        <v>19</v>
      </c>
      <c r="I67" s="1" t="s">
        <v>345</v>
      </c>
      <c r="J67" s="1" t="s">
        <v>346</v>
      </c>
      <c r="K67" s="1" t="s">
        <v>347</v>
      </c>
      <c r="L67" s="3">
        <f t="shared" si="1"/>
      </c>
      <c r="M67" s="11" t="s">
        <v>19</v>
      </c>
    </row>
    <row r="68" ht="60" customHeight="1">
      <c r="A68" s="9" t="s">
        <v>348</v>
      </c>
      <c r="B68" s="1" t="s">
        <v>349</v>
      </c>
      <c r="C68" s="2" t="s">
        <v>15</v>
      </c>
      <c r="D68" s="3" t="s">
        <v>16</v>
      </c>
      <c r="E68" s="3" t="s">
        <v>17</v>
      </c>
      <c r="F68" s="3" t="s">
        <v>18</v>
      </c>
      <c r="G68" s="3" t="s">
        <v>19</v>
      </c>
      <c r="H68" s="4" t="s">
        <v>19</v>
      </c>
      <c r="I68" s="1" t="s">
        <v>350</v>
      </c>
      <c r="J68" s="1" t="s">
        <v>351</v>
      </c>
      <c r="K68" s="1" t="s">
        <v>352</v>
      </c>
      <c r="L68" s="3">
        <f t="shared" si="1"/>
      </c>
      <c r="M68" s="11" t="s">
        <v>19</v>
      </c>
    </row>
    <row r="69" ht="60" customHeight="1">
      <c r="A69" s="9" t="s">
        <v>353</v>
      </c>
      <c r="B69" s="1" t="s">
        <v>354</v>
      </c>
      <c r="C69" s="2" t="s">
        <v>15</v>
      </c>
      <c r="D69" s="3" t="s">
        <v>16</v>
      </c>
      <c r="E69" s="3" t="s">
        <v>17</v>
      </c>
      <c r="F69" s="3" t="s">
        <v>18</v>
      </c>
      <c r="G69" s="3" t="s">
        <v>19</v>
      </c>
      <c r="H69" s="4" t="s">
        <v>19</v>
      </c>
      <c r="I69" s="1">
        <f>================================= 
NOTE:
If the use of RSS feeds integrated into Outlook is a mission need, and the network environment is configured with the following criteria: 
1. Both the web site issuing the RSS feeds and the Outlook e-mail client must both have an available network path to each other.
2. Neither the web site issuing the RSS feeds nor the Outlook e-mail client have a network path to the public Internet.
Set the policy value for User Configuration -&gt; Administrative Templates -&gt; Microsoft Outlook 2010 -&gt; Account Settings -&gt; RSS Feeds “Turn off RSS feature” to “Disabled”.
For all environments where the Outlook e-mail clients have access to public Internet web sites, RSS integration into Outlook is not permitted, and should be configured as follows.
================================= 
Set the policy value for User Configuration -&gt; Administrative Templates -&gt; Microsoft Outlook 2010 -&gt; Account Settings -&gt; RSS Feeds “Turn off RSS feature” to “Enabled”.</f>
      </c>
      <c r="J69" s="1" t="s">
        <v>355</v>
      </c>
      <c r="K69" s="1">
        <f>=================================
NOTE:
Some operational environments may elect to allow use of RSS feeds integrated into Outlook, provided there is a mission need and the network environment meets the following criteria: 
- both the web site issuing the RSS feeds and the Outlook e-mail client both have an available network path to each other
- neither the web site issuing the RSS feeds nor the Outlook e-mail client have a network path to the public Internet.
An example of such an environment would be a closed lab or other deployed network where the requisite signoffs, artifacts, and network documentation demonstrate that the Public Internet is not available to the Outlook client, preventing unauthorized RSS subscriptions being accessed by users of the Outlook client. 
The policy value for User Configuration -&gt; Administrative Templates -&gt; Microsoft Outlook 2010 -&gt; Account Settings -&gt; RSS Feeds “Turn off RSS feature” must be set to “Disabled”.
Use the Windows Registry Editor to navigate to the following key: 
HKCU\Software\Policies\Microsoft\Office\14.0\outlook\options\rss
Criteria: If the environment meets the above stated criteria, and value "Disable" is REG_DWORD = 0, this is not a finding.
For all environments where the Outlook e-mail client has access to public Internet web sites, RSS integration into Outlook is not permitted, and should be validated as follows. 
=================================
The policy value for User Configuration -&gt; Administrative Templates -&gt; Microsoft Outlook 2010 -&gt; Account Settings -&gt; RSS Feeds “Turn off RSS feature” must be set to “Enabled”.
Procedure: Use the Windows Registry Editor to navigate to the following key: 
HKCU\Software\Policies\Microsoft\Office\14.0\outlook\options\rss
Criteria: If the value Disable is REG_DWORD = 1, this is not a finding.</f>
      </c>
      <c r="L69" s="3">
        <f t="shared" si="1"/>
      </c>
      <c r="M69" s="11" t="s">
        <v>19</v>
      </c>
    </row>
    <row r="70" ht="60" customHeight="1">
      <c r="A70" s="9" t="s">
        <v>356</v>
      </c>
      <c r="B70" s="1" t="s">
        <v>357</v>
      </c>
      <c r="C70" s="2" t="s">
        <v>15</v>
      </c>
      <c r="D70" s="3" t="s">
        <v>16</v>
      </c>
      <c r="E70" s="3" t="s">
        <v>17</v>
      </c>
      <c r="F70" s="3" t="s">
        <v>18</v>
      </c>
      <c r="G70" s="3" t="s">
        <v>19</v>
      </c>
      <c r="H70" s="4" t="s">
        <v>19</v>
      </c>
      <c r="I70" s="1" t="s">
        <v>358</v>
      </c>
      <c r="J70" s="1" t="s">
        <v>359</v>
      </c>
      <c r="K70" s="1" t="s">
        <v>360</v>
      </c>
      <c r="L70" s="3">
        <f t="shared" si="1"/>
      </c>
      <c r="M70" s="11" t="s">
        <v>19</v>
      </c>
    </row>
    <row r="71" ht="60" customHeight="1">
      <c r="A71" s="9" t="s">
        <v>361</v>
      </c>
      <c r="B71" s="1" t="s">
        <v>362</v>
      </c>
      <c r="C71" s="2" t="s">
        <v>15</v>
      </c>
      <c r="D71" s="3" t="s">
        <v>16</v>
      </c>
      <c r="E71" s="3" t="s">
        <v>17</v>
      </c>
      <c r="F71" s="3" t="s">
        <v>18</v>
      </c>
      <c r="G71" s="3" t="s">
        <v>19</v>
      </c>
      <c r="H71" s="4" t="s">
        <v>19</v>
      </c>
      <c r="I71" s="1" t="s">
        <v>363</v>
      </c>
      <c r="J71" s="1" t="s">
        <v>364</v>
      </c>
      <c r="K71" s="1" t="s">
        <v>365</v>
      </c>
      <c r="L71" s="3">
        <f t="shared" si="1"/>
      </c>
      <c r="M71" s="11" t="s">
        <v>19</v>
      </c>
    </row>
    <row r="72" ht="60" customHeight="1">
      <c r="A72" s="9" t="s">
        <v>366</v>
      </c>
      <c r="B72" s="1" t="s">
        <v>367</v>
      </c>
      <c r="C72" s="2" t="s">
        <v>15</v>
      </c>
      <c r="D72" s="3" t="s">
        <v>16</v>
      </c>
      <c r="E72" s="3" t="s">
        <v>17</v>
      </c>
      <c r="F72" s="3" t="s">
        <v>18</v>
      </c>
      <c r="G72" s="3" t="s">
        <v>19</v>
      </c>
      <c r="H72" s="4" t="s">
        <v>19</v>
      </c>
      <c r="I72" s="1" t="s">
        <v>368</v>
      </c>
      <c r="J72" s="1" t="s">
        <v>369</v>
      </c>
      <c r="K72" s="1" t="s">
        <v>370</v>
      </c>
      <c r="L72" s="3">
        <f t="shared" si="1"/>
      </c>
      <c r="M72" s="11" t="s">
        <v>19</v>
      </c>
    </row>
    <row r="73" ht="60" customHeight="1">
      <c r="A73" s="9" t="s">
        <v>371</v>
      </c>
      <c r="B73" s="1" t="s">
        <v>372</v>
      </c>
      <c r="C73" s="2" t="s">
        <v>15</v>
      </c>
      <c r="D73" s="3" t="s">
        <v>16</v>
      </c>
      <c r="E73" s="3" t="s">
        <v>17</v>
      </c>
      <c r="F73" s="3" t="s">
        <v>18</v>
      </c>
      <c r="G73" s="3" t="s">
        <v>19</v>
      </c>
      <c r="H73" s="4" t="s">
        <v>19</v>
      </c>
      <c r="I73" s="1" t="s">
        <v>373</v>
      </c>
      <c r="J73" s="1" t="s">
        <v>374</v>
      </c>
      <c r="K73" s="1" t="s">
        <v>375</v>
      </c>
      <c r="L73" s="3">
        <f t="shared" si="1"/>
      </c>
      <c r="M73" s="11" t="s">
        <v>19</v>
      </c>
    </row>
    <row r="74" ht="60" customHeight="1">
      <c r="A74" s="9" t="s">
        <v>376</v>
      </c>
      <c r="B74" s="1" t="s">
        <v>377</v>
      </c>
      <c r="C74" s="2" t="s">
        <v>15</v>
      </c>
      <c r="D74" s="3" t="s">
        <v>16</v>
      </c>
      <c r="E74" s="3" t="s">
        <v>17</v>
      </c>
      <c r="F74" s="3" t="s">
        <v>18</v>
      </c>
      <c r="G74" s="3" t="s">
        <v>19</v>
      </c>
      <c r="H74" s="4" t="s">
        <v>19</v>
      </c>
      <c r="I74" s="1" t="s">
        <v>378</v>
      </c>
      <c r="J74" s="1" t="s">
        <v>379</v>
      </c>
      <c r="K74" s="1" t="s">
        <v>380</v>
      </c>
      <c r="L74" s="3">
        <f t="shared" si="1"/>
      </c>
      <c r="M74" s="11" t="s">
        <v>19</v>
      </c>
    </row>
    <row r="75" ht="60" customHeight="1">
      <c r="A75" s="9" t="s">
        <v>381</v>
      </c>
      <c r="B75" s="1" t="s">
        <v>382</v>
      </c>
      <c r="C75" s="2" t="s">
        <v>15</v>
      </c>
      <c r="D75" s="3" t="s">
        <v>16</v>
      </c>
      <c r="E75" s="3" t="s">
        <v>17</v>
      </c>
      <c r="F75" s="3" t="s">
        <v>18</v>
      </c>
      <c r="G75" s="3" t="s">
        <v>19</v>
      </c>
      <c r="H75" s="4" t="s">
        <v>19</v>
      </c>
      <c r="I75" s="1" t="s">
        <v>383</v>
      </c>
      <c r="J75" s="1" t="s">
        <v>384</v>
      </c>
      <c r="K75" s="1" t="s">
        <v>385</v>
      </c>
      <c r="L75" s="3">
        <f t="shared" si="1"/>
      </c>
      <c r="M75" s="11" t="s">
        <v>19</v>
      </c>
    </row>
    <row r="76" ht="60" customHeight="1">
      <c r="A76" s="9" t="s">
        <v>386</v>
      </c>
      <c r="B76" s="1" t="s">
        <v>387</v>
      </c>
      <c r="C76" s="2" t="s">
        <v>15</v>
      </c>
      <c r="D76" s="3" t="s">
        <v>16</v>
      </c>
      <c r="E76" s="3" t="s">
        <v>17</v>
      </c>
      <c r="F76" s="3" t="s">
        <v>18</v>
      </c>
      <c r="G76" s="3" t="s">
        <v>19</v>
      </c>
      <c r="H76" s="4" t="s">
        <v>19</v>
      </c>
      <c r="I76" s="1" t="s">
        <v>388</v>
      </c>
      <c r="J76" s="1" t="s">
        <v>389</v>
      </c>
      <c r="K76" s="1" t="s">
        <v>390</v>
      </c>
      <c r="L76" s="3">
        <f t="shared" si="1"/>
      </c>
      <c r="M76" s="11" t="s">
        <v>19</v>
      </c>
    </row>
    <row r="77" ht="60" customHeight="1">
      <c r="A77" s="9" t="s">
        <v>391</v>
      </c>
      <c r="B77" s="1" t="s">
        <v>392</v>
      </c>
      <c r="C77" s="2" t="s">
        <v>15</v>
      </c>
      <c r="D77" s="3" t="s">
        <v>16</v>
      </c>
      <c r="E77" s="3" t="s">
        <v>17</v>
      </c>
      <c r="F77" s="3" t="s">
        <v>18</v>
      </c>
      <c r="G77" s="3" t="s">
        <v>19</v>
      </c>
      <c r="H77" s="4" t="s">
        <v>19</v>
      </c>
      <c r="I77" s="1" t="s">
        <v>393</v>
      </c>
      <c r="J77" s="1" t="s">
        <v>394</v>
      </c>
      <c r="K77" s="1" t="s">
        <v>395</v>
      </c>
      <c r="L77" s="3">
        <f t="shared" si="1"/>
      </c>
      <c r="M77" s="11" t="s">
        <v>19</v>
      </c>
    </row>
    <row r="78" ht="60" customHeight="1">
      <c r="A78" s="9" t="s">
        <v>396</v>
      </c>
      <c r="B78" s="1" t="s">
        <v>397</v>
      </c>
      <c r="C78" s="2" t="s">
        <v>15</v>
      </c>
      <c r="D78" s="3" t="s">
        <v>16</v>
      </c>
      <c r="E78" s="3" t="s">
        <v>17</v>
      </c>
      <c r="F78" s="3" t="s">
        <v>18</v>
      </c>
      <c r="G78" s="3" t="s">
        <v>19</v>
      </c>
      <c r="H78" s="4" t="s">
        <v>19</v>
      </c>
      <c r="I78" s="1" t="s">
        <v>398</v>
      </c>
      <c r="J78" s="1" t="s">
        <v>399</v>
      </c>
      <c r="K78" s="1" t="s">
        <v>400</v>
      </c>
      <c r="L78" s="3">
        <f t="shared" si="1"/>
      </c>
      <c r="M78" s="11" t="s">
        <v>19</v>
      </c>
    </row>
    <row r="79" ht="60" customHeight="1">
      <c r="A79" s="9" t="s">
        <v>401</v>
      </c>
      <c r="B79" s="1" t="s">
        <v>402</v>
      </c>
      <c r="C79" s="2" t="s">
        <v>15</v>
      </c>
      <c r="D79" s="3" t="s">
        <v>16</v>
      </c>
      <c r="E79" s="3" t="s">
        <v>17</v>
      </c>
      <c r="F79" s="3" t="s">
        <v>18</v>
      </c>
      <c r="G79" s="3" t="s">
        <v>19</v>
      </c>
      <c r="H79" s="4" t="s">
        <v>19</v>
      </c>
      <c r="I79" s="1" t="s">
        <v>403</v>
      </c>
      <c r="J79" s="1" t="s">
        <v>404</v>
      </c>
      <c r="K79" s="1" t="s">
        <v>405</v>
      </c>
      <c r="L79" s="3">
        <f t="shared" si="1"/>
      </c>
      <c r="M79" s="11" t="s">
        <v>19</v>
      </c>
    </row>
    <row r="80" ht="60" customHeight="1">
      <c r="A80" s="9" t="s">
        <v>406</v>
      </c>
      <c r="B80" s="1" t="s">
        <v>407</v>
      </c>
      <c r="C80" s="2" t="s">
        <v>15</v>
      </c>
      <c r="D80" s="3" t="s">
        <v>16</v>
      </c>
      <c r="E80" s="3" t="s">
        <v>17</v>
      </c>
      <c r="F80" s="3" t="s">
        <v>18</v>
      </c>
      <c r="G80" s="3" t="s">
        <v>19</v>
      </c>
      <c r="H80" s="4" t="s">
        <v>19</v>
      </c>
      <c r="I80" s="1" t="s">
        <v>408</v>
      </c>
      <c r="J80" s="1" t="s">
        <v>409</v>
      </c>
      <c r="K80" s="1" t="s">
        <v>410</v>
      </c>
      <c r="L80" s="3">
        <f t="shared" si="1"/>
      </c>
      <c r="M80" s="11" t="s">
        <v>19</v>
      </c>
    </row>
    <row r="81" ht="60" customHeight="1">
      <c r="A81" s="9" t="s">
        <v>411</v>
      </c>
      <c r="B81" s="1" t="s">
        <v>412</v>
      </c>
      <c r="C81" s="2" t="s">
        <v>15</v>
      </c>
      <c r="D81" s="3" t="s">
        <v>16</v>
      </c>
      <c r="E81" s="3" t="s">
        <v>17</v>
      </c>
      <c r="F81" s="3" t="s">
        <v>18</v>
      </c>
      <c r="G81" s="3" t="s">
        <v>19</v>
      </c>
      <c r="H81" s="4" t="s">
        <v>19</v>
      </c>
      <c r="I81" s="1" t="s">
        <v>413</v>
      </c>
      <c r="J81" s="1" t="s">
        <v>414</v>
      </c>
      <c r="K81" s="1" t="s">
        <v>415</v>
      </c>
      <c r="L81" s="3">
        <f t="shared" si="1"/>
      </c>
      <c r="M81" s="11" t="s">
        <v>19</v>
      </c>
    </row>
    <row r="82" ht="60" customHeight="1">
      <c r="A82" s="9" t="s">
        <v>416</v>
      </c>
      <c r="B82" s="1" t="s">
        <v>417</v>
      </c>
      <c r="C82" s="2" t="s">
        <v>15</v>
      </c>
      <c r="D82" s="3" t="s">
        <v>16</v>
      </c>
      <c r="E82" s="3" t="s">
        <v>17</v>
      </c>
      <c r="F82" s="3" t="s">
        <v>18</v>
      </c>
      <c r="G82" s="3" t="s">
        <v>19</v>
      </c>
      <c r="H82" s="4" t="s">
        <v>19</v>
      </c>
      <c r="I82" s="1" t="s">
        <v>418</v>
      </c>
      <c r="J82" s="1" t="s">
        <v>419</v>
      </c>
      <c r="K82" s="1" t="s">
        <v>420</v>
      </c>
      <c r="L82" s="3">
        <f t="shared" si="1"/>
      </c>
      <c r="M82" s="11" t="s">
        <v>19</v>
      </c>
    </row>
    <row r="83" ht="60" customHeight="1">
      <c r="A83" s="9" t="s">
        <v>421</v>
      </c>
      <c r="B83" s="1" t="s">
        <v>422</v>
      </c>
      <c r="C83" s="2" t="s">
        <v>15</v>
      </c>
      <c r="D83" s="3" t="s">
        <v>16</v>
      </c>
      <c r="E83" s="3" t="s">
        <v>17</v>
      </c>
      <c r="F83" s="3" t="s">
        <v>18</v>
      </c>
      <c r="G83" s="3" t="s">
        <v>19</v>
      </c>
      <c r="H83" s="4" t="s">
        <v>19</v>
      </c>
      <c r="I83" s="1" t="s">
        <v>423</v>
      </c>
      <c r="J83" s="1" t="s">
        <v>424</v>
      </c>
      <c r="K83" s="1" t="s">
        <v>425</v>
      </c>
      <c r="L83" s="3">
        <f t="shared" si="1"/>
      </c>
      <c r="M83" s="11" t="s">
        <v>19</v>
      </c>
    </row>
    <row r="84" ht="60" customHeight="1">
      <c r="A84" s="9" t="s">
        <v>426</v>
      </c>
      <c r="B84" s="1" t="s">
        <v>427</v>
      </c>
      <c r="C84" s="2" t="s">
        <v>15</v>
      </c>
      <c r="D84" s="3" t="s">
        <v>16</v>
      </c>
      <c r="E84" s="3" t="s">
        <v>17</v>
      </c>
      <c r="F84" s="3" t="s">
        <v>18</v>
      </c>
      <c r="G84" s="3" t="s">
        <v>19</v>
      </c>
      <c r="H84" s="4" t="s">
        <v>19</v>
      </c>
      <c r="I84" s="1" t="s">
        <v>428</v>
      </c>
      <c r="J84" s="1" t="s">
        <v>429</v>
      </c>
      <c r="K84" s="1" t="s">
        <v>430</v>
      </c>
      <c r="L84" s="3">
        <f t="shared" si="1"/>
      </c>
      <c r="M84" s="11" t="s">
        <v>19</v>
      </c>
    </row>
    <row r="85" ht="60" customHeight="1">
      <c r="A85" s="10" t="s">
        <v>431</v>
      </c>
      <c r="B85" s="5" t="s">
        <v>432</v>
      </c>
      <c r="C85" s="6" t="s">
        <v>15</v>
      </c>
      <c r="D85" s="7" t="s">
        <v>16</v>
      </c>
      <c r="E85" s="7" t="s">
        <v>17</v>
      </c>
      <c r="F85" s="7" t="s">
        <v>18</v>
      </c>
      <c r="G85" s="7" t="s">
        <v>19</v>
      </c>
      <c r="H85" s="8" t="s">
        <v>19</v>
      </c>
      <c r="I85" s="5" t="s">
        <v>433</v>
      </c>
      <c r="J85" s="5" t="s">
        <v>434</v>
      </c>
      <c r="K85" s="5" t="s">
        <v>435</v>
      </c>
      <c r="L85" s="7">
        <f t="shared" si="1"/>
      </c>
      <c r="M85" s="12" t="s">
        <v>19</v>
      </c>
    </row>
    <row r="89" ht="32" customHeight="1">
      <c r="A89" s="95" t="s">
        <v>436</v>
      </c>
      <c r="B89" s="95"/>
      <c r="C89" s="95"/>
      <c r="D89" s="95"/>
    </row>
  </sheetData>
  <mergeCells>
    <mergeCell ref="A89:D89"/>
  </mergeCells>
  <conditionalFormatting sqref="D2:D85">
    <cfRule priority="1" type="cellIs" operator="equal" dxfId="0">
      <formula>"Must"</formula>
    </cfRule>
    <cfRule priority="2" type="cellIs" operator="equal" dxfId="1">
      <formula>"Should"</formula>
    </cfRule>
    <cfRule priority="3" type="cellIs" operator="equal" dxfId="2">
      <formula>"Could"</formula>
    </cfRule>
    <cfRule priority="4" type="cellIs" operator="equal" dxfId="3">
      <formula>"Won't"</formula>
    </cfRule>
  </conditionalFormatting>
  <conditionalFormatting sqref="E2:E85">
    <cfRule priority="5" type="cellIs" operator="equal" dxfId="4">
      <formula>"Low"</formula>
    </cfRule>
    <cfRule priority="6" type="cellIs" operator="equal" dxfId="5">
      <formula>"Medium"</formula>
    </cfRule>
    <cfRule priority="7" type="cellIs" operator="equal" dxfId="6">
      <formula>"High"</formula>
    </cfRule>
  </conditionalFormatting>
  <conditionalFormatting sqref="G2:G85">
    <cfRule priority="8" type="cellIs" operator="equal" dxfId="7">
      <formula>"Implemented"</formula>
    </cfRule>
    <cfRule priority="9" type="cellIs" operator="equal" dxfId="4">
      <formula>"Compensated"</formula>
    </cfRule>
    <cfRule priority="10" type="cellIs" operator="equal" dxfId="8">
      <formula>"Testing"</formula>
    </cfRule>
    <cfRule priority="11" type="cellIs" operator="equal" dxfId="9">
      <formula>"Failed"</formula>
    </cfRule>
    <cfRule priority="12" type="cellIs" operator="equal" dxfId="3">
      <formula>"Risk Accepted"</formula>
    </cfRule>
    <cfRule priority="13" type="cellIs" operator="equal" dxfId="10">
      <formula>"N/A"</formula>
    </cfRule>
  </conditionalFormatting>
  <conditionalFormatting sqref="C2:C85">
    <cfRule priority="14" type="expression" dxfId="11">
      <formula>=LEFT($C2,7)="CAT III"</formula>
    </cfRule>
    <cfRule priority="15" type="expression" dxfId="12">
      <formula>=LEFT($C2,6)="CAT II"</formula>
    </cfRule>
    <cfRule priority="16" type="expression" dxfId="13">
      <formula>=LEFT($C2,5)="CAT I"</formula>
    </cfRule>
  </conditionalFormatting>
  <dataValidations count="4">
    <dataValidation type="list" sqref="D2:D85" showErrorMessage="1" errorTitle="Invalid Value" error="Please select a value from the list: Must, Should, Could, Won't, Unassigned.">
      <formula1>"Must,Should,Could,Won't,Unassigned"</formula1>
    </dataValidation>
    <dataValidation type="list" sqref="E2:E85" showErrorMessage="1" errorTitle="Invalid Value" error="Please select a value from the list: Low, Medium, High, Unassessed.">
      <formula1>"Low,Medium,High,Unassessed"</formula1>
    </dataValidation>
    <dataValidation type="list" sqref="F2:F85" showErrorMessage="1" errorTitle="Invalid Value" error="Please select a value from the list: Phase1, Phase2, Phase3, Phase4, Phase5, Pending.">
      <formula1>"Phase1,Phase2,Phase3,Phase4,Phase5,Pending"</formula1>
    </dataValidation>
    <dataValidation type="list" sqref="G2:G85" allowBlank="1" showErrorMessage="1" errorTitle="Invalid Value" error="Please select a value from the list: Implemented, Testing, Failed, Compensated, Risk Accepted, N/A.">
      <formula1>"Implemented,Testing,Failed,Compensated,Risk Accepted,N/A"</formula1>
    </dataValidation>
  </dataValidations>
  <hyperlinks>
    <hyperlink ref="A89" r:id="rId2"/>
  </hyperlinks>
  <headerFooter/>
  <tableParts>
    <tablePart r:id="rId1"/>
  </tableParts>
</worksheet>
</file>

<file path=xl/worksheets/sheet2.xml><?xml version="1.0" encoding="utf-8"?>
<worksheet xmlns:r="http://schemas.openxmlformats.org/officeDocument/2006/relationships" xmlns="http://schemas.openxmlformats.org/spreadsheetml/2006/main">
  <dimension ref="A2:C78"/>
  <sheetViews>
    <sheetView workbookViewId="0" showGridLines="0">
      <pane ySplit="3" topLeftCell="A4" state="frozen" activePane="bottomLeft"/>
      <selection pane="bottomLeft" activeCell="A1" sqref="A1"/>
    </sheetView>
  </sheetViews>
  <sheetFormatPr defaultRowHeight="15"/>
  <cols>
    <col min="1" max="1" width="2" customWidth="1" style="16"/>
    <col min="2" max="2" width="24" customWidth="1" style="16"/>
    <col min="3" max="3" width="90" customWidth="1" style="16"/>
    <col min="4" max="16384" width="9.140625" customWidth="1" style="16"/>
  </cols>
  <sheetData>
    <row r="2">
      <c r="B2" s="17" t="s">
        <v>437</v>
      </c>
    </row>
    <row r="3" ht="15" customHeight="1"/>
    <row r="4">
      <c r="B4" s="18" t="s">
        <v>438</v>
      </c>
      <c r="C4" s="19" t="s">
        <v>439</v>
      </c>
    </row>
    <row r="5">
      <c r="C5" s="19" t="s">
        <v>440</v>
      </c>
    </row>
    <row r="6">
      <c r="C6" s="16" t="s">
        <v>441</v>
      </c>
    </row>
    <row r="7" ht="10" customHeight="1"/>
    <row r="8">
      <c r="B8" s="20" t="s">
        <v>442</v>
      </c>
      <c r="C8" s="19" t="s">
        <v>443</v>
      </c>
    </row>
    <row r="9" ht="10" customHeight="1"/>
    <row r="10" ht="35" customHeight="1">
      <c r="B10" s="20" t="s">
        <v>444</v>
      </c>
      <c r="C10" s="19" t="s">
        <v>445</v>
      </c>
    </row>
    <row r="11" ht="75" customHeight="1">
      <c r="B11" s="16" t="s">
        <v>19</v>
      </c>
      <c r="C11" s="19" t="s">
        <v>446</v>
      </c>
    </row>
    <row r="12" ht="47" customHeight="1">
      <c r="B12" s="16" t="s">
        <v>19</v>
      </c>
      <c r="C12" s="19" t="s">
        <v>447</v>
      </c>
    </row>
    <row r="13" ht="35" customHeight="1">
      <c r="B13" s="16" t="s">
        <v>19</v>
      </c>
      <c r="C13" s="19" t="s">
        <v>448</v>
      </c>
    </row>
    <row r="14" ht="32" customHeight="1">
      <c r="B14" s="16" t="s">
        <v>19</v>
      </c>
      <c r="C14" s="19" t="s">
        <v>449</v>
      </c>
    </row>
    <row r="15" ht="30" customHeight="1">
      <c r="B15" s="16" t="s">
        <v>19</v>
      </c>
      <c r="C15" s="19" t="s">
        <v>450</v>
      </c>
    </row>
    <row r="16" ht="10" customHeight="1"/>
    <row r="17" ht="145" customHeight="1">
      <c r="B17" s="20" t="s">
        <v>451</v>
      </c>
      <c r="C17" s="19" t="s">
        <v>452</v>
      </c>
    </row>
    <row r="18" ht="10" customHeight="1"/>
    <row r="19" ht="3" customHeight="1">
      <c r="B19" s="21"/>
      <c r="C19" s="21"/>
    </row>
    <row r="20" ht="12" customHeight="1"/>
    <row r="21" ht="35" customHeight="1">
      <c r="A21" s="23"/>
      <c r="B21" s="24" t="s">
        <v>453</v>
      </c>
      <c r="C21" s="25" t="s">
        <v>454</v>
      </c>
    </row>
    <row r="22" ht="18" customHeight="1">
      <c r="A22" s="23"/>
      <c r="B22" s="23" t="s">
        <v>19</v>
      </c>
      <c r="C22" s="25" t="s">
        <v>455</v>
      </c>
    </row>
    <row r="23" ht="18" customHeight="1">
      <c r="A23" s="23"/>
      <c r="B23" s="23" t="s">
        <v>19</v>
      </c>
      <c r="C23" s="25" t="s">
        <v>456</v>
      </c>
    </row>
    <row r="24" ht="18" customHeight="1">
      <c r="A24" s="23"/>
      <c r="B24" s="23" t="s">
        <v>19</v>
      </c>
      <c r="C24" s="25" t="s">
        <v>457</v>
      </c>
    </row>
    <row r="25" ht="18" customHeight="1">
      <c r="A25" s="23"/>
      <c r="B25" s="23" t="s">
        <v>19</v>
      </c>
      <c r="C25" s="25" t="s">
        <v>458</v>
      </c>
    </row>
    <row r="26" ht="18" customHeight="1">
      <c r="A26" s="23"/>
      <c r="B26" s="23" t="s">
        <v>19</v>
      </c>
      <c r="C26" s="25" t="s">
        <v>459</v>
      </c>
    </row>
    <row r="27" ht="18" customHeight="1">
      <c r="A27" s="23"/>
      <c r="B27" s="23" t="s">
        <v>19</v>
      </c>
      <c r="C27" s="25" t="s">
        <v>460</v>
      </c>
    </row>
    <row r="28" ht="18" customHeight="1">
      <c r="A28" s="23"/>
      <c r="B28" s="23" t="s">
        <v>19</v>
      </c>
      <c r="C28" s="25" t="s">
        <v>461</v>
      </c>
    </row>
    <row r="29" ht="18" customHeight="1">
      <c r="A29" s="23"/>
      <c r="B29" s="23" t="s">
        <v>19</v>
      </c>
      <c r="C29" s="25" t="s">
        <v>462</v>
      </c>
    </row>
    <row r="30" ht="44" customHeight="1">
      <c r="A30" s="23"/>
      <c r="B30" s="23" t="s">
        <v>19</v>
      </c>
      <c r="C30" s="26" t="s">
        <v>463</v>
      </c>
    </row>
    <row r="31" ht="10" customHeight="1"/>
    <row r="32" ht="3" customHeight="1">
      <c r="B32" s="21"/>
      <c r="C32" s="21"/>
    </row>
    <row r="33" ht="12" customHeight="1"/>
    <row r="34" ht="24" customHeight="1">
      <c r="B34" s="27" t="s">
        <v>464</v>
      </c>
      <c r="C34" s="28" t="s">
        <v>465</v>
      </c>
    </row>
    <row r="35">
      <c r="B35" s="27" t="s">
        <v>466</v>
      </c>
      <c r="C35" s="29" t="s">
        <v>467</v>
      </c>
    </row>
    <row r="36" ht="27" customHeight="1">
      <c r="B36" s="30" t="s">
        <v>468</v>
      </c>
      <c r="C36" s="22" t="s">
        <v>469</v>
      </c>
    </row>
    <row r="37">
      <c r="B37" s="27" t="s">
        <v>470</v>
      </c>
      <c r="C37" s="31" t="s">
        <v>471</v>
      </c>
    </row>
    <row r="38" ht="10" customHeight="1"/>
    <row r="39" ht="220" customHeight="1">
      <c r="B39" s="27" t="s">
        <v>472</v>
      </c>
      <c r="C39" s="32" t="s">
        <v>473</v>
      </c>
    </row>
    <row r="40" ht="10" customHeight="1"/>
    <row r="41">
      <c r="B41" s="27" t="s">
        <v>474</v>
      </c>
      <c r="C41" s="19" t="s">
        <v>475</v>
      </c>
    </row>
    <row r="42" ht="10" customHeight="1"/>
    <row r="43">
      <c r="C43" s="33" t="s">
        <v>476</v>
      </c>
    </row>
    <row r="44">
      <c r="C44" s="19" t="s">
        <v>477</v>
      </c>
    </row>
    <row r="45" ht="10" customHeight="1"/>
    <row r="46">
      <c r="C46" s="34" t="s">
        <v>15</v>
      </c>
    </row>
    <row r="47">
      <c r="C47" s="19" t="s">
        <v>478</v>
      </c>
    </row>
    <row r="48" ht="10" customHeight="1"/>
    <row r="49">
      <c r="C49" s="35" t="s">
        <v>479</v>
      </c>
    </row>
    <row r="50">
      <c r="C50" s="19" t="s">
        <v>480</v>
      </c>
    </row>
    <row r="51" ht="10" customHeight="1"/>
    <row r="52" ht="3" customHeight="1">
      <c r="B52" s="21"/>
      <c r="C52" s="21"/>
    </row>
    <row r="53" ht="12" customHeight="1"/>
    <row r="54">
      <c r="B54" s="18" t="s">
        <v>481</v>
      </c>
      <c r="C54" s="19" t="s">
        <v>482</v>
      </c>
    </row>
    <row r="55" ht="6" customHeight="1"/>
    <row r="56">
      <c r="C56" s="19" t="s">
        <v>483</v>
      </c>
    </row>
    <row r="57" ht="6" customHeight="1"/>
    <row r="58">
      <c r="C58" s="19" t="s">
        <v>484</v>
      </c>
    </row>
    <row r="59" ht="10" customHeight="1"/>
    <row r="60" ht="3" customHeight="1">
      <c r="B60" s="21"/>
      <c r="C60" s="21"/>
    </row>
    <row r="61" ht="12" customHeight="1"/>
    <row r="62">
      <c r="B62" s="18" t="s">
        <v>485</v>
      </c>
      <c r="C62" s="19" t="s">
        <v>486</v>
      </c>
    </row>
    <row r="63" ht="6" customHeight="1"/>
    <row r="64">
      <c r="C64" s="19" t="s">
        <v>487</v>
      </c>
    </row>
    <row r="65" ht="6" customHeight="1"/>
    <row r="66">
      <c r="C66" s="19" t="s">
        <v>488</v>
      </c>
    </row>
    <row r="67" ht="10" customHeight="1"/>
    <row r="68" ht="3" customHeight="1">
      <c r="B68" s="21"/>
      <c r="C68" s="21"/>
    </row>
    <row r="69" ht="12" customHeight="1"/>
    <row r="70">
      <c r="B70" s="18" t="s">
        <v>489</v>
      </c>
      <c r="C70" s="19" t="s">
        <v>490</v>
      </c>
    </row>
    <row r="71" ht="6" customHeight="1"/>
    <row r="72">
      <c r="C72" s="19" t="s">
        <v>491</v>
      </c>
    </row>
    <row r="73" ht="6" customHeight="1"/>
    <row r="74">
      <c r="C74" s="19" t="s">
        <v>492</v>
      </c>
    </row>
    <row r="78" ht="32" customHeight="1">
      <c r="B78" s="95" t="s">
        <v>436</v>
      </c>
      <c r="C78" s="95"/>
    </row>
  </sheetData>
  <sheetProtection sheet="1" password="90ea"/>
  <mergeCells>
    <mergeCell ref="B78:C78"/>
  </mergeCells>
  <hyperlinks>
    <hyperlink ref="C5" r:id="rId15"/>
    <hyperlink ref="C6" r:id="rId16"/>
    <hyperlink ref="C37" r:id="rId17"/>
    <hyperlink ref="B78" r:id="rId18"/>
  </hyperlinks>
  <headerFooter/>
</worksheet>
</file>

<file path=xl/worksheets/sheet3.xml><?xml version="1.0" encoding="utf-8"?>
<worksheet xmlns:r="http://schemas.openxmlformats.org/officeDocument/2006/relationships" xmlns="http://schemas.openxmlformats.org/spreadsheetml/2006/main">
  <dimension ref="A2:X187"/>
  <sheetViews>
    <sheetView workbookViewId="0" showGridLines="0">
      <pane ySplit="10" topLeftCell="A11" state="frozen" activePane="bottomLeft"/>
      <selection pane="bottomLeft" activeCell="A1" sqref="A1"/>
    </sheetView>
  </sheetViews>
  <sheetFormatPr defaultRowHeight="15"/>
  <cols>
    <col min="1" max="1" width="3" customWidth="1" style="16"/>
    <col min="2" max="2" width="35" customWidth="1" style="16"/>
    <col min="3" max="3" width="9.531744956970215" customWidth="1" style="16"/>
    <col min="4" max="4" width="9.140625" customWidth="1" style="16"/>
    <col min="5" max="5" width="12.480217933654785" customWidth="1" style="16"/>
    <col min="6" max="6" width="9.140625" customWidth="1" style="16"/>
    <col min="7" max="7" width="9.140625" customWidth="1" style="16"/>
    <col min="8" max="8" width="9.140625" customWidth="1" style="16"/>
    <col min="9" max="9" width="9.140625" customWidth="1" style="16"/>
    <col min="10" max="10" width="9.140625" customWidth="1" style="16"/>
    <col min="11" max="11" width="9.140625" customWidth="1" style="16"/>
    <col min="12" max="12" width="9.140625" customWidth="1" style="16"/>
    <col min="13" max="13" width="9.140625" customWidth="1" style="16"/>
    <col min="14" max="14" width="9.140625" customWidth="1" style="16"/>
    <col min="15" max="15" width="18" customWidth="1" style="16"/>
    <col min="16" max="16" width="13" customWidth="1" style="16"/>
    <col min="17" max="17" width="15" customWidth="1" style="16"/>
    <col min="18" max="18" width="15" customWidth="1" style="16"/>
    <col min="19" max="19" width="15" customWidth="1" style="16"/>
    <col min="20" max="20" width="15" customWidth="1" style="16"/>
    <col min="21" max="21" width="15" customWidth="1" style="16"/>
    <col min="22" max="22" width="15" customWidth="1" style="16"/>
    <col min="23" max="23" width="15" customWidth="1" style="16"/>
    <col min="24" max="24" width="15" customWidth="1" style="16"/>
    <col min="25" max="16384" width="9.140625" customWidth="1" style="16"/>
  </cols>
  <sheetData>
    <row r="2">
      <c r="B2" s="37" t="s">
        <v>493</v>
      </c>
    </row>
    <row r="4">
      <c r="B4" s="38" t="s">
        <v>494</v>
      </c>
    </row>
    <row r="5">
      <c r="B5" s="40" t="s">
        <v>19</v>
      </c>
      <c r="C5" s="40" t="s">
        <v>495</v>
      </c>
      <c r="D5" s="40" t="s">
        <v>496</v>
      </c>
      <c r="F5" s="52" t="s">
        <v>497</v>
      </c>
      <c r="G5" s="52"/>
      <c r="H5" s="52"/>
      <c r="I5" s="53" t="s">
        <v>498</v>
      </c>
      <c r="J5" s="53"/>
      <c r="K5" s="53"/>
      <c r="L5" s="53"/>
      <c r="M5" s="53"/>
      <c r="N5" s="53"/>
      <c r="O5" s="53"/>
    </row>
    <row r="6">
      <c r="B6" s="46" t="s">
        <v>499</v>
      </c>
      <c r="C6" s="47">
        <v>84</v>
      </c>
      <c r="D6" s="48" t="s">
        <v>19</v>
      </c>
      <c r="F6" s="52" t="s">
        <v>500</v>
      </c>
      <c r="G6" s="52"/>
      <c r="H6" s="52"/>
      <c r="I6" s="54" t="s">
        <v>501</v>
      </c>
      <c r="J6" s="54"/>
      <c r="K6" s="54"/>
      <c r="L6" s="54"/>
      <c r="M6" s="54"/>
      <c r="N6" s="54"/>
      <c r="O6" s="54"/>
    </row>
    <row r="7">
      <c r="B7" s="49" t="s">
        <v>502</v>
      </c>
      <c r="C7" s="50">
        <f>C6-C8-C9</f>
      </c>
      <c r="D7" s="51">
        <f>IF(C6&gt;0,C7/C6,0)</f>
      </c>
      <c r="F7" s="52" t="s">
        <v>503</v>
      </c>
      <c r="G7" s="52"/>
      <c r="H7" s="52"/>
      <c r="I7" s="54" t="s">
        <v>501</v>
      </c>
      <c r="J7" s="54"/>
      <c r="K7" s="54"/>
      <c r="L7" s="54"/>
      <c r="M7" s="54"/>
      <c r="N7" s="54"/>
      <c r="O7" s="54"/>
    </row>
    <row r="8">
      <c r="B8" s="42" t="s">
        <v>504</v>
      </c>
      <c r="C8" s="43">
        <f>COUNTIF('Recommendations'!G:G,"Risk Accepted")</f>
      </c>
      <c r="D8" s="44">
        <f>IF(C6&gt;0,C8/C6,0)</f>
      </c>
      <c r="F8" s="52" t="s">
        <v>505</v>
      </c>
      <c r="G8" s="52"/>
      <c r="H8" s="52"/>
      <c r="I8" s="54" t="s">
        <v>501</v>
      </c>
      <c r="J8" s="54"/>
      <c r="K8" s="54"/>
      <c r="L8" s="54"/>
      <c r="M8" s="54"/>
      <c r="N8" s="54"/>
      <c r="O8" s="54"/>
    </row>
    <row r="9">
      <c r="B9" s="42" t="s">
        <v>506</v>
      </c>
      <c r="C9" s="43">
        <f>COUNTIF('Recommendations'!G:G,"N/A")</f>
      </c>
      <c r="D9" s="44">
        <f>IF(C6&gt;0,C9/C6,0)</f>
      </c>
      <c r="F9" s="52" t="s">
        <v>507</v>
      </c>
      <c r="G9" s="52"/>
      <c r="H9" s="52"/>
      <c r="I9" s="54" t="s">
        <v>501</v>
      </c>
      <c r="J9" s="54"/>
      <c r="K9" s="54"/>
      <c r="L9" s="54"/>
      <c r="M9" s="54"/>
      <c r="N9" s="54"/>
      <c r="O9" s="54"/>
    </row>
    <row r="12">
      <c r="B12" s="38" t="s">
        <v>508</v>
      </c>
    </row>
    <row r="14">
      <c r="B14" s="55" t="s">
        <v>509</v>
      </c>
    </row>
    <row r="15">
      <c r="B15" s="40" t="s">
        <v>19</v>
      </c>
      <c r="C15" s="40" t="s">
        <v>510</v>
      </c>
      <c r="D15" s="40" t="s">
        <v>511</v>
      </c>
      <c r="E15" s="40" t="s">
        <v>512</v>
      </c>
      <c r="F15" s="40" t="s">
        <v>513</v>
      </c>
    </row>
    <row r="16">
      <c r="B16" s="42" t="s">
        <v>514</v>
      </c>
      <c r="C16" s="43">
        <f>COUNTIF('Recommendations'!L:L,"Resolved")</f>
      </c>
      <c r="D16" s="43">
        <f>COUNTIF('Recommendations'!L:L,"Testing")</f>
      </c>
      <c r="E16" s="43">
        <f>COUNTIF('Recommendations'!L:L,"Outstanding")</f>
      </c>
      <c r="F16" s="43">
        <f>SUM(C16:E16)</f>
      </c>
    </row>
    <row r="18">
      <c r="B18" s="55" t="s">
        <v>515</v>
      </c>
    </row>
    <row r="19">
      <c r="B19" s="56" t="s">
        <v>19</v>
      </c>
      <c r="C19" s="56" t="s">
        <v>510</v>
      </c>
      <c r="D19" s="56" t="s">
        <v>511</v>
      </c>
      <c r="E19" s="56" t="s">
        <v>512</v>
      </c>
      <c r="F19" s="56" t="s">
        <v>19</v>
      </c>
    </row>
    <row r="20">
      <c r="B20" s="42" t="s">
        <v>514</v>
      </c>
      <c r="C20" s="44">
        <f>IF(F16&gt;0, C16/F16, 0)</f>
      </c>
      <c r="D20" s="44">
        <f>IF(F16&gt;0, D16/F16, 0)</f>
      </c>
      <c r="E20" s="44">
        <f>IF(F16&gt;0, E16/F16, 0)</f>
      </c>
      <c r="F20" s="45" t="s">
        <v>19</v>
      </c>
    </row>
    <row r="25">
      <c r="B25" s="38" t="s">
        <v>516</v>
      </c>
    </row>
    <row r="27">
      <c r="B27" s="55" t="s">
        <v>509</v>
      </c>
    </row>
    <row r="28">
      <c r="B28" s="40" t="s">
        <v>5</v>
      </c>
      <c r="C28" s="40" t="s">
        <v>510</v>
      </c>
      <c r="D28" s="40" t="s">
        <v>511</v>
      </c>
      <c r="E28" s="40" t="s">
        <v>512</v>
      </c>
      <c r="F28" s="40" t="s">
        <v>513</v>
      </c>
    </row>
    <row r="29">
      <c r="B29" s="42" t="s">
        <v>517</v>
      </c>
      <c r="C29" s="43">
        <f>COUNTIFS('Recommendations'!F:F,"Phase1",'Recommendations'!L:L,"=Resolved")</f>
      </c>
      <c r="D29" s="43">
        <f>COUNTIFS('Recommendations'!F:F,"=Phase1",'Recommendations'!L:L,"=Testing")</f>
      </c>
      <c r="E29" s="43">
        <f>COUNTIFS('Recommendations'!F:F,"=Phase1",'Recommendations'!L:L,"=Outstanding")</f>
      </c>
      <c r="F29" s="43">
        <f>SUM(C29:E29)</f>
      </c>
    </row>
    <row r="30">
      <c r="B30" s="42" t="s">
        <v>518</v>
      </c>
      <c r="C30" s="43">
        <f>COUNTIFS('Recommendations'!F:F,"Phase2",'Recommendations'!L:L,"=Resolved")</f>
      </c>
      <c r="D30" s="43">
        <f>COUNTIFS('Recommendations'!F:F,"=Phase2",'Recommendations'!L:L,"=Testing")</f>
      </c>
      <c r="E30" s="43">
        <f>COUNTIFS('Recommendations'!F:F,"=Phase2",'Recommendations'!L:L,"=Outstanding")</f>
      </c>
      <c r="F30" s="43">
        <f>SUM(C30:E30)</f>
      </c>
    </row>
    <row r="31">
      <c r="B31" s="42" t="s">
        <v>519</v>
      </c>
      <c r="C31" s="43">
        <f>COUNTIFS('Recommendations'!F:F,"Phase3",'Recommendations'!L:L,"=Resolved")</f>
      </c>
      <c r="D31" s="43">
        <f>COUNTIFS('Recommendations'!F:F,"=Phase3",'Recommendations'!L:L,"=Testing")</f>
      </c>
      <c r="E31" s="43">
        <f>COUNTIFS('Recommendations'!F:F,"=Phase3",'Recommendations'!L:L,"=Outstanding")</f>
      </c>
      <c r="F31" s="43">
        <f>SUM(C31:E31)</f>
      </c>
    </row>
    <row r="32">
      <c r="B32" s="42" t="s">
        <v>520</v>
      </c>
      <c r="C32" s="43">
        <f>COUNTIFS('Recommendations'!F:F,"Phase4",'Recommendations'!L:L,"=Resolved")</f>
      </c>
      <c r="D32" s="43">
        <f>COUNTIFS('Recommendations'!F:F,"=Phase4",'Recommendations'!L:L,"=Testing")</f>
      </c>
      <c r="E32" s="43">
        <f>COUNTIFS('Recommendations'!F:F,"=Phase4",'Recommendations'!L:L,"=Outstanding")</f>
      </c>
      <c r="F32" s="43">
        <f>SUM(C32:E32)</f>
      </c>
    </row>
    <row r="33">
      <c r="B33" s="42" t="s">
        <v>521</v>
      </c>
      <c r="C33" s="43">
        <f>COUNTIFS('Recommendations'!F:F,"Phase5",'Recommendations'!L:L,"=Resolved")</f>
      </c>
      <c r="D33" s="43">
        <f>COUNTIFS('Recommendations'!F:F,"=Phase5",'Recommendations'!L:L,"=Testing")</f>
      </c>
      <c r="E33" s="43">
        <f>COUNTIFS('Recommendations'!F:F,"=Phase5",'Recommendations'!L:L,"=Outstanding")</f>
      </c>
      <c r="F33" s="43">
        <f>SUM(C33:E33)</f>
      </c>
    </row>
    <row r="34">
      <c r="B34" s="42" t="s">
        <v>18</v>
      </c>
      <c r="C34" s="43">
        <f>COUNTIFS('Recommendations'!F:F,"Pending",'Recommendations'!L:L,"=Resolved")</f>
      </c>
      <c r="D34" s="43">
        <f>COUNTIFS('Recommendations'!F:F,"=Pending",'Recommendations'!L:L,"=Testing")</f>
      </c>
      <c r="E34" s="43">
        <f>COUNTIFS('Recommendations'!F:F,"=Pending",'Recommendations'!L:L,"=Outstanding")</f>
      </c>
      <c r="F34" s="43">
        <f>SUM(C34:E34)</f>
      </c>
    </row>
    <row r="36">
      <c r="B36" s="55" t="s">
        <v>515</v>
      </c>
    </row>
    <row r="37">
      <c r="B37" s="56" t="s">
        <v>5</v>
      </c>
      <c r="C37" s="56" t="s">
        <v>510</v>
      </c>
      <c r="D37" s="56" t="s">
        <v>511</v>
      </c>
      <c r="E37" s="56" t="s">
        <v>512</v>
      </c>
      <c r="F37" s="56" t="s">
        <v>19</v>
      </c>
    </row>
    <row r="38">
      <c r="B38" s="42" t="s">
        <v>517</v>
      </c>
      <c r="C38" s="44">
        <f>IF(F29&gt;0, C29/F29, 0)</f>
      </c>
      <c r="D38" s="44">
        <f>IF(F29&gt;0, D29/F29, 0)</f>
      </c>
      <c r="E38" s="44">
        <f>IF(F29&gt;0, E29/F29, 0)</f>
      </c>
      <c r="F38" s="45" t="s">
        <v>19</v>
      </c>
    </row>
    <row r="39">
      <c r="B39" s="42" t="s">
        <v>518</v>
      </c>
      <c r="C39" s="44">
        <f>IF(F30&gt;0, C30/F30, 0)</f>
      </c>
      <c r="D39" s="44">
        <f>IF(F30&gt;0, D30/F30, 0)</f>
      </c>
      <c r="E39" s="44">
        <f>IF(F30&gt;0, E30/F30, 0)</f>
      </c>
      <c r="F39" s="45" t="s">
        <v>19</v>
      </c>
    </row>
    <row r="40">
      <c r="B40" s="42" t="s">
        <v>519</v>
      </c>
      <c r="C40" s="44">
        <f>IF(F31&gt;0, C31/F31, 0)</f>
      </c>
      <c r="D40" s="44">
        <f>IF(F31&gt;0, D31/F31, 0)</f>
      </c>
      <c r="E40" s="44">
        <f>IF(F31&gt;0, E31/F31, 0)</f>
      </c>
      <c r="F40" s="45" t="s">
        <v>19</v>
      </c>
    </row>
    <row r="41">
      <c r="B41" s="42" t="s">
        <v>520</v>
      </c>
      <c r="C41" s="44">
        <f>IF(F32&gt;0, C32/F32, 0)</f>
      </c>
      <c r="D41" s="44">
        <f>IF(F32&gt;0, D32/F32, 0)</f>
      </c>
      <c r="E41" s="44">
        <f>IF(F32&gt;0, E32/F32, 0)</f>
      </c>
      <c r="F41" s="45" t="s">
        <v>19</v>
      </c>
    </row>
    <row r="42">
      <c r="B42" s="42" t="s">
        <v>521</v>
      </c>
      <c r="C42" s="44">
        <f>IF(F33&gt;0, C33/F33, 0)</f>
      </c>
      <c r="D42" s="44">
        <f>IF(F33&gt;0, D33/F33, 0)</f>
      </c>
      <c r="E42" s="44">
        <f>IF(F33&gt;0, E33/F33, 0)</f>
      </c>
      <c r="F42" s="45" t="s">
        <v>19</v>
      </c>
    </row>
    <row r="43">
      <c r="B43" s="42" t="s">
        <v>18</v>
      </c>
      <c r="C43" s="44">
        <f>IF(F34&gt;0, C34/F34, 0)</f>
      </c>
      <c r="D43" s="44">
        <f>IF(F34&gt;0, D34/F34, 0)</f>
      </c>
      <c r="E43" s="44">
        <f>IF(F34&gt;0, E34/F34, 0)</f>
      </c>
      <c r="F43" s="45" t="s">
        <v>19</v>
      </c>
    </row>
    <row r="48">
      <c r="B48" s="38" t="s">
        <v>522</v>
      </c>
    </row>
    <row r="50">
      <c r="B50" s="55" t="s">
        <v>509</v>
      </c>
    </row>
    <row r="51">
      <c r="B51" s="40" t="s">
        <v>2</v>
      </c>
      <c r="C51" s="40" t="s">
        <v>510</v>
      </c>
      <c r="D51" s="40" t="s">
        <v>511</v>
      </c>
      <c r="E51" s="40" t="s">
        <v>512</v>
      </c>
      <c r="F51" s="40" t="s">
        <v>513</v>
      </c>
    </row>
    <row r="52">
      <c r="B52" s="42" t="s">
        <v>15</v>
      </c>
      <c r="C52" s="43">
        <f>COUNTIFS('Recommendations'!C:C,"CAT II (Medium)",'Recommendations'!L:L,"=Resolved")</f>
      </c>
      <c r="D52" s="43">
        <f>COUNTIFS('Recommendations'!C:C,"=CAT II (Medium)",'Recommendations'!L:L,"=Testing")</f>
      </c>
      <c r="E52" s="43">
        <f>COUNTIFS('Recommendations'!C:C,"=CAT II (Medium)",'Recommendations'!L:L,"=Outstanding")</f>
      </c>
      <c r="F52" s="43">
        <f>SUM(C52:E52)</f>
      </c>
    </row>
    <row r="54">
      <c r="B54" s="55" t="s">
        <v>515</v>
      </c>
    </row>
    <row r="55">
      <c r="B55" s="56" t="s">
        <v>2</v>
      </c>
      <c r="C55" s="56" t="s">
        <v>510</v>
      </c>
      <c r="D55" s="56" t="s">
        <v>511</v>
      </c>
      <c r="E55" s="56" t="s">
        <v>512</v>
      </c>
      <c r="F55" s="56" t="s">
        <v>19</v>
      </c>
    </row>
    <row r="56">
      <c r="B56" s="42" t="s">
        <v>15</v>
      </c>
      <c r="C56" s="44">
        <f>IF(F52&gt;0, C52/F52, 0)</f>
      </c>
      <c r="D56" s="44">
        <f>IF(F52&gt;0, D52/F52, 0)</f>
      </c>
      <c r="E56" s="44">
        <f>IF(F52&gt;0, E52/F52, 0)</f>
      </c>
      <c r="F56" s="45" t="s">
        <v>19</v>
      </c>
    </row>
    <row r="61">
      <c r="B61" s="38" t="s">
        <v>523</v>
      </c>
    </row>
    <row r="63">
      <c r="B63" s="55" t="s">
        <v>509</v>
      </c>
    </row>
    <row r="64">
      <c r="B64" s="40" t="s">
        <v>3</v>
      </c>
      <c r="C64" s="40" t="s">
        <v>510</v>
      </c>
      <c r="D64" s="40" t="s">
        <v>511</v>
      </c>
      <c r="E64" s="40" t="s">
        <v>512</v>
      </c>
      <c r="F64" s="40" t="s">
        <v>513</v>
      </c>
    </row>
    <row r="65">
      <c r="B65" s="42" t="s">
        <v>524</v>
      </c>
      <c r="C65" s="43">
        <f>COUNTIFS('Recommendations'!D:D,"Must",'Recommendations'!L:L,"=Resolved")</f>
      </c>
      <c r="D65" s="43">
        <f>COUNTIFS('Recommendations'!D:D,"=Must",'Recommendations'!L:L,"=Testing")</f>
      </c>
      <c r="E65" s="43">
        <f>COUNTIFS('Recommendations'!D:D,"=Must",'Recommendations'!L:L,"=Outstanding")</f>
      </c>
      <c r="F65" s="43">
        <f>SUM(C65:E65)</f>
      </c>
    </row>
    <row r="66">
      <c r="B66" s="42" t="s">
        <v>525</v>
      </c>
      <c r="C66" s="43">
        <f>COUNTIFS('Recommendations'!D:D,"Should",'Recommendations'!L:L,"=Resolved")</f>
      </c>
      <c r="D66" s="43">
        <f>COUNTIFS('Recommendations'!D:D,"=Should",'Recommendations'!L:L,"=Testing")</f>
      </c>
      <c r="E66" s="43">
        <f>COUNTIFS('Recommendations'!D:D,"=Should",'Recommendations'!L:L,"=Outstanding")</f>
      </c>
      <c r="F66" s="43">
        <f>SUM(C66:E66)</f>
      </c>
    </row>
    <row r="67">
      <c r="B67" s="42" t="s">
        <v>526</v>
      </c>
      <c r="C67" s="43">
        <f>COUNTIFS('Recommendations'!D:D,"Could",'Recommendations'!L:L,"=Resolved")</f>
      </c>
      <c r="D67" s="43">
        <f>COUNTIFS('Recommendations'!D:D,"=Could",'Recommendations'!L:L,"=Testing")</f>
      </c>
      <c r="E67" s="43">
        <f>COUNTIFS('Recommendations'!D:D,"=Could",'Recommendations'!L:L,"=Outstanding")</f>
      </c>
      <c r="F67" s="43">
        <f>SUM(C67:E67)</f>
      </c>
    </row>
    <row r="68">
      <c r="B68" s="42" t="s">
        <v>527</v>
      </c>
      <c r="C68" s="43">
        <f>COUNTIFS('Recommendations'!D:D,"Won't",'Recommendations'!L:L,"=Resolved")</f>
      </c>
      <c r="D68" s="43">
        <f>COUNTIFS('Recommendations'!D:D,"=Won't",'Recommendations'!L:L,"=Testing")</f>
      </c>
      <c r="E68" s="43">
        <f>COUNTIFS('Recommendations'!D:D,"=Won't",'Recommendations'!L:L,"=Outstanding")</f>
      </c>
      <c r="F68" s="43">
        <f>SUM(C68:E68)</f>
      </c>
    </row>
    <row r="69">
      <c r="B69" s="42" t="s">
        <v>16</v>
      </c>
      <c r="C69" s="43">
        <f>COUNTIFS('Recommendations'!D:D,"Unassigned",'Recommendations'!L:L,"=Resolved")</f>
      </c>
      <c r="D69" s="43">
        <f>COUNTIFS('Recommendations'!D:D,"=Unassigned",'Recommendations'!L:L,"=Testing")</f>
      </c>
      <c r="E69" s="43">
        <f>COUNTIFS('Recommendations'!D:D,"=Unassigned",'Recommendations'!L:L,"=Outstanding")</f>
      </c>
      <c r="F69" s="43">
        <f>SUM(C69:E69)</f>
      </c>
    </row>
    <row r="71">
      <c r="B71" s="55" t="s">
        <v>515</v>
      </c>
    </row>
    <row r="72">
      <c r="B72" s="56" t="s">
        <v>3</v>
      </c>
      <c r="C72" s="56" t="s">
        <v>510</v>
      </c>
      <c r="D72" s="56" t="s">
        <v>511</v>
      </c>
      <c r="E72" s="56" t="s">
        <v>512</v>
      </c>
      <c r="F72" s="56" t="s">
        <v>19</v>
      </c>
    </row>
    <row r="73">
      <c r="B73" s="42" t="s">
        <v>524</v>
      </c>
      <c r="C73" s="44">
        <f>IF(F65&gt;0, C65/F65, 0)</f>
      </c>
      <c r="D73" s="44">
        <f>IF(F65&gt;0, D65/F65, 0)</f>
      </c>
      <c r="E73" s="44">
        <f>IF(F65&gt;0, E65/F65, 0)</f>
      </c>
      <c r="F73" s="45" t="s">
        <v>19</v>
      </c>
    </row>
    <row r="74">
      <c r="B74" s="42" t="s">
        <v>525</v>
      </c>
      <c r="C74" s="44">
        <f>IF(F66&gt;0, C66/F66, 0)</f>
      </c>
      <c r="D74" s="44">
        <f>IF(F66&gt;0, D66/F66, 0)</f>
      </c>
      <c r="E74" s="44">
        <f>IF(F66&gt;0, E66/F66, 0)</f>
      </c>
      <c r="F74" s="45" t="s">
        <v>19</v>
      </c>
    </row>
    <row r="75">
      <c r="B75" s="42" t="s">
        <v>526</v>
      </c>
      <c r="C75" s="44">
        <f>IF(F67&gt;0, C67/F67, 0)</f>
      </c>
      <c r="D75" s="44">
        <f>IF(F67&gt;0, D67/F67, 0)</f>
      </c>
      <c r="E75" s="44">
        <f>IF(F67&gt;0, E67/F67, 0)</f>
      </c>
      <c r="F75" s="45" t="s">
        <v>19</v>
      </c>
    </row>
    <row r="76">
      <c r="B76" s="42" t="s">
        <v>527</v>
      </c>
      <c r="C76" s="44">
        <f>IF(F68&gt;0, C68/F68, 0)</f>
      </c>
      <c r="D76" s="44">
        <f>IF(F68&gt;0, D68/F68, 0)</f>
      </c>
      <c r="E76" s="44">
        <f>IF(F68&gt;0, E68/F68, 0)</f>
      </c>
      <c r="F76" s="45" t="s">
        <v>19</v>
      </c>
    </row>
    <row r="77">
      <c r="B77" s="42" t="s">
        <v>16</v>
      </c>
      <c r="C77" s="44">
        <f>IF(F69&gt;0, C69/F69, 0)</f>
      </c>
      <c r="D77" s="44">
        <f>IF(F69&gt;0, D69/F69, 0)</f>
      </c>
      <c r="E77" s="44">
        <f>IF(F69&gt;0, E69/F69, 0)</f>
      </c>
      <c r="F77" s="45" t="s">
        <v>19</v>
      </c>
    </row>
    <row r="82">
      <c r="B82" s="38" t="s">
        <v>528</v>
      </c>
    </row>
    <row r="84">
      <c r="B84" s="55" t="s">
        <v>509</v>
      </c>
    </row>
    <row r="85">
      <c r="B85" s="40" t="s">
        <v>529</v>
      </c>
      <c r="C85" s="40" t="s">
        <v>510</v>
      </c>
      <c r="D85" s="40" t="s">
        <v>511</v>
      </c>
      <c r="E85" s="40" t="s">
        <v>512</v>
      </c>
      <c r="F85" s="40" t="s">
        <v>513</v>
      </c>
    </row>
    <row r="86">
      <c r="B86" s="42" t="s">
        <v>530</v>
      </c>
      <c r="C86" s="43">
        <f>COUNTIFS('Recommendations'!E:E,"Low",'Recommendations'!L:L,"=Resolved")</f>
      </c>
      <c r="D86" s="43">
        <f>COUNTIFS('Recommendations'!E:E,"=Low",'Recommendations'!L:L,"=Testing")</f>
      </c>
      <c r="E86" s="43">
        <f>COUNTIFS('Recommendations'!E:E,"=Low",'Recommendations'!L:L,"=Outstanding")</f>
      </c>
      <c r="F86" s="43">
        <f>SUM(C86:E86)</f>
      </c>
    </row>
    <row r="87">
      <c r="B87" s="42" t="s">
        <v>531</v>
      </c>
      <c r="C87" s="43">
        <f>COUNTIFS('Recommendations'!E:E,"Medium",'Recommendations'!L:L,"=Resolved")</f>
      </c>
      <c r="D87" s="43">
        <f>COUNTIFS('Recommendations'!E:E,"=Medium",'Recommendations'!L:L,"=Testing")</f>
      </c>
      <c r="E87" s="43">
        <f>COUNTIFS('Recommendations'!E:E,"=Medium",'Recommendations'!L:L,"=Outstanding")</f>
      </c>
      <c r="F87" s="43">
        <f>SUM(C87:E87)</f>
      </c>
    </row>
    <row r="88">
      <c r="B88" s="42" t="s">
        <v>532</v>
      </c>
      <c r="C88" s="43">
        <f>COUNTIFS('Recommendations'!E:E,"High",'Recommendations'!L:L,"=Resolved")</f>
      </c>
      <c r="D88" s="43">
        <f>COUNTIFS('Recommendations'!E:E,"=High",'Recommendations'!L:L,"=Testing")</f>
      </c>
      <c r="E88" s="43">
        <f>COUNTIFS('Recommendations'!E:E,"=High",'Recommendations'!L:L,"=Outstanding")</f>
      </c>
      <c r="F88" s="43">
        <f>SUM(C88:E88)</f>
      </c>
    </row>
    <row r="89">
      <c r="B89" s="42" t="s">
        <v>17</v>
      </c>
      <c r="C89" s="43">
        <f>COUNTIFS('Recommendations'!E:E,"Unassessed",'Recommendations'!L:L,"=Resolved")</f>
      </c>
      <c r="D89" s="43">
        <f>COUNTIFS('Recommendations'!E:E,"=Unassessed",'Recommendations'!L:L,"=Testing")</f>
      </c>
      <c r="E89" s="43">
        <f>COUNTIFS('Recommendations'!E:E,"=Unassessed",'Recommendations'!L:L,"=Outstanding")</f>
      </c>
      <c r="F89" s="43">
        <f>SUM(C89:E89)</f>
      </c>
    </row>
    <row r="91">
      <c r="B91" s="55" t="s">
        <v>515</v>
      </c>
    </row>
    <row r="92">
      <c r="B92" s="56" t="s">
        <v>529</v>
      </c>
      <c r="C92" s="56" t="s">
        <v>510</v>
      </c>
      <c r="D92" s="56" t="s">
        <v>511</v>
      </c>
      <c r="E92" s="56" t="s">
        <v>512</v>
      </c>
      <c r="F92" s="56" t="s">
        <v>19</v>
      </c>
    </row>
    <row r="93">
      <c r="B93" s="42" t="s">
        <v>530</v>
      </c>
      <c r="C93" s="44">
        <f>IF(F86&gt;0, C86/F86, 0)</f>
      </c>
      <c r="D93" s="44">
        <f>IF(F86&gt;0, D86/F86, 0)</f>
      </c>
      <c r="E93" s="44">
        <f>IF(F86&gt;0, E86/F86, 0)</f>
      </c>
      <c r="F93" s="45" t="s">
        <v>19</v>
      </c>
    </row>
    <row r="94">
      <c r="B94" s="42" t="s">
        <v>531</v>
      </c>
      <c r="C94" s="44">
        <f>IF(F87&gt;0, C87/F87, 0)</f>
      </c>
      <c r="D94" s="44">
        <f>IF(F87&gt;0, D87/F87, 0)</f>
      </c>
      <c r="E94" s="44">
        <f>IF(F87&gt;0, E87/F87, 0)</f>
      </c>
      <c r="F94" s="45" t="s">
        <v>19</v>
      </c>
    </row>
    <row r="95">
      <c r="B95" s="42" t="s">
        <v>532</v>
      </c>
      <c r="C95" s="44">
        <f>IF(F88&gt;0, C88/F88, 0)</f>
      </c>
      <c r="D95" s="44">
        <f>IF(F88&gt;0, D88/F88, 0)</f>
      </c>
      <c r="E95" s="44">
        <f>IF(F88&gt;0, E88/F88, 0)</f>
      </c>
      <c r="F95" s="45" t="s">
        <v>19</v>
      </c>
    </row>
    <row r="96">
      <c r="B96" s="42" t="s">
        <v>17</v>
      </c>
      <c r="C96" s="44">
        <f>IF(F89&gt;0, C89/F89, 0)</f>
      </c>
      <c r="D96" s="44">
        <f>IF(F89&gt;0, D89/F89, 0)</f>
      </c>
      <c r="E96" s="44">
        <f>IF(F89&gt;0, E89/F89, 0)</f>
      </c>
      <c r="F96" s="45" t="s">
        <v>19</v>
      </c>
    </row>
    <row r="101">
      <c r="B101" s="38" t="s">
        <v>533</v>
      </c>
      <c r="J101" s="38" t="s">
        <v>534</v>
      </c>
    </row>
    <row r="102">
      <c r="B102" s="40" t="s">
        <v>5</v>
      </c>
      <c r="C102" s="40" t="s">
        <v>535</v>
      </c>
      <c r="D102" s="40"/>
      <c r="E102" s="40" t="s">
        <v>502</v>
      </c>
      <c r="F102" s="40" t="s">
        <v>510</v>
      </c>
      <c r="G102" s="40" t="s">
        <v>536</v>
      </c>
      <c r="H102" s="40"/>
      <c r="J102" s="40" t="s">
        <v>5</v>
      </c>
      <c r="K102" s="40" t="s">
        <v>524</v>
      </c>
      <c r="L102" s="40" t="s">
        <v>525</v>
      </c>
      <c r="M102" s="40" t="s">
        <v>526</v>
      </c>
      <c r="N102" s="40" t="s">
        <v>527</v>
      </c>
      <c r="O102" s="40" t="s">
        <v>16</v>
      </c>
    </row>
    <row r="103">
      <c r="B103" s="46" t="s">
        <v>517</v>
      </c>
      <c r="C103" s="58" t="s">
        <v>19</v>
      </c>
      <c r="D103" s="58"/>
      <c r="E103" s="43">
        <f>COUNTIF('Recommendations'!F:F,"Phase1")-COUNTIFS('Recommendations'!F:F,"Phase1",'Recommendations'!G:G,"Risk Accepted")-COUNTIFS('Recommendations'!F:F,"Phase1",'Recommendations'!G:G,"N/A")</f>
      </c>
      <c r="F103" s="43">
        <f>COUNTIFS('Recommendations'!F:F,"Phase1",'Recommendations'!L:L,"Resolved")</f>
      </c>
      <c r="G103" s="44">
        <f>IF(E103&gt;0,F103/E103,0)</f>
      </c>
      <c r="H103" s="44"/>
      <c r="J103" s="46" t="s">
        <v>517</v>
      </c>
      <c r="K103" s="43">
        <f>COUNTIFS('Recommendations'!F:F,"Phase1",'Recommendations'!D:D,"Must")</f>
      </c>
      <c r="L103" s="43">
        <f>COUNTIFS('Recommendations'!F:F,"Phase1",'Recommendations'!D:D,"Should")</f>
      </c>
      <c r="M103" s="43">
        <f>COUNTIFS('Recommendations'!F:F,"Phase1",'Recommendations'!D:D,"Could")</f>
      </c>
      <c r="N103" s="43">
        <f>COUNTIFS('Recommendations'!F:F,"Phase1",'Recommendations'!D:D,"Won't")</f>
      </c>
      <c r="O103" s="43">
        <f>COUNTIFS('Recommendations'!F:F,"Phase1",'Recommendations'!D:D,"Unassigned")</f>
      </c>
    </row>
    <row r="104">
      <c r="B104" s="46" t="s">
        <v>518</v>
      </c>
      <c r="C104" s="58" t="s">
        <v>19</v>
      </c>
      <c r="D104" s="58"/>
      <c r="E104" s="43">
        <f>COUNTIF('Recommendations'!F:F,"Phase2")-COUNTIFS('Recommendations'!F:F,"Phase2",'Recommendations'!G:G,"Risk Accepted")-COUNTIFS('Recommendations'!F:F,"Phase2",'Recommendations'!G:G,"N/A")</f>
      </c>
      <c r="F104" s="43">
        <f>COUNTIFS('Recommendations'!F:F,"Phase2",'Recommendations'!L:L,"Resolved")</f>
      </c>
      <c r="G104" s="44">
        <f>IF(E104&gt;0,F104/E104,0)</f>
      </c>
      <c r="H104" s="44"/>
      <c r="J104" s="46" t="s">
        <v>518</v>
      </c>
      <c r="K104" s="43">
        <f>COUNTIFS('Recommendations'!F:F,"Phase2",'Recommendations'!D:D,"Must")</f>
      </c>
      <c r="L104" s="43">
        <f>COUNTIFS('Recommendations'!F:F,"Phase2",'Recommendations'!D:D,"Should")</f>
      </c>
      <c r="M104" s="43">
        <f>COUNTIFS('Recommendations'!F:F,"Phase2",'Recommendations'!D:D,"Could")</f>
      </c>
      <c r="N104" s="43">
        <f>COUNTIFS('Recommendations'!F:F,"Phase2",'Recommendations'!D:D,"Won't")</f>
      </c>
      <c r="O104" s="43">
        <f>COUNTIFS('Recommendations'!F:F,"Phase2",'Recommendations'!D:D,"Unassigned")</f>
      </c>
    </row>
    <row r="105">
      <c r="B105" s="46" t="s">
        <v>519</v>
      </c>
      <c r="C105" s="58" t="s">
        <v>19</v>
      </c>
      <c r="D105" s="58"/>
      <c r="E105" s="43">
        <f>COUNTIF('Recommendations'!F:F,"Phase3")-COUNTIFS('Recommendations'!F:F,"Phase3",'Recommendations'!G:G,"Risk Accepted")-COUNTIFS('Recommendations'!F:F,"Phase3",'Recommendations'!G:G,"N/A")</f>
      </c>
      <c r="F105" s="43">
        <f>COUNTIFS('Recommendations'!F:F,"Phase3",'Recommendations'!L:L,"Resolved")</f>
      </c>
      <c r="G105" s="44">
        <f>IF(E105&gt;0,F105/E105,0)</f>
      </c>
      <c r="H105" s="44"/>
      <c r="J105" s="46" t="s">
        <v>519</v>
      </c>
      <c r="K105" s="43">
        <f>COUNTIFS('Recommendations'!F:F,"Phase3",'Recommendations'!D:D,"Must")</f>
      </c>
      <c r="L105" s="43">
        <f>COUNTIFS('Recommendations'!F:F,"Phase3",'Recommendations'!D:D,"Should")</f>
      </c>
      <c r="M105" s="43">
        <f>COUNTIFS('Recommendations'!F:F,"Phase3",'Recommendations'!D:D,"Could")</f>
      </c>
      <c r="N105" s="43">
        <f>COUNTIFS('Recommendations'!F:F,"Phase3",'Recommendations'!D:D,"Won't")</f>
      </c>
      <c r="O105" s="43">
        <f>COUNTIFS('Recommendations'!F:F,"Phase3",'Recommendations'!D:D,"Unassigned")</f>
      </c>
    </row>
    <row r="106">
      <c r="B106" s="46" t="s">
        <v>520</v>
      </c>
      <c r="C106" s="58" t="s">
        <v>19</v>
      </c>
      <c r="D106" s="58"/>
      <c r="E106" s="43">
        <f>COUNTIF('Recommendations'!F:F,"Phase4")-COUNTIFS('Recommendations'!F:F,"Phase4",'Recommendations'!G:G,"Risk Accepted")-COUNTIFS('Recommendations'!F:F,"Phase4",'Recommendations'!G:G,"N/A")</f>
      </c>
      <c r="F106" s="43">
        <f>COUNTIFS('Recommendations'!F:F,"Phase4",'Recommendations'!L:L,"Resolved")</f>
      </c>
      <c r="G106" s="44">
        <f>IF(E106&gt;0,F106/E106,0)</f>
      </c>
      <c r="H106" s="44"/>
      <c r="J106" s="46" t="s">
        <v>520</v>
      </c>
      <c r="K106" s="43">
        <f>COUNTIFS('Recommendations'!F:F,"Phase4",'Recommendations'!D:D,"Must")</f>
      </c>
      <c r="L106" s="43">
        <f>COUNTIFS('Recommendations'!F:F,"Phase4",'Recommendations'!D:D,"Should")</f>
      </c>
      <c r="M106" s="43">
        <f>COUNTIFS('Recommendations'!F:F,"Phase4",'Recommendations'!D:D,"Could")</f>
      </c>
      <c r="N106" s="43">
        <f>COUNTIFS('Recommendations'!F:F,"Phase4",'Recommendations'!D:D,"Won't")</f>
      </c>
      <c r="O106" s="43">
        <f>COUNTIFS('Recommendations'!F:F,"Phase4",'Recommendations'!D:D,"Unassigned")</f>
      </c>
    </row>
    <row r="107">
      <c r="B107" s="46" t="s">
        <v>521</v>
      </c>
      <c r="C107" s="58" t="s">
        <v>19</v>
      </c>
      <c r="D107" s="58"/>
      <c r="E107" s="43">
        <f>COUNTIF('Recommendations'!F:F,"Phase5")-COUNTIFS('Recommendations'!F:F,"Phase5",'Recommendations'!G:G,"Risk Accepted")-COUNTIFS('Recommendations'!F:F,"Phase5",'Recommendations'!G:G,"N/A")</f>
      </c>
      <c r="F107" s="43">
        <f>COUNTIFS('Recommendations'!F:F,"Phase5",'Recommendations'!L:L,"Resolved")</f>
      </c>
      <c r="G107" s="44">
        <f>IF(E107&gt;0,F107/E107,0)</f>
      </c>
      <c r="H107" s="44"/>
      <c r="J107" s="46" t="s">
        <v>521</v>
      </c>
      <c r="K107" s="43">
        <f>COUNTIFS('Recommendations'!F:F,"Phase5",'Recommendations'!D:D,"Must")</f>
      </c>
      <c r="L107" s="43">
        <f>COUNTIFS('Recommendations'!F:F,"Phase5",'Recommendations'!D:D,"Should")</f>
      </c>
      <c r="M107" s="43">
        <f>COUNTIFS('Recommendations'!F:F,"Phase5",'Recommendations'!D:D,"Could")</f>
      </c>
      <c r="N107" s="43">
        <f>COUNTIFS('Recommendations'!F:F,"Phase5",'Recommendations'!D:D,"Won't")</f>
      </c>
      <c r="O107" s="43">
        <f>COUNTIFS('Recommendations'!F:F,"Phase5",'Recommendations'!D:D,"Unassigned")</f>
      </c>
    </row>
    <row r="108">
      <c r="B108" s="46" t="s">
        <v>18</v>
      </c>
      <c r="C108" s="58" t="s">
        <v>19</v>
      </c>
      <c r="D108" s="58"/>
      <c r="E108" s="43">
        <f>COUNTIF('Recommendations'!F:F,"Pending")-COUNTIFS('Recommendations'!F:F,"Pending",'Recommendations'!G:G,"Risk Accepted")-COUNTIFS('Recommendations'!F:F,"Pending",'Recommendations'!G:G,"N/A")</f>
      </c>
      <c r="F108" s="43">
        <f>COUNTIFS('Recommendations'!F:F,"Pending",'Recommendations'!L:L,"Resolved")</f>
      </c>
      <c r="G108" s="44">
        <f>IF(E108&gt;0,F108/E108,0)</f>
      </c>
      <c r="H108" s="44"/>
      <c r="J108" s="46" t="s">
        <v>18</v>
      </c>
      <c r="K108" s="43">
        <f>COUNTIFS('Recommendations'!F:F,"Pending",'Recommendations'!D:D,"Must")</f>
      </c>
      <c r="L108" s="43">
        <f>COUNTIFS('Recommendations'!F:F,"Pending",'Recommendations'!D:D,"Should")</f>
      </c>
      <c r="M108" s="43">
        <f>COUNTIFS('Recommendations'!F:F,"Pending",'Recommendations'!D:D,"Could")</f>
      </c>
      <c r="N108" s="43">
        <f>COUNTIFS('Recommendations'!F:F,"Pending",'Recommendations'!D:D,"Won't")</f>
      </c>
      <c r="O108" s="43">
        <f>COUNTIFS('Recommendations'!F:F,"Pending",'Recommendations'!D:D,"Unassigned")</f>
      </c>
    </row>
    <row r="115">
      <c r="B115" s="38" t="s">
        <v>537</v>
      </c>
      <c r="P115" s="60" t="s">
        <v>538</v>
      </c>
    </row>
    <row r="117" ht="60" customHeight="1">
      <c r="B117" s="59" t="s">
        <v>539</v>
      </c>
      <c r="P117" s="59" t="s">
        <v>540</v>
      </c>
    </row>
    <row r="119" ht="30" customHeight="1">
      <c r="P119" s="61" t="s">
        <v>541</v>
      </c>
      <c r="Q119" s="62">
        <f>=C16</f>
      </c>
      <c r="R119" s="63"/>
      <c r="S119" s="62">
        <f>=C65</f>
      </c>
      <c r="T119" s="63"/>
      <c r="U119" s="62">
        <f>=C66</f>
      </c>
      <c r="V119" s="63"/>
      <c r="W119" s="62">
        <f>=C67</f>
      </c>
      <c r="X119" s="63"/>
    </row>
    <row r="120" ht="35" customHeight="1">
      <c r="P120" s="64" t="s">
        <v>542</v>
      </c>
      <c r="Q120" s="64" t="s">
        <v>543</v>
      </c>
      <c r="R120" s="64" t="s">
        <v>544</v>
      </c>
      <c r="S120" s="64" t="s">
        <v>545</v>
      </c>
      <c r="T120" s="64" t="s">
        <v>546</v>
      </c>
      <c r="U120" s="64" t="s">
        <v>547</v>
      </c>
      <c r="V120" s="64" t="s">
        <v>548</v>
      </c>
      <c r="W120" s="64" t="s">
        <v>549</v>
      </c>
      <c r="X120" s="64" t="s">
        <v>550</v>
      </c>
    </row>
    <row r="121">
      <c r="O121" s="65" t="s">
        <v>551</v>
      </c>
      <c r="P121" s="66" t="s">
        <v>552</v>
      </c>
      <c r="Q121" s="67">
        <v>0</v>
      </c>
      <c r="R121" s="68">
        <f>=IF(Dashboard!F16&gt;0, Q121/Dashboard!F16, "")</f>
      </c>
      <c r="S121" s="67">
        <v>0</v>
      </c>
      <c r="T121" s="68">
        <f>=IF(AND(NOT(ISBLANK(S121)),Dashboard!F65&gt;0), S121/Dashboard!F65, "")</f>
      </c>
      <c r="U121" s="67">
        <v>0</v>
      </c>
      <c r="V121" s="68">
        <f>=IF(AND(NOT(ISBLANK(U121)),Dashboard!F66&gt;0), U121/Dashboard!F66, "")</f>
      </c>
      <c r="W121" s="67">
        <v>0</v>
      </c>
      <c r="X121" s="68">
        <f>=IF(AND(NOT(ISBLANK(W121)),Dashboard!F67&gt;0), W121/Dashboard!F67, "")</f>
      </c>
    </row>
    <row r="122">
      <c r="P122" s="57"/>
      <c r="Q122" s="41"/>
      <c r="R122" s="44">
        <f>=IF(AND(NOT(ISBLANK(Q122)),Dashboard!F16&gt;0), Q122/Dashboard!F16, "")</f>
      </c>
      <c r="S122" s="41"/>
      <c r="T122" s="44">
        <f>=IF(AND(NOT(ISBLANK(S122)),Dashboard!F65&gt;0), S122/Dashboard!F65, "")</f>
      </c>
      <c r="U122" s="41"/>
      <c r="V122" s="44">
        <f>=IF(AND(NOT(ISBLANK(U122)),Dashboard!F66&gt;0), U122/Dashboard!F66, "")</f>
      </c>
      <c r="W122" s="41"/>
      <c r="X122" s="44">
        <f>=IF(AND(NOT(ISBLANK(W122)),Dashboard!F67&gt;0), W122/Dashboard!F67, "")</f>
      </c>
    </row>
    <row r="123">
      <c r="P123" s="57"/>
      <c r="Q123" s="41"/>
      <c r="R123" s="44">
        <f>=IF(AND(NOT(ISBLANK(Q123)),Dashboard!F16&gt;0), Q123/Dashboard!F16, "")</f>
      </c>
      <c r="S123" s="41"/>
      <c r="T123" s="44">
        <f>=IF(AND(NOT(ISBLANK(S123)),Dashboard!F65&gt;0), S123/Dashboard!F65, "")</f>
      </c>
      <c r="U123" s="41"/>
      <c r="V123" s="44">
        <f>=IF(AND(NOT(ISBLANK(U123)),Dashboard!F66&gt;0), U123/Dashboard!F66, "")</f>
      </c>
      <c r="W123" s="41"/>
      <c r="X123" s="44">
        <f>=IF(AND(NOT(ISBLANK(W123)),Dashboard!F67&gt;0), W123/Dashboard!F67, "")</f>
      </c>
    </row>
    <row r="124">
      <c r="P124" s="57"/>
      <c r="Q124" s="41"/>
      <c r="R124" s="44">
        <f>=IF(AND(NOT(ISBLANK(Q124)),Dashboard!F16&gt;0), Q124/Dashboard!F16, "")</f>
      </c>
      <c r="S124" s="41"/>
      <c r="T124" s="44">
        <f>=IF(AND(NOT(ISBLANK(S124)),Dashboard!F65&gt;0), S124/Dashboard!F65, "")</f>
      </c>
      <c r="U124" s="41"/>
      <c r="V124" s="44">
        <f>=IF(AND(NOT(ISBLANK(U124)),Dashboard!F66&gt;0), U124/Dashboard!F66, "")</f>
      </c>
      <c r="W124" s="41"/>
      <c r="X124" s="44">
        <f>=IF(AND(NOT(ISBLANK(W124)),Dashboard!F67&gt;0), W124/Dashboard!F67, "")</f>
      </c>
    </row>
    <row r="125">
      <c r="P125" s="57"/>
      <c r="Q125" s="41"/>
      <c r="R125" s="44">
        <f>=IF(AND(NOT(ISBLANK(Q125)),Dashboard!F16&gt;0), Q125/Dashboard!F16, "")</f>
      </c>
      <c r="S125" s="41"/>
      <c r="T125" s="44">
        <f>=IF(AND(NOT(ISBLANK(S125)),Dashboard!F65&gt;0), S125/Dashboard!F65, "")</f>
      </c>
      <c r="U125" s="41"/>
      <c r="V125" s="44">
        <f>=IF(AND(NOT(ISBLANK(U125)),Dashboard!F66&gt;0), U125/Dashboard!F66, "")</f>
      </c>
      <c r="W125" s="41"/>
      <c r="X125" s="44">
        <f>=IF(AND(NOT(ISBLANK(W125)),Dashboard!F67&gt;0), W125/Dashboard!F67, "")</f>
      </c>
    </row>
    <row r="126">
      <c r="P126" s="57"/>
      <c r="Q126" s="41"/>
      <c r="R126" s="44">
        <f>=IF(AND(NOT(ISBLANK(Q126)),Dashboard!F16&gt;0), Q126/Dashboard!F16, "")</f>
      </c>
      <c r="S126" s="41"/>
      <c r="T126" s="44">
        <f>=IF(AND(NOT(ISBLANK(S126)),Dashboard!F65&gt;0), S126/Dashboard!F65, "")</f>
      </c>
      <c r="U126" s="41"/>
      <c r="V126" s="44">
        <f>=IF(AND(NOT(ISBLANK(U126)),Dashboard!F66&gt;0), U126/Dashboard!F66, "")</f>
      </c>
      <c r="W126" s="41"/>
      <c r="X126" s="44">
        <f>=IF(AND(NOT(ISBLANK(W126)),Dashboard!F67&gt;0), W126/Dashboard!F67, "")</f>
      </c>
    </row>
    <row r="127">
      <c r="P127" s="57"/>
      <c r="Q127" s="41"/>
      <c r="R127" s="44">
        <f>=IF(AND(NOT(ISBLANK(Q127)),Dashboard!F16&gt;0), Q127/Dashboard!F16, "")</f>
      </c>
      <c r="S127" s="41"/>
      <c r="T127" s="44">
        <f>=IF(AND(NOT(ISBLANK(S127)),Dashboard!F65&gt;0), S127/Dashboard!F65, "")</f>
      </c>
      <c r="U127" s="41"/>
      <c r="V127" s="44">
        <f>=IF(AND(NOT(ISBLANK(U127)),Dashboard!F66&gt;0), U127/Dashboard!F66, "")</f>
      </c>
      <c r="W127" s="41"/>
      <c r="X127" s="44">
        <f>=IF(AND(NOT(ISBLANK(W127)),Dashboard!F67&gt;0), W127/Dashboard!F67, "")</f>
      </c>
    </row>
    <row r="128">
      <c r="P128" s="57"/>
      <c r="Q128" s="41"/>
      <c r="R128" s="44">
        <f>=IF(AND(NOT(ISBLANK(Q128)),Dashboard!F16&gt;0), Q128/Dashboard!F16, "")</f>
      </c>
      <c r="S128" s="41"/>
      <c r="T128" s="44">
        <f>=IF(AND(NOT(ISBLANK(S128)),Dashboard!F65&gt;0), S128/Dashboard!F65, "")</f>
      </c>
      <c r="U128" s="41"/>
      <c r="V128" s="44">
        <f>=IF(AND(NOT(ISBLANK(U128)),Dashboard!F66&gt;0), U128/Dashboard!F66, "")</f>
      </c>
      <c r="W128" s="41"/>
      <c r="X128" s="44">
        <f>=IF(AND(NOT(ISBLANK(W128)),Dashboard!F67&gt;0), W128/Dashboard!F67, "")</f>
      </c>
    </row>
    <row r="129">
      <c r="P129" s="57"/>
      <c r="Q129" s="41"/>
      <c r="R129" s="44">
        <f>=IF(AND(NOT(ISBLANK(Q129)),Dashboard!F16&gt;0), Q129/Dashboard!F16, "")</f>
      </c>
      <c r="S129" s="41"/>
      <c r="T129" s="44">
        <f>=IF(AND(NOT(ISBLANK(S129)),Dashboard!F65&gt;0), S129/Dashboard!F65, "")</f>
      </c>
      <c r="U129" s="41"/>
      <c r="V129" s="44">
        <f>=IF(AND(NOT(ISBLANK(U129)),Dashboard!F66&gt;0), U129/Dashboard!F66, "")</f>
      </c>
      <c r="W129" s="41"/>
      <c r="X129" s="44">
        <f>=IF(AND(NOT(ISBLANK(W129)),Dashboard!F67&gt;0), W129/Dashboard!F67, "")</f>
      </c>
    </row>
    <row r="130">
      <c r="P130" s="57"/>
      <c r="Q130" s="41"/>
      <c r="R130" s="44">
        <f>=IF(AND(NOT(ISBLANK(Q130)),Dashboard!F16&gt;0), Q130/Dashboard!F16, "")</f>
      </c>
      <c r="S130" s="41"/>
      <c r="T130" s="44">
        <f>=IF(AND(NOT(ISBLANK(S130)),Dashboard!F65&gt;0), S130/Dashboard!F65, "")</f>
      </c>
      <c r="U130" s="41"/>
      <c r="V130" s="44">
        <f>=IF(AND(NOT(ISBLANK(U130)),Dashboard!F66&gt;0), U130/Dashboard!F66, "")</f>
      </c>
      <c r="W130" s="41"/>
      <c r="X130" s="44">
        <f>=IF(AND(NOT(ISBLANK(W130)),Dashboard!F67&gt;0), W130/Dashboard!F67, "")</f>
      </c>
    </row>
    <row r="131">
      <c r="P131" s="57"/>
      <c r="Q131" s="41"/>
      <c r="R131" s="44">
        <f>=IF(AND(NOT(ISBLANK(Q131)),Dashboard!F16&gt;0), Q131/Dashboard!F16, "")</f>
      </c>
      <c r="S131" s="41"/>
      <c r="T131" s="44">
        <f>=IF(AND(NOT(ISBLANK(S131)),Dashboard!F65&gt;0), S131/Dashboard!F65, "")</f>
      </c>
      <c r="U131" s="41"/>
      <c r="V131" s="44">
        <f>=IF(AND(NOT(ISBLANK(U131)),Dashboard!F66&gt;0), U131/Dashboard!F66, "")</f>
      </c>
      <c r="W131" s="41"/>
      <c r="X131" s="44">
        <f>=IF(AND(NOT(ISBLANK(W131)),Dashboard!F67&gt;0), W131/Dashboard!F67, "")</f>
      </c>
    </row>
    <row r="132">
      <c r="P132" s="57"/>
      <c r="Q132" s="41"/>
      <c r="R132" s="44">
        <f>=IF(AND(NOT(ISBLANK(Q132)),Dashboard!F16&gt;0), Q132/Dashboard!F16, "")</f>
      </c>
      <c r="S132" s="41"/>
      <c r="T132" s="44">
        <f>=IF(AND(NOT(ISBLANK(S132)),Dashboard!F65&gt;0), S132/Dashboard!F65, "")</f>
      </c>
      <c r="U132" s="41"/>
      <c r="V132" s="44">
        <f>=IF(AND(NOT(ISBLANK(U132)),Dashboard!F66&gt;0), U132/Dashboard!F66, "")</f>
      </c>
      <c r="W132" s="41"/>
      <c r="X132" s="44">
        <f>=IF(AND(NOT(ISBLANK(W132)),Dashboard!F67&gt;0), W132/Dashboard!F67, "")</f>
      </c>
    </row>
    <row r="133">
      <c r="P133" s="57"/>
      <c r="Q133" s="41"/>
      <c r="R133" s="44">
        <f>=IF(AND(NOT(ISBLANK(Q133)),Dashboard!F16&gt;0), Q133/Dashboard!F16, "")</f>
      </c>
      <c r="S133" s="41"/>
      <c r="T133" s="44">
        <f>=IF(AND(NOT(ISBLANK(S133)),Dashboard!F65&gt;0), S133/Dashboard!F65, "")</f>
      </c>
      <c r="U133" s="41"/>
      <c r="V133" s="44">
        <f>=IF(AND(NOT(ISBLANK(U133)),Dashboard!F66&gt;0), U133/Dashboard!F66, "")</f>
      </c>
      <c r="W133" s="41"/>
      <c r="X133" s="44">
        <f>=IF(AND(NOT(ISBLANK(W133)),Dashboard!F67&gt;0), W133/Dashboard!F67, "")</f>
      </c>
    </row>
    <row r="134">
      <c r="P134" s="57"/>
      <c r="Q134" s="41"/>
      <c r="R134" s="44">
        <f>=IF(AND(NOT(ISBLANK(Q134)),Dashboard!F16&gt;0), Q134/Dashboard!F16, "")</f>
      </c>
      <c r="S134" s="41"/>
      <c r="T134" s="44">
        <f>=IF(AND(NOT(ISBLANK(S134)),Dashboard!F65&gt;0), S134/Dashboard!F65, "")</f>
      </c>
      <c r="U134" s="41"/>
      <c r="V134" s="44">
        <f>=IF(AND(NOT(ISBLANK(U134)),Dashboard!F66&gt;0), U134/Dashboard!F66, "")</f>
      </c>
      <c r="W134" s="41"/>
      <c r="X134" s="44">
        <f>=IF(AND(NOT(ISBLANK(W134)),Dashboard!F67&gt;0), W134/Dashboard!F67, "")</f>
      </c>
    </row>
    <row r="135">
      <c r="P135" s="57"/>
      <c r="Q135" s="41"/>
      <c r="R135" s="44">
        <f>=IF(AND(NOT(ISBLANK(Q135)),Dashboard!F16&gt;0), Q135/Dashboard!F16, "")</f>
      </c>
      <c r="S135" s="41"/>
      <c r="T135" s="44">
        <f>=IF(AND(NOT(ISBLANK(S135)),Dashboard!F65&gt;0), S135/Dashboard!F65, "")</f>
      </c>
      <c r="U135" s="41"/>
      <c r="V135" s="44">
        <f>=IF(AND(NOT(ISBLANK(U135)),Dashboard!F66&gt;0), U135/Dashboard!F66, "")</f>
      </c>
      <c r="W135" s="41"/>
      <c r="X135" s="44">
        <f>=IF(AND(NOT(ISBLANK(W135)),Dashboard!F67&gt;0), W135/Dashboard!F67, "")</f>
      </c>
    </row>
    <row r="136">
      <c r="P136" s="57"/>
      <c r="Q136" s="41"/>
      <c r="R136" s="44">
        <f>=IF(AND(NOT(ISBLANK(Q136)),Dashboard!F16&gt;0), Q136/Dashboard!F16, "")</f>
      </c>
      <c r="S136" s="41"/>
      <c r="T136" s="44">
        <f>=IF(AND(NOT(ISBLANK(S136)),Dashboard!F65&gt;0), S136/Dashboard!F65, "")</f>
      </c>
      <c r="U136" s="41"/>
      <c r="V136" s="44">
        <f>=IF(AND(NOT(ISBLANK(U136)),Dashboard!F66&gt;0), U136/Dashboard!F66, "")</f>
      </c>
      <c r="W136" s="41"/>
      <c r="X136" s="44">
        <f>=IF(AND(NOT(ISBLANK(W136)),Dashboard!F67&gt;0), W136/Dashboard!F67, "")</f>
      </c>
    </row>
    <row r="137">
      <c r="P137" s="57"/>
      <c r="Q137" s="41"/>
      <c r="R137" s="44">
        <f>=IF(AND(NOT(ISBLANK(Q137)),Dashboard!F16&gt;0), Q137/Dashboard!F16, "")</f>
      </c>
      <c r="S137" s="41"/>
      <c r="T137" s="44">
        <f>=IF(AND(NOT(ISBLANK(S137)),Dashboard!F65&gt;0), S137/Dashboard!F65, "")</f>
      </c>
      <c r="U137" s="41"/>
      <c r="V137" s="44">
        <f>=IF(AND(NOT(ISBLANK(U137)),Dashboard!F66&gt;0), U137/Dashboard!F66, "")</f>
      </c>
      <c r="W137" s="41"/>
      <c r="X137" s="44">
        <f>=IF(AND(NOT(ISBLANK(W137)),Dashboard!F67&gt;0), W137/Dashboard!F67, "")</f>
      </c>
    </row>
    <row r="138">
      <c r="P138" s="57"/>
      <c r="Q138" s="41"/>
      <c r="R138" s="44">
        <f>=IF(AND(NOT(ISBLANK(Q138)),Dashboard!F16&gt;0), Q138/Dashboard!F16, "")</f>
      </c>
      <c r="S138" s="41"/>
      <c r="T138" s="44">
        <f>=IF(AND(NOT(ISBLANK(S138)),Dashboard!F65&gt;0), S138/Dashboard!F65, "")</f>
      </c>
      <c r="U138" s="41"/>
      <c r="V138" s="44">
        <f>=IF(AND(NOT(ISBLANK(U138)),Dashboard!F66&gt;0), U138/Dashboard!F66, "")</f>
      </c>
      <c r="W138" s="41"/>
      <c r="X138" s="44">
        <f>=IF(AND(NOT(ISBLANK(W138)),Dashboard!F67&gt;0), W138/Dashboard!F67, "")</f>
      </c>
    </row>
    <row r="139">
      <c r="P139" s="57"/>
      <c r="Q139" s="41"/>
      <c r="R139" s="44">
        <f>=IF(AND(NOT(ISBLANK(Q139)),Dashboard!F16&gt;0), Q139/Dashboard!F16, "")</f>
      </c>
      <c r="S139" s="41"/>
      <c r="T139" s="44">
        <f>=IF(AND(NOT(ISBLANK(S139)),Dashboard!F65&gt;0), S139/Dashboard!F65, "")</f>
      </c>
      <c r="U139" s="41"/>
      <c r="V139" s="44">
        <f>=IF(AND(NOT(ISBLANK(U139)),Dashboard!F66&gt;0), U139/Dashboard!F66, "")</f>
      </c>
      <c r="W139" s="41"/>
      <c r="X139" s="44">
        <f>=IF(AND(NOT(ISBLANK(W139)),Dashboard!F67&gt;0), W139/Dashboard!F67, "")</f>
      </c>
    </row>
    <row r="140">
      <c r="P140" s="57"/>
      <c r="Q140" s="41"/>
      <c r="R140" s="44">
        <f>=IF(AND(NOT(ISBLANK(Q140)),Dashboard!F16&gt;0), Q140/Dashboard!F16, "")</f>
      </c>
      <c r="S140" s="41"/>
      <c r="T140" s="44">
        <f>=IF(AND(NOT(ISBLANK(S140)),Dashboard!F65&gt;0), S140/Dashboard!F65, "")</f>
      </c>
      <c r="U140" s="41"/>
      <c r="V140" s="44">
        <f>=IF(AND(NOT(ISBLANK(U140)),Dashboard!F66&gt;0), U140/Dashboard!F66, "")</f>
      </c>
      <c r="W140" s="41"/>
      <c r="X140" s="44">
        <f>=IF(AND(NOT(ISBLANK(W140)),Dashboard!F67&gt;0), W140/Dashboard!F67, "")</f>
      </c>
    </row>
    <row r="141">
      <c r="P141" s="57"/>
      <c r="Q141" s="41"/>
      <c r="R141" s="44">
        <f>=IF(AND(NOT(ISBLANK(Q141)),Dashboard!F16&gt;0), Q141/Dashboard!F16, "")</f>
      </c>
      <c r="S141" s="41"/>
      <c r="T141" s="44">
        <f>=IF(AND(NOT(ISBLANK(S141)),Dashboard!F65&gt;0), S141/Dashboard!F65, "")</f>
      </c>
      <c r="U141" s="41"/>
      <c r="V141" s="44">
        <f>=IF(AND(NOT(ISBLANK(U141)),Dashboard!F66&gt;0), U141/Dashboard!F66, "")</f>
      </c>
      <c r="W141" s="41"/>
      <c r="X141" s="44">
        <f>=IF(AND(NOT(ISBLANK(W141)),Dashboard!F67&gt;0), W141/Dashboard!F67, "")</f>
      </c>
    </row>
    <row r="142">
      <c r="P142" s="57"/>
      <c r="Q142" s="41"/>
      <c r="R142" s="44">
        <f>=IF(AND(NOT(ISBLANK(Q142)),Dashboard!F16&gt;0), Q142/Dashboard!F16, "")</f>
      </c>
      <c r="S142" s="41"/>
      <c r="T142" s="44">
        <f>=IF(AND(NOT(ISBLANK(S142)),Dashboard!F65&gt;0), S142/Dashboard!F65, "")</f>
      </c>
      <c r="U142" s="41"/>
      <c r="V142" s="44">
        <f>=IF(AND(NOT(ISBLANK(U142)),Dashboard!F66&gt;0), U142/Dashboard!F66, "")</f>
      </c>
      <c r="W142" s="41"/>
      <c r="X142" s="44">
        <f>=IF(AND(NOT(ISBLANK(W142)),Dashboard!F67&gt;0), W142/Dashboard!F67, "")</f>
      </c>
    </row>
    <row r="143">
      <c r="P143" s="57"/>
      <c r="Q143" s="41"/>
      <c r="R143" s="44">
        <f>=IF(AND(NOT(ISBLANK(Q143)),Dashboard!F16&gt;0), Q143/Dashboard!F16, "")</f>
      </c>
      <c r="S143" s="41"/>
      <c r="T143" s="44">
        <f>=IF(AND(NOT(ISBLANK(S143)),Dashboard!F65&gt;0), S143/Dashboard!F65, "")</f>
      </c>
      <c r="U143" s="41"/>
      <c r="V143" s="44">
        <f>=IF(AND(NOT(ISBLANK(U143)),Dashboard!F66&gt;0), U143/Dashboard!F66, "")</f>
      </c>
      <c r="W143" s="41"/>
      <c r="X143" s="44">
        <f>=IF(AND(NOT(ISBLANK(W143)),Dashboard!F67&gt;0), W143/Dashboard!F67, "")</f>
      </c>
    </row>
    <row r="144">
      <c r="P144" s="57"/>
      <c r="Q144" s="41"/>
      <c r="R144" s="44">
        <f>=IF(AND(NOT(ISBLANK(Q144)),Dashboard!F16&gt;0), Q144/Dashboard!F16, "")</f>
      </c>
      <c r="S144" s="41"/>
      <c r="T144" s="44">
        <f>=IF(AND(NOT(ISBLANK(S144)),Dashboard!F65&gt;0), S144/Dashboard!F65, "")</f>
      </c>
      <c r="U144" s="41"/>
      <c r="V144" s="44">
        <f>=IF(AND(NOT(ISBLANK(U144)),Dashboard!F66&gt;0), U144/Dashboard!F66, "")</f>
      </c>
      <c r="W144" s="41"/>
      <c r="X144" s="44">
        <f>=IF(AND(NOT(ISBLANK(W144)),Dashboard!F67&gt;0), W144/Dashboard!F67, "")</f>
      </c>
    </row>
    <row r="145">
      <c r="P145" s="57"/>
      <c r="Q145" s="41"/>
      <c r="R145" s="44">
        <f>=IF(AND(NOT(ISBLANK(Q145)),Dashboard!F16&gt;0), Q145/Dashboard!F16, "")</f>
      </c>
      <c r="S145" s="41"/>
      <c r="T145" s="44">
        <f>=IF(AND(NOT(ISBLANK(S145)),Dashboard!F65&gt;0), S145/Dashboard!F65, "")</f>
      </c>
      <c r="U145" s="41"/>
      <c r="V145" s="44">
        <f>=IF(AND(NOT(ISBLANK(U145)),Dashboard!F66&gt;0), U145/Dashboard!F66, "")</f>
      </c>
      <c r="W145" s="41"/>
      <c r="X145" s="44">
        <f>=IF(AND(NOT(ISBLANK(W145)),Dashboard!F67&gt;0), W145/Dashboard!F67, "")</f>
      </c>
    </row>
    <row r="146">
      <c r="P146" s="57"/>
      <c r="Q146" s="41"/>
      <c r="R146" s="44">
        <f>=IF(AND(NOT(ISBLANK(Q146)),Dashboard!F16&gt;0), Q146/Dashboard!F16, "")</f>
      </c>
      <c r="S146" s="41"/>
      <c r="T146" s="44">
        <f>=IF(AND(NOT(ISBLANK(S146)),Dashboard!F65&gt;0), S146/Dashboard!F65, "")</f>
      </c>
      <c r="U146" s="41"/>
      <c r="V146" s="44">
        <f>=IF(AND(NOT(ISBLANK(U146)),Dashboard!F66&gt;0), U146/Dashboard!F66, "")</f>
      </c>
      <c r="W146" s="41"/>
      <c r="X146" s="44">
        <f>=IF(AND(NOT(ISBLANK(W146)),Dashboard!F67&gt;0), W146/Dashboard!F67, "")</f>
      </c>
    </row>
    <row r="147">
      <c r="P147" s="57"/>
      <c r="Q147" s="41"/>
      <c r="R147" s="44">
        <f>=IF(AND(NOT(ISBLANK(Q147)),Dashboard!F16&gt;0), Q147/Dashboard!F16, "")</f>
      </c>
      <c r="S147" s="41"/>
      <c r="T147" s="44">
        <f>=IF(AND(NOT(ISBLANK(S147)),Dashboard!F65&gt;0), S147/Dashboard!F65, "")</f>
      </c>
      <c r="U147" s="41"/>
      <c r="V147" s="44">
        <f>=IF(AND(NOT(ISBLANK(U147)),Dashboard!F66&gt;0), U147/Dashboard!F66, "")</f>
      </c>
      <c r="W147" s="41"/>
      <c r="X147" s="44">
        <f>=IF(AND(NOT(ISBLANK(W147)),Dashboard!F67&gt;0), W147/Dashboard!F67, "")</f>
      </c>
    </row>
    <row r="148">
      <c r="P148" s="57"/>
      <c r="Q148" s="41"/>
      <c r="R148" s="44">
        <f>=IF(AND(NOT(ISBLANK(Q148)),Dashboard!F16&gt;0), Q148/Dashboard!F16, "")</f>
      </c>
      <c r="S148" s="41"/>
      <c r="T148" s="44">
        <f>=IF(AND(NOT(ISBLANK(S148)),Dashboard!F65&gt;0), S148/Dashboard!F65, "")</f>
      </c>
      <c r="U148" s="41"/>
      <c r="V148" s="44">
        <f>=IF(AND(NOT(ISBLANK(U148)),Dashboard!F66&gt;0), U148/Dashboard!F66, "")</f>
      </c>
      <c r="W148" s="41"/>
      <c r="X148" s="44">
        <f>=IF(AND(NOT(ISBLANK(W148)),Dashboard!F67&gt;0), W148/Dashboard!F67, "")</f>
      </c>
    </row>
    <row r="149">
      <c r="P149" s="57"/>
      <c r="Q149" s="41"/>
      <c r="R149" s="44">
        <f>=IF(AND(NOT(ISBLANK(Q149)),Dashboard!F16&gt;0), Q149/Dashboard!F16, "")</f>
      </c>
      <c r="S149" s="41"/>
      <c r="T149" s="44">
        <f>=IF(AND(NOT(ISBLANK(S149)),Dashboard!F65&gt;0), S149/Dashboard!F65, "")</f>
      </c>
      <c r="U149" s="41"/>
      <c r="V149" s="44">
        <f>=IF(AND(NOT(ISBLANK(U149)),Dashboard!F66&gt;0), U149/Dashboard!F66, "")</f>
      </c>
      <c r="W149" s="41"/>
      <c r="X149" s="44">
        <f>=IF(AND(NOT(ISBLANK(W149)),Dashboard!F67&gt;0), W149/Dashboard!F67, "")</f>
      </c>
    </row>
    <row r="150">
      <c r="P150" s="57"/>
      <c r="Q150" s="41"/>
      <c r="R150" s="44">
        <f>=IF(AND(NOT(ISBLANK(Q150)),Dashboard!F16&gt;0), Q150/Dashboard!F16, "")</f>
      </c>
      <c r="S150" s="41"/>
      <c r="T150" s="44">
        <f>=IF(AND(NOT(ISBLANK(S150)),Dashboard!F65&gt;0), S150/Dashboard!F65, "")</f>
      </c>
      <c r="U150" s="41"/>
      <c r="V150" s="44">
        <f>=IF(AND(NOT(ISBLANK(U150)),Dashboard!F66&gt;0), U150/Dashboard!F66, "")</f>
      </c>
      <c r="W150" s="41"/>
      <c r="X150" s="44">
        <f>=IF(AND(NOT(ISBLANK(W150)),Dashboard!F67&gt;0), W150/Dashboard!F67, "")</f>
      </c>
    </row>
    <row r="151">
      <c r="P151" s="57"/>
      <c r="Q151" s="41"/>
      <c r="R151" s="44">
        <f>=IF(AND(NOT(ISBLANK(Q151)),Dashboard!F16&gt;0), Q151/Dashboard!F16, "")</f>
      </c>
      <c r="S151" s="41"/>
      <c r="T151" s="44">
        <f>=IF(AND(NOT(ISBLANK(S151)),Dashboard!F65&gt;0), S151/Dashboard!F65, "")</f>
      </c>
      <c r="U151" s="41"/>
      <c r="V151" s="44">
        <f>=IF(AND(NOT(ISBLANK(U151)),Dashboard!F66&gt;0), U151/Dashboard!F66, "")</f>
      </c>
      <c r="W151" s="41"/>
      <c r="X151" s="44">
        <f>=IF(AND(NOT(ISBLANK(W151)),Dashboard!F67&gt;0), W151/Dashboard!F67, "")</f>
      </c>
    </row>
    <row r="156">
      <c r="B156" s="38" t="s">
        <v>553</v>
      </c>
      <c r="P156" s="60" t="s">
        <v>554</v>
      </c>
    </row>
    <row r="158" ht="45" customHeight="1">
      <c r="B158" s="59" t="s">
        <v>555</v>
      </c>
      <c r="P158" s="59" t="s">
        <v>556</v>
      </c>
    </row>
    <row r="159" ht="35" customHeight="1">
      <c r="P159" s="40" t="s">
        <v>557</v>
      </c>
      <c r="Q159" s="40"/>
      <c r="R159" s="40" t="s">
        <v>558</v>
      </c>
      <c r="S159" s="40"/>
      <c r="T159" s="40"/>
    </row>
    <row r="160" ht="30" customHeight="1">
      <c r="P160" s="70">
        <v>0</v>
      </c>
      <c r="Q160" s="69"/>
      <c r="R160" s="72" t="s">
        <v>559</v>
      </c>
      <c r="S160" s="71"/>
      <c r="T160" s="71"/>
    </row>
    <row r="163" ht="25" customHeight="1">
      <c r="P163" s="73" t="s">
        <v>542</v>
      </c>
      <c r="Q163" s="73" t="s">
        <v>560</v>
      </c>
      <c r="R163" s="73" t="s">
        <v>561</v>
      </c>
      <c r="S163" s="73" t="s">
        <v>7</v>
      </c>
      <c r="T163" s="73"/>
      <c r="U163" s="73"/>
    </row>
    <row r="164" ht="20" customHeight="1">
      <c r="P164" s="75"/>
      <c r="Q164" s="76"/>
      <c r="R164" s="77">
        <f>=IF(AND(NOT(ISBLANK(Q164)), Dashboard!$P160&gt;0), Q164/Dashboard!$P160, "")</f>
      </c>
      <c r="S164" s="78"/>
      <c r="T164" s="41"/>
      <c r="U164" s="41"/>
      <c r="V164" s="41"/>
    </row>
    <row r="165" ht="20" customHeight="1">
      <c r="P165" s="75"/>
      <c r="Q165" s="76"/>
      <c r="R165" s="77">
        <f>=IF(AND(NOT(ISBLANK(Q165)), Dashboard!$P160&gt;0), Q165/Dashboard!$P160, "")</f>
      </c>
      <c r="S165" s="78"/>
      <c r="T165" s="41"/>
      <c r="U165" s="41"/>
      <c r="V165" s="41"/>
    </row>
    <row r="166" ht="20" customHeight="1">
      <c r="P166" s="75"/>
      <c r="Q166" s="76"/>
      <c r="R166" s="77">
        <f>=IF(AND(NOT(ISBLANK(Q166)), Dashboard!$P160&gt;0), Q166/Dashboard!$P160, "")</f>
      </c>
      <c r="S166" s="78"/>
      <c r="T166" s="41"/>
      <c r="U166" s="41"/>
      <c r="V166" s="41"/>
    </row>
    <row r="167" ht="20" customHeight="1">
      <c r="P167" s="75"/>
      <c r="Q167" s="76"/>
      <c r="R167" s="77">
        <f>=IF(AND(NOT(ISBLANK(Q167)), Dashboard!$P160&gt;0), Q167/Dashboard!$P160, "")</f>
      </c>
      <c r="S167" s="78"/>
      <c r="T167" s="41"/>
      <c r="U167" s="41"/>
      <c r="V167" s="41"/>
    </row>
    <row r="168" ht="20" customHeight="1">
      <c r="P168" s="75"/>
      <c r="Q168" s="76"/>
      <c r="R168" s="77">
        <f>=IF(AND(NOT(ISBLANK(Q168)), Dashboard!$P160&gt;0), Q168/Dashboard!$P160, "")</f>
      </c>
      <c r="S168" s="78"/>
      <c r="T168" s="41"/>
      <c r="U168" s="41"/>
      <c r="V168" s="41"/>
    </row>
    <row r="169" ht="20" customHeight="1">
      <c r="P169" s="75"/>
      <c r="Q169" s="76"/>
      <c r="R169" s="77">
        <f>=IF(AND(NOT(ISBLANK(Q169)), Dashboard!$P160&gt;0), Q169/Dashboard!$P160, "")</f>
      </c>
      <c r="S169" s="78"/>
      <c r="T169" s="41"/>
      <c r="U169" s="41"/>
      <c r="V169" s="41"/>
    </row>
    <row r="170" ht="20" customHeight="1">
      <c r="P170" s="75"/>
      <c r="Q170" s="76"/>
      <c r="R170" s="77">
        <f>=IF(AND(NOT(ISBLANK(Q170)), Dashboard!$P160&gt;0), Q170/Dashboard!$P160, "")</f>
      </c>
      <c r="S170" s="78"/>
      <c r="T170" s="41"/>
      <c r="U170" s="41"/>
      <c r="V170" s="41"/>
    </row>
    <row r="171" ht="20" customHeight="1">
      <c r="P171" s="75"/>
      <c r="Q171" s="76"/>
      <c r="R171" s="77">
        <f>=IF(AND(NOT(ISBLANK(Q171)), Dashboard!$P160&gt;0), Q171/Dashboard!$P160, "")</f>
      </c>
      <c r="S171" s="78"/>
      <c r="T171" s="41"/>
      <c r="U171" s="41"/>
      <c r="V171" s="41"/>
    </row>
    <row r="172" ht="20" customHeight="1">
      <c r="P172" s="75"/>
      <c r="Q172" s="76"/>
      <c r="R172" s="77">
        <f>=IF(AND(NOT(ISBLANK(Q172)), Dashboard!$P160&gt;0), Q172/Dashboard!$P160, "")</f>
      </c>
      <c r="S172" s="78"/>
      <c r="T172" s="41"/>
      <c r="U172" s="41"/>
      <c r="V172" s="41"/>
    </row>
    <row r="173" ht="20" customHeight="1">
      <c r="P173" s="75"/>
      <c r="Q173" s="76"/>
      <c r="R173" s="77">
        <f>=IF(AND(NOT(ISBLANK(Q173)), Dashboard!$P160&gt;0), Q173/Dashboard!$P160, "")</f>
      </c>
      <c r="S173" s="78"/>
      <c r="T173" s="41"/>
      <c r="U173" s="41"/>
      <c r="V173" s="41"/>
    </row>
    <row r="174" ht="20" customHeight="1">
      <c r="P174" s="75"/>
      <c r="Q174" s="76"/>
      <c r="R174" s="77">
        <f>=IF(AND(NOT(ISBLANK(Q174)), Dashboard!$P160&gt;0), Q174/Dashboard!$P160, "")</f>
      </c>
      <c r="S174" s="78"/>
      <c r="T174" s="41"/>
      <c r="U174" s="41"/>
      <c r="V174" s="41"/>
    </row>
    <row r="175" ht="20" customHeight="1">
      <c r="P175" s="75"/>
      <c r="Q175" s="76"/>
      <c r="R175" s="77">
        <f>=IF(AND(NOT(ISBLANK(Q175)), Dashboard!$P160&gt;0), Q175/Dashboard!$P160, "")</f>
      </c>
      <c r="S175" s="78"/>
      <c r="T175" s="41"/>
      <c r="U175" s="41"/>
      <c r="V175" s="41"/>
    </row>
    <row r="176" ht="20" customHeight="1">
      <c r="P176" s="75"/>
      <c r="Q176" s="76"/>
      <c r="R176" s="77">
        <f>=IF(AND(NOT(ISBLANK(Q176)), Dashboard!$P160&gt;0), Q176/Dashboard!$P160, "")</f>
      </c>
      <c r="S176" s="78"/>
      <c r="T176" s="41"/>
      <c r="U176" s="41"/>
      <c r="V176" s="41"/>
    </row>
    <row r="177" ht="20" customHeight="1">
      <c r="P177" s="75"/>
      <c r="Q177" s="76"/>
      <c r="R177" s="77">
        <f>=IF(AND(NOT(ISBLANK(Q177)), Dashboard!$P160&gt;0), Q177/Dashboard!$P160, "")</f>
      </c>
      <c r="S177" s="78"/>
      <c r="T177" s="41"/>
      <c r="U177" s="41"/>
      <c r="V177" s="41"/>
    </row>
    <row r="178" ht="20" customHeight="1">
      <c r="P178" s="75"/>
      <c r="Q178" s="76"/>
      <c r="R178" s="77">
        <f>=IF(AND(NOT(ISBLANK(Q178)), Dashboard!$P160&gt;0), Q178/Dashboard!$P160, "")</f>
      </c>
      <c r="S178" s="78"/>
      <c r="T178" s="41"/>
      <c r="U178" s="41"/>
      <c r="V178" s="41"/>
    </row>
    <row r="179" ht="20" customHeight="1">
      <c r="P179" s="75"/>
      <c r="Q179" s="76"/>
      <c r="R179" s="77">
        <f>=IF(AND(NOT(ISBLANK(Q179)), Dashboard!$P160&gt;0), Q179/Dashboard!$P160, "")</f>
      </c>
      <c r="S179" s="78"/>
      <c r="T179" s="41"/>
      <c r="U179" s="41"/>
      <c r="V179" s="41"/>
    </row>
    <row r="180" ht="20" customHeight="1">
      <c r="P180" s="75"/>
      <c r="Q180" s="76"/>
      <c r="R180" s="77">
        <f>=IF(AND(NOT(ISBLANK(Q180)), Dashboard!$P160&gt;0), Q180/Dashboard!$P160, "")</f>
      </c>
      <c r="S180" s="78"/>
      <c r="T180" s="41"/>
      <c r="U180" s="41"/>
      <c r="V180" s="41"/>
    </row>
    <row r="181" ht="20" customHeight="1">
      <c r="P181" s="75"/>
      <c r="Q181" s="76"/>
      <c r="R181" s="77">
        <f>=IF(AND(NOT(ISBLANK(Q181)), Dashboard!$P160&gt;0), Q181/Dashboard!$P160, "")</f>
      </c>
      <c r="S181" s="78"/>
      <c r="T181" s="41"/>
      <c r="U181" s="41"/>
      <c r="V181" s="41"/>
    </row>
    <row r="182" ht="20" customHeight="1">
      <c r="P182" s="75"/>
      <c r="Q182" s="76"/>
      <c r="R182" s="77">
        <f>=IF(AND(NOT(ISBLANK(Q182)), Dashboard!$P160&gt;0), Q182/Dashboard!$P160, "")</f>
      </c>
      <c r="S182" s="78"/>
      <c r="T182" s="41"/>
      <c r="U182" s="41"/>
      <c r="V182" s="41"/>
    </row>
    <row r="183" ht="20" customHeight="1">
      <c r="P183" s="75"/>
      <c r="Q183" s="76"/>
      <c r="R183" s="77">
        <f>=IF(AND(NOT(ISBLANK(Q183)), Dashboard!$P160&gt;0), Q183/Dashboard!$P160, "")</f>
      </c>
      <c r="S183" s="78"/>
      <c r="T183" s="41"/>
      <c r="U183" s="41"/>
      <c r="V183" s="41"/>
    </row>
    <row r="187" ht="32" customHeight="1">
      <c r="B187" s="95" t="s">
        <v>436</v>
      </c>
      <c r="C187" s="95"/>
      <c r="D187" s="95"/>
      <c r="E187" s="95"/>
      <c r="F187" s="95"/>
      <c r="G187" s="95"/>
      <c r="H187" s="95"/>
      <c r="I187" s="95"/>
    </row>
  </sheetData>
  <mergeCells>
    <mergeCell ref="B2:I2"/>
    <mergeCell ref="F5:H5"/>
    <mergeCell ref="I5:O5"/>
    <mergeCell ref="F6:H6"/>
    <mergeCell ref="I6:O6"/>
    <mergeCell ref="F7:H7"/>
    <mergeCell ref="I7:O7"/>
    <mergeCell ref="F8:H8"/>
    <mergeCell ref="I8:O8"/>
    <mergeCell ref="F9:H9"/>
    <mergeCell ref="I9:O9"/>
    <mergeCell ref="C102:D102"/>
    <mergeCell ref="G102:H102"/>
    <mergeCell ref="C103:D103"/>
    <mergeCell ref="G103:H103"/>
    <mergeCell ref="C104:D104"/>
    <mergeCell ref="G104:H104"/>
    <mergeCell ref="C105:D105"/>
    <mergeCell ref="G105:H105"/>
    <mergeCell ref="C106:D106"/>
    <mergeCell ref="G106:H106"/>
    <mergeCell ref="C107:D107"/>
    <mergeCell ref="G107:H107"/>
    <mergeCell ref="C108:D108"/>
    <mergeCell ref="G108:H108"/>
    <mergeCell ref="B117:F117"/>
    <mergeCell ref="P117:W117"/>
    <mergeCell ref="B158:F158"/>
    <mergeCell ref="P158:U158"/>
    <mergeCell ref="P159:Q159"/>
    <mergeCell ref="R159:T159"/>
    <mergeCell ref="P160:Q160"/>
    <mergeCell ref="R160:T160"/>
    <mergeCell ref="S163:V163"/>
    <mergeCell ref="S164:V164"/>
    <mergeCell ref="S165:V165"/>
    <mergeCell ref="S166:V166"/>
    <mergeCell ref="S167:V167"/>
    <mergeCell ref="S168:V168"/>
    <mergeCell ref="S169:V169"/>
    <mergeCell ref="S170:V170"/>
    <mergeCell ref="S171:V171"/>
    <mergeCell ref="S172:V172"/>
    <mergeCell ref="S173:V173"/>
    <mergeCell ref="S174:V174"/>
    <mergeCell ref="S175:V175"/>
    <mergeCell ref="S176:V176"/>
    <mergeCell ref="S177:V177"/>
    <mergeCell ref="S178:V178"/>
    <mergeCell ref="S179:V179"/>
    <mergeCell ref="S180:V180"/>
    <mergeCell ref="S181:V181"/>
    <mergeCell ref="S182:V182"/>
    <mergeCell ref="S183:V183"/>
    <mergeCell ref="B187:I187"/>
  </mergeCells>
  <conditionalFormatting sqref="D7">
    <cfRule priority="1" type="cellIs" operator="greaterThanOrEqual" dxfId="7">
      <formula>0.9</formula>
    </cfRule>
    <cfRule priority="2" type="cellIs" operator="greaterThanOrEqual" dxfId="8">
      <formula>0.5</formula>
    </cfRule>
    <cfRule priority="3" type="cellIs" operator="lessThan" dxfId="14">
      <formula>0.5</formula>
    </cfRule>
  </conditionalFormatting>
  <conditionalFormatting sqref="G103:H108">
    <cfRule priority="4" type="expression" dxfId="15">
      <formula>=$G103&gt;=0.8</formula>
    </cfRule>
    <cfRule priority="5" type="expression" dxfId="16">
      <formula>=AND($G103&gt;=0.5,$G103&lt;0.8)</formula>
    </cfRule>
    <cfRule priority="6" type="expression" dxfId="17">
      <formula>=$G103&lt;0.5</formula>
    </cfRule>
  </conditionalFormatting>
  <conditionalFormatting sqref="K103:K108">
    <cfRule priority="7" type="cellIs" operator="greaterThan" dxfId="0">
      <formula>0</formula>
    </cfRule>
  </conditionalFormatting>
  <conditionalFormatting sqref="L103:L108">
    <cfRule priority="8" type="cellIs" operator="greaterThan" dxfId="1">
      <formula>0</formula>
    </cfRule>
  </conditionalFormatting>
  <conditionalFormatting sqref="M103:M108">
    <cfRule priority="9" type="cellIs" operator="greaterThan" dxfId="2">
      <formula>0</formula>
    </cfRule>
  </conditionalFormatting>
  <conditionalFormatting sqref="N103:N108">
    <cfRule priority="10" type="cellIs" operator="greaterThan" dxfId="3">
      <formula>0</formula>
    </cfRule>
  </conditionalFormatting>
  <dataValidations count="140">
    <dataValidation type="whole" sqref="Q122" operator="between" allowBlank="1" showErrorMessage="1" errorTitle="Invalid overall count" error="Overall count must be between 0 and the current implemented total.">
      <formula1>0</formula1>
      <formula2>Dashboard!C16</formula2>
    </dataValidation>
    <dataValidation type="whole" sqref="S122" operator="between" allowBlank="1" showErrorMessage="1" errorTitle="Invalid count" error="Value must be between 0 and the current implemented total.">
      <formula1>0</formula1>
      <formula2>Dashboard!C65</formula2>
    </dataValidation>
    <dataValidation type="whole" sqref="U122" operator="between" allowBlank="1" showErrorMessage="1" errorTitle="Invalid count" error="Value must be between 0 and the current implemented total.">
      <formula1>0</formula1>
      <formula2>Dashboard!C66</formula2>
    </dataValidation>
    <dataValidation type="whole" sqref="W122" operator="between" allowBlank="1" showErrorMessage="1" errorTitle="Invalid count" error="Value must be between 0 and the current implemented total.">
      <formula1>0</formula1>
      <formula2>Dashboard!C67</formula2>
    </dataValidation>
    <dataValidation type="whole" sqref="Q123" operator="between" allowBlank="1" showErrorMessage="1" errorTitle="Invalid overall count" error="Overall count must be between 0 and the current implemented total.">
      <formula1>0</formula1>
      <formula2>Dashboard!C16</formula2>
    </dataValidation>
    <dataValidation type="whole" sqref="S123" operator="between" allowBlank="1" showErrorMessage="1" errorTitle="Invalid count" error="Value must be between 0 and the current implemented total.">
      <formula1>0</formula1>
      <formula2>Dashboard!C65</formula2>
    </dataValidation>
    <dataValidation type="whole" sqref="U123" operator="between" allowBlank="1" showErrorMessage="1" errorTitle="Invalid count" error="Value must be between 0 and the current implemented total.">
      <formula1>0</formula1>
      <formula2>Dashboard!C66</formula2>
    </dataValidation>
    <dataValidation type="whole" sqref="W123" operator="between" allowBlank="1" showErrorMessage="1" errorTitle="Invalid count" error="Value must be between 0 and the current implemented total.">
      <formula1>0</formula1>
      <formula2>Dashboard!C67</formula2>
    </dataValidation>
    <dataValidation type="whole" sqref="Q124" operator="between" allowBlank="1" showErrorMessage="1" errorTitle="Invalid overall count" error="Overall count must be between 0 and the current implemented total.">
      <formula1>0</formula1>
      <formula2>Dashboard!C16</formula2>
    </dataValidation>
    <dataValidation type="whole" sqref="S124" operator="between" allowBlank="1" showErrorMessage="1" errorTitle="Invalid count" error="Value must be between 0 and the current implemented total.">
      <formula1>0</formula1>
      <formula2>Dashboard!C65</formula2>
    </dataValidation>
    <dataValidation type="whole" sqref="U124" operator="between" allowBlank="1" showErrorMessage="1" errorTitle="Invalid count" error="Value must be between 0 and the current implemented total.">
      <formula1>0</formula1>
      <formula2>Dashboard!C66</formula2>
    </dataValidation>
    <dataValidation type="whole" sqref="W124" operator="between" allowBlank="1" showErrorMessage="1" errorTitle="Invalid count" error="Value must be between 0 and the current implemented total.">
      <formula1>0</formula1>
      <formula2>Dashboard!C67</formula2>
    </dataValidation>
    <dataValidation type="whole" sqref="Q125" operator="between" allowBlank="1" showErrorMessage="1" errorTitle="Invalid overall count" error="Overall count must be between 0 and the current implemented total.">
      <formula1>0</formula1>
      <formula2>Dashboard!C16</formula2>
    </dataValidation>
    <dataValidation type="whole" sqref="S125" operator="between" allowBlank="1" showErrorMessage="1" errorTitle="Invalid count" error="Value must be between 0 and the current implemented total.">
      <formula1>0</formula1>
      <formula2>Dashboard!C65</formula2>
    </dataValidation>
    <dataValidation type="whole" sqref="U125" operator="between" allowBlank="1" showErrorMessage="1" errorTitle="Invalid count" error="Value must be between 0 and the current implemented total.">
      <formula1>0</formula1>
      <formula2>Dashboard!C66</formula2>
    </dataValidation>
    <dataValidation type="whole" sqref="W125" operator="between" allowBlank="1" showErrorMessage="1" errorTitle="Invalid count" error="Value must be between 0 and the current implemented total.">
      <formula1>0</formula1>
      <formula2>Dashboard!C67</formula2>
    </dataValidation>
    <dataValidation type="whole" sqref="Q126" operator="between" allowBlank="1" showErrorMessage="1" errorTitle="Invalid overall count" error="Overall count must be between 0 and the current implemented total.">
      <formula1>0</formula1>
      <formula2>Dashboard!C16</formula2>
    </dataValidation>
    <dataValidation type="whole" sqref="S126" operator="between" allowBlank="1" showErrorMessage="1" errorTitle="Invalid count" error="Value must be between 0 and the current implemented total.">
      <formula1>0</formula1>
      <formula2>Dashboard!C65</formula2>
    </dataValidation>
    <dataValidation type="whole" sqref="U126" operator="between" allowBlank="1" showErrorMessage="1" errorTitle="Invalid count" error="Value must be between 0 and the current implemented total.">
      <formula1>0</formula1>
      <formula2>Dashboard!C66</formula2>
    </dataValidation>
    <dataValidation type="whole" sqref="W126" operator="between" allowBlank="1" showErrorMessage="1" errorTitle="Invalid count" error="Value must be between 0 and the current implemented total.">
      <formula1>0</formula1>
      <formula2>Dashboard!C67</formula2>
    </dataValidation>
    <dataValidation type="whole" sqref="Q127" operator="between" allowBlank="1" showErrorMessage="1" errorTitle="Invalid overall count" error="Overall count must be between 0 and the current implemented total.">
      <formula1>0</formula1>
      <formula2>Dashboard!C16</formula2>
    </dataValidation>
    <dataValidation type="whole" sqref="S127" operator="between" allowBlank="1" showErrorMessage="1" errorTitle="Invalid count" error="Value must be between 0 and the current implemented total.">
      <formula1>0</formula1>
      <formula2>Dashboard!C65</formula2>
    </dataValidation>
    <dataValidation type="whole" sqref="U127" operator="between" allowBlank="1" showErrorMessage="1" errorTitle="Invalid count" error="Value must be between 0 and the current implemented total.">
      <formula1>0</formula1>
      <formula2>Dashboard!C66</formula2>
    </dataValidation>
    <dataValidation type="whole" sqref="W127" operator="between" allowBlank="1" showErrorMessage="1" errorTitle="Invalid count" error="Value must be between 0 and the current implemented total.">
      <formula1>0</formula1>
      <formula2>Dashboard!C67</formula2>
    </dataValidation>
    <dataValidation type="whole" sqref="Q128" operator="between" allowBlank="1" showErrorMessage="1" errorTitle="Invalid overall count" error="Overall count must be between 0 and the current implemented total.">
      <formula1>0</formula1>
      <formula2>Dashboard!C16</formula2>
    </dataValidation>
    <dataValidation type="whole" sqref="S128" operator="between" allowBlank="1" showErrorMessage="1" errorTitle="Invalid count" error="Value must be between 0 and the current implemented total.">
      <formula1>0</formula1>
      <formula2>Dashboard!C65</formula2>
    </dataValidation>
    <dataValidation type="whole" sqref="U128" operator="between" allowBlank="1" showErrorMessage="1" errorTitle="Invalid count" error="Value must be between 0 and the current implemented total.">
      <formula1>0</formula1>
      <formula2>Dashboard!C66</formula2>
    </dataValidation>
    <dataValidation type="whole" sqref="W128" operator="between" allowBlank="1" showErrorMessage="1" errorTitle="Invalid count" error="Value must be between 0 and the current implemented total.">
      <formula1>0</formula1>
      <formula2>Dashboard!C67</formula2>
    </dataValidation>
    <dataValidation type="whole" sqref="Q129" operator="between" allowBlank="1" showErrorMessage="1" errorTitle="Invalid overall count" error="Overall count must be between 0 and the current implemented total.">
      <formula1>0</formula1>
      <formula2>Dashboard!C16</formula2>
    </dataValidation>
    <dataValidation type="whole" sqref="S129" operator="between" allowBlank="1" showErrorMessage="1" errorTitle="Invalid count" error="Value must be between 0 and the current implemented total.">
      <formula1>0</formula1>
      <formula2>Dashboard!C65</formula2>
    </dataValidation>
    <dataValidation type="whole" sqref="U129" operator="between" allowBlank="1" showErrorMessage="1" errorTitle="Invalid count" error="Value must be between 0 and the current implemented total.">
      <formula1>0</formula1>
      <formula2>Dashboard!C66</formula2>
    </dataValidation>
    <dataValidation type="whole" sqref="W129" operator="between" allowBlank="1" showErrorMessage="1" errorTitle="Invalid count" error="Value must be between 0 and the current implemented total.">
      <formula1>0</formula1>
      <formula2>Dashboard!C67</formula2>
    </dataValidation>
    <dataValidation type="whole" sqref="Q130" operator="between" allowBlank="1" showErrorMessage="1" errorTitle="Invalid overall count" error="Overall count must be between 0 and the current implemented total.">
      <formula1>0</formula1>
      <formula2>Dashboard!C16</formula2>
    </dataValidation>
    <dataValidation type="whole" sqref="S130" operator="between" allowBlank="1" showErrorMessage="1" errorTitle="Invalid count" error="Value must be between 0 and the current implemented total.">
      <formula1>0</formula1>
      <formula2>Dashboard!C65</formula2>
    </dataValidation>
    <dataValidation type="whole" sqref="U130" operator="between" allowBlank="1" showErrorMessage="1" errorTitle="Invalid count" error="Value must be between 0 and the current implemented total.">
      <formula1>0</formula1>
      <formula2>Dashboard!C66</formula2>
    </dataValidation>
    <dataValidation type="whole" sqref="W130" operator="between" allowBlank="1" showErrorMessage="1" errorTitle="Invalid count" error="Value must be between 0 and the current implemented total.">
      <formula1>0</formula1>
      <formula2>Dashboard!C67</formula2>
    </dataValidation>
    <dataValidation type="whole" sqref="Q131" operator="between" allowBlank="1" showErrorMessage="1" errorTitle="Invalid overall count" error="Overall count must be between 0 and the current implemented total.">
      <formula1>0</formula1>
      <formula2>Dashboard!C16</formula2>
    </dataValidation>
    <dataValidation type="whole" sqref="S131" operator="between" allowBlank="1" showErrorMessage="1" errorTitle="Invalid count" error="Value must be between 0 and the current implemented total.">
      <formula1>0</formula1>
      <formula2>Dashboard!C65</formula2>
    </dataValidation>
    <dataValidation type="whole" sqref="U131" operator="between" allowBlank="1" showErrorMessage="1" errorTitle="Invalid count" error="Value must be between 0 and the current implemented total.">
      <formula1>0</formula1>
      <formula2>Dashboard!C66</formula2>
    </dataValidation>
    <dataValidation type="whole" sqref="W131" operator="between" allowBlank="1" showErrorMessage="1" errorTitle="Invalid count" error="Value must be between 0 and the current implemented total.">
      <formula1>0</formula1>
      <formula2>Dashboard!C67</formula2>
    </dataValidation>
    <dataValidation type="whole" sqref="Q132" operator="between" allowBlank="1" showErrorMessage="1" errorTitle="Invalid overall count" error="Overall count must be between 0 and the current implemented total.">
      <formula1>0</formula1>
      <formula2>Dashboard!C16</formula2>
    </dataValidation>
    <dataValidation type="whole" sqref="S132" operator="between" allowBlank="1" showErrorMessage="1" errorTitle="Invalid count" error="Value must be between 0 and the current implemented total.">
      <formula1>0</formula1>
      <formula2>Dashboard!C65</formula2>
    </dataValidation>
    <dataValidation type="whole" sqref="U132" operator="between" allowBlank="1" showErrorMessage="1" errorTitle="Invalid count" error="Value must be between 0 and the current implemented total.">
      <formula1>0</formula1>
      <formula2>Dashboard!C66</formula2>
    </dataValidation>
    <dataValidation type="whole" sqref="W132" operator="between" allowBlank="1" showErrorMessage="1" errorTitle="Invalid count" error="Value must be between 0 and the current implemented total.">
      <formula1>0</formula1>
      <formula2>Dashboard!C67</formula2>
    </dataValidation>
    <dataValidation type="whole" sqref="Q133" operator="between" allowBlank="1" showErrorMessage="1" errorTitle="Invalid overall count" error="Overall count must be between 0 and the current implemented total.">
      <formula1>0</formula1>
      <formula2>Dashboard!C16</formula2>
    </dataValidation>
    <dataValidation type="whole" sqref="S133" operator="between" allowBlank="1" showErrorMessage="1" errorTitle="Invalid count" error="Value must be between 0 and the current implemented total.">
      <formula1>0</formula1>
      <formula2>Dashboard!C65</formula2>
    </dataValidation>
    <dataValidation type="whole" sqref="U133" operator="between" allowBlank="1" showErrorMessage="1" errorTitle="Invalid count" error="Value must be between 0 and the current implemented total.">
      <formula1>0</formula1>
      <formula2>Dashboard!C66</formula2>
    </dataValidation>
    <dataValidation type="whole" sqref="W133" operator="between" allowBlank="1" showErrorMessage="1" errorTitle="Invalid count" error="Value must be between 0 and the current implemented total.">
      <formula1>0</formula1>
      <formula2>Dashboard!C67</formula2>
    </dataValidation>
    <dataValidation type="whole" sqref="Q134" operator="between" allowBlank="1" showErrorMessage="1" errorTitle="Invalid overall count" error="Overall count must be between 0 and the current implemented total.">
      <formula1>0</formula1>
      <formula2>Dashboard!C16</formula2>
    </dataValidation>
    <dataValidation type="whole" sqref="S134" operator="between" allowBlank="1" showErrorMessage="1" errorTitle="Invalid count" error="Value must be between 0 and the current implemented total.">
      <formula1>0</formula1>
      <formula2>Dashboard!C65</formula2>
    </dataValidation>
    <dataValidation type="whole" sqref="U134" operator="between" allowBlank="1" showErrorMessage="1" errorTitle="Invalid count" error="Value must be between 0 and the current implemented total.">
      <formula1>0</formula1>
      <formula2>Dashboard!C66</formula2>
    </dataValidation>
    <dataValidation type="whole" sqref="W134" operator="between" allowBlank="1" showErrorMessage="1" errorTitle="Invalid count" error="Value must be between 0 and the current implemented total.">
      <formula1>0</formula1>
      <formula2>Dashboard!C67</formula2>
    </dataValidation>
    <dataValidation type="whole" sqref="Q135" operator="between" allowBlank="1" showErrorMessage="1" errorTitle="Invalid overall count" error="Overall count must be between 0 and the current implemented total.">
      <formula1>0</formula1>
      <formula2>Dashboard!C16</formula2>
    </dataValidation>
    <dataValidation type="whole" sqref="S135" operator="between" allowBlank="1" showErrorMessage="1" errorTitle="Invalid count" error="Value must be between 0 and the current implemented total.">
      <formula1>0</formula1>
      <formula2>Dashboard!C65</formula2>
    </dataValidation>
    <dataValidation type="whole" sqref="U135" operator="between" allowBlank="1" showErrorMessage="1" errorTitle="Invalid count" error="Value must be between 0 and the current implemented total.">
      <formula1>0</formula1>
      <formula2>Dashboard!C66</formula2>
    </dataValidation>
    <dataValidation type="whole" sqref="W135" operator="between" allowBlank="1" showErrorMessage="1" errorTitle="Invalid count" error="Value must be between 0 and the current implemented total.">
      <formula1>0</formula1>
      <formula2>Dashboard!C67</formula2>
    </dataValidation>
    <dataValidation type="whole" sqref="Q136" operator="between" allowBlank="1" showErrorMessage="1" errorTitle="Invalid overall count" error="Overall count must be between 0 and the current implemented total.">
      <formula1>0</formula1>
      <formula2>Dashboard!C16</formula2>
    </dataValidation>
    <dataValidation type="whole" sqref="S136" operator="between" allowBlank="1" showErrorMessage="1" errorTitle="Invalid count" error="Value must be between 0 and the current implemented total.">
      <formula1>0</formula1>
      <formula2>Dashboard!C65</formula2>
    </dataValidation>
    <dataValidation type="whole" sqref="U136" operator="between" allowBlank="1" showErrorMessage="1" errorTitle="Invalid count" error="Value must be between 0 and the current implemented total.">
      <formula1>0</formula1>
      <formula2>Dashboard!C66</formula2>
    </dataValidation>
    <dataValidation type="whole" sqref="W136" operator="between" allowBlank="1" showErrorMessage="1" errorTitle="Invalid count" error="Value must be between 0 and the current implemented total.">
      <formula1>0</formula1>
      <formula2>Dashboard!C67</formula2>
    </dataValidation>
    <dataValidation type="whole" sqref="Q137" operator="between" allowBlank="1" showErrorMessage="1" errorTitle="Invalid overall count" error="Overall count must be between 0 and the current implemented total.">
      <formula1>0</formula1>
      <formula2>Dashboard!C16</formula2>
    </dataValidation>
    <dataValidation type="whole" sqref="S137" operator="between" allowBlank="1" showErrorMessage="1" errorTitle="Invalid count" error="Value must be between 0 and the current implemented total.">
      <formula1>0</formula1>
      <formula2>Dashboard!C65</formula2>
    </dataValidation>
    <dataValidation type="whole" sqref="U137" operator="between" allowBlank="1" showErrorMessage="1" errorTitle="Invalid count" error="Value must be between 0 and the current implemented total.">
      <formula1>0</formula1>
      <formula2>Dashboard!C66</formula2>
    </dataValidation>
    <dataValidation type="whole" sqref="W137" operator="between" allowBlank="1" showErrorMessage="1" errorTitle="Invalid count" error="Value must be between 0 and the current implemented total.">
      <formula1>0</formula1>
      <formula2>Dashboard!C67</formula2>
    </dataValidation>
    <dataValidation type="whole" sqref="Q138" operator="between" allowBlank="1" showErrorMessage="1" errorTitle="Invalid overall count" error="Overall count must be between 0 and the current implemented total.">
      <formula1>0</formula1>
      <formula2>Dashboard!C16</formula2>
    </dataValidation>
    <dataValidation type="whole" sqref="S138" operator="between" allowBlank="1" showErrorMessage="1" errorTitle="Invalid count" error="Value must be between 0 and the current implemented total.">
      <formula1>0</formula1>
      <formula2>Dashboard!C65</formula2>
    </dataValidation>
    <dataValidation type="whole" sqref="U138" operator="between" allowBlank="1" showErrorMessage="1" errorTitle="Invalid count" error="Value must be between 0 and the current implemented total.">
      <formula1>0</formula1>
      <formula2>Dashboard!C66</formula2>
    </dataValidation>
    <dataValidation type="whole" sqref="W138" operator="between" allowBlank="1" showErrorMessage="1" errorTitle="Invalid count" error="Value must be between 0 and the current implemented total.">
      <formula1>0</formula1>
      <formula2>Dashboard!C67</formula2>
    </dataValidation>
    <dataValidation type="whole" sqref="Q139" operator="between" allowBlank="1" showErrorMessage="1" errorTitle="Invalid overall count" error="Overall count must be between 0 and the current implemented total.">
      <formula1>0</formula1>
      <formula2>Dashboard!C16</formula2>
    </dataValidation>
    <dataValidation type="whole" sqref="S139" operator="between" allowBlank="1" showErrorMessage="1" errorTitle="Invalid count" error="Value must be between 0 and the current implemented total.">
      <formula1>0</formula1>
      <formula2>Dashboard!C65</formula2>
    </dataValidation>
    <dataValidation type="whole" sqref="U139" operator="between" allowBlank="1" showErrorMessage="1" errorTitle="Invalid count" error="Value must be between 0 and the current implemented total.">
      <formula1>0</formula1>
      <formula2>Dashboard!C66</formula2>
    </dataValidation>
    <dataValidation type="whole" sqref="W139" operator="between" allowBlank="1" showErrorMessage="1" errorTitle="Invalid count" error="Value must be between 0 and the current implemented total.">
      <formula1>0</formula1>
      <formula2>Dashboard!C67</formula2>
    </dataValidation>
    <dataValidation type="whole" sqref="Q140" operator="between" allowBlank="1" showErrorMessage="1" errorTitle="Invalid overall count" error="Overall count must be between 0 and the current implemented total.">
      <formula1>0</formula1>
      <formula2>Dashboard!C16</formula2>
    </dataValidation>
    <dataValidation type="whole" sqref="S140" operator="between" allowBlank="1" showErrorMessage="1" errorTitle="Invalid count" error="Value must be between 0 and the current implemented total.">
      <formula1>0</formula1>
      <formula2>Dashboard!C65</formula2>
    </dataValidation>
    <dataValidation type="whole" sqref="U140" operator="between" allowBlank="1" showErrorMessage="1" errorTitle="Invalid count" error="Value must be between 0 and the current implemented total.">
      <formula1>0</formula1>
      <formula2>Dashboard!C66</formula2>
    </dataValidation>
    <dataValidation type="whole" sqref="W140" operator="between" allowBlank="1" showErrorMessage="1" errorTitle="Invalid count" error="Value must be between 0 and the current implemented total.">
      <formula1>0</formula1>
      <formula2>Dashboard!C67</formula2>
    </dataValidation>
    <dataValidation type="whole" sqref="Q141" operator="between" allowBlank="1" showErrorMessage="1" errorTitle="Invalid overall count" error="Overall count must be between 0 and the current implemented total.">
      <formula1>0</formula1>
      <formula2>Dashboard!C16</formula2>
    </dataValidation>
    <dataValidation type="whole" sqref="S141" operator="between" allowBlank="1" showErrorMessage="1" errorTitle="Invalid count" error="Value must be between 0 and the current implemented total.">
      <formula1>0</formula1>
      <formula2>Dashboard!C65</formula2>
    </dataValidation>
    <dataValidation type="whole" sqref="U141" operator="between" allowBlank="1" showErrorMessage="1" errorTitle="Invalid count" error="Value must be between 0 and the current implemented total.">
      <formula1>0</formula1>
      <formula2>Dashboard!C66</formula2>
    </dataValidation>
    <dataValidation type="whole" sqref="W141" operator="between" allowBlank="1" showErrorMessage="1" errorTitle="Invalid count" error="Value must be between 0 and the current implemented total.">
      <formula1>0</formula1>
      <formula2>Dashboard!C67</formula2>
    </dataValidation>
    <dataValidation type="whole" sqref="Q142" operator="between" allowBlank="1" showErrorMessage="1" errorTitle="Invalid overall count" error="Overall count must be between 0 and the current implemented total.">
      <formula1>0</formula1>
      <formula2>Dashboard!C16</formula2>
    </dataValidation>
    <dataValidation type="whole" sqref="S142" operator="between" allowBlank="1" showErrorMessage="1" errorTitle="Invalid count" error="Value must be between 0 and the current implemented total.">
      <formula1>0</formula1>
      <formula2>Dashboard!C65</formula2>
    </dataValidation>
    <dataValidation type="whole" sqref="U142" operator="between" allowBlank="1" showErrorMessage="1" errorTitle="Invalid count" error="Value must be between 0 and the current implemented total.">
      <formula1>0</formula1>
      <formula2>Dashboard!C66</formula2>
    </dataValidation>
    <dataValidation type="whole" sqref="W142" operator="between" allowBlank="1" showErrorMessage="1" errorTitle="Invalid count" error="Value must be between 0 and the current implemented total.">
      <formula1>0</formula1>
      <formula2>Dashboard!C67</formula2>
    </dataValidation>
    <dataValidation type="whole" sqref="Q143" operator="between" allowBlank="1" showErrorMessage="1" errorTitle="Invalid overall count" error="Overall count must be between 0 and the current implemented total.">
      <formula1>0</formula1>
      <formula2>Dashboard!C16</formula2>
    </dataValidation>
    <dataValidation type="whole" sqref="S143" operator="between" allowBlank="1" showErrorMessage="1" errorTitle="Invalid count" error="Value must be between 0 and the current implemented total.">
      <formula1>0</formula1>
      <formula2>Dashboard!C65</formula2>
    </dataValidation>
    <dataValidation type="whole" sqref="U143" operator="between" allowBlank="1" showErrorMessage="1" errorTitle="Invalid count" error="Value must be between 0 and the current implemented total.">
      <formula1>0</formula1>
      <formula2>Dashboard!C66</formula2>
    </dataValidation>
    <dataValidation type="whole" sqref="W143" operator="between" allowBlank="1" showErrorMessage="1" errorTitle="Invalid count" error="Value must be between 0 and the current implemented total.">
      <formula1>0</formula1>
      <formula2>Dashboard!C67</formula2>
    </dataValidation>
    <dataValidation type="whole" sqref="Q144" operator="between" allowBlank="1" showErrorMessage="1" errorTitle="Invalid overall count" error="Overall count must be between 0 and the current implemented total.">
      <formula1>0</formula1>
      <formula2>Dashboard!C16</formula2>
    </dataValidation>
    <dataValidation type="whole" sqref="S144" operator="between" allowBlank="1" showErrorMessage="1" errorTitle="Invalid count" error="Value must be between 0 and the current implemented total.">
      <formula1>0</formula1>
      <formula2>Dashboard!C65</formula2>
    </dataValidation>
    <dataValidation type="whole" sqref="U144" operator="between" allowBlank="1" showErrorMessage="1" errorTitle="Invalid count" error="Value must be between 0 and the current implemented total.">
      <formula1>0</formula1>
      <formula2>Dashboard!C66</formula2>
    </dataValidation>
    <dataValidation type="whole" sqref="W144" operator="between" allowBlank="1" showErrorMessage="1" errorTitle="Invalid count" error="Value must be between 0 and the current implemented total.">
      <formula1>0</formula1>
      <formula2>Dashboard!C67</formula2>
    </dataValidation>
    <dataValidation type="whole" sqref="Q145" operator="between" allowBlank="1" showErrorMessage="1" errorTitle="Invalid overall count" error="Overall count must be between 0 and the current implemented total.">
      <formula1>0</formula1>
      <formula2>Dashboard!C16</formula2>
    </dataValidation>
    <dataValidation type="whole" sqref="S145" operator="between" allowBlank="1" showErrorMessage="1" errorTitle="Invalid count" error="Value must be between 0 and the current implemented total.">
      <formula1>0</formula1>
      <formula2>Dashboard!C65</formula2>
    </dataValidation>
    <dataValidation type="whole" sqref="U145" operator="between" allowBlank="1" showErrorMessage="1" errorTitle="Invalid count" error="Value must be between 0 and the current implemented total.">
      <formula1>0</formula1>
      <formula2>Dashboard!C66</formula2>
    </dataValidation>
    <dataValidation type="whole" sqref="W145" operator="between" allowBlank="1" showErrorMessage="1" errorTitle="Invalid count" error="Value must be between 0 and the current implemented total.">
      <formula1>0</formula1>
      <formula2>Dashboard!C67</formula2>
    </dataValidation>
    <dataValidation type="whole" sqref="Q146" operator="between" allowBlank="1" showErrorMessage="1" errorTitle="Invalid overall count" error="Overall count must be between 0 and the current implemented total.">
      <formula1>0</formula1>
      <formula2>Dashboard!C16</formula2>
    </dataValidation>
    <dataValidation type="whole" sqref="S146" operator="between" allowBlank="1" showErrorMessage="1" errorTitle="Invalid count" error="Value must be between 0 and the current implemented total.">
      <formula1>0</formula1>
      <formula2>Dashboard!C65</formula2>
    </dataValidation>
    <dataValidation type="whole" sqref="U146" operator="between" allowBlank="1" showErrorMessage="1" errorTitle="Invalid count" error="Value must be between 0 and the current implemented total.">
      <formula1>0</formula1>
      <formula2>Dashboard!C66</formula2>
    </dataValidation>
    <dataValidation type="whole" sqref="W146" operator="between" allowBlank="1" showErrorMessage="1" errorTitle="Invalid count" error="Value must be between 0 and the current implemented total.">
      <formula1>0</formula1>
      <formula2>Dashboard!C67</formula2>
    </dataValidation>
    <dataValidation type="whole" sqref="Q147" operator="between" allowBlank="1" showErrorMessage="1" errorTitle="Invalid overall count" error="Overall count must be between 0 and the current implemented total.">
      <formula1>0</formula1>
      <formula2>Dashboard!C16</formula2>
    </dataValidation>
    <dataValidation type="whole" sqref="S147" operator="between" allowBlank="1" showErrorMessage="1" errorTitle="Invalid count" error="Value must be between 0 and the current implemented total.">
      <formula1>0</formula1>
      <formula2>Dashboard!C65</formula2>
    </dataValidation>
    <dataValidation type="whole" sqref="U147" operator="between" allowBlank="1" showErrorMessage="1" errorTitle="Invalid count" error="Value must be between 0 and the current implemented total.">
      <formula1>0</formula1>
      <formula2>Dashboard!C66</formula2>
    </dataValidation>
    <dataValidation type="whole" sqref="W147" operator="between" allowBlank="1" showErrorMessage="1" errorTitle="Invalid count" error="Value must be between 0 and the current implemented total.">
      <formula1>0</formula1>
      <formula2>Dashboard!C67</formula2>
    </dataValidation>
    <dataValidation type="whole" sqref="Q148" operator="between" allowBlank="1" showErrorMessage="1" errorTitle="Invalid overall count" error="Overall count must be between 0 and the current implemented total.">
      <formula1>0</formula1>
      <formula2>Dashboard!C16</formula2>
    </dataValidation>
    <dataValidation type="whole" sqref="S148" operator="between" allowBlank="1" showErrorMessage="1" errorTitle="Invalid count" error="Value must be between 0 and the current implemented total.">
      <formula1>0</formula1>
      <formula2>Dashboard!C65</formula2>
    </dataValidation>
    <dataValidation type="whole" sqref="U148" operator="between" allowBlank="1" showErrorMessage="1" errorTitle="Invalid count" error="Value must be between 0 and the current implemented total.">
      <formula1>0</formula1>
      <formula2>Dashboard!C66</formula2>
    </dataValidation>
    <dataValidation type="whole" sqref="W148" operator="between" allowBlank="1" showErrorMessage="1" errorTitle="Invalid count" error="Value must be between 0 and the current implemented total.">
      <formula1>0</formula1>
      <formula2>Dashboard!C67</formula2>
    </dataValidation>
    <dataValidation type="whole" sqref="Q149" operator="between" allowBlank="1" showErrorMessage="1" errorTitle="Invalid overall count" error="Overall count must be between 0 and the current implemented total.">
      <formula1>0</formula1>
      <formula2>Dashboard!C16</formula2>
    </dataValidation>
    <dataValidation type="whole" sqref="S149" operator="between" allowBlank="1" showErrorMessage="1" errorTitle="Invalid count" error="Value must be between 0 and the current implemented total.">
      <formula1>0</formula1>
      <formula2>Dashboard!C65</formula2>
    </dataValidation>
    <dataValidation type="whole" sqref="U149" operator="between" allowBlank="1" showErrorMessage="1" errorTitle="Invalid count" error="Value must be between 0 and the current implemented total.">
      <formula1>0</formula1>
      <formula2>Dashboard!C66</formula2>
    </dataValidation>
    <dataValidation type="whole" sqref="W149" operator="between" allowBlank="1" showErrorMessage="1" errorTitle="Invalid count" error="Value must be between 0 and the current implemented total.">
      <formula1>0</formula1>
      <formula2>Dashboard!C67</formula2>
    </dataValidation>
    <dataValidation type="whole" sqref="Q150" operator="between" allowBlank="1" showErrorMessage="1" errorTitle="Invalid overall count" error="Overall count must be between 0 and the current implemented total.">
      <formula1>0</formula1>
      <formula2>Dashboard!C16</formula2>
    </dataValidation>
    <dataValidation type="whole" sqref="S150" operator="between" allowBlank="1" showErrorMessage="1" errorTitle="Invalid count" error="Value must be between 0 and the current implemented total.">
      <formula1>0</formula1>
      <formula2>Dashboard!C65</formula2>
    </dataValidation>
    <dataValidation type="whole" sqref="U150" operator="between" allowBlank="1" showErrorMessage="1" errorTitle="Invalid count" error="Value must be between 0 and the current implemented total.">
      <formula1>0</formula1>
      <formula2>Dashboard!C66</formula2>
    </dataValidation>
    <dataValidation type="whole" sqref="W150" operator="between" allowBlank="1" showErrorMessage="1" errorTitle="Invalid count" error="Value must be between 0 and the current implemented total.">
      <formula1>0</formula1>
      <formula2>Dashboard!C67</formula2>
    </dataValidation>
    <dataValidation type="whole" sqref="Q151" operator="between" allowBlank="1" showErrorMessage="1" errorTitle="Invalid overall count" error="Overall count must be between 0 and the current implemented total.">
      <formula1>0</formula1>
      <formula2>Dashboard!C16</formula2>
    </dataValidation>
    <dataValidation type="whole" sqref="S151" operator="between" allowBlank="1" showErrorMessage="1" errorTitle="Invalid count" error="Value must be between 0 and the current implemented total.">
      <formula1>0</formula1>
      <formula2>Dashboard!C65</formula2>
    </dataValidation>
    <dataValidation type="whole" sqref="U151" operator="between" allowBlank="1" showErrorMessage="1" errorTitle="Invalid count" error="Value must be between 0 and the current implemented total.">
      <formula1>0</formula1>
      <formula2>Dashboard!C66</formula2>
    </dataValidation>
    <dataValidation type="whole" sqref="W151" operator="between" allowBlank="1" showErrorMessage="1" errorTitle="Invalid count" error="Value must be between 0 and the current implemented total.">
      <formula1>0</formula1>
      <formula2>Dashboard!C67</formula2>
    </dataValidation>
    <dataValidation type="whole" sqref="Q164" operator="between" allowBlank="1" showErrorMessage="1" errorTitle="Invalid Asset Count" error="Value must be between 0 and the Total Asset Numbers above.">
      <formula1>0</formula1>
      <formula2>Dashboard!$P160</formula2>
    </dataValidation>
    <dataValidation type="whole" sqref="Q165" operator="between" allowBlank="1" showErrorMessage="1" errorTitle="Invalid Asset Count" error="Value must be between 0 and the Total Asset Numbers above.">
      <formula1>0</formula1>
      <formula2>Dashboard!$P160</formula2>
    </dataValidation>
    <dataValidation type="whole" sqref="Q166" operator="between" allowBlank="1" showErrorMessage="1" errorTitle="Invalid Asset Count" error="Value must be between 0 and the Total Asset Numbers above.">
      <formula1>0</formula1>
      <formula2>Dashboard!$P160</formula2>
    </dataValidation>
    <dataValidation type="whole" sqref="Q167" operator="between" allowBlank="1" showErrorMessage="1" errorTitle="Invalid Asset Count" error="Value must be between 0 and the Total Asset Numbers above.">
      <formula1>0</formula1>
      <formula2>Dashboard!$P160</formula2>
    </dataValidation>
    <dataValidation type="whole" sqref="Q168" operator="between" allowBlank="1" showErrorMessage="1" errorTitle="Invalid Asset Count" error="Value must be between 0 and the Total Asset Numbers above.">
      <formula1>0</formula1>
      <formula2>Dashboard!$P160</formula2>
    </dataValidation>
    <dataValidation type="whole" sqref="Q169" operator="between" allowBlank="1" showErrorMessage="1" errorTitle="Invalid Asset Count" error="Value must be between 0 and the Total Asset Numbers above.">
      <formula1>0</formula1>
      <formula2>Dashboard!$P160</formula2>
    </dataValidation>
    <dataValidation type="whole" sqref="Q170" operator="between" allowBlank="1" showErrorMessage="1" errorTitle="Invalid Asset Count" error="Value must be between 0 and the Total Asset Numbers above.">
      <formula1>0</formula1>
      <formula2>Dashboard!$P160</formula2>
    </dataValidation>
    <dataValidation type="whole" sqref="Q171" operator="between" allowBlank="1" showErrorMessage="1" errorTitle="Invalid Asset Count" error="Value must be between 0 and the Total Asset Numbers above.">
      <formula1>0</formula1>
      <formula2>Dashboard!$P160</formula2>
    </dataValidation>
    <dataValidation type="whole" sqref="Q172" operator="between" allowBlank="1" showErrorMessage="1" errorTitle="Invalid Asset Count" error="Value must be between 0 and the Total Asset Numbers above.">
      <formula1>0</formula1>
      <formula2>Dashboard!$P160</formula2>
    </dataValidation>
    <dataValidation type="whole" sqref="Q173" operator="between" allowBlank="1" showErrorMessage="1" errorTitle="Invalid Asset Count" error="Value must be between 0 and the Total Asset Numbers above.">
      <formula1>0</formula1>
      <formula2>Dashboard!$P160</formula2>
    </dataValidation>
    <dataValidation type="whole" sqref="Q174" operator="between" allowBlank="1" showErrorMessage="1" errorTitle="Invalid Asset Count" error="Value must be between 0 and the Total Asset Numbers above.">
      <formula1>0</formula1>
      <formula2>Dashboard!$P160</formula2>
    </dataValidation>
    <dataValidation type="whole" sqref="Q175" operator="between" allowBlank="1" showErrorMessage="1" errorTitle="Invalid Asset Count" error="Value must be between 0 and the Total Asset Numbers above.">
      <formula1>0</formula1>
      <formula2>Dashboard!$P160</formula2>
    </dataValidation>
    <dataValidation type="whole" sqref="Q176" operator="between" allowBlank="1" showErrorMessage="1" errorTitle="Invalid Asset Count" error="Value must be between 0 and the Total Asset Numbers above.">
      <formula1>0</formula1>
      <formula2>Dashboard!$P160</formula2>
    </dataValidation>
    <dataValidation type="whole" sqref="Q177" operator="between" allowBlank="1" showErrorMessage="1" errorTitle="Invalid Asset Count" error="Value must be between 0 and the Total Asset Numbers above.">
      <formula1>0</formula1>
      <formula2>Dashboard!$P160</formula2>
    </dataValidation>
    <dataValidation type="whole" sqref="Q178" operator="between" allowBlank="1" showErrorMessage="1" errorTitle="Invalid Asset Count" error="Value must be between 0 and the Total Asset Numbers above.">
      <formula1>0</formula1>
      <formula2>Dashboard!$P160</formula2>
    </dataValidation>
    <dataValidation type="whole" sqref="Q179" operator="between" allowBlank="1" showErrorMessage="1" errorTitle="Invalid Asset Count" error="Value must be between 0 and the Total Asset Numbers above.">
      <formula1>0</formula1>
      <formula2>Dashboard!$P160</formula2>
    </dataValidation>
    <dataValidation type="whole" sqref="Q180" operator="between" allowBlank="1" showErrorMessage="1" errorTitle="Invalid Asset Count" error="Value must be between 0 and the Total Asset Numbers above.">
      <formula1>0</formula1>
      <formula2>Dashboard!$P160</formula2>
    </dataValidation>
    <dataValidation type="whole" sqref="Q181" operator="between" allowBlank="1" showErrorMessage="1" errorTitle="Invalid Asset Count" error="Value must be between 0 and the Total Asset Numbers above.">
      <formula1>0</formula1>
      <formula2>Dashboard!$P160</formula2>
    </dataValidation>
    <dataValidation type="whole" sqref="Q182" operator="between" allowBlank="1" showErrorMessage="1" errorTitle="Invalid Asset Count" error="Value must be between 0 and the Total Asset Numbers above.">
      <formula1>0</formula1>
      <formula2>Dashboard!$P160</formula2>
    </dataValidation>
    <dataValidation type="whole" sqref="Q183" operator="between" allowBlank="1" showErrorMessage="1" errorTitle="Invalid Asset Count" error="Value must be between 0 and the Total Asset Numbers above.">
      <formula1>0</formula1>
      <formula2>Dashboard!$P160</formula2>
    </dataValidation>
  </dataValidations>
  <hyperlinks>
    <hyperlink ref="B187" r:id="rId2"/>
  </hyperlinks>
  <headerFooter/>
  <drawing r:id="rId1"/>
</worksheet>
</file>

<file path=xl/worksheets/sheet4.xml><?xml version="1.0" encoding="utf-8"?>
<worksheet xmlns:r="http://schemas.openxmlformats.org/officeDocument/2006/relationships" xmlns="http://schemas.openxmlformats.org/spreadsheetml/2006/main">
  <dimension ref="A2:T1000"/>
  <sheetViews>
    <sheetView workbookViewId="0" showGridLines="0">
      <pane xSplit="7" ySplit="4" topLeftCell="H5" state="frozen" activePane="bottomRight"/>
      <selection pane="topRight" activeCell="H1" sqref="H1"/>
      <selection pane="bottomLeft" activeCell="A5" sqref="A5"/>
      <selection pane="bottomRight" activeCell="A1" sqref="A1"/>
    </sheetView>
  </sheetViews>
  <sheetFormatPr defaultRowHeight="15"/>
  <cols>
    <col min="1" max="1" width="2" customWidth="1" style="16"/>
    <col min="2" max="2" width="10" customWidth="1" style="16"/>
    <col min="3" max="3" width="30" customWidth="1" style="16"/>
    <col min="4" max="4" width="12" customWidth="1" style="16"/>
    <col min="5" max="5" width="12" customWidth="1" style="16"/>
    <col min="6" max="6" width="12" customWidth="1" style="16"/>
    <col min="7" max="7" width="40" customWidth="1" style="16"/>
    <col min="8" max="8" width="15" customWidth="1" style="16"/>
    <col min="9" max="9" width="15" customWidth="1" style="16"/>
    <col min="10" max="10" width="30" customWidth="1" style="16"/>
    <col min="11" max="11" width="30" customWidth="1" style="16"/>
    <col min="12" max="12" width="13" customWidth="1" style="16"/>
    <col min="13" max="13" width="20" customWidth="1" style="16"/>
    <col min="14" max="14" width="40" customWidth="1" style="16"/>
    <col min="15" max="15" width="25" customWidth="1" style="16"/>
    <col min="16" max="16" width="20" customWidth="1" style="16"/>
    <col min="17" max="17" width="15" customWidth="1" style="16"/>
    <col min="18" max="18" width="40" customWidth="1" style="16"/>
    <col min="19" max="19" width="16" customWidth="1" style="16"/>
    <col min="20" max="20" width="40" customWidth="1" style="16"/>
    <col min="21" max="16384" width="9.140625" customWidth="1" style="16"/>
  </cols>
  <sheetData>
    <row r="1" ht="5" customHeight="1"/>
    <row r="2" ht="30" customHeight="1">
      <c r="B2" s="79" t="s">
        <v>562</v>
      </c>
      <c r="C2" s="79" t="s">
        <v>562</v>
      </c>
      <c r="D2" s="79" t="s">
        <v>562</v>
      </c>
      <c r="E2" s="79" t="s">
        <v>562</v>
      </c>
      <c r="F2" s="79" t="s">
        <v>562</v>
      </c>
      <c r="G2" s="79" t="s">
        <v>562</v>
      </c>
      <c r="H2" s="80" t="s">
        <v>563</v>
      </c>
      <c r="I2" s="80" t="s">
        <v>563</v>
      </c>
      <c r="J2" s="80" t="s">
        <v>563</v>
      </c>
      <c r="K2" s="80" t="s">
        <v>563</v>
      </c>
      <c r="L2" s="80" t="s">
        <v>563</v>
      </c>
      <c r="M2" s="81" t="s">
        <v>564</v>
      </c>
      <c r="N2" s="81" t="s">
        <v>564</v>
      </c>
      <c r="O2" s="82" t="s">
        <v>565</v>
      </c>
      <c r="P2" s="82" t="s">
        <v>565</v>
      </c>
      <c r="Q2" s="83" t="s">
        <v>11</v>
      </c>
      <c r="R2" s="83" t="s">
        <v>11</v>
      </c>
      <c r="S2" s="83" t="s">
        <v>11</v>
      </c>
      <c r="T2" s="84" t="s">
        <v>566</v>
      </c>
    </row>
    <row r="3" ht="35" customHeight="1">
      <c r="B3" s="85" t="s">
        <v>567</v>
      </c>
      <c r="C3" s="85" t="s">
        <v>568</v>
      </c>
      <c r="D3" s="85" t="s">
        <v>569</v>
      </c>
      <c r="E3" s="85" t="s">
        <v>570</v>
      </c>
      <c r="F3" s="85" t="s">
        <v>571</v>
      </c>
      <c r="G3" s="85" t="s">
        <v>9</v>
      </c>
      <c r="H3" s="86" t="s">
        <v>572</v>
      </c>
      <c r="I3" s="86" t="s">
        <v>573</v>
      </c>
      <c r="J3" s="86" t="s">
        <v>574</v>
      </c>
      <c r="K3" s="86" t="s">
        <v>575</v>
      </c>
      <c r="L3" s="86" t="s">
        <v>507</v>
      </c>
      <c r="M3" s="87" t="s">
        <v>576</v>
      </c>
      <c r="N3" s="87" t="s">
        <v>577</v>
      </c>
      <c r="O3" s="88" t="s">
        <v>578</v>
      </c>
      <c r="P3" s="88" t="s">
        <v>579</v>
      </c>
      <c r="Q3" s="89" t="s">
        <v>11</v>
      </c>
      <c r="R3" s="89" t="s">
        <v>580</v>
      </c>
      <c r="S3" s="89" t="s">
        <v>581</v>
      </c>
      <c r="T3" s="90" t="s">
        <v>582</v>
      </c>
    </row>
    <row r="4" ht="60" customHeight="1">
      <c r="B4" s="91" t="s">
        <v>583</v>
      </c>
      <c r="C4" s="91" t="s">
        <v>584</v>
      </c>
      <c r="D4" s="91" t="s">
        <v>585</v>
      </c>
      <c r="E4" s="91" t="s">
        <v>586</v>
      </c>
      <c r="F4" s="91" t="s">
        <v>587</v>
      </c>
      <c r="G4" s="91" t="s">
        <v>588</v>
      </c>
      <c r="H4" s="91" t="s">
        <v>589</v>
      </c>
      <c r="I4" s="91" t="s">
        <v>590</v>
      </c>
      <c r="J4" s="91" t="s">
        <v>591</v>
      </c>
      <c r="K4" s="91" t="s">
        <v>592</v>
      </c>
      <c r="L4" s="91" t="s">
        <v>593</v>
      </c>
      <c r="M4" s="91" t="s">
        <v>594</v>
      </c>
      <c r="N4" s="91" t="s">
        <v>595</v>
      </c>
      <c r="O4" s="91" t="s">
        <v>596</v>
      </c>
      <c r="P4" s="91" t="s">
        <v>597</v>
      </c>
      <c r="Q4" s="91" t="s">
        <v>598</v>
      </c>
      <c r="R4" s="91" t="s">
        <v>599</v>
      </c>
      <c r="S4" s="91" t="s">
        <v>600</v>
      </c>
      <c r="T4" s="91" t="s">
        <v>601</v>
      </c>
    </row>
    <row r="5" ht="60" customHeight="1">
      <c r="B5" s="36" t="s">
        <v>602</v>
      </c>
      <c r="C5" s="92"/>
      <c r="D5" s="93"/>
      <c r="E5" s="93" t="s">
        <v>19</v>
      </c>
      <c r="F5" s="93">
        <f>=IF(E5&lt;&gt;"", IFERROR(VLOOKUP(E5, 'Dashboard'!$B29:$F34, 5, FALSE), ""), "")</f>
      </c>
      <c r="G5" s="94"/>
      <c r="H5" s="74"/>
      <c r="I5" s="74"/>
      <c r="J5" s="94"/>
      <c r="K5" s="94"/>
      <c r="L5" s="39"/>
      <c r="M5" s="39"/>
      <c r="N5" s="94"/>
      <c r="O5" s="94"/>
      <c r="P5" s="39"/>
      <c r="Q5" s="39" t="s">
        <v>19</v>
      </c>
      <c r="R5" s="94"/>
      <c r="S5" s="74"/>
      <c r="T5" s="94"/>
    </row>
    <row r="6" ht="60" customHeight="1">
      <c r="B6" s="36" t="s">
        <v>603</v>
      </c>
      <c r="C6" s="92"/>
      <c r="D6" s="93"/>
      <c r="E6" s="93" t="s">
        <v>19</v>
      </c>
      <c r="F6" s="93">
        <f>=IF(E6&lt;&gt;"", IFERROR(VLOOKUP(E6, 'Dashboard'!$B29:$F34, 5, FALSE), ""), "")</f>
      </c>
      <c r="G6" s="94"/>
      <c r="H6" s="74"/>
      <c r="I6" s="74"/>
      <c r="J6" s="94"/>
      <c r="K6" s="94"/>
      <c r="L6" s="39"/>
      <c r="M6" s="39"/>
      <c r="N6" s="94"/>
      <c r="O6" s="94"/>
      <c r="P6" s="39"/>
      <c r="Q6" s="39" t="s">
        <v>19</v>
      </c>
      <c r="R6" s="94"/>
      <c r="S6" s="74"/>
      <c r="T6" s="94"/>
    </row>
    <row r="7" ht="60" customHeight="1">
      <c r="B7" s="36" t="s">
        <v>604</v>
      </c>
      <c r="C7" s="92"/>
      <c r="D7" s="93"/>
      <c r="E7" s="93" t="s">
        <v>19</v>
      </c>
      <c r="F7" s="93">
        <f>=IF(E7&lt;&gt;"", IFERROR(VLOOKUP(E7, 'Dashboard'!$B29:$F34, 5, FALSE), ""), "")</f>
      </c>
      <c r="G7" s="94"/>
      <c r="H7" s="74"/>
      <c r="I7" s="74"/>
      <c r="J7" s="94"/>
      <c r="K7" s="94"/>
      <c r="L7" s="39"/>
      <c r="M7" s="39"/>
      <c r="N7" s="94"/>
      <c r="O7" s="94"/>
      <c r="P7" s="39"/>
      <c r="Q7" s="39" t="s">
        <v>19</v>
      </c>
      <c r="R7" s="94"/>
      <c r="S7" s="74"/>
      <c r="T7" s="94"/>
    </row>
    <row r="8" ht="60" customHeight="1">
      <c r="B8" s="36" t="s">
        <v>605</v>
      </c>
      <c r="C8" s="92"/>
      <c r="D8" s="93"/>
      <c r="E8" s="93" t="s">
        <v>19</v>
      </c>
      <c r="F8" s="93">
        <f>=IF(E8&lt;&gt;"", IFERROR(VLOOKUP(E8, 'Dashboard'!$B29:$F34, 5, FALSE), ""), "")</f>
      </c>
      <c r="G8" s="94"/>
      <c r="H8" s="74"/>
      <c r="I8" s="74"/>
      <c r="J8" s="94"/>
      <c r="K8" s="94"/>
      <c r="L8" s="39"/>
      <c r="M8" s="39"/>
      <c r="N8" s="94"/>
      <c r="O8" s="94"/>
      <c r="P8" s="39"/>
      <c r="Q8" s="39" t="s">
        <v>19</v>
      </c>
      <c r="R8" s="94"/>
      <c r="S8" s="74"/>
      <c r="T8" s="94"/>
    </row>
    <row r="9" ht="60" customHeight="1">
      <c r="B9" s="36" t="s">
        <v>606</v>
      </c>
      <c r="C9" s="92"/>
      <c r="D9" s="93"/>
      <c r="E9" s="93" t="s">
        <v>19</v>
      </c>
      <c r="F9" s="93">
        <f>=IF(E9&lt;&gt;"", IFERROR(VLOOKUP(E9, 'Dashboard'!$B29:$F34, 5, FALSE), ""), "")</f>
      </c>
      <c r="G9" s="94"/>
      <c r="H9" s="74"/>
      <c r="I9" s="74"/>
      <c r="J9" s="94"/>
      <c r="K9" s="94"/>
      <c r="L9" s="39"/>
      <c r="M9" s="39"/>
      <c r="N9" s="94"/>
      <c r="O9" s="94"/>
      <c r="P9" s="39"/>
      <c r="Q9" s="39" t="s">
        <v>19</v>
      </c>
      <c r="R9" s="94"/>
      <c r="S9" s="74"/>
      <c r="T9" s="94"/>
    </row>
    <row r="10" ht="60" customHeight="1">
      <c r="B10" s="36" t="s">
        <v>607</v>
      </c>
      <c r="C10" s="92"/>
      <c r="D10" s="93"/>
      <c r="E10" s="93" t="s">
        <v>19</v>
      </c>
      <c r="F10" s="93">
        <f>=IF(E10&lt;&gt;"", IFERROR(VLOOKUP(E10, 'Dashboard'!$B29:$F34, 5, FALSE), ""), "")</f>
      </c>
      <c r="G10" s="94"/>
      <c r="H10" s="74"/>
      <c r="I10" s="74"/>
      <c r="J10" s="94"/>
      <c r="K10" s="94"/>
      <c r="L10" s="39"/>
      <c r="M10" s="39"/>
      <c r="N10" s="94"/>
      <c r="O10" s="94"/>
      <c r="P10" s="39"/>
      <c r="Q10" s="39" t="s">
        <v>19</v>
      </c>
      <c r="R10" s="94"/>
      <c r="S10" s="74"/>
      <c r="T10" s="94"/>
    </row>
    <row r="11" ht="60" customHeight="1">
      <c r="B11" s="36" t="s">
        <v>608</v>
      </c>
      <c r="C11" s="92"/>
      <c r="D11" s="93"/>
      <c r="E11" s="93" t="s">
        <v>19</v>
      </c>
      <c r="F11" s="93">
        <f>=IF(E11&lt;&gt;"", IFERROR(VLOOKUP(E11, 'Dashboard'!$B29:$F34, 5, FALSE), ""), "")</f>
      </c>
      <c r="G11" s="94"/>
      <c r="H11" s="74"/>
      <c r="I11" s="74"/>
      <c r="J11" s="94"/>
      <c r="K11" s="94"/>
      <c r="L11" s="39"/>
      <c r="M11" s="39"/>
      <c r="N11" s="94"/>
      <c r="O11" s="94"/>
      <c r="P11" s="39"/>
      <c r="Q11" s="39" t="s">
        <v>19</v>
      </c>
      <c r="R11" s="94"/>
      <c r="S11" s="74"/>
      <c r="T11" s="94"/>
    </row>
    <row r="12" ht="60" customHeight="1">
      <c r="B12" s="36" t="s">
        <v>609</v>
      </c>
      <c r="C12" s="92"/>
      <c r="D12" s="93"/>
      <c r="E12" s="93" t="s">
        <v>19</v>
      </c>
      <c r="F12" s="93">
        <f>=IF(E12&lt;&gt;"", IFERROR(VLOOKUP(E12, 'Dashboard'!$B29:$F34, 5, FALSE), ""), "")</f>
      </c>
      <c r="G12" s="94"/>
      <c r="H12" s="74"/>
      <c r="I12" s="74"/>
      <c r="J12" s="94"/>
      <c r="K12" s="94"/>
      <c r="L12" s="39"/>
      <c r="M12" s="39"/>
      <c r="N12" s="94"/>
      <c r="O12" s="94"/>
      <c r="P12" s="39"/>
      <c r="Q12" s="39" t="s">
        <v>19</v>
      </c>
      <c r="R12" s="94"/>
      <c r="S12" s="74"/>
      <c r="T12" s="94"/>
    </row>
    <row r="13" ht="60" customHeight="1">
      <c r="B13" s="36" t="s">
        <v>610</v>
      </c>
      <c r="C13" s="92"/>
      <c r="D13" s="93"/>
      <c r="E13" s="93" t="s">
        <v>19</v>
      </c>
      <c r="F13" s="93">
        <f>=IF(E13&lt;&gt;"", IFERROR(VLOOKUP(E13, 'Dashboard'!$B29:$F34, 5, FALSE), ""), "")</f>
      </c>
      <c r="G13" s="94"/>
      <c r="H13" s="74"/>
      <c r="I13" s="74"/>
      <c r="J13" s="94"/>
      <c r="K13" s="94"/>
      <c r="L13" s="39"/>
      <c r="M13" s="39"/>
      <c r="N13" s="94"/>
      <c r="O13" s="94"/>
      <c r="P13" s="39"/>
      <c r="Q13" s="39" t="s">
        <v>19</v>
      </c>
      <c r="R13" s="94"/>
      <c r="S13" s="74"/>
      <c r="T13" s="94"/>
    </row>
    <row r="14" ht="60" customHeight="1">
      <c r="B14" s="36" t="s">
        <v>611</v>
      </c>
      <c r="C14" s="92"/>
      <c r="D14" s="93"/>
      <c r="E14" s="93" t="s">
        <v>19</v>
      </c>
      <c r="F14" s="93">
        <f>=IF(E14&lt;&gt;"", IFERROR(VLOOKUP(E14, 'Dashboard'!$B29:$F34, 5, FALSE), ""), "")</f>
      </c>
      <c r="G14" s="94"/>
      <c r="H14" s="74"/>
      <c r="I14" s="74"/>
      <c r="J14" s="94"/>
      <c r="K14" s="94"/>
      <c r="L14" s="39"/>
      <c r="M14" s="39"/>
      <c r="N14" s="94"/>
      <c r="O14" s="94"/>
      <c r="P14" s="39"/>
      <c r="Q14" s="39" t="s">
        <v>19</v>
      </c>
      <c r="R14" s="94"/>
      <c r="S14" s="74"/>
      <c r="T14" s="94"/>
    </row>
    <row r="15" ht="60" customHeight="1">
      <c r="B15" s="36" t="s">
        <v>612</v>
      </c>
      <c r="C15" s="92"/>
      <c r="D15" s="93"/>
      <c r="E15" s="93" t="s">
        <v>19</v>
      </c>
      <c r="F15" s="93">
        <f>=IF(E15&lt;&gt;"", IFERROR(VLOOKUP(E15, 'Dashboard'!$B29:$F34, 5, FALSE), ""), "")</f>
      </c>
      <c r="G15" s="94"/>
      <c r="H15" s="74"/>
      <c r="I15" s="74"/>
      <c r="J15" s="94"/>
      <c r="K15" s="94"/>
      <c r="L15" s="39"/>
      <c r="M15" s="39"/>
      <c r="N15" s="94"/>
      <c r="O15" s="94"/>
      <c r="P15" s="39"/>
      <c r="Q15" s="39" t="s">
        <v>19</v>
      </c>
      <c r="R15" s="94"/>
      <c r="S15" s="74"/>
      <c r="T15" s="94"/>
    </row>
    <row r="16" ht="60" customHeight="1">
      <c r="B16" s="36" t="s">
        <v>613</v>
      </c>
      <c r="C16" s="92"/>
      <c r="D16" s="93"/>
      <c r="E16" s="93" t="s">
        <v>19</v>
      </c>
      <c r="F16" s="93">
        <f>=IF(E16&lt;&gt;"", IFERROR(VLOOKUP(E16, 'Dashboard'!$B29:$F34, 5, FALSE), ""), "")</f>
      </c>
      <c r="G16" s="94"/>
      <c r="H16" s="74"/>
      <c r="I16" s="74"/>
      <c r="J16" s="94"/>
      <c r="K16" s="94"/>
      <c r="L16" s="39"/>
      <c r="M16" s="39"/>
      <c r="N16" s="94"/>
      <c r="O16" s="94"/>
      <c r="P16" s="39"/>
      <c r="Q16" s="39" t="s">
        <v>19</v>
      </c>
      <c r="R16" s="94"/>
      <c r="S16" s="74"/>
      <c r="T16" s="94"/>
    </row>
    <row r="17" ht="60" customHeight="1">
      <c r="B17" s="36" t="s">
        <v>614</v>
      </c>
      <c r="C17" s="92"/>
      <c r="D17" s="93"/>
      <c r="E17" s="93" t="s">
        <v>19</v>
      </c>
      <c r="F17" s="93">
        <f>=IF(E17&lt;&gt;"", IFERROR(VLOOKUP(E17, 'Dashboard'!$B29:$F34, 5, FALSE), ""), "")</f>
      </c>
      <c r="G17" s="94"/>
      <c r="H17" s="74"/>
      <c r="I17" s="74"/>
      <c r="J17" s="94"/>
      <c r="K17" s="94"/>
      <c r="L17" s="39"/>
      <c r="M17" s="39"/>
      <c r="N17" s="94"/>
      <c r="O17" s="94"/>
      <c r="P17" s="39"/>
      <c r="Q17" s="39" t="s">
        <v>19</v>
      </c>
      <c r="R17" s="94"/>
      <c r="S17" s="74"/>
      <c r="T17" s="94"/>
    </row>
    <row r="18" ht="60" customHeight="1">
      <c r="B18" s="36" t="s">
        <v>615</v>
      </c>
      <c r="C18" s="92"/>
      <c r="D18" s="93"/>
      <c r="E18" s="93" t="s">
        <v>19</v>
      </c>
      <c r="F18" s="93">
        <f>=IF(E18&lt;&gt;"", IFERROR(VLOOKUP(E18, 'Dashboard'!$B29:$F34, 5, FALSE), ""), "")</f>
      </c>
      <c r="G18" s="94"/>
      <c r="H18" s="74"/>
      <c r="I18" s="74"/>
      <c r="J18" s="94"/>
      <c r="K18" s="94"/>
      <c r="L18" s="39"/>
      <c r="M18" s="39"/>
      <c r="N18" s="94"/>
      <c r="O18" s="94"/>
      <c r="P18" s="39"/>
      <c r="Q18" s="39" t="s">
        <v>19</v>
      </c>
      <c r="R18" s="94"/>
      <c r="S18" s="74"/>
      <c r="T18" s="94"/>
    </row>
    <row r="19" ht="60" customHeight="1">
      <c r="B19" s="36" t="s">
        <v>616</v>
      </c>
      <c r="C19" s="92"/>
      <c r="D19" s="93"/>
      <c r="E19" s="93" t="s">
        <v>19</v>
      </c>
      <c r="F19" s="93">
        <f>=IF(E19&lt;&gt;"", IFERROR(VLOOKUP(E19, 'Dashboard'!$B29:$F34, 5, FALSE), ""), "")</f>
      </c>
      <c r="G19" s="94"/>
      <c r="H19" s="74"/>
      <c r="I19" s="74"/>
      <c r="J19" s="94"/>
      <c r="K19" s="94"/>
      <c r="L19" s="39"/>
      <c r="M19" s="39"/>
      <c r="N19" s="94"/>
      <c r="O19" s="94"/>
      <c r="P19" s="39"/>
      <c r="Q19" s="39" t="s">
        <v>19</v>
      </c>
      <c r="R19" s="94"/>
      <c r="S19" s="74"/>
      <c r="T19" s="94"/>
    </row>
    <row r="20" ht="60" customHeight="1">
      <c r="B20" s="36" t="s">
        <v>617</v>
      </c>
      <c r="C20" s="92"/>
      <c r="D20" s="93"/>
      <c r="E20" s="93" t="s">
        <v>19</v>
      </c>
      <c r="F20" s="93">
        <f>=IF(E20&lt;&gt;"", IFERROR(VLOOKUP(E20, 'Dashboard'!$B29:$F34, 5, FALSE), ""), "")</f>
      </c>
      <c r="G20" s="94"/>
      <c r="H20" s="74"/>
      <c r="I20" s="74"/>
      <c r="J20" s="94"/>
      <c r="K20" s="94"/>
      <c r="L20" s="39"/>
      <c r="M20" s="39"/>
      <c r="N20" s="94"/>
      <c r="O20" s="94"/>
      <c r="P20" s="39"/>
      <c r="Q20" s="39" t="s">
        <v>19</v>
      </c>
      <c r="R20" s="94"/>
      <c r="S20" s="74"/>
      <c r="T20" s="94"/>
    </row>
    <row r="21" ht="60" customHeight="1">
      <c r="B21" s="36" t="s">
        <v>618</v>
      </c>
      <c r="C21" s="92"/>
      <c r="D21" s="93"/>
      <c r="E21" s="93" t="s">
        <v>19</v>
      </c>
      <c r="F21" s="93">
        <f>=IF(E21&lt;&gt;"", IFERROR(VLOOKUP(E21, 'Dashboard'!$B29:$F34, 5, FALSE), ""), "")</f>
      </c>
      <c r="G21" s="94"/>
      <c r="H21" s="74"/>
      <c r="I21" s="74"/>
      <c r="J21" s="94"/>
      <c r="K21" s="94"/>
      <c r="L21" s="39"/>
      <c r="M21" s="39"/>
      <c r="N21" s="94"/>
      <c r="O21" s="94"/>
      <c r="P21" s="39"/>
      <c r="Q21" s="39" t="s">
        <v>19</v>
      </c>
      <c r="R21" s="94"/>
      <c r="S21" s="74"/>
      <c r="T21" s="94"/>
    </row>
    <row r="22" ht="60" customHeight="1">
      <c r="B22" s="36" t="s">
        <v>619</v>
      </c>
      <c r="C22" s="92"/>
      <c r="D22" s="93"/>
      <c r="E22" s="93" t="s">
        <v>19</v>
      </c>
      <c r="F22" s="93">
        <f>=IF(E22&lt;&gt;"", IFERROR(VLOOKUP(E22, 'Dashboard'!$B29:$F34, 5, FALSE), ""), "")</f>
      </c>
      <c r="G22" s="94"/>
      <c r="H22" s="74"/>
      <c r="I22" s="74"/>
      <c r="J22" s="94"/>
      <c r="K22" s="94"/>
      <c r="L22" s="39"/>
      <c r="M22" s="39"/>
      <c r="N22" s="94"/>
      <c r="O22" s="94"/>
      <c r="P22" s="39"/>
      <c r="Q22" s="39" t="s">
        <v>19</v>
      </c>
      <c r="R22" s="94"/>
      <c r="S22" s="74"/>
      <c r="T22" s="94"/>
    </row>
    <row r="23" ht="60" customHeight="1">
      <c r="B23" s="36" t="s">
        <v>620</v>
      </c>
      <c r="C23" s="92"/>
      <c r="D23" s="93"/>
      <c r="E23" s="93" t="s">
        <v>19</v>
      </c>
      <c r="F23" s="93">
        <f>=IF(E23&lt;&gt;"", IFERROR(VLOOKUP(E23, 'Dashboard'!$B29:$F34, 5, FALSE), ""), "")</f>
      </c>
      <c r="G23" s="94"/>
      <c r="H23" s="74"/>
      <c r="I23" s="74"/>
      <c r="J23" s="94"/>
      <c r="K23" s="94"/>
      <c r="L23" s="39"/>
      <c r="M23" s="39"/>
      <c r="N23" s="94"/>
      <c r="O23" s="94"/>
      <c r="P23" s="39"/>
      <c r="Q23" s="39" t="s">
        <v>19</v>
      </c>
      <c r="R23" s="94"/>
      <c r="S23" s="74"/>
      <c r="T23" s="94"/>
    </row>
    <row r="24" ht="60" customHeight="1">
      <c r="B24" s="36" t="s">
        <v>621</v>
      </c>
      <c r="C24" s="92"/>
      <c r="D24" s="93"/>
      <c r="E24" s="93" t="s">
        <v>19</v>
      </c>
      <c r="F24" s="93">
        <f>=IF(E24&lt;&gt;"", IFERROR(VLOOKUP(E24, 'Dashboard'!$B29:$F34, 5, FALSE), ""), "")</f>
      </c>
      <c r="G24" s="94"/>
      <c r="H24" s="74"/>
      <c r="I24" s="74"/>
      <c r="J24" s="94"/>
      <c r="K24" s="94"/>
      <c r="L24" s="39"/>
      <c r="M24" s="39"/>
      <c r="N24" s="94"/>
      <c r="O24" s="94"/>
      <c r="P24" s="39"/>
      <c r="Q24" s="39" t="s">
        <v>19</v>
      </c>
      <c r="R24" s="94"/>
      <c r="S24" s="74"/>
      <c r="T24" s="94"/>
    </row>
    <row r="25" ht="60" customHeight="1">
      <c r="B25" s="36" t="s">
        <v>622</v>
      </c>
      <c r="C25" s="92"/>
      <c r="D25" s="93"/>
      <c r="E25" s="93" t="s">
        <v>19</v>
      </c>
      <c r="F25" s="93">
        <f>=IF(E25&lt;&gt;"", IFERROR(VLOOKUP(E25, 'Dashboard'!$B29:$F34, 5, FALSE), ""), "")</f>
      </c>
      <c r="G25" s="94"/>
      <c r="H25" s="74"/>
      <c r="I25" s="74"/>
      <c r="J25" s="94"/>
      <c r="K25" s="94"/>
      <c r="L25" s="39"/>
      <c r="M25" s="39"/>
      <c r="N25" s="94"/>
      <c r="O25" s="94"/>
      <c r="P25" s="39"/>
      <c r="Q25" s="39" t="s">
        <v>19</v>
      </c>
      <c r="R25" s="94"/>
      <c r="S25" s="74"/>
      <c r="T25" s="94"/>
    </row>
    <row r="26" ht="60" customHeight="1">
      <c r="B26" s="36" t="s">
        <v>623</v>
      </c>
      <c r="C26" s="92"/>
      <c r="D26" s="93"/>
      <c r="E26" s="93" t="s">
        <v>19</v>
      </c>
      <c r="F26" s="93">
        <f>=IF(E26&lt;&gt;"", IFERROR(VLOOKUP(E26, 'Dashboard'!$B29:$F34, 5, FALSE), ""), "")</f>
      </c>
      <c r="G26" s="94"/>
      <c r="H26" s="74"/>
      <c r="I26" s="74"/>
      <c r="J26" s="94"/>
      <c r="K26" s="94"/>
      <c r="L26" s="39"/>
      <c r="M26" s="39"/>
      <c r="N26" s="94"/>
      <c r="O26" s="94"/>
      <c r="P26" s="39"/>
      <c r="Q26" s="39" t="s">
        <v>19</v>
      </c>
      <c r="R26" s="94"/>
      <c r="S26" s="74"/>
      <c r="T26" s="94"/>
    </row>
    <row r="27" ht="60" customHeight="1">
      <c r="B27" s="36" t="s">
        <v>624</v>
      </c>
      <c r="C27" s="92"/>
      <c r="D27" s="93"/>
      <c r="E27" s="93" t="s">
        <v>19</v>
      </c>
      <c r="F27" s="93">
        <f>=IF(E27&lt;&gt;"", IFERROR(VLOOKUP(E27, 'Dashboard'!$B29:$F34, 5, FALSE), ""), "")</f>
      </c>
      <c r="G27" s="94"/>
      <c r="H27" s="74"/>
      <c r="I27" s="74"/>
      <c r="J27" s="94"/>
      <c r="K27" s="94"/>
      <c r="L27" s="39"/>
      <c r="M27" s="39"/>
      <c r="N27" s="94"/>
      <c r="O27" s="94"/>
      <c r="P27" s="39"/>
      <c r="Q27" s="39" t="s">
        <v>19</v>
      </c>
      <c r="R27" s="94"/>
      <c r="S27" s="74"/>
      <c r="T27" s="94"/>
    </row>
    <row r="28" ht="60" customHeight="1">
      <c r="B28" s="36" t="s">
        <v>625</v>
      </c>
      <c r="C28" s="92"/>
      <c r="D28" s="93"/>
      <c r="E28" s="93" t="s">
        <v>19</v>
      </c>
      <c r="F28" s="93">
        <f>=IF(E28&lt;&gt;"", IFERROR(VLOOKUP(E28, 'Dashboard'!$B29:$F34, 5, FALSE), ""), "")</f>
      </c>
      <c r="G28" s="94"/>
      <c r="H28" s="74"/>
      <c r="I28" s="74"/>
      <c r="J28" s="94"/>
      <c r="K28" s="94"/>
      <c r="L28" s="39"/>
      <c r="M28" s="39"/>
      <c r="N28" s="94"/>
      <c r="O28" s="94"/>
      <c r="P28" s="39"/>
      <c r="Q28" s="39" t="s">
        <v>19</v>
      </c>
      <c r="R28" s="94"/>
      <c r="S28" s="74"/>
      <c r="T28" s="94"/>
    </row>
    <row r="29" ht="60" customHeight="1">
      <c r="B29" s="36" t="s">
        <v>626</v>
      </c>
      <c r="C29" s="92"/>
      <c r="D29" s="93"/>
      <c r="E29" s="93" t="s">
        <v>19</v>
      </c>
      <c r="F29" s="93">
        <f>=IF(E29&lt;&gt;"", IFERROR(VLOOKUP(E29, 'Dashboard'!$B29:$F34, 5, FALSE), ""), "")</f>
      </c>
      <c r="G29" s="94"/>
      <c r="H29" s="74"/>
      <c r="I29" s="74"/>
      <c r="J29" s="94"/>
      <c r="K29" s="94"/>
      <c r="L29" s="39"/>
      <c r="M29" s="39"/>
      <c r="N29" s="94"/>
      <c r="O29" s="94"/>
      <c r="P29" s="39"/>
      <c r="Q29" s="39" t="s">
        <v>19</v>
      </c>
      <c r="R29" s="94"/>
      <c r="S29" s="74"/>
      <c r="T29" s="94"/>
    </row>
    <row r="30" ht="60" customHeight="1">
      <c r="B30" s="36" t="s">
        <v>627</v>
      </c>
      <c r="C30" s="92"/>
      <c r="D30" s="93"/>
      <c r="E30" s="93" t="s">
        <v>19</v>
      </c>
      <c r="F30" s="93">
        <f>=IF(E30&lt;&gt;"", IFERROR(VLOOKUP(E30, 'Dashboard'!$B29:$F34, 5, FALSE), ""), "")</f>
      </c>
      <c r="G30" s="94"/>
      <c r="H30" s="74"/>
      <c r="I30" s="74"/>
      <c r="J30" s="94"/>
      <c r="K30" s="94"/>
      <c r="L30" s="39"/>
      <c r="M30" s="39"/>
      <c r="N30" s="94"/>
      <c r="O30" s="94"/>
      <c r="P30" s="39"/>
      <c r="Q30" s="39" t="s">
        <v>19</v>
      </c>
      <c r="R30" s="94"/>
      <c r="S30" s="74"/>
      <c r="T30" s="94"/>
    </row>
    <row r="31" ht="60" customHeight="1">
      <c r="B31" s="36" t="s">
        <v>628</v>
      </c>
      <c r="C31" s="92"/>
      <c r="D31" s="93"/>
      <c r="E31" s="93" t="s">
        <v>19</v>
      </c>
      <c r="F31" s="93">
        <f>=IF(E31&lt;&gt;"", IFERROR(VLOOKUP(E31, 'Dashboard'!$B29:$F34, 5, FALSE), ""), "")</f>
      </c>
      <c r="G31" s="94"/>
      <c r="H31" s="74"/>
      <c r="I31" s="74"/>
      <c r="J31" s="94"/>
      <c r="K31" s="94"/>
      <c r="L31" s="39"/>
      <c r="M31" s="39"/>
      <c r="N31" s="94"/>
      <c r="O31" s="94"/>
      <c r="P31" s="39"/>
      <c r="Q31" s="39" t="s">
        <v>19</v>
      </c>
      <c r="R31" s="94"/>
      <c r="S31" s="74"/>
      <c r="T31" s="94"/>
    </row>
    <row r="32" ht="60" customHeight="1">
      <c r="B32" s="36" t="s">
        <v>629</v>
      </c>
      <c r="C32" s="92"/>
      <c r="D32" s="93"/>
      <c r="E32" s="93" t="s">
        <v>19</v>
      </c>
      <c r="F32" s="93">
        <f>=IF(E32&lt;&gt;"", IFERROR(VLOOKUP(E32, 'Dashboard'!$B29:$F34, 5, FALSE), ""), "")</f>
      </c>
      <c r="G32" s="94"/>
      <c r="H32" s="74"/>
      <c r="I32" s="74"/>
      <c r="J32" s="94"/>
      <c r="K32" s="94"/>
      <c r="L32" s="39"/>
      <c r="M32" s="39"/>
      <c r="N32" s="94"/>
      <c r="O32" s="94"/>
      <c r="P32" s="39"/>
      <c r="Q32" s="39" t="s">
        <v>19</v>
      </c>
      <c r="R32" s="94"/>
      <c r="S32" s="74"/>
      <c r="T32" s="94"/>
    </row>
    <row r="33" ht="60" customHeight="1">
      <c r="B33" s="36" t="s">
        <v>630</v>
      </c>
      <c r="C33" s="92"/>
      <c r="D33" s="93"/>
      <c r="E33" s="93" t="s">
        <v>19</v>
      </c>
      <c r="F33" s="93">
        <f>=IF(E33&lt;&gt;"", IFERROR(VLOOKUP(E33, 'Dashboard'!$B29:$F34, 5, FALSE), ""), "")</f>
      </c>
      <c r="G33" s="94"/>
      <c r="H33" s="74"/>
      <c r="I33" s="74"/>
      <c r="J33" s="94"/>
      <c r="K33" s="94"/>
      <c r="L33" s="39"/>
      <c r="M33" s="39"/>
      <c r="N33" s="94"/>
      <c r="O33" s="94"/>
      <c r="P33" s="39"/>
      <c r="Q33" s="39" t="s">
        <v>19</v>
      </c>
      <c r="R33" s="94"/>
      <c r="S33" s="74"/>
      <c r="T33" s="94"/>
    </row>
    <row r="34" ht="60" customHeight="1">
      <c r="B34" s="36" t="s">
        <v>631</v>
      </c>
      <c r="C34" s="92"/>
      <c r="D34" s="93"/>
      <c r="E34" s="93" t="s">
        <v>19</v>
      </c>
      <c r="F34" s="93">
        <f>=IF(E34&lt;&gt;"", IFERROR(VLOOKUP(E34, 'Dashboard'!$B29:$F34, 5, FALSE), ""), "")</f>
      </c>
      <c r="G34" s="94"/>
      <c r="H34" s="74"/>
      <c r="I34" s="74"/>
      <c r="J34" s="94"/>
      <c r="K34" s="94"/>
      <c r="L34" s="39"/>
      <c r="M34" s="39"/>
      <c r="N34" s="94"/>
      <c r="O34" s="94"/>
      <c r="P34" s="39"/>
      <c r="Q34" s="39" t="s">
        <v>19</v>
      </c>
      <c r="R34" s="94"/>
      <c r="S34" s="74"/>
      <c r="T34" s="94"/>
    </row>
    <row r="35" ht="60" customHeight="1">
      <c r="B35" s="36" t="s">
        <v>632</v>
      </c>
      <c r="C35" s="92"/>
      <c r="D35" s="93"/>
      <c r="E35" s="93" t="s">
        <v>19</v>
      </c>
      <c r="F35" s="93">
        <f>=IF(E35&lt;&gt;"", IFERROR(VLOOKUP(E35, 'Dashboard'!$B29:$F34, 5, FALSE), ""), "")</f>
      </c>
      <c r="G35" s="94"/>
      <c r="H35" s="74"/>
      <c r="I35" s="74"/>
      <c r="J35" s="94"/>
      <c r="K35" s="94"/>
      <c r="L35" s="39"/>
      <c r="M35" s="39"/>
      <c r="N35" s="94"/>
      <c r="O35" s="94"/>
      <c r="P35" s="39"/>
      <c r="Q35" s="39" t="s">
        <v>19</v>
      </c>
      <c r="R35" s="94"/>
      <c r="S35" s="74"/>
      <c r="T35" s="94"/>
    </row>
    <row r="36" ht="60" customHeight="1">
      <c r="B36" s="36" t="s">
        <v>633</v>
      </c>
      <c r="C36" s="92"/>
      <c r="D36" s="93"/>
      <c r="E36" s="93" t="s">
        <v>19</v>
      </c>
      <c r="F36" s="93">
        <f>=IF(E36&lt;&gt;"", IFERROR(VLOOKUP(E36, 'Dashboard'!$B29:$F34, 5, FALSE), ""), "")</f>
      </c>
      <c r="G36" s="94"/>
      <c r="H36" s="74"/>
      <c r="I36" s="74"/>
      <c r="J36" s="94"/>
      <c r="K36" s="94"/>
      <c r="L36" s="39"/>
      <c r="M36" s="39"/>
      <c r="N36" s="94"/>
      <c r="O36" s="94"/>
      <c r="P36" s="39"/>
      <c r="Q36" s="39" t="s">
        <v>19</v>
      </c>
      <c r="R36" s="94"/>
      <c r="S36" s="74"/>
      <c r="T36" s="94"/>
    </row>
    <row r="37" ht="60" customHeight="1">
      <c r="B37" s="36" t="s">
        <v>634</v>
      </c>
      <c r="C37" s="92"/>
      <c r="D37" s="93"/>
      <c r="E37" s="93" t="s">
        <v>19</v>
      </c>
      <c r="F37" s="93">
        <f>=IF(E37&lt;&gt;"", IFERROR(VLOOKUP(E37, 'Dashboard'!$B29:$F34, 5, FALSE), ""), "")</f>
      </c>
      <c r="G37" s="94"/>
      <c r="H37" s="74"/>
      <c r="I37" s="74"/>
      <c r="J37" s="94"/>
      <c r="K37" s="94"/>
      <c r="L37" s="39"/>
      <c r="M37" s="39"/>
      <c r="N37" s="94"/>
      <c r="O37" s="94"/>
      <c r="P37" s="39"/>
      <c r="Q37" s="39" t="s">
        <v>19</v>
      </c>
      <c r="R37" s="94"/>
      <c r="S37" s="74"/>
      <c r="T37" s="94"/>
    </row>
    <row r="38" ht="60" customHeight="1">
      <c r="B38" s="36" t="s">
        <v>635</v>
      </c>
      <c r="C38" s="92"/>
      <c r="D38" s="93"/>
      <c r="E38" s="93" t="s">
        <v>19</v>
      </c>
      <c r="F38" s="93">
        <f>=IF(E38&lt;&gt;"", IFERROR(VLOOKUP(E38, 'Dashboard'!$B29:$F34, 5, FALSE), ""), "")</f>
      </c>
      <c r="G38" s="94"/>
      <c r="H38" s="74"/>
      <c r="I38" s="74"/>
      <c r="J38" s="94"/>
      <c r="K38" s="94"/>
      <c r="L38" s="39"/>
      <c r="M38" s="39"/>
      <c r="N38" s="94"/>
      <c r="O38" s="94"/>
      <c r="P38" s="39"/>
      <c r="Q38" s="39" t="s">
        <v>19</v>
      </c>
      <c r="R38" s="94"/>
      <c r="S38" s="74"/>
      <c r="T38" s="94"/>
    </row>
    <row r="39" ht="60" customHeight="1">
      <c r="B39" s="36" t="s">
        <v>636</v>
      </c>
      <c r="C39" s="92"/>
      <c r="D39" s="93"/>
      <c r="E39" s="93" t="s">
        <v>19</v>
      </c>
      <c r="F39" s="93">
        <f>=IF(E39&lt;&gt;"", IFERROR(VLOOKUP(E39, 'Dashboard'!$B29:$F34, 5, FALSE), ""), "")</f>
      </c>
      <c r="G39" s="94"/>
      <c r="H39" s="74"/>
      <c r="I39" s="74"/>
      <c r="J39" s="94"/>
      <c r="K39" s="94"/>
      <c r="L39" s="39"/>
      <c r="M39" s="39"/>
      <c r="N39" s="94"/>
      <c r="O39" s="94"/>
      <c r="P39" s="39"/>
      <c r="Q39" s="39" t="s">
        <v>19</v>
      </c>
      <c r="R39" s="94"/>
      <c r="S39" s="74"/>
      <c r="T39" s="94"/>
    </row>
    <row r="40" ht="60" customHeight="1">
      <c r="B40" s="36" t="s">
        <v>637</v>
      </c>
      <c r="C40" s="92"/>
      <c r="D40" s="93"/>
      <c r="E40" s="93" t="s">
        <v>19</v>
      </c>
      <c r="F40" s="93">
        <f>=IF(E40&lt;&gt;"", IFERROR(VLOOKUP(E40, 'Dashboard'!$B29:$F34, 5, FALSE), ""), "")</f>
      </c>
      <c r="G40" s="94"/>
      <c r="H40" s="74"/>
      <c r="I40" s="74"/>
      <c r="J40" s="94"/>
      <c r="K40" s="94"/>
      <c r="L40" s="39"/>
      <c r="M40" s="39"/>
      <c r="N40" s="94"/>
      <c r="O40" s="94"/>
      <c r="P40" s="39"/>
      <c r="Q40" s="39" t="s">
        <v>19</v>
      </c>
      <c r="R40" s="94"/>
      <c r="S40" s="74"/>
      <c r="T40" s="94"/>
    </row>
    <row r="41" ht="60" customHeight="1">
      <c r="B41" s="36" t="s">
        <v>638</v>
      </c>
      <c r="C41" s="92"/>
      <c r="D41" s="93"/>
      <c r="E41" s="93" t="s">
        <v>19</v>
      </c>
      <c r="F41" s="93">
        <f>=IF(E41&lt;&gt;"", IFERROR(VLOOKUP(E41, 'Dashboard'!$B29:$F34, 5, FALSE), ""), "")</f>
      </c>
      <c r="G41" s="94"/>
      <c r="H41" s="74"/>
      <c r="I41" s="74"/>
      <c r="J41" s="94"/>
      <c r="K41" s="94"/>
      <c r="L41" s="39"/>
      <c r="M41" s="39"/>
      <c r="N41" s="94"/>
      <c r="O41" s="94"/>
      <c r="P41" s="39"/>
      <c r="Q41" s="39" t="s">
        <v>19</v>
      </c>
      <c r="R41" s="94"/>
      <c r="S41" s="74"/>
      <c r="T41" s="94"/>
    </row>
    <row r="42" ht="60" customHeight="1">
      <c r="B42" s="36" t="s">
        <v>639</v>
      </c>
      <c r="C42" s="92"/>
      <c r="D42" s="93"/>
      <c r="E42" s="93" t="s">
        <v>19</v>
      </c>
      <c r="F42" s="93">
        <f>=IF(E42&lt;&gt;"", IFERROR(VLOOKUP(E42, 'Dashboard'!$B29:$F34, 5, FALSE), ""), "")</f>
      </c>
      <c r="G42" s="94"/>
      <c r="H42" s="74"/>
      <c r="I42" s="74"/>
      <c r="J42" s="94"/>
      <c r="K42" s="94"/>
      <c r="L42" s="39"/>
      <c r="M42" s="39"/>
      <c r="N42" s="94"/>
      <c r="O42" s="94"/>
      <c r="P42" s="39"/>
      <c r="Q42" s="39" t="s">
        <v>19</v>
      </c>
      <c r="R42" s="94"/>
      <c r="S42" s="74"/>
      <c r="T42" s="94"/>
    </row>
    <row r="43" ht="60" customHeight="1">
      <c r="B43" s="36" t="s">
        <v>640</v>
      </c>
      <c r="C43" s="92"/>
      <c r="D43" s="93"/>
      <c r="E43" s="93" t="s">
        <v>19</v>
      </c>
      <c r="F43" s="93">
        <f>=IF(E43&lt;&gt;"", IFERROR(VLOOKUP(E43, 'Dashboard'!$B29:$F34, 5, FALSE), ""), "")</f>
      </c>
      <c r="G43" s="94"/>
      <c r="H43" s="74"/>
      <c r="I43" s="74"/>
      <c r="J43" s="94"/>
      <c r="K43" s="94"/>
      <c r="L43" s="39"/>
      <c r="M43" s="39"/>
      <c r="N43" s="94"/>
      <c r="O43" s="94"/>
      <c r="P43" s="39"/>
      <c r="Q43" s="39" t="s">
        <v>19</v>
      </c>
      <c r="R43" s="94"/>
      <c r="S43" s="74"/>
      <c r="T43" s="94"/>
    </row>
    <row r="44" ht="60" customHeight="1">
      <c r="B44" s="36" t="s">
        <v>641</v>
      </c>
      <c r="C44" s="92"/>
      <c r="D44" s="93"/>
      <c r="E44" s="93" t="s">
        <v>19</v>
      </c>
      <c r="F44" s="93">
        <f>=IF(E44&lt;&gt;"", IFERROR(VLOOKUP(E44, 'Dashboard'!$B29:$F34, 5, FALSE), ""), "")</f>
      </c>
      <c r="G44" s="94"/>
      <c r="H44" s="74"/>
      <c r="I44" s="74"/>
      <c r="J44" s="94"/>
      <c r="K44" s="94"/>
      <c r="L44" s="39"/>
      <c r="M44" s="39"/>
      <c r="N44" s="94"/>
      <c r="O44" s="94"/>
      <c r="P44" s="39"/>
      <c r="Q44" s="39" t="s">
        <v>19</v>
      </c>
      <c r="R44" s="94"/>
      <c r="S44" s="74"/>
      <c r="T44" s="94"/>
    </row>
    <row r="45" ht="60" customHeight="1">
      <c r="B45" s="36" t="s">
        <v>642</v>
      </c>
      <c r="C45" s="92"/>
      <c r="D45" s="93"/>
      <c r="E45" s="93" t="s">
        <v>19</v>
      </c>
      <c r="F45" s="93">
        <f>=IF(E45&lt;&gt;"", IFERROR(VLOOKUP(E45, 'Dashboard'!$B29:$F34, 5, FALSE), ""), "")</f>
      </c>
      <c r="G45" s="94"/>
      <c r="H45" s="74"/>
      <c r="I45" s="74"/>
      <c r="J45" s="94"/>
      <c r="K45" s="94"/>
      <c r="L45" s="39"/>
      <c r="M45" s="39"/>
      <c r="N45" s="94"/>
      <c r="O45" s="94"/>
      <c r="P45" s="39"/>
      <c r="Q45" s="39" t="s">
        <v>19</v>
      </c>
      <c r="R45" s="94"/>
      <c r="S45" s="74"/>
      <c r="T45" s="94"/>
    </row>
    <row r="46" ht="60" customHeight="1">
      <c r="B46" s="36" t="s">
        <v>643</v>
      </c>
      <c r="C46" s="92"/>
      <c r="D46" s="93"/>
      <c r="E46" s="93" t="s">
        <v>19</v>
      </c>
      <c r="F46" s="93">
        <f>=IF(E46&lt;&gt;"", IFERROR(VLOOKUP(E46, 'Dashboard'!$B29:$F34, 5, FALSE), ""), "")</f>
      </c>
      <c r="G46" s="94"/>
      <c r="H46" s="74"/>
      <c r="I46" s="74"/>
      <c r="J46" s="94"/>
      <c r="K46" s="94"/>
      <c r="L46" s="39"/>
      <c r="M46" s="39"/>
      <c r="N46" s="94"/>
      <c r="O46" s="94"/>
      <c r="P46" s="39"/>
      <c r="Q46" s="39" t="s">
        <v>19</v>
      </c>
      <c r="R46" s="94"/>
      <c r="S46" s="74"/>
      <c r="T46" s="94"/>
    </row>
    <row r="47" ht="60" customHeight="1">
      <c r="B47" s="36" t="s">
        <v>644</v>
      </c>
      <c r="C47" s="92"/>
      <c r="D47" s="93"/>
      <c r="E47" s="93" t="s">
        <v>19</v>
      </c>
      <c r="F47" s="93">
        <f>=IF(E47&lt;&gt;"", IFERROR(VLOOKUP(E47, 'Dashboard'!$B29:$F34, 5, FALSE), ""), "")</f>
      </c>
      <c r="G47" s="94"/>
      <c r="H47" s="74"/>
      <c r="I47" s="74"/>
      <c r="J47" s="94"/>
      <c r="K47" s="94"/>
      <c r="L47" s="39"/>
      <c r="M47" s="39"/>
      <c r="N47" s="94"/>
      <c r="O47" s="94"/>
      <c r="P47" s="39"/>
      <c r="Q47" s="39" t="s">
        <v>19</v>
      </c>
      <c r="R47" s="94"/>
      <c r="S47" s="74"/>
      <c r="T47" s="94"/>
    </row>
    <row r="48" ht="60" customHeight="1">
      <c r="B48" s="36" t="s">
        <v>645</v>
      </c>
      <c r="C48" s="92"/>
      <c r="D48" s="93"/>
      <c r="E48" s="93" t="s">
        <v>19</v>
      </c>
      <c r="F48" s="93">
        <f>=IF(E48&lt;&gt;"", IFERROR(VLOOKUP(E48, 'Dashboard'!$B29:$F34, 5, FALSE), ""), "")</f>
      </c>
      <c r="G48" s="94"/>
      <c r="H48" s="74"/>
      <c r="I48" s="74"/>
      <c r="J48" s="94"/>
      <c r="K48" s="94"/>
      <c r="L48" s="39"/>
      <c r="M48" s="39"/>
      <c r="N48" s="94"/>
      <c r="O48" s="94"/>
      <c r="P48" s="39"/>
      <c r="Q48" s="39" t="s">
        <v>19</v>
      </c>
      <c r="R48" s="94"/>
      <c r="S48" s="74"/>
      <c r="T48" s="94"/>
    </row>
    <row r="49" ht="60" customHeight="1">
      <c r="B49" s="36" t="s">
        <v>646</v>
      </c>
      <c r="C49" s="92"/>
      <c r="D49" s="93"/>
      <c r="E49" s="93" t="s">
        <v>19</v>
      </c>
      <c r="F49" s="93">
        <f>=IF(E49&lt;&gt;"", IFERROR(VLOOKUP(E49, 'Dashboard'!$B29:$F34, 5, FALSE), ""), "")</f>
      </c>
      <c r="G49" s="94"/>
      <c r="H49" s="74"/>
      <c r="I49" s="74"/>
      <c r="J49" s="94"/>
      <c r="K49" s="94"/>
      <c r="L49" s="39"/>
      <c r="M49" s="39"/>
      <c r="N49" s="94"/>
      <c r="O49" s="94"/>
      <c r="P49" s="39"/>
      <c r="Q49" s="39" t="s">
        <v>19</v>
      </c>
      <c r="R49" s="94"/>
      <c r="S49" s="74"/>
      <c r="T49" s="94"/>
    </row>
    <row r="50" ht="60" customHeight="1">
      <c r="B50" s="36" t="s">
        <v>647</v>
      </c>
      <c r="C50" s="92"/>
      <c r="D50" s="93"/>
      <c r="E50" s="93" t="s">
        <v>19</v>
      </c>
      <c r="F50" s="93">
        <f>=IF(E50&lt;&gt;"", IFERROR(VLOOKUP(E50, 'Dashboard'!$B29:$F34, 5, FALSE), ""), "")</f>
      </c>
      <c r="G50" s="94"/>
      <c r="H50" s="74"/>
      <c r="I50" s="74"/>
      <c r="J50" s="94"/>
      <c r="K50" s="94"/>
      <c r="L50" s="39"/>
      <c r="M50" s="39"/>
      <c r="N50" s="94"/>
      <c r="O50" s="94"/>
      <c r="P50" s="39"/>
      <c r="Q50" s="39" t="s">
        <v>19</v>
      </c>
      <c r="R50" s="94"/>
      <c r="S50" s="74"/>
      <c r="T50" s="94"/>
    </row>
    <row r="51" ht="60" customHeight="1">
      <c r="B51" s="36" t="s">
        <v>648</v>
      </c>
      <c r="C51" s="92"/>
      <c r="D51" s="93"/>
      <c r="E51" s="93" t="s">
        <v>19</v>
      </c>
      <c r="F51" s="93">
        <f>=IF(E51&lt;&gt;"", IFERROR(VLOOKUP(E51, 'Dashboard'!$B29:$F34, 5, FALSE), ""), "")</f>
      </c>
      <c r="G51" s="94"/>
      <c r="H51" s="74"/>
      <c r="I51" s="74"/>
      <c r="J51" s="94"/>
      <c r="K51" s="94"/>
      <c r="L51" s="39"/>
      <c r="M51" s="39"/>
      <c r="N51" s="94"/>
      <c r="O51" s="94"/>
      <c r="P51" s="39"/>
      <c r="Q51" s="39" t="s">
        <v>19</v>
      </c>
      <c r="R51" s="94"/>
      <c r="S51" s="74"/>
      <c r="T51" s="94"/>
    </row>
    <row r="52" ht="60" customHeight="1">
      <c r="B52" s="36" t="s">
        <v>649</v>
      </c>
      <c r="C52" s="92"/>
      <c r="D52" s="93"/>
      <c r="E52" s="93" t="s">
        <v>19</v>
      </c>
      <c r="F52" s="93">
        <f>=IF(E52&lt;&gt;"", IFERROR(VLOOKUP(E52, 'Dashboard'!$B29:$F34, 5, FALSE), ""), "")</f>
      </c>
      <c r="G52" s="94"/>
      <c r="H52" s="74"/>
      <c r="I52" s="74"/>
      <c r="J52" s="94"/>
      <c r="K52" s="94"/>
      <c r="L52" s="39"/>
      <c r="M52" s="39"/>
      <c r="N52" s="94"/>
      <c r="O52" s="94"/>
      <c r="P52" s="39"/>
      <c r="Q52" s="39" t="s">
        <v>19</v>
      </c>
      <c r="R52" s="94"/>
      <c r="S52" s="74"/>
      <c r="T52" s="94"/>
    </row>
    <row r="53" ht="60" customHeight="1">
      <c r="B53" s="36" t="s">
        <v>650</v>
      </c>
      <c r="C53" s="92"/>
      <c r="D53" s="93"/>
      <c r="E53" s="93" t="s">
        <v>19</v>
      </c>
      <c r="F53" s="93">
        <f>=IF(E53&lt;&gt;"", IFERROR(VLOOKUP(E53, 'Dashboard'!$B29:$F34, 5, FALSE), ""), "")</f>
      </c>
      <c r="G53" s="94"/>
      <c r="H53" s="74"/>
      <c r="I53" s="74"/>
      <c r="J53" s="94"/>
      <c r="K53" s="94"/>
      <c r="L53" s="39"/>
      <c r="M53" s="39"/>
      <c r="N53" s="94"/>
      <c r="O53" s="94"/>
      <c r="P53" s="39"/>
      <c r="Q53" s="39" t="s">
        <v>19</v>
      </c>
      <c r="R53" s="94"/>
      <c r="S53" s="74"/>
      <c r="T53" s="94"/>
    </row>
    <row r="54" ht="60" customHeight="1">
      <c r="B54" s="36" t="s">
        <v>651</v>
      </c>
      <c r="C54" s="92"/>
      <c r="D54" s="93"/>
      <c r="E54" s="93" t="s">
        <v>19</v>
      </c>
      <c r="F54" s="93">
        <f>=IF(E54&lt;&gt;"", IFERROR(VLOOKUP(E54, 'Dashboard'!$B29:$F34, 5, FALSE), ""), "")</f>
      </c>
      <c r="G54" s="94"/>
      <c r="H54" s="74"/>
      <c r="I54" s="74"/>
      <c r="J54" s="94"/>
      <c r="K54" s="94"/>
      <c r="L54" s="39"/>
      <c r="M54" s="39"/>
      <c r="N54" s="94"/>
      <c r="O54" s="94"/>
      <c r="P54" s="39"/>
      <c r="Q54" s="39" t="s">
        <v>19</v>
      </c>
      <c r="R54" s="94"/>
      <c r="S54" s="74"/>
      <c r="T54" s="94"/>
    </row>
    <row r="55">
      <c r="B55" s="36"/>
      <c r="C55" s="92"/>
      <c r="D55" s="93"/>
      <c r="E55" s="93"/>
      <c r="F55" s="93"/>
      <c r="G55" s="94"/>
      <c r="H55" s="74"/>
      <c r="I55" s="74"/>
      <c r="J55" s="94"/>
      <c r="K55" s="94"/>
      <c r="L55" s="39"/>
      <c r="M55" s="39"/>
      <c r="N55" s="94"/>
      <c r="O55" s="94"/>
      <c r="P55" s="39"/>
      <c r="Q55" s="39"/>
      <c r="R55" s="94"/>
      <c r="S55" s="74"/>
      <c r="T55" s="94"/>
    </row>
    <row r="56">
      <c r="B56" s="36"/>
      <c r="C56" s="92"/>
      <c r="D56" s="93"/>
      <c r="E56" s="93"/>
      <c r="F56" s="93"/>
      <c r="G56" s="94"/>
      <c r="H56" s="74"/>
      <c r="I56" s="74"/>
      <c r="J56" s="94"/>
      <c r="K56" s="94"/>
      <c r="L56" s="39"/>
      <c r="M56" s="39"/>
      <c r="N56" s="94"/>
      <c r="O56" s="94"/>
      <c r="P56" s="39"/>
      <c r="Q56" s="39"/>
      <c r="R56" s="94"/>
      <c r="S56" s="74"/>
      <c r="T56" s="94"/>
    </row>
    <row r="57">
      <c r="B57" s="36"/>
      <c r="C57" s="92"/>
      <c r="D57" s="93"/>
      <c r="E57" s="93"/>
      <c r="F57" s="93"/>
      <c r="G57" s="94"/>
      <c r="H57" s="74"/>
      <c r="I57" s="74"/>
      <c r="J57" s="94"/>
      <c r="K57" s="94"/>
      <c r="L57" s="39"/>
      <c r="M57" s="39"/>
      <c r="N57" s="94"/>
      <c r="O57" s="94"/>
      <c r="P57" s="39"/>
      <c r="Q57" s="39"/>
      <c r="R57" s="94"/>
      <c r="S57" s="74"/>
      <c r="T57" s="94"/>
    </row>
    <row r="58" ht="32" customHeight="1">
      <c r="B58" s="95" t="s">
        <v>436</v>
      </c>
      <c r="C58" s="95"/>
      <c r="D58" s="95"/>
      <c r="E58" s="95"/>
      <c r="F58" s="95"/>
      <c r="G58" s="95"/>
      <c r="H58" s="74"/>
      <c r="I58" s="74"/>
      <c r="J58" s="94"/>
      <c r="K58" s="94"/>
      <c r="L58" s="39"/>
      <c r="M58" s="39"/>
      <c r="N58" s="94"/>
      <c r="O58" s="94"/>
      <c r="P58" s="39"/>
      <c r="Q58" s="39"/>
      <c r="R58" s="94"/>
      <c r="S58" s="74"/>
      <c r="T58" s="94"/>
    </row>
    <row r="59">
      <c r="B59" s="36"/>
      <c r="C59" s="92"/>
      <c r="D59" s="93"/>
      <c r="E59" s="93"/>
      <c r="F59" s="93"/>
      <c r="G59" s="94"/>
      <c r="H59" s="74"/>
      <c r="I59" s="74"/>
      <c r="J59" s="94"/>
      <c r="K59" s="94"/>
      <c r="L59" s="39"/>
      <c r="M59" s="39"/>
      <c r="N59" s="94"/>
      <c r="O59" s="94"/>
      <c r="P59" s="39"/>
      <c r="Q59" s="39"/>
      <c r="R59" s="94"/>
      <c r="S59" s="74"/>
      <c r="T59" s="94"/>
    </row>
    <row r="60">
      <c r="B60" s="36"/>
      <c r="C60" s="92"/>
      <c r="D60" s="93"/>
      <c r="E60" s="93"/>
      <c r="F60" s="93"/>
      <c r="G60" s="94"/>
      <c r="H60" s="74"/>
      <c r="I60" s="74"/>
      <c r="J60" s="94"/>
      <c r="K60" s="94"/>
      <c r="L60" s="39"/>
      <c r="M60" s="39"/>
      <c r="N60" s="94"/>
      <c r="O60" s="94"/>
      <c r="P60" s="39"/>
      <c r="Q60" s="39"/>
      <c r="R60" s="94"/>
      <c r="S60" s="74"/>
      <c r="T60" s="94"/>
    </row>
    <row r="61">
      <c r="B61" s="36"/>
      <c r="C61" s="92"/>
      <c r="D61" s="93"/>
      <c r="E61" s="93"/>
      <c r="F61" s="93"/>
      <c r="G61" s="94"/>
      <c r="H61" s="74"/>
      <c r="I61" s="74"/>
      <c r="J61" s="94"/>
      <c r="K61" s="94"/>
      <c r="L61" s="39"/>
      <c r="M61" s="39"/>
      <c r="N61" s="94"/>
      <c r="O61" s="94"/>
      <c r="P61" s="39"/>
      <c r="Q61" s="39"/>
      <c r="R61" s="94"/>
      <c r="S61" s="74"/>
      <c r="T61" s="94"/>
    </row>
    <row r="62">
      <c r="B62" s="36"/>
      <c r="C62" s="92"/>
      <c r="D62" s="93"/>
      <c r="E62" s="93"/>
      <c r="F62" s="93"/>
      <c r="G62" s="94"/>
      <c r="H62" s="74"/>
      <c r="I62" s="74"/>
      <c r="J62" s="94"/>
      <c r="K62" s="94"/>
      <c r="L62" s="39"/>
      <c r="M62" s="39"/>
      <c r="N62" s="94"/>
      <c r="O62" s="94"/>
      <c r="P62" s="39"/>
      <c r="Q62" s="39"/>
      <c r="R62" s="94"/>
      <c r="S62" s="74"/>
      <c r="T62" s="94"/>
    </row>
    <row r="63">
      <c r="B63" s="36"/>
      <c r="C63" s="92"/>
      <c r="D63" s="93"/>
      <c r="E63" s="93"/>
      <c r="F63" s="93"/>
      <c r="G63" s="94"/>
      <c r="H63" s="74"/>
      <c r="I63" s="74"/>
      <c r="J63" s="94"/>
      <c r="K63" s="94"/>
      <c r="L63" s="39"/>
      <c r="M63" s="39"/>
      <c r="N63" s="94"/>
      <c r="O63" s="94"/>
      <c r="P63" s="39"/>
      <c r="Q63" s="39"/>
      <c r="R63" s="94"/>
      <c r="S63" s="74"/>
      <c r="T63" s="94"/>
    </row>
    <row r="64">
      <c r="B64" s="36"/>
      <c r="C64" s="92"/>
      <c r="D64" s="93"/>
      <c r="E64" s="93"/>
      <c r="F64" s="93"/>
      <c r="G64" s="94"/>
      <c r="H64" s="74"/>
      <c r="I64" s="74"/>
      <c r="J64" s="94"/>
      <c r="K64" s="94"/>
      <c r="L64" s="39"/>
      <c r="M64" s="39"/>
      <c r="N64" s="94"/>
      <c r="O64" s="94"/>
      <c r="P64" s="39"/>
      <c r="Q64" s="39"/>
      <c r="R64" s="94"/>
      <c r="S64" s="74"/>
      <c r="T64" s="94"/>
    </row>
    <row r="65">
      <c r="B65" s="36"/>
      <c r="C65" s="92"/>
      <c r="D65" s="93"/>
      <c r="E65" s="93"/>
      <c r="F65" s="93"/>
      <c r="G65" s="94"/>
      <c r="H65" s="74"/>
      <c r="I65" s="74"/>
      <c r="J65" s="94"/>
      <c r="K65" s="94"/>
      <c r="L65" s="39"/>
      <c r="M65" s="39"/>
      <c r="N65" s="94"/>
      <c r="O65" s="94"/>
      <c r="P65" s="39"/>
      <c r="Q65" s="39"/>
      <c r="R65" s="94"/>
      <c r="S65" s="74"/>
      <c r="T65" s="94"/>
    </row>
    <row r="66">
      <c r="B66" s="36"/>
      <c r="C66" s="92"/>
      <c r="D66" s="93"/>
      <c r="E66" s="93"/>
      <c r="F66" s="93"/>
      <c r="G66" s="94"/>
      <c r="H66" s="74"/>
      <c r="I66" s="74"/>
      <c r="J66" s="94"/>
      <c r="K66" s="94"/>
      <c r="L66" s="39"/>
      <c r="M66" s="39"/>
      <c r="N66" s="94"/>
      <c r="O66" s="94"/>
      <c r="P66" s="39"/>
      <c r="Q66" s="39"/>
      <c r="R66" s="94"/>
      <c r="S66" s="74"/>
      <c r="T66" s="94"/>
    </row>
    <row r="67">
      <c r="B67" s="36"/>
      <c r="C67" s="92"/>
      <c r="D67" s="93"/>
      <c r="E67" s="93"/>
      <c r="F67" s="93"/>
      <c r="G67" s="94"/>
      <c r="H67" s="74"/>
      <c r="I67" s="74"/>
      <c r="J67" s="94"/>
      <c r="K67" s="94"/>
      <c r="L67" s="39"/>
      <c r="M67" s="39"/>
      <c r="N67" s="94"/>
      <c r="O67" s="94"/>
      <c r="P67" s="39"/>
      <c r="Q67" s="39"/>
      <c r="R67" s="94"/>
      <c r="S67" s="74"/>
      <c r="T67" s="94"/>
    </row>
    <row r="68">
      <c r="B68" s="36"/>
      <c r="C68" s="92"/>
      <c r="D68" s="93"/>
      <c r="E68" s="93"/>
      <c r="F68" s="93"/>
      <c r="G68" s="94"/>
      <c r="H68" s="74"/>
      <c r="I68" s="74"/>
      <c r="J68" s="94"/>
      <c r="K68" s="94"/>
      <c r="L68" s="39"/>
      <c r="M68" s="39"/>
      <c r="N68" s="94"/>
      <c r="O68" s="94"/>
      <c r="P68" s="39"/>
      <c r="Q68" s="39"/>
      <c r="R68" s="94"/>
      <c r="S68" s="74"/>
      <c r="T68" s="94"/>
    </row>
    <row r="69">
      <c r="B69" s="36"/>
      <c r="C69" s="92"/>
      <c r="D69" s="93"/>
      <c r="E69" s="93"/>
      <c r="F69" s="93"/>
      <c r="G69" s="94"/>
      <c r="H69" s="74"/>
      <c r="I69" s="74"/>
      <c r="J69" s="94"/>
      <c r="K69" s="94"/>
      <c r="L69" s="39"/>
      <c r="M69" s="39"/>
      <c r="N69" s="94"/>
      <c r="O69" s="94"/>
      <c r="P69" s="39"/>
      <c r="Q69" s="39"/>
      <c r="R69" s="94"/>
      <c r="S69" s="74"/>
      <c r="T69" s="94"/>
    </row>
    <row r="70">
      <c r="B70" s="36"/>
      <c r="C70" s="92"/>
      <c r="D70" s="93"/>
      <c r="E70" s="93"/>
      <c r="F70" s="93"/>
      <c r="G70" s="94"/>
      <c r="H70" s="74"/>
      <c r="I70" s="74"/>
      <c r="J70" s="94"/>
      <c r="K70" s="94"/>
      <c r="L70" s="39"/>
      <c r="M70" s="39"/>
      <c r="N70" s="94"/>
      <c r="O70" s="94"/>
      <c r="P70" s="39"/>
      <c r="Q70" s="39"/>
      <c r="R70" s="94"/>
      <c r="S70" s="74"/>
      <c r="T70" s="94"/>
    </row>
    <row r="71">
      <c r="B71" s="36"/>
      <c r="C71" s="92"/>
      <c r="D71" s="93"/>
      <c r="E71" s="93"/>
      <c r="F71" s="93"/>
      <c r="G71" s="94"/>
      <c r="H71" s="74"/>
      <c r="I71" s="74"/>
      <c r="J71" s="94"/>
      <c r="K71" s="94"/>
      <c r="L71" s="39"/>
      <c r="M71" s="39"/>
      <c r="N71" s="94"/>
      <c r="O71" s="94"/>
      <c r="P71" s="39"/>
      <c r="Q71" s="39"/>
      <c r="R71" s="94"/>
      <c r="S71" s="74"/>
      <c r="T71" s="94"/>
    </row>
    <row r="72">
      <c r="B72" s="36"/>
      <c r="C72" s="92"/>
      <c r="D72" s="93"/>
      <c r="E72" s="93"/>
      <c r="F72" s="93"/>
      <c r="G72" s="94"/>
      <c r="H72" s="74"/>
      <c r="I72" s="74"/>
      <c r="J72" s="94"/>
      <c r="K72" s="94"/>
      <c r="L72" s="39"/>
      <c r="M72" s="39"/>
      <c r="N72" s="94"/>
      <c r="O72" s="94"/>
      <c r="P72" s="39"/>
      <c r="Q72" s="39"/>
      <c r="R72" s="94"/>
      <c r="S72" s="74"/>
      <c r="T72" s="94"/>
    </row>
    <row r="73">
      <c r="B73" s="36"/>
      <c r="C73" s="92"/>
      <c r="D73" s="93"/>
      <c r="E73" s="93"/>
      <c r="F73" s="93"/>
      <c r="G73" s="94"/>
      <c r="H73" s="74"/>
      <c r="I73" s="74"/>
      <c r="J73" s="94"/>
      <c r="K73" s="94"/>
      <c r="L73" s="39"/>
      <c r="M73" s="39"/>
      <c r="N73" s="94"/>
      <c r="O73" s="94"/>
      <c r="P73" s="39"/>
      <c r="Q73" s="39"/>
      <c r="R73" s="94"/>
      <c r="S73" s="74"/>
      <c r="T73" s="94"/>
    </row>
    <row r="74">
      <c r="B74" s="36"/>
      <c r="C74" s="92"/>
      <c r="D74" s="93"/>
      <c r="E74" s="93"/>
      <c r="F74" s="93"/>
      <c r="G74" s="94"/>
      <c r="H74" s="74"/>
      <c r="I74" s="74"/>
      <c r="J74" s="94"/>
      <c r="K74" s="94"/>
      <c r="L74" s="39"/>
      <c r="M74" s="39"/>
      <c r="N74" s="94"/>
      <c r="O74" s="94"/>
      <c r="P74" s="39"/>
      <c r="Q74" s="39"/>
      <c r="R74" s="94"/>
      <c r="S74" s="74"/>
      <c r="T74" s="94"/>
    </row>
    <row r="75">
      <c r="B75" s="36"/>
      <c r="C75" s="92"/>
      <c r="D75" s="93"/>
      <c r="E75" s="93"/>
      <c r="F75" s="93"/>
      <c r="G75" s="94"/>
      <c r="H75" s="74"/>
      <c r="I75" s="74"/>
      <c r="J75" s="94"/>
      <c r="K75" s="94"/>
      <c r="L75" s="39"/>
      <c r="M75" s="39"/>
      <c r="N75" s="94"/>
      <c r="O75" s="94"/>
      <c r="P75" s="39"/>
      <c r="Q75" s="39"/>
      <c r="R75" s="94"/>
      <c r="S75" s="74"/>
      <c r="T75" s="94"/>
    </row>
    <row r="76">
      <c r="B76" s="36"/>
      <c r="C76" s="92"/>
      <c r="D76" s="93"/>
      <c r="E76" s="93"/>
      <c r="F76" s="93"/>
      <c r="G76" s="94"/>
      <c r="H76" s="74"/>
      <c r="I76" s="74"/>
      <c r="J76" s="94"/>
      <c r="K76" s="94"/>
      <c r="L76" s="39"/>
      <c r="M76" s="39"/>
      <c r="N76" s="94"/>
      <c r="O76" s="94"/>
      <c r="P76" s="39"/>
      <c r="Q76" s="39"/>
      <c r="R76" s="94"/>
      <c r="S76" s="74"/>
      <c r="T76" s="94"/>
    </row>
    <row r="77">
      <c r="B77" s="36"/>
      <c r="C77" s="92"/>
      <c r="D77" s="93"/>
      <c r="E77" s="93"/>
      <c r="F77" s="93"/>
      <c r="G77" s="94"/>
      <c r="H77" s="74"/>
      <c r="I77" s="74"/>
      <c r="J77" s="94"/>
      <c r="K77" s="94"/>
      <c r="L77" s="39"/>
      <c r="M77" s="39"/>
      <c r="N77" s="94"/>
      <c r="O77" s="94"/>
      <c r="P77" s="39"/>
      <c r="Q77" s="39"/>
      <c r="R77" s="94"/>
      <c r="S77" s="74"/>
      <c r="T77" s="94"/>
    </row>
    <row r="78">
      <c r="B78" s="36"/>
      <c r="C78" s="92"/>
      <c r="D78" s="93"/>
      <c r="E78" s="93"/>
      <c r="F78" s="93"/>
      <c r="G78" s="94"/>
      <c r="H78" s="74"/>
      <c r="I78" s="74"/>
      <c r="J78" s="94"/>
      <c r="K78" s="94"/>
      <c r="L78" s="39"/>
      <c r="M78" s="39"/>
      <c r="N78" s="94"/>
      <c r="O78" s="94"/>
      <c r="P78" s="39"/>
      <c r="Q78" s="39"/>
      <c r="R78" s="94"/>
      <c r="S78" s="74"/>
      <c r="T78" s="94"/>
    </row>
    <row r="79">
      <c r="B79" s="36"/>
      <c r="C79" s="92"/>
      <c r="D79" s="93"/>
      <c r="E79" s="93"/>
      <c r="F79" s="93"/>
      <c r="G79" s="94"/>
      <c r="H79" s="74"/>
      <c r="I79" s="74"/>
      <c r="J79" s="94"/>
      <c r="K79" s="94"/>
      <c r="L79" s="39"/>
      <c r="M79" s="39"/>
      <c r="N79" s="94"/>
      <c r="O79" s="94"/>
      <c r="P79" s="39"/>
      <c r="Q79" s="39"/>
      <c r="R79" s="94"/>
      <c r="S79" s="74"/>
      <c r="T79" s="94"/>
    </row>
    <row r="80">
      <c r="B80" s="36"/>
      <c r="C80" s="92"/>
      <c r="D80" s="93"/>
      <c r="E80" s="93"/>
      <c r="F80" s="93"/>
      <c r="G80" s="94"/>
      <c r="H80" s="74"/>
      <c r="I80" s="74"/>
      <c r="J80" s="94"/>
      <c r="K80" s="94"/>
      <c r="L80" s="39"/>
      <c r="M80" s="39"/>
      <c r="N80" s="94"/>
      <c r="O80" s="94"/>
      <c r="P80" s="39"/>
      <c r="Q80" s="39"/>
      <c r="R80" s="94"/>
      <c r="S80" s="74"/>
      <c r="T80" s="94"/>
    </row>
    <row r="81">
      <c r="B81" s="36"/>
      <c r="C81" s="92"/>
      <c r="D81" s="93"/>
      <c r="E81" s="93"/>
      <c r="F81" s="93"/>
      <c r="G81" s="94"/>
      <c r="H81" s="74"/>
      <c r="I81" s="74"/>
      <c r="J81" s="94"/>
      <c r="K81" s="94"/>
      <c r="L81" s="39"/>
      <c r="M81" s="39"/>
      <c r="N81" s="94"/>
      <c r="O81" s="94"/>
      <c r="P81" s="39"/>
      <c r="Q81" s="39"/>
      <c r="R81" s="94"/>
      <c r="S81" s="74"/>
      <c r="T81" s="94"/>
    </row>
    <row r="82">
      <c r="B82" s="36"/>
      <c r="C82" s="92"/>
      <c r="D82" s="93"/>
      <c r="E82" s="93"/>
      <c r="F82" s="93"/>
      <c r="G82" s="94"/>
      <c r="H82" s="74"/>
      <c r="I82" s="74"/>
      <c r="J82" s="94"/>
      <c r="K82" s="94"/>
      <c r="L82" s="39"/>
      <c r="M82" s="39"/>
      <c r="N82" s="94"/>
      <c r="O82" s="94"/>
      <c r="P82" s="39"/>
      <c r="Q82" s="39"/>
      <c r="R82" s="94"/>
      <c r="S82" s="74"/>
      <c r="T82" s="94"/>
    </row>
    <row r="83">
      <c r="B83" s="36"/>
      <c r="C83" s="92"/>
      <c r="D83" s="93"/>
      <c r="E83" s="93"/>
      <c r="F83" s="93"/>
      <c r="G83" s="94"/>
      <c r="H83" s="74"/>
      <c r="I83" s="74"/>
      <c r="J83" s="94"/>
      <c r="K83" s="94"/>
      <c r="L83" s="39"/>
      <c r="M83" s="39"/>
      <c r="N83" s="94"/>
      <c r="O83" s="94"/>
      <c r="P83" s="39"/>
      <c r="Q83" s="39"/>
      <c r="R83" s="94"/>
      <c r="S83" s="74"/>
      <c r="T83" s="94"/>
    </row>
    <row r="84">
      <c r="B84" s="36"/>
      <c r="C84" s="92"/>
      <c r="D84" s="93"/>
      <c r="E84" s="93"/>
      <c r="F84" s="93"/>
      <c r="G84" s="94"/>
      <c r="H84" s="74"/>
      <c r="I84" s="74"/>
      <c r="J84" s="94"/>
      <c r="K84" s="94"/>
      <c r="L84" s="39"/>
      <c r="M84" s="39"/>
      <c r="N84" s="94"/>
      <c r="O84" s="94"/>
      <c r="P84" s="39"/>
      <c r="Q84" s="39"/>
      <c r="R84" s="94"/>
      <c r="S84" s="74"/>
      <c r="T84" s="94"/>
    </row>
    <row r="85">
      <c r="B85" s="36"/>
      <c r="C85" s="92"/>
      <c r="D85" s="93"/>
      <c r="E85" s="93"/>
      <c r="F85" s="93"/>
      <c r="G85" s="94"/>
      <c r="H85" s="74"/>
      <c r="I85" s="74"/>
      <c r="J85" s="94"/>
      <c r="K85" s="94"/>
      <c r="L85" s="39"/>
      <c r="M85" s="39"/>
      <c r="N85" s="94"/>
      <c r="O85" s="94"/>
      <c r="P85" s="39"/>
      <c r="Q85" s="39"/>
      <c r="R85" s="94"/>
      <c r="S85" s="74"/>
      <c r="T85" s="94"/>
    </row>
    <row r="86">
      <c r="B86" s="36"/>
      <c r="C86" s="92"/>
      <c r="D86" s="93"/>
      <c r="E86" s="93"/>
      <c r="F86" s="93"/>
      <c r="G86" s="94"/>
      <c r="H86" s="74"/>
      <c r="I86" s="74"/>
      <c r="J86" s="94"/>
      <c r="K86" s="94"/>
      <c r="L86" s="39"/>
      <c r="M86" s="39"/>
      <c r="N86" s="94"/>
      <c r="O86" s="94"/>
      <c r="P86" s="39"/>
      <c r="Q86" s="39"/>
      <c r="R86" s="94"/>
      <c r="S86" s="74"/>
      <c r="T86" s="94"/>
    </row>
    <row r="87">
      <c r="B87" s="36"/>
      <c r="C87" s="92"/>
      <c r="D87" s="93"/>
      <c r="E87" s="93"/>
      <c r="F87" s="93"/>
      <c r="G87" s="94"/>
      <c r="H87" s="74"/>
      <c r="I87" s="74"/>
      <c r="J87" s="94"/>
      <c r="K87" s="94"/>
      <c r="L87" s="39"/>
      <c r="M87" s="39"/>
      <c r="N87" s="94"/>
      <c r="O87" s="94"/>
      <c r="P87" s="39"/>
      <c r="Q87" s="39"/>
      <c r="R87" s="94"/>
      <c r="S87" s="74"/>
      <c r="T87" s="94"/>
    </row>
    <row r="88">
      <c r="B88" s="36"/>
      <c r="C88" s="92"/>
      <c r="D88" s="93"/>
      <c r="E88" s="93"/>
      <c r="F88" s="93"/>
      <c r="G88" s="94"/>
      <c r="H88" s="74"/>
      <c r="I88" s="74"/>
      <c r="J88" s="94"/>
      <c r="K88" s="94"/>
      <c r="L88" s="39"/>
      <c r="M88" s="39"/>
      <c r="N88" s="94"/>
      <c r="O88" s="94"/>
      <c r="P88" s="39"/>
      <c r="Q88" s="39"/>
      <c r="R88" s="94"/>
      <c r="S88" s="74"/>
      <c r="T88" s="94"/>
    </row>
    <row r="89">
      <c r="B89" s="36"/>
      <c r="C89" s="92"/>
      <c r="D89" s="93"/>
      <c r="E89" s="93"/>
      <c r="F89" s="93"/>
      <c r="G89" s="94"/>
      <c r="H89" s="74"/>
      <c r="I89" s="74"/>
      <c r="J89" s="94"/>
      <c r="K89" s="94"/>
      <c r="L89" s="39"/>
      <c r="M89" s="39"/>
      <c r="N89" s="94"/>
      <c r="O89" s="94"/>
      <c r="P89" s="39"/>
      <c r="Q89" s="39"/>
      <c r="R89" s="94"/>
      <c r="S89" s="74"/>
      <c r="T89" s="94"/>
    </row>
    <row r="90">
      <c r="B90" s="36"/>
      <c r="C90" s="92"/>
      <c r="D90" s="93"/>
      <c r="E90" s="93"/>
      <c r="F90" s="93"/>
      <c r="G90" s="94"/>
      <c r="H90" s="74"/>
      <c r="I90" s="74"/>
      <c r="J90" s="94"/>
      <c r="K90" s="94"/>
      <c r="L90" s="39"/>
      <c r="M90" s="39"/>
      <c r="N90" s="94"/>
      <c r="O90" s="94"/>
      <c r="P90" s="39"/>
      <c r="Q90" s="39"/>
      <c r="R90" s="94"/>
      <c r="S90" s="74"/>
      <c r="T90" s="94"/>
    </row>
    <row r="91">
      <c r="B91" s="36"/>
      <c r="C91" s="92"/>
      <c r="D91" s="93"/>
      <c r="E91" s="93"/>
      <c r="F91" s="93"/>
      <c r="G91" s="94"/>
      <c r="H91" s="74"/>
      <c r="I91" s="74"/>
      <c r="J91" s="94"/>
      <c r="K91" s="94"/>
      <c r="L91" s="39"/>
      <c r="M91" s="39"/>
      <c r="N91" s="94"/>
      <c r="O91" s="94"/>
      <c r="P91" s="39"/>
      <c r="Q91" s="39"/>
      <c r="R91" s="94"/>
      <c r="S91" s="74"/>
      <c r="T91" s="94"/>
    </row>
    <row r="92">
      <c r="B92" s="36"/>
      <c r="C92" s="92"/>
      <c r="D92" s="93"/>
      <c r="E92" s="93"/>
      <c r="F92" s="93"/>
      <c r="G92" s="94"/>
      <c r="H92" s="74"/>
      <c r="I92" s="74"/>
      <c r="J92" s="94"/>
      <c r="K92" s="94"/>
      <c r="L92" s="39"/>
      <c r="M92" s="39"/>
      <c r="N92" s="94"/>
      <c r="O92" s="94"/>
      <c r="P92" s="39"/>
      <c r="Q92" s="39"/>
      <c r="R92" s="94"/>
      <c r="S92" s="74"/>
      <c r="T92" s="94"/>
    </row>
    <row r="93">
      <c r="B93" s="36"/>
      <c r="C93" s="92"/>
      <c r="D93" s="93"/>
      <c r="E93" s="93"/>
      <c r="F93" s="93"/>
      <c r="G93" s="94"/>
      <c r="H93" s="74"/>
      <c r="I93" s="74"/>
      <c r="J93" s="94"/>
      <c r="K93" s="94"/>
      <c r="L93" s="39"/>
      <c r="M93" s="39"/>
      <c r="N93" s="94"/>
      <c r="O93" s="94"/>
      <c r="P93" s="39"/>
      <c r="Q93" s="39"/>
      <c r="R93" s="94"/>
      <c r="S93" s="74"/>
      <c r="T93" s="94"/>
    </row>
    <row r="94">
      <c r="B94" s="36"/>
      <c r="C94" s="92"/>
      <c r="D94" s="93"/>
      <c r="E94" s="93"/>
      <c r="F94" s="93"/>
      <c r="G94" s="94"/>
      <c r="H94" s="74"/>
      <c r="I94" s="74"/>
      <c r="J94" s="94"/>
      <c r="K94" s="94"/>
      <c r="L94" s="39"/>
      <c r="M94" s="39"/>
      <c r="N94" s="94"/>
      <c r="O94" s="94"/>
      <c r="P94" s="39"/>
      <c r="Q94" s="39"/>
      <c r="R94" s="94"/>
      <c r="S94" s="74"/>
      <c r="T94" s="94"/>
    </row>
    <row r="95">
      <c r="B95" s="36"/>
      <c r="C95" s="92"/>
      <c r="D95" s="93"/>
      <c r="E95" s="93"/>
      <c r="F95" s="93"/>
      <c r="G95" s="94"/>
      <c r="H95" s="74"/>
      <c r="I95" s="74"/>
      <c r="J95" s="94"/>
      <c r="K95" s="94"/>
      <c r="L95" s="39"/>
      <c r="M95" s="39"/>
      <c r="N95" s="94"/>
      <c r="O95" s="94"/>
      <c r="P95" s="39"/>
      <c r="Q95" s="39"/>
      <c r="R95" s="94"/>
      <c r="S95" s="74"/>
      <c r="T95" s="94"/>
    </row>
    <row r="96">
      <c r="B96" s="36"/>
      <c r="C96" s="92"/>
      <c r="D96" s="93"/>
      <c r="E96" s="93"/>
      <c r="F96" s="93"/>
      <c r="G96" s="94"/>
      <c r="H96" s="74"/>
      <c r="I96" s="74"/>
      <c r="J96" s="94"/>
      <c r="K96" s="94"/>
      <c r="L96" s="39"/>
      <c r="M96" s="39"/>
      <c r="N96" s="94"/>
      <c r="O96" s="94"/>
      <c r="P96" s="39"/>
      <c r="Q96" s="39"/>
      <c r="R96" s="94"/>
      <c r="S96" s="74"/>
      <c r="T96" s="94"/>
    </row>
    <row r="97">
      <c r="B97" s="36"/>
      <c r="C97" s="92"/>
      <c r="D97" s="93"/>
      <c r="E97" s="93"/>
      <c r="F97" s="93"/>
      <c r="G97" s="94"/>
      <c r="H97" s="74"/>
      <c r="I97" s="74"/>
      <c r="J97" s="94"/>
      <c r="K97" s="94"/>
      <c r="L97" s="39"/>
      <c r="M97" s="39"/>
      <c r="N97" s="94"/>
      <c r="O97" s="94"/>
      <c r="P97" s="39"/>
      <c r="Q97" s="39"/>
      <c r="R97" s="94"/>
      <c r="S97" s="74"/>
      <c r="T97" s="94"/>
    </row>
    <row r="98">
      <c r="B98" s="36"/>
      <c r="C98" s="92"/>
      <c r="D98" s="93"/>
      <c r="E98" s="93"/>
      <c r="F98" s="93"/>
      <c r="G98" s="94"/>
      <c r="H98" s="74"/>
      <c r="I98" s="74"/>
      <c r="J98" s="94"/>
      <c r="K98" s="94"/>
      <c r="L98" s="39"/>
      <c r="M98" s="39"/>
      <c r="N98" s="94"/>
      <c r="O98" s="94"/>
      <c r="P98" s="39"/>
      <c r="Q98" s="39"/>
      <c r="R98" s="94"/>
      <c r="S98" s="74"/>
      <c r="T98" s="94"/>
    </row>
    <row r="99">
      <c r="B99" s="36"/>
      <c r="C99" s="92"/>
      <c r="D99" s="93"/>
      <c r="E99" s="93"/>
      <c r="F99" s="93"/>
      <c r="G99" s="94"/>
      <c r="H99" s="74"/>
      <c r="I99" s="74"/>
      <c r="J99" s="94"/>
      <c r="K99" s="94"/>
      <c r="L99" s="39"/>
      <c r="M99" s="39"/>
      <c r="N99" s="94"/>
      <c r="O99" s="94"/>
      <c r="P99" s="39"/>
      <c r="Q99" s="39"/>
      <c r="R99" s="94"/>
      <c r="S99" s="74"/>
      <c r="T99" s="94"/>
    </row>
    <row r="100">
      <c r="B100" s="36"/>
      <c r="C100" s="92"/>
      <c r="D100" s="93"/>
      <c r="E100" s="93"/>
      <c r="F100" s="93"/>
      <c r="G100" s="94"/>
      <c r="H100" s="74"/>
      <c r="I100" s="74"/>
      <c r="J100" s="94"/>
      <c r="K100" s="94"/>
      <c r="L100" s="39"/>
      <c r="M100" s="39"/>
      <c r="N100" s="94"/>
      <c r="O100" s="94"/>
      <c r="P100" s="39"/>
      <c r="Q100" s="39"/>
      <c r="R100" s="94"/>
      <c r="S100" s="74"/>
      <c r="T100" s="94"/>
    </row>
    <row r="101">
      <c r="B101" s="36"/>
      <c r="C101" s="92"/>
      <c r="D101" s="93"/>
      <c r="E101" s="93"/>
      <c r="F101" s="93"/>
      <c r="G101" s="94"/>
      <c r="H101" s="74"/>
      <c r="I101" s="74"/>
      <c r="J101" s="94"/>
      <c r="K101" s="94"/>
      <c r="L101" s="39"/>
      <c r="M101" s="39"/>
      <c r="N101" s="94"/>
      <c r="O101" s="94"/>
      <c r="P101" s="39"/>
      <c r="Q101" s="39"/>
      <c r="R101" s="94"/>
      <c r="S101" s="74"/>
      <c r="T101" s="94"/>
    </row>
    <row r="102">
      <c r="B102" s="36"/>
      <c r="C102" s="92"/>
      <c r="D102" s="93"/>
      <c r="E102" s="93"/>
      <c r="F102" s="93"/>
      <c r="G102" s="94"/>
      <c r="H102" s="74"/>
      <c r="I102" s="74"/>
      <c r="J102" s="94"/>
      <c r="K102" s="94"/>
      <c r="L102" s="39"/>
      <c r="M102" s="39"/>
      <c r="N102" s="94"/>
      <c r="O102" s="94"/>
      <c r="P102" s="39"/>
      <c r="Q102" s="39"/>
      <c r="R102" s="94"/>
      <c r="S102" s="74"/>
      <c r="T102" s="94"/>
    </row>
    <row r="103">
      <c r="B103" s="36"/>
      <c r="C103" s="92"/>
      <c r="D103" s="93"/>
      <c r="E103" s="93"/>
      <c r="F103" s="93"/>
      <c r="G103" s="94"/>
      <c r="H103" s="74"/>
      <c r="I103" s="74"/>
      <c r="J103" s="94"/>
      <c r="K103" s="94"/>
      <c r="L103" s="39"/>
      <c r="M103" s="39"/>
      <c r="N103" s="94"/>
      <c r="O103" s="94"/>
      <c r="P103" s="39"/>
      <c r="Q103" s="39"/>
      <c r="R103" s="94"/>
      <c r="S103" s="74"/>
      <c r="T103" s="94"/>
    </row>
    <row r="104">
      <c r="B104" s="36"/>
      <c r="C104" s="92"/>
      <c r="D104" s="93"/>
      <c r="E104" s="93"/>
      <c r="F104" s="93"/>
      <c r="G104" s="94"/>
      <c r="H104" s="74"/>
      <c r="I104" s="74"/>
      <c r="J104" s="94"/>
      <c r="K104" s="94"/>
      <c r="L104" s="39"/>
      <c r="M104" s="39"/>
      <c r="N104" s="94"/>
      <c r="O104" s="94"/>
      <c r="P104" s="39"/>
      <c r="Q104" s="39"/>
      <c r="R104" s="94"/>
      <c r="S104" s="74"/>
      <c r="T104" s="94"/>
    </row>
    <row r="105">
      <c r="B105" s="36"/>
      <c r="C105" s="92"/>
      <c r="D105" s="93"/>
      <c r="E105" s="93"/>
      <c r="F105" s="93"/>
      <c r="G105" s="94"/>
      <c r="H105" s="74"/>
      <c r="I105" s="74"/>
      <c r="J105" s="94"/>
      <c r="K105" s="94"/>
      <c r="L105" s="39"/>
      <c r="M105" s="39"/>
      <c r="N105" s="94"/>
      <c r="O105" s="94"/>
      <c r="P105" s="39"/>
      <c r="Q105" s="39"/>
      <c r="R105" s="94"/>
      <c r="S105" s="74"/>
      <c r="T105" s="94"/>
    </row>
    <row r="106">
      <c r="B106" s="36"/>
      <c r="C106" s="92"/>
      <c r="D106" s="93"/>
      <c r="E106" s="93"/>
      <c r="F106" s="93"/>
      <c r="G106" s="94"/>
      <c r="H106" s="74"/>
      <c r="I106" s="74"/>
      <c r="J106" s="94"/>
      <c r="K106" s="94"/>
      <c r="L106" s="39"/>
      <c r="M106" s="39"/>
      <c r="N106" s="94"/>
      <c r="O106" s="94"/>
      <c r="P106" s="39"/>
      <c r="Q106" s="39"/>
      <c r="R106" s="94"/>
      <c r="S106" s="74"/>
      <c r="T106" s="94"/>
    </row>
    <row r="107">
      <c r="B107" s="36"/>
      <c r="C107" s="92"/>
      <c r="D107" s="93"/>
      <c r="E107" s="93"/>
      <c r="F107" s="93"/>
      <c r="G107" s="94"/>
      <c r="H107" s="74"/>
      <c r="I107" s="74"/>
      <c r="J107" s="94"/>
      <c r="K107" s="94"/>
      <c r="L107" s="39"/>
      <c r="M107" s="39"/>
      <c r="N107" s="94"/>
      <c r="O107" s="94"/>
      <c r="P107" s="39"/>
      <c r="Q107" s="39"/>
      <c r="R107" s="94"/>
      <c r="S107" s="74"/>
      <c r="T107" s="94"/>
    </row>
    <row r="108">
      <c r="B108" s="36"/>
      <c r="C108" s="92"/>
      <c r="D108" s="93"/>
      <c r="E108" s="93"/>
      <c r="F108" s="93"/>
      <c r="G108" s="94"/>
      <c r="H108" s="74"/>
      <c r="I108" s="74"/>
      <c r="J108" s="94"/>
      <c r="K108" s="94"/>
      <c r="L108" s="39"/>
      <c r="M108" s="39"/>
      <c r="N108" s="94"/>
      <c r="O108" s="94"/>
      <c r="P108" s="39"/>
      <c r="Q108" s="39"/>
      <c r="R108" s="94"/>
      <c r="S108" s="74"/>
      <c r="T108" s="94"/>
    </row>
    <row r="109">
      <c r="B109" s="36"/>
      <c r="C109" s="92"/>
      <c r="D109" s="93"/>
      <c r="E109" s="93"/>
      <c r="F109" s="93"/>
      <c r="G109" s="94"/>
      <c r="H109" s="74"/>
      <c r="I109" s="74"/>
      <c r="J109" s="94"/>
      <c r="K109" s="94"/>
      <c r="L109" s="39"/>
      <c r="M109" s="39"/>
      <c r="N109" s="94"/>
      <c r="O109" s="94"/>
      <c r="P109" s="39"/>
      <c r="Q109" s="39"/>
      <c r="R109" s="94"/>
      <c r="S109" s="74"/>
      <c r="T109" s="94"/>
    </row>
    <row r="110">
      <c r="B110" s="36"/>
      <c r="C110" s="92"/>
      <c r="D110" s="93"/>
      <c r="E110" s="93"/>
      <c r="F110" s="93"/>
      <c r="G110" s="94"/>
      <c r="H110" s="74"/>
      <c r="I110" s="74"/>
      <c r="J110" s="94"/>
      <c r="K110" s="94"/>
      <c r="L110" s="39"/>
      <c r="M110" s="39"/>
      <c r="N110" s="94"/>
      <c r="O110" s="94"/>
      <c r="P110" s="39"/>
      <c r="Q110" s="39"/>
      <c r="R110" s="94"/>
      <c r="S110" s="74"/>
      <c r="T110" s="94"/>
    </row>
    <row r="111">
      <c r="B111" s="36"/>
      <c r="C111" s="92"/>
      <c r="D111" s="93"/>
      <c r="E111" s="93"/>
      <c r="F111" s="93"/>
      <c r="G111" s="94"/>
      <c r="H111" s="74"/>
      <c r="I111" s="74"/>
      <c r="J111" s="94"/>
      <c r="K111" s="94"/>
      <c r="L111" s="39"/>
      <c r="M111" s="39"/>
      <c r="N111" s="94"/>
      <c r="O111" s="94"/>
      <c r="P111" s="39"/>
      <c r="Q111" s="39"/>
      <c r="R111" s="94"/>
      <c r="S111" s="74"/>
      <c r="T111" s="94"/>
    </row>
    <row r="112">
      <c r="B112" s="36"/>
      <c r="C112" s="92"/>
      <c r="D112" s="93"/>
      <c r="E112" s="93"/>
      <c r="F112" s="93"/>
      <c r="G112" s="94"/>
      <c r="H112" s="74"/>
      <c r="I112" s="74"/>
      <c r="J112" s="94"/>
      <c r="K112" s="94"/>
      <c r="L112" s="39"/>
      <c r="M112" s="39"/>
      <c r="N112" s="94"/>
      <c r="O112" s="94"/>
      <c r="P112" s="39"/>
      <c r="Q112" s="39"/>
      <c r="R112" s="94"/>
      <c r="S112" s="74"/>
      <c r="T112" s="94"/>
    </row>
    <row r="113">
      <c r="B113" s="36"/>
      <c r="C113" s="92"/>
      <c r="D113" s="93"/>
      <c r="E113" s="93"/>
      <c r="F113" s="93"/>
      <c r="G113" s="94"/>
      <c r="H113" s="74"/>
      <c r="I113" s="74"/>
      <c r="J113" s="94"/>
      <c r="K113" s="94"/>
      <c r="L113" s="39"/>
      <c r="M113" s="39"/>
      <c r="N113" s="94"/>
      <c r="O113" s="94"/>
      <c r="P113" s="39"/>
      <c r="Q113" s="39"/>
      <c r="R113" s="94"/>
      <c r="S113" s="74"/>
      <c r="T113" s="94"/>
    </row>
    <row r="114">
      <c r="B114" s="36"/>
      <c r="C114" s="92"/>
      <c r="D114" s="93"/>
      <c r="E114" s="93"/>
      <c r="F114" s="93"/>
      <c r="G114" s="94"/>
      <c r="H114" s="74"/>
      <c r="I114" s="74"/>
      <c r="J114" s="94"/>
      <c r="K114" s="94"/>
      <c r="L114" s="39"/>
      <c r="M114" s="39"/>
      <c r="N114" s="94"/>
      <c r="O114" s="94"/>
      <c r="P114" s="39"/>
      <c r="Q114" s="39"/>
      <c r="R114" s="94"/>
      <c r="S114" s="74"/>
      <c r="T114" s="94"/>
    </row>
    <row r="115">
      <c r="B115" s="36"/>
      <c r="C115" s="92"/>
      <c r="D115" s="93"/>
      <c r="E115" s="93"/>
      <c r="F115" s="93"/>
      <c r="G115" s="94"/>
      <c r="H115" s="74"/>
      <c r="I115" s="74"/>
      <c r="J115" s="94"/>
      <c r="K115" s="94"/>
      <c r="L115" s="39"/>
      <c r="M115" s="39"/>
      <c r="N115" s="94"/>
      <c r="O115" s="94"/>
      <c r="P115" s="39"/>
      <c r="Q115" s="39"/>
      <c r="R115" s="94"/>
      <c r="S115" s="74"/>
      <c r="T115" s="94"/>
    </row>
    <row r="116">
      <c r="B116" s="36"/>
      <c r="C116" s="92"/>
      <c r="D116" s="93"/>
      <c r="E116" s="93"/>
      <c r="F116" s="93"/>
      <c r="G116" s="94"/>
      <c r="H116" s="74"/>
      <c r="I116" s="74"/>
      <c r="J116" s="94"/>
      <c r="K116" s="94"/>
      <c r="L116" s="39"/>
      <c r="M116" s="39"/>
      <c r="N116" s="94"/>
      <c r="O116" s="94"/>
      <c r="P116" s="39"/>
      <c r="Q116" s="39"/>
      <c r="R116" s="94"/>
      <c r="S116" s="74"/>
      <c r="T116" s="94"/>
    </row>
    <row r="117">
      <c r="B117" s="36"/>
      <c r="C117" s="92"/>
      <c r="D117" s="93"/>
      <c r="E117" s="93"/>
      <c r="F117" s="93"/>
      <c r="G117" s="94"/>
      <c r="H117" s="74"/>
      <c r="I117" s="74"/>
      <c r="J117" s="94"/>
      <c r="K117" s="94"/>
      <c r="L117" s="39"/>
      <c r="M117" s="39"/>
      <c r="N117" s="94"/>
      <c r="O117" s="94"/>
      <c r="P117" s="39"/>
      <c r="Q117" s="39"/>
      <c r="R117" s="94"/>
      <c r="S117" s="74"/>
      <c r="T117" s="94"/>
    </row>
    <row r="118">
      <c r="B118" s="36"/>
      <c r="C118" s="92"/>
      <c r="D118" s="93"/>
      <c r="E118" s="93"/>
      <c r="F118" s="93"/>
      <c r="G118" s="94"/>
      <c r="H118" s="74"/>
      <c r="I118" s="74"/>
      <c r="J118" s="94"/>
      <c r="K118" s="94"/>
      <c r="L118" s="39"/>
      <c r="M118" s="39"/>
      <c r="N118" s="94"/>
      <c r="O118" s="94"/>
      <c r="P118" s="39"/>
      <c r="Q118" s="39"/>
      <c r="R118" s="94"/>
      <c r="S118" s="74"/>
      <c r="T118" s="94"/>
    </row>
    <row r="119">
      <c r="B119" s="36"/>
      <c r="C119" s="92"/>
      <c r="D119" s="93"/>
      <c r="E119" s="93"/>
      <c r="F119" s="93"/>
      <c r="G119" s="94"/>
      <c r="H119" s="74"/>
      <c r="I119" s="74"/>
      <c r="J119" s="94"/>
      <c r="K119" s="94"/>
      <c r="L119" s="39"/>
      <c r="M119" s="39"/>
      <c r="N119" s="94"/>
      <c r="O119" s="94"/>
      <c r="P119" s="39"/>
      <c r="Q119" s="39"/>
      <c r="R119" s="94"/>
      <c r="S119" s="74"/>
      <c r="T119" s="94"/>
    </row>
    <row r="120">
      <c r="B120" s="36"/>
      <c r="C120" s="92"/>
      <c r="D120" s="93"/>
      <c r="E120" s="93"/>
      <c r="F120" s="93"/>
      <c r="G120" s="94"/>
      <c r="H120" s="74"/>
      <c r="I120" s="74"/>
      <c r="J120" s="94"/>
      <c r="K120" s="94"/>
      <c r="L120" s="39"/>
      <c r="M120" s="39"/>
      <c r="N120" s="94"/>
      <c r="O120" s="94"/>
      <c r="P120" s="39"/>
      <c r="Q120" s="39"/>
      <c r="R120" s="94"/>
      <c r="S120" s="74"/>
      <c r="T120" s="94"/>
    </row>
    <row r="121">
      <c r="B121" s="36"/>
      <c r="C121" s="92"/>
      <c r="D121" s="93"/>
      <c r="E121" s="93"/>
      <c r="F121" s="93"/>
      <c r="G121" s="94"/>
      <c r="H121" s="74"/>
      <c r="I121" s="74"/>
      <c r="J121" s="94"/>
      <c r="K121" s="94"/>
      <c r="L121" s="39"/>
      <c r="M121" s="39"/>
      <c r="N121" s="94"/>
      <c r="O121" s="94"/>
      <c r="P121" s="39"/>
      <c r="Q121" s="39"/>
      <c r="R121" s="94"/>
      <c r="S121" s="74"/>
      <c r="T121" s="94"/>
    </row>
    <row r="122">
      <c r="B122" s="36"/>
      <c r="C122" s="92"/>
      <c r="D122" s="93"/>
      <c r="E122" s="93"/>
      <c r="F122" s="93"/>
      <c r="G122" s="94"/>
      <c r="H122" s="74"/>
      <c r="I122" s="74"/>
      <c r="J122" s="94"/>
      <c r="K122" s="94"/>
      <c r="L122" s="39"/>
      <c r="M122" s="39"/>
      <c r="N122" s="94"/>
      <c r="O122" s="94"/>
      <c r="P122" s="39"/>
      <c r="Q122" s="39"/>
      <c r="R122" s="94"/>
      <c r="S122" s="74"/>
      <c r="T122" s="94"/>
    </row>
    <row r="123">
      <c r="B123" s="36"/>
      <c r="C123" s="92"/>
      <c r="D123" s="93"/>
      <c r="E123" s="93"/>
      <c r="F123" s="93"/>
      <c r="G123" s="94"/>
      <c r="H123" s="74"/>
      <c r="I123" s="74"/>
      <c r="J123" s="94"/>
      <c r="K123" s="94"/>
      <c r="L123" s="39"/>
      <c r="M123" s="39"/>
      <c r="N123" s="94"/>
      <c r="O123" s="94"/>
      <c r="P123" s="39"/>
      <c r="Q123" s="39"/>
      <c r="R123" s="94"/>
      <c r="S123" s="74"/>
      <c r="T123" s="94"/>
    </row>
    <row r="124">
      <c r="B124" s="36"/>
      <c r="C124" s="92"/>
      <c r="D124" s="93"/>
      <c r="E124" s="93"/>
      <c r="F124" s="93"/>
      <c r="G124" s="94"/>
      <c r="H124" s="74"/>
      <c r="I124" s="74"/>
      <c r="J124" s="94"/>
      <c r="K124" s="94"/>
      <c r="L124" s="39"/>
      <c r="M124" s="39"/>
      <c r="N124" s="94"/>
      <c r="O124" s="94"/>
      <c r="P124" s="39"/>
      <c r="Q124" s="39"/>
      <c r="R124" s="94"/>
      <c r="S124" s="74"/>
      <c r="T124" s="94"/>
    </row>
    <row r="125">
      <c r="B125" s="36"/>
      <c r="C125" s="92"/>
      <c r="D125" s="93"/>
      <c r="E125" s="93"/>
      <c r="F125" s="93"/>
      <c r="G125" s="94"/>
      <c r="H125" s="74"/>
      <c r="I125" s="74"/>
      <c r="J125" s="94"/>
      <c r="K125" s="94"/>
      <c r="L125" s="39"/>
      <c r="M125" s="39"/>
      <c r="N125" s="94"/>
      <c r="O125" s="94"/>
      <c r="P125" s="39"/>
      <c r="Q125" s="39"/>
      <c r="R125" s="94"/>
      <c r="S125" s="74"/>
      <c r="T125" s="94"/>
    </row>
    <row r="126">
      <c r="B126" s="36"/>
      <c r="C126" s="92"/>
      <c r="D126" s="93"/>
      <c r="E126" s="93"/>
      <c r="F126" s="93"/>
      <c r="G126" s="94"/>
      <c r="H126" s="74"/>
      <c r="I126" s="74"/>
      <c r="J126" s="94"/>
      <c r="K126" s="94"/>
      <c r="L126" s="39"/>
      <c r="M126" s="39"/>
      <c r="N126" s="94"/>
      <c r="O126" s="94"/>
      <c r="P126" s="39"/>
      <c r="Q126" s="39"/>
      <c r="R126" s="94"/>
      <c r="S126" s="74"/>
      <c r="T126" s="94"/>
    </row>
    <row r="127">
      <c r="B127" s="36"/>
      <c r="C127" s="92"/>
      <c r="D127" s="93"/>
      <c r="E127" s="93"/>
      <c r="F127" s="93"/>
      <c r="G127" s="94"/>
      <c r="H127" s="74"/>
      <c r="I127" s="74"/>
      <c r="J127" s="94"/>
      <c r="K127" s="94"/>
      <c r="L127" s="39"/>
      <c r="M127" s="39"/>
      <c r="N127" s="94"/>
      <c r="O127" s="94"/>
      <c r="P127" s="39"/>
      <c r="Q127" s="39"/>
      <c r="R127" s="94"/>
      <c r="S127" s="74"/>
      <c r="T127" s="94"/>
    </row>
    <row r="128">
      <c r="B128" s="36"/>
      <c r="C128" s="92"/>
      <c r="D128" s="93"/>
      <c r="E128" s="93"/>
      <c r="F128" s="93"/>
      <c r="G128" s="94"/>
      <c r="H128" s="74"/>
      <c r="I128" s="74"/>
      <c r="J128" s="94"/>
      <c r="K128" s="94"/>
      <c r="L128" s="39"/>
      <c r="M128" s="39"/>
      <c r="N128" s="94"/>
      <c r="O128" s="94"/>
      <c r="P128" s="39"/>
      <c r="Q128" s="39"/>
      <c r="R128" s="94"/>
      <c r="S128" s="74"/>
      <c r="T128" s="94"/>
    </row>
    <row r="129">
      <c r="B129" s="36"/>
      <c r="C129" s="92"/>
      <c r="D129" s="93"/>
      <c r="E129" s="93"/>
      <c r="F129" s="93"/>
      <c r="G129" s="94"/>
      <c r="H129" s="74"/>
      <c r="I129" s="74"/>
      <c r="J129" s="94"/>
      <c r="K129" s="94"/>
      <c r="L129" s="39"/>
      <c r="M129" s="39"/>
      <c r="N129" s="94"/>
      <c r="O129" s="94"/>
      <c r="P129" s="39"/>
      <c r="Q129" s="39"/>
      <c r="R129" s="94"/>
      <c r="S129" s="74"/>
      <c r="T129" s="94"/>
    </row>
    <row r="130">
      <c r="B130" s="36"/>
      <c r="C130" s="92"/>
      <c r="D130" s="93"/>
      <c r="E130" s="93"/>
      <c r="F130" s="93"/>
      <c r="G130" s="94"/>
      <c r="H130" s="74"/>
      <c r="I130" s="74"/>
      <c r="J130" s="94"/>
      <c r="K130" s="94"/>
      <c r="L130" s="39"/>
      <c r="M130" s="39"/>
      <c r="N130" s="94"/>
      <c r="O130" s="94"/>
      <c r="P130" s="39"/>
      <c r="Q130" s="39"/>
      <c r="R130" s="94"/>
      <c r="S130" s="74"/>
      <c r="T130" s="94"/>
    </row>
    <row r="131">
      <c r="B131" s="36"/>
      <c r="C131" s="92"/>
      <c r="D131" s="93"/>
      <c r="E131" s="93"/>
      <c r="F131" s="93"/>
      <c r="G131" s="94"/>
      <c r="H131" s="74"/>
      <c r="I131" s="74"/>
      <c r="J131" s="94"/>
      <c r="K131" s="94"/>
      <c r="L131" s="39"/>
      <c r="M131" s="39"/>
      <c r="N131" s="94"/>
      <c r="O131" s="94"/>
      <c r="P131" s="39"/>
      <c r="Q131" s="39"/>
      <c r="R131" s="94"/>
      <c r="S131" s="74"/>
      <c r="T131" s="94"/>
    </row>
    <row r="132">
      <c r="B132" s="36"/>
      <c r="C132" s="92"/>
      <c r="D132" s="93"/>
      <c r="E132" s="93"/>
      <c r="F132" s="93"/>
      <c r="G132" s="94"/>
      <c r="H132" s="74"/>
      <c r="I132" s="74"/>
      <c r="J132" s="94"/>
      <c r="K132" s="94"/>
      <c r="L132" s="39"/>
      <c r="M132" s="39"/>
      <c r="N132" s="94"/>
      <c r="O132" s="94"/>
      <c r="P132" s="39"/>
      <c r="Q132" s="39"/>
      <c r="R132" s="94"/>
      <c r="S132" s="74"/>
      <c r="T132" s="94"/>
    </row>
    <row r="133">
      <c r="B133" s="36"/>
      <c r="C133" s="92"/>
      <c r="D133" s="93"/>
      <c r="E133" s="93"/>
      <c r="F133" s="93"/>
      <c r="G133" s="94"/>
      <c r="H133" s="74"/>
      <c r="I133" s="74"/>
      <c r="J133" s="94"/>
      <c r="K133" s="94"/>
      <c r="L133" s="39"/>
      <c r="M133" s="39"/>
      <c r="N133" s="94"/>
      <c r="O133" s="94"/>
      <c r="P133" s="39"/>
      <c r="Q133" s="39"/>
      <c r="R133" s="94"/>
      <c r="S133" s="74"/>
      <c r="T133" s="94"/>
    </row>
    <row r="134">
      <c r="B134" s="36"/>
      <c r="C134" s="92"/>
      <c r="D134" s="93"/>
      <c r="E134" s="93"/>
      <c r="F134" s="93"/>
      <c r="G134" s="94"/>
      <c r="H134" s="74"/>
      <c r="I134" s="74"/>
      <c r="J134" s="94"/>
      <c r="K134" s="94"/>
      <c r="L134" s="39"/>
      <c r="M134" s="39"/>
      <c r="N134" s="94"/>
      <c r="O134" s="94"/>
      <c r="P134" s="39"/>
      <c r="Q134" s="39"/>
      <c r="R134" s="94"/>
      <c r="S134" s="74"/>
      <c r="T134" s="94"/>
    </row>
    <row r="135">
      <c r="B135" s="36"/>
      <c r="C135" s="92"/>
      <c r="D135" s="93"/>
      <c r="E135" s="93"/>
      <c r="F135" s="93"/>
      <c r="G135" s="94"/>
      <c r="H135" s="74"/>
      <c r="I135" s="74"/>
      <c r="J135" s="94"/>
      <c r="K135" s="94"/>
      <c r="L135" s="39"/>
      <c r="M135" s="39"/>
      <c r="N135" s="94"/>
      <c r="O135" s="94"/>
      <c r="P135" s="39"/>
      <c r="Q135" s="39"/>
      <c r="R135" s="94"/>
      <c r="S135" s="74"/>
      <c r="T135" s="94"/>
    </row>
    <row r="136">
      <c r="B136" s="36"/>
      <c r="C136" s="92"/>
      <c r="D136" s="93"/>
      <c r="E136" s="93"/>
      <c r="F136" s="93"/>
      <c r="G136" s="94"/>
      <c r="H136" s="74"/>
      <c r="I136" s="74"/>
      <c r="J136" s="94"/>
      <c r="K136" s="94"/>
      <c r="L136" s="39"/>
      <c r="M136" s="39"/>
      <c r="N136" s="94"/>
      <c r="O136" s="94"/>
      <c r="P136" s="39"/>
      <c r="Q136" s="39"/>
      <c r="R136" s="94"/>
      <c r="S136" s="74"/>
      <c r="T136" s="94"/>
    </row>
    <row r="137">
      <c r="B137" s="36"/>
      <c r="C137" s="92"/>
      <c r="D137" s="93"/>
      <c r="E137" s="93"/>
      <c r="F137" s="93"/>
      <c r="G137" s="94"/>
      <c r="H137" s="74"/>
      <c r="I137" s="74"/>
      <c r="J137" s="94"/>
      <c r="K137" s="94"/>
      <c r="L137" s="39"/>
      <c r="M137" s="39"/>
      <c r="N137" s="94"/>
      <c r="O137" s="94"/>
      <c r="P137" s="39"/>
      <c r="Q137" s="39"/>
      <c r="R137" s="94"/>
      <c r="S137" s="74"/>
      <c r="T137" s="94"/>
    </row>
    <row r="138">
      <c r="B138" s="36"/>
      <c r="C138" s="92"/>
      <c r="D138" s="93"/>
      <c r="E138" s="93"/>
      <c r="F138" s="93"/>
      <c r="G138" s="94"/>
      <c r="H138" s="74"/>
      <c r="I138" s="74"/>
      <c r="J138" s="94"/>
      <c r="K138" s="94"/>
      <c r="L138" s="39"/>
      <c r="M138" s="39"/>
      <c r="N138" s="94"/>
      <c r="O138" s="94"/>
      <c r="P138" s="39"/>
      <c r="Q138" s="39"/>
      <c r="R138" s="94"/>
      <c r="S138" s="74"/>
      <c r="T138" s="94"/>
    </row>
    <row r="139">
      <c r="B139" s="36"/>
      <c r="C139" s="92"/>
      <c r="D139" s="93"/>
      <c r="E139" s="93"/>
      <c r="F139" s="93"/>
      <c r="G139" s="94"/>
      <c r="H139" s="74"/>
      <c r="I139" s="74"/>
      <c r="J139" s="94"/>
      <c r="K139" s="94"/>
      <c r="L139" s="39"/>
      <c r="M139" s="39"/>
      <c r="N139" s="94"/>
      <c r="O139" s="94"/>
      <c r="P139" s="39"/>
      <c r="Q139" s="39"/>
      <c r="R139" s="94"/>
      <c r="S139" s="74"/>
      <c r="T139" s="94"/>
    </row>
    <row r="140">
      <c r="B140" s="36"/>
      <c r="C140" s="92"/>
      <c r="D140" s="93"/>
      <c r="E140" s="93"/>
      <c r="F140" s="93"/>
      <c r="G140" s="94"/>
      <c r="H140" s="74"/>
      <c r="I140" s="74"/>
      <c r="J140" s="94"/>
      <c r="K140" s="94"/>
      <c r="L140" s="39"/>
      <c r="M140" s="39"/>
      <c r="N140" s="94"/>
      <c r="O140" s="94"/>
      <c r="P140" s="39"/>
      <c r="Q140" s="39"/>
      <c r="R140" s="94"/>
      <c r="S140" s="74"/>
      <c r="T140" s="94"/>
    </row>
    <row r="141">
      <c r="B141" s="36"/>
      <c r="C141" s="92"/>
      <c r="D141" s="93"/>
      <c r="E141" s="93"/>
      <c r="F141" s="93"/>
      <c r="G141" s="94"/>
      <c r="H141" s="74"/>
      <c r="I141" s="74"/>
      <c r="J141" s="94"/>
      <c r="K141" s="94"/>
      <c r="L141" s="39"/>
      <c r="M141" s="39"/>
      <c r="N141" s="94"/>
      <c r="O141" s="94"/>
      <c r="P141" s="39"/>
      <c r="Q141" s="39"/>
      <c r="R141" s="94"/>
      <c r="S141" s="74"/>
      <c r="T141" s="94"/>
    </row>
    <row r="142">
      <c r="B142" s="36"/>
      <c r="C142" s="92"/>
      <c r="D142" s="93"/>
      <c r="E142" s="93"/>
      <c r="F142" s="93"/>
      <c r="G142" s="94"/>
      <c r="H142" s="74"/>
      <c r="I142" s="74"/>
      <c r="J142" s="94"/>
      <c r="K142" s="94"/>
      <c r="L142" s="39"/>
      <c r="M142" s="39"/>
      <c r="N142" s="94"/>
      <c r="O142" s="94"/>
      <c r="P142" s="39"/>
      <c r="Q142" s="39"/>
      <c r="R142" s="94"/>
      <c r="S142" s="74"/>
      <c r="T142" s="94"/>
    </row>
    <row r="143">
      <c r="B143" s="36"/>
      <c r="C143" s="92"/>
      <c r="D143" s="93"/>
      <c r="E143" s="93"/>
      <c r="F143" s="93"/>
      <c r="G143" s="94"/>
      <c r="H143" s="74"/>
      <c r="I143" s="74"/>
      <c r="J143" s="94"/>
      <c r="K143" s="94"/>
      <c r="L143" s="39"/>
      <c r="M143" s="39"/>
      <c r="N143" s="94"/>
      <c r="O143" s="94"/>
      <c r="P143" s="39"/>
      <c r="Q143" s="39"/>
      <c r="R143" s="94"/>
      <c r="S143" s="74"/>
      <c r="T143" s="94"/>
    </row>
    <row r="144">
      <c r="B144" s="36"/>
      <c r="C144" s="92"/>
      <c r="D144" s="93"/>
      <c r="E144" s="93"/>
      <c r="F144" s="93"/>
      <c r="G144" s="94"/>
      <c r="H144" s="74"/>
      <c r="I144" s="74"/>
      <c r="J144" s="94"/>
      <c r="K144" s="94"/>
      <c r="L144" s="39"/>
      <c r="M144" s="39"/>
      <c r="N144" s="94"/>
      <c r="O144" s="94"/>
      <c r="P144" s="39"/>
      <c r="Q144" s="39"/>
      <c r="R144" s="94"/>
      <c r="S144" s="74"/>
      <c r="T144" s="94"/>
    </row>
    <row r="145">
      <c r="B145" s="36"/>
      <c r="C145" s="92"/>
      <c r="D145" s="93"/>
      <c r="E145" s="93"/>
      <c r="F145" s="93"/>
      <c r="G145" s="94"/>
      <c r="H145" s="74"/>
      <c r="I145" s="74"/>
      <c r="J145" s="94"/>
      <c r="K145" s="94"/>
      <c r="L145" s="39"/>
      <c r="M145" s="39"/>
      <c r="N145" s="94"/>
      <c r="O145" s="94"/>
      <c r="P145" s="39"/>
      <c r="Q145" s="39"/>
      <c r="R145" s="94"/>
      <c r="S145" s="74"/>
      <c r="T145" s="94"/>
    </row>
    <row r="146">
      <c r="B146" s="36"/>
      <c r="C146" s="92"/>
      <c r="D146" s="93"/>
      <c r="E146" s="93"/>
      <c r="F146" s="93"/>
      <c r="G146" s="94"/>
      <c r="H146" s="74"/>
      <c r="I146" s="74"/>
      <c r="J146" s="94"/>
      <c r="K146" s="94"/>
      <c r="L146" s="39"/>
      <c r="M146" s="39"/>
      <c r="N146" s="94"/>
      <c r="O146" s="94"/>
      <c r="P146" s="39"/>
      <c r="Q146" s="39"/>
      <c r="R146" s="94"/>
      <c r="S146" s="74"/>
      <c r="T146" s="94"/>
    </row>
    <row r="147">
      <c r="B147" s="36"/>
      <c r="C147" s="92"/>
      <c r="D147" s="93"/>
      <c r="E147" s="93"/>
      <c r="F147" s="93"/>
      <c r="G147" s="94"/>
      <c r="H147" s="74"/>
      <c r="I147" s="74"/>
      <c r="J147" s="94"/>
      <c r="K147" s="94"/>
      <c r="L147" s="39"/>
      <c r="M147" s="39"/>
      <c r="N147" s="94"/>
      <c r="O147" s="94"/>
      <c r="P147" s="39"/>
      <c r="Q147" s="39"/>
      <c r="R147" s="94"/>
      <c r="S147" s="74"/>
      <c r="T147" s="94"/>
    </row>
    <row r="148">
      <c r="B148" s="36"/>
      <c r="C148" s="92"/>
      <c r="D148" s="93"/>
      <c r="E148" s="93"/>
      <c r="F148" s="93"/>
      <c r="G148" s="94"/>
      <c r="H148" s="74"/>
      <c r="I148" s="74"/>
      <c r="J148" s="94"/>
      <c r="K148" s="94"/>
      <c r="L148" s="39"/>
      <c r="M148" s="39"/>
      <c r="N148" s="94"/>
      <c r="O148" s="94"/>
      <c r="P148" s="39"/>
      <c r="Q148" s="39"/>
      <c r="R148" s="94"/>
      <c r="S148" s="74"/>
      <c r="T148" s="94"/>
    </row>
    <row r="149">
      <c r="B149" s="36"/>
      <c r="C149" s="92"/>
      <c r="D149" s="93"/>
      <c r="E149" s="93"/>
      <c r="F149" s="93"/>
      <c r="G149" s="94"/>
      <c r="H149" s="74"/>
      <c r="I149" s="74"/>
      <c r="J149" s="94"/>
      <c r="K149" s="94"/>
      <c r="L149" s="39"/>
      <c r="M149" s="39"/>
      <c r="N149" s="94"/>
      <c r="O149" s="94"/>
      <c r="P149" s="39"/>
      <c r="Q149" s="39"/>
      <c r="R149" s="94"/>
      <c r="S149" s="74"/>
      <c r="T149" s="94"/>
    </row>
    <row r="150">
      <c r="B150" s="36"/>
      <c r="C150" s="92"/>
      <c r="D150" s="93"/>
      <c r="E150" s="93"/>
      <c r="F150" s="93"/>
      <c r="G150" s="94"/>
      <c r="H150" s="74"/>
      <c r="I150" s="74"/>
      <c r="J150" s="94"/>
      <c r="K150" s="94"/>
      <c r="L150" s="39"/>
      <c r="M150" s="39"/>
      <c r="N150" s="94"/>
      <c r="O150" s="94"/>
      <c r="P150" s="39"/>
      <c r="Q150" s="39"/>
      <c r="R150" s="94"/>
      <c r="S150" s="74"/>
      <c r="T150" s="94"/>
    </row>
    <row r="151">
      <c r="B151" s="36"/>
      <c r="C151" s="92"/>
      <c r="D151" s="93"/>
      <c r="E151" s="93"/>
      <c r="F151" s="93"/>
      <c r="G151" s="94"/>
      <c r="H151" s="74"/>
      <c r="I151" s="74"/>
      <c r="J151" s="94"/>
      <c r="K151" s="94"/>
      <c r="L151" s="39"/>
      <c r="M151" s="39"/>
      <c r="N151" s="94"/>
      <c r="O151" s="94"/>
      <c r="P151" s="39"/>
      <c r="Q151" s="39"/>
      <c r="R151" s="94"/>
      <c r="S151" s="74"/>
      <c r="T151" s="94"/>
    </row>
    <row r="152">
      <c r="B152" s="36"/>
      <c r="C152" s="92"/>
      <c r="D152" s="93"/>
      <c r="E152" s="93"/>
      <c r="F152" s="93"/>
      <c r="G152" s="94"/>
      <c r="H152" s="74"/>
      <c r="I152" s="74"/>
      <c r="J152" s="94"/>
      <c r="K152" s="94"/>
      <c r="L152" s="39"/>
      <c r="M152" s="39"/>
      <c r="N152" s="94"/>
      <c r="O152" s="94"/>
      <c r="P152" s="39"/>
      <c r="Q152" s="39"/>
      <c r="R152" s="94"/>
      <c r="S152" s="74"/>
      <c r="T152" s="94"/>
    </row>
    <row r="153">
      <c r="B153" s="36"/>
      <c r="C153" s="92"/>
      <c r="D153" s="93"/>
      <c r="E153" s="93"/>
      <c r="F153" s="93"/>
      <c r="G153" s="94"/>
      <c r="H153" s="74"/>
      <c r="I153" s="74"/>
      <c r="J153" s="94"/>
      <c r="K153" s="94"/>
      <c r="L153" s="39"/>
      <c r="M153" s="39"/>
      <c r="N153" s="94"/>
      <c r="O153" s="94"/>
      <c r="P153" s="39"/>
      <c r="Q153" s="39"/>
      <c r="R153" s="94"/>
      <c r="S153" s="74"/>
      <c r="T153" s="94"/>
    </row>
    <row r="154">
      <c r="B154" s="36"/>
      <c r="C154" s="92"/>
      <c r="D154" s="93"/>
      <c r="E154" s="93"/>
      <c r="F154" s="93"/>
      <c r="G154" s="94"/>
      <c r="H154" s="74"/>
      <c r="I154" s="74"/>
      <c r="J154" s="94"/>
      <c r="K154" s="94"/>
      <c r="L154" s="39"/>
      <c r="M154" s="39"/>
      <c r="N154" s="94"/>
      <c r="O154" s="94"/>
      <c r="P154" s="39"/>
      <c r="Q154" s="39"/>
      <c r="R154" s="94"/>
      <c r="S154" s="74"/>
      <c r="T154" s="94"/>
    </row>
    <row r="155">
      <c r="B155" s="36"/>
      <c r="C155" s="92"/>
      <c r="D155" s="93"/>
      <c r="E155" s="93"/>
      <c r="F155" s="93"/>
      <c r="G155" s="94"/>
      <c r="H155" s="74"/>
      <c r="I155" s="74"/>
      <c r="J155" s="94"/>
      <c r="K155" s="94"/>
      <c r="L155" s="39"/>
      <c r="M155" s="39"/>
      <c r="N155" s="94"/>
      <c r="O155" s="94"/>
      <c r="P155" s="39"/>
      <c r="Q155" s="39"/>
      <c r="R155" s="94"/>
      <c r="S155" s="74"/>
      <c r="T155" s="94"/>
    </row>
    <row r="156">
      <c r="B156" s="36"/>
      <c r="C156" s="92"/>
      <c r="D156" s="93"/>
      <c r="E156" s="93"/>
      <c r="F156" s="93"/>
      <c r="G156" s="94"/>
      <c r="H156" s="74"/>
      <c r="I156" s="74"/>
      <c r="J156" s="94"/>
      <c r="K156" s="94"/>
      <c r="L156" s="39"/>
      <c r="M156" s="39"/>
      <c r="N156" s="94"/>
      <c r="O156" s="94"/>
      <c r="P156" s="39"/>
      <c r="Q156" s="39"/>
      <c r="R156" s="94"/>
      <c r="S156" s="74"/>
      <c r="T156" s="94"/>
    </row>
    <row r="157">
      <c r="B157" s="36"/>
      <c r="C157" s="92"/>
      <c r="D157" s="93"/>
      <c r="E157" s="93"/>
      <c r="F157" s="93"/>
      <c r="G157" s="94"/>
      <c r="H157" s="74"/>
      <c r="I157" s="74"/>
      <c r="J157" s="94"/>
      <c r="K157" s="94"/>
      <c r="L157" s="39"/>
      <c r="M157" s="39"/>
      <c r="N157" s="94"/>
      <c r="O157" s="94"/>
      <c r="P157" s="39"/>
      <c r="Q157" s="39"/>
      <c r="R157" s="94"/>
      <c r="S157" s="74"/>
      <c r="T157" s="94"/>
    </row>
    <row r="158">
      <c r="B158" s="36"/>
      <c r="C158" s="92"/>
      <c r="D158" s="93"/>
      <c r="E158" s="93"/>
      <c r="F158" s="93"/>
      <c r="G158" s="94"/>
      <c r="H158" s="74"/>
      <c r="I158" s="74"/>
      <c r="J158" s="94"/>
      <c r="K158" s="94"/>
      <c r="L158" s="39"/>
      <c r="M158" s="39"/>
      <c r="N158" s="94"/>
      <c r="O158" s="94"/>
      <c r="P158" s="39"/>
      <c r="Q158" s="39"/>
      <c r="R158" s="94"/>
      <c r="S158" s="74"/>
      <c r="T158" s="94"/>
    </row>
    <row r="159">
      <c r="B159" s="36"/>
      <c r="C159" s="92"/>
      <c r="D159" s="93"/>
      <c r="E159" s="93"/>
      <c r="F159" s="93"/>
      <c r="G159" s="94"/>
      <c r="H159" s="74"/>
      <c r="I159" s="74"/>
      <c r="J159" s="94"/>
      <c r="K159" s="94"/>
      <c r="L159" s="39"/>
      <c r="M159" s="39"/>
      <c r="N159" s="94"/>
      <c r="O159" s="94"/>
      <c r="P159" s="39"/>
      <c r="Q159" s="39"/>
      <c r="R159" s="94"/>
      <c r="S159" s="74"/>
      <c r="T159" s="94"/>
    </row>
    <row r="160">
      <c r="B160" s="36"/>
      <c r="C160" s="92"/>
      <c r="D160" s="93"/>
      <c r="E160" s="93"/>
      <c r="F160" s="93"/>
      <c r="G160" s="94"/>
      <c r="H160" s="74"/>
      <c r="I160" s="74"/>
      <c r="J160" s="94"/>
      <c r="K160" s="94"/>
      <c r="L160" s="39"/>
      <c r="M160" s="39"/>
      <c r="N160" s="94"/>
      <c r="O160" s="94"/>
      <c r="P160" s="39"/>
      <c r="Q160" s="39"/>
      <c r="R160" s="94"/>
      <c r="S160" s="74"/>
      <c r="T160" s="94"/>
    </row>
    <row r="161">
      <c r="B161" s="36"/>
      <c r="C161" s="92"/>
      <c r="D161" s="93"/>
      <c r="E161" s="93"/>
      <c r="F161" s="93"/>
      <c r="G161" s="94"/>
      <c r="H161" s="74"/>
      <c r="I161" s="74"/>
      <c r="J161" s="94"/>
      <c r="K161" s="94"/>
      <c r="L161" s="39"/>
      <c r="M161" s="39"/>
      <c r="N161" s="94"/>
      <c r="O161" s="94"/>
      <c r="P161" s="39"/>
      <c r="Q161" s="39"/>
      <c r="R161" s="94"/>
      <c r="S161" s="74"/>
      <c r="T161" s="94"/>
    </row>
    <row r="162">
      <c r="B162" s="36"/>
      <c r="C162" s="92"/>
      <c r="D162" s="93"/>
      <c r="E162" s="93"/>
      <c r="F162" s="93"/>
      <c r="G162" s="94"/>
      <c r="H162" s="74"/>
      <c r="I162" s="74"/>
      <c r="J162" s="94"/>
      <c r="K162" s="94"/>
      <c r="L162" s="39"/>
      <c r="M162" s="39"/>
      <c r="N162" s="94"/>
      <c r="O162" s="94"/>
      <c r="P162" s="39"/>
      <c r="Q162" s="39"/>
      <c r="R162" s="94"/>
      <c r="S162" s="74"/>
      <c r="T162" s="94"/>
    </row>
    <row r="163">
      <c r="B163" s="36"/>
      <c r="C163" s="92"/>
      <c r="D163" s="93"/>
      <c r="E163" s="93"/>
      <c r="F163" s="93"/>
      <c r="G163" s="94"/>
      <c r="H163" s="74"/>
      <c r="I163" s="74"/>
      <c r="J163" s="94"/>
      <c r="K163" s="94"/>
      <c r="L163" s="39"/>
      <c r="M163" s="39"/>
      <c r="N163" s="94"/>
      <c r="O163" s="94"/>
      <c r="P163" s="39"/>
      <c r="Q163" s="39"/>
      <c r="R163" s="94"/>
      <c r="S163" s="74"/>
      <c r="T163" s="94"/>
    </row>
    <row r="164">
      <c r="B164" s="36"/>
      <c r="C164" s="92"/>
      <c r="D164" s="93"/>
      <c r="E164" s="93"/>
      <c r="F164" s="93"/>
      <c r="G164" s="94"/>
      <c r="H164" s="74"/>
      <c r="I164" s="74"/>
      <c r="J164" s="94"/>
      <c r="K164" s="94"/>
      <c r="L164" s="39"/>
      <c r="M164" s="39"/>
      <c r="N164" s="94"/>
      <c r="O164" s="94"/>
      <c r="P164" s="39"/>
      <c r="Q164" s="39"/>
      <c r="R164" s="94"/>
      <c r="S164" s="74"/>
      <c r="T164" s="94"/>
    </row>
    <row r="165">
      <c r="B165" s="36"/>
      <c r="C165" s="92"/>
      <c r="D165" s="93"/>
      <c r="E165" s="93"/>
      <c r="F165" s="93"/>
      <c r="G165" s="94"/>
      <c r="H165" s="74"/>
      <c r="I165" s="74"/>
      <c r="J165" s="94"/>
      <c r="K165" s="94"/>
      <c r="L165" s="39"/>
      <c r="M165" s="39"/>
      <c r="N165" s="94"/>
      <c r="O165" s="94"/>
      <c r="P165" s="39"/>
      <c r="Q165" s="39"/>
      <c r="R165" s="94"/>
      <c r="S165" s="74"/>
      <c r="T165" s="94"/>
    </row>
    <row r="166">
      <c r="B166" s="36"/>
      <c r="C166" s="92"/>
      <c r="D166" s="93"/>
      <c r="E166" s="93"/>
      <c r="F166" s="93"/>
      <c r="G166" s="94"/>
      <c r="H166" s="74"/>
      <c r="I166" s="74"/>
      <c r="J166" s="94"/>
      <c r="K166" s="94"/>
      <c r="L166" s="39"/>
      <c r="M166" s="39"/>
      <c r="N166" s="94"/>
      <c r="O166" s="94"/>
      <c r="P166" s="39"/>
      <c r="Q166" s="39"/>
      <c r="R166" s="94"/>
      <c r="S166" s="74"/>
      <c r="T166" s="94"/>
    </row>
    <row r="167">
      <c r="B167" s="36"/>
      <c r="C167" s="92"/>
      <c r="D167" s="93"/>
      <c r="E167" s="93"/>
      <c r="F167" s="93"/>
      <c r="G167" s="94"/>
      <c r="H167" s="74"/>
      <c r="I167" s="74"/>
      <c r="J167" s="94"/>
      <c r="K167" s="94"/>
      <c r="L167" s="39"/>
      <c r="M167" s="39"/>
      <c r="N167" s="94"/>
      <c r="O167" s="94"/>
      <c r="P167" s="39"/>
      <c r="Q167" s="39"/>
      <c r="R167" s="94"/>
      <c r="S167" s="74"/>
      <c r="T167" s="94"/>
    </row>
    <row r="168">
      <c r="B168" s="36"/>
      <c r="C168" s="92"/>
      <c r="D168" s="93"/>
      <c r="E168" s="93"/>
      <c r="F168" s="93"/>
      <c r="G168" s="94"/>
      <c r="H168" s="74"/>
      <c r="I168" s="74"/>
      <c r="J168" s="94"/>
      <c r="K168" s="94"/>
      <c r="L168" s="39"/>
      <c r="M168" s="39"/>
      <c r="N168" s="94"/>
      <c r="O168" s="94"/>
      <c r="P168" s="39"/>
      <c r="Q168" s="39"/>
      <c r="R168" s="94"/>
      <c r="S168" s="74"/>
      <c r="T168" s="94"/>
    </row>
    <row r="169">
      <c r="B169" s="36"/>
      <c r="C169" s="92"/>
      <c r="D169" s="93"/>
      <c r="E169" s="93"/>
      <c r="F169" s="93"/>
      <c r="G169" s="94"/>
      <c r="H169" s="74"/>
      <c r="I169" s="74"/>
      <c r="J169" s="94"/>
      <c r="K169" s="94"/>
      <c r="L169" s="39"/>
      <c r="M169" s="39"/>
      <c r="N169" s="94"/>
      <c r="O169" s="94"/>
      <c r="P169" s="39"/>
      <c r="Q169" s="39"/>
      <c r="R169" s="94"/>
      <c r="S169" s="74"/>
      <c r="T169" s="94"/>
    </row>
    <row r="170">
      <c r="B170" s="36"/>
      <c r="C170" s="92"/>
      <c r="D170" s="93"/>
      <c r="E170" s="93"/>
      <c r="F170" s="93"/>
      <c r="G170" s="94"/>
      <c r="H170" s="74"/>
      <c r="I170" s="74"/>
      <c r="J170" s="94"/>
      <c r="K170" s="94"/>
      <c r="L170" s="39"/>
      <c r="M170" s="39"/>
      <c r="N170" s="94"/>
      <c r="O170" s="94"/>
      <c r="P170" s="39"/>
      <c r="Q170" s="39"/>
      <c r="R170" s="94"/>
      <c r="S170" s="74"/>
      <c r="T170" s="94"/>
    </row>
    <row r="171">
      <c r="B171" s="36"/>
      <c r="C171" s="92"/>
      <c r="D171" s="93"/>
      <c r="E171" s="93"/>
      <c r="F171" s="93"/>
      <c r="G171" s="94"/>
      <c r="H171" s="74"/>
      <c r="I171" s="74"/>
      <c r="J171" s="94"/>
      <c r="K171" s="94"/>
      <c r="L171" s="39"/>
      <c r="M171" s="39"/>
      <c r="N171" s="94"/>
      <c r="O171" s="94"/>
      <c r="P171" s="39"/>
      <c r="Q171" s="39"/>
      <c r="R171" s="94"/>
      <c r="S171" s="74"/>
      <c r="T171" s="94"/>
    </row>
    <row r="172">
      <c r="B172" s="36"/>
      <c r="C172" s="92"/>
      <c r="D172" s="93"/>
      <c r="E172" s="93"/>
      <c r="F172" s="93"/>
      <c r="G172" s="94"/>
      <c r="H172" s="74"/>
      <c r="I172" s="74"/>
      <c r="J172" s="94"/>
      <c r="K172" s="94"/>
      <c r="L172" s="39"/>
      <c r="M172" s="39"/>
      <c r="N172" s="94"/>
      <c r="O172" s="94"/>
      <c r="P172" s="39"/>
      <c r="Q172" s="39"/>
      <c r="R172" s="94"/>
      <c r="S172" s="74"/>
      <c r="T172" s="94"/>
    </row>
    <row r="173">
      <c r="B173" s="36"/>
      <c r="C173" s="92"/>
      <c r="D173" s="93"/>
      <c r="E173" s="93"/>
      <c r="F173" s="93"/>
      <c r="G173" s="94"/>
      <c r="H173" s="74"/>
      <c r="I173" s="74"/>
      <c r="J173" s="94"/>
      <c r="K173" s="94"/>
      <c r="L173" s="39"/>
      <c r="M173" s="39"/>
      <c r="N173" s="94"/>
      <c r="O173" s="94"/>
      <c r="P173" s="39"/>
      <c r="Q173" s="39"/>
      <c r="R173" s="94"/>
      <c r="S173" s="74"/>
      <c r="T173" s="94"/>
    </row>
    <row r="174">
      <c r="B174" s="36"/>
      <c r="C174" s="92"/>
      <c r="D174" s="93"/>
      <c r="E174" s="93"/>
      <c r="F174" s="93"/>
      <c r="G174" s="94"/>
      <c r="H174" s="74"/>
      <c r="I174" s="74"/>
      <c r="J174" s="94"/>
      <c r="K174" s="94"/>
      <c r="L174" s="39"/>
      <c r="M174" s="39"/>
      <c r="N174" s="94"/>
      <c r="O174" s="94"/>
      <c r="P174" s="39"/>
      <c r="Q174" s="39"/>
      <c r="R174" s="94"/>
      <c r="S174" s="74"/>
      <c r="T174" s="94"/>
    </row>
    <row r="175">
      <c r="B175" s="36"/>
      <c r="C175" s="92"/>
      <c r="D175" s="93"/>
      <c r="E175" s="93"/>
      <c r="F175" s="93"/>
      <c r="G175" s="94"/>
      <c r="H175" s="74"/>
      <c r="I175" s="74"/>
      <c r="J175" s="94"/>
      <c r="K175" s="94"/>
      <c r="L175" s="39"/>
      <c r="M175" s="39"/>
      <c r="N175" s="94"/>
      <c r="O175" s="94"/>
      <c r="P175" s="39"/>
      <c r="Q175" s="39"/>
      <c r="R175" s="94"/>
      <c r="S175" s="74"/>
      <c r="T175" s="94"/>
    </row>
    <row r="176">
      <c r="B176" s="36"/>
      <c r="C176" s="92"/>
      <c r="D176" s="93"/>
      <c r="E176" s="93"/>
      <c r="F176" s="93"/>
      <c r="G176" s="94"/>
      <c r="H176" s="74"/>
      <c r="I176" s="74"/>
      <c r="J176" s="94"/>
      <c r="K176" s="94"/>
      <c r="L176" s="39"/>
      <c r="M176" s="39"/>
      <c r="N176" s="94"/>
      <c r="O176" s="94"/>
      <c r="P176" s="39"/>
      <c r="Q176" s="39"/>
      <c r="R176" s="94"/>
      <c r="S176" s="74"/>
      <c r="T176" s="94"/>
    </row>
    <row r="177">
      <c r="B177" s="36"/>
      <c r="C177" s="92"/>
      <c r="D177" s="93"/>
      <c r="E177" s="93"/>
      <c r="F177" s="93"/>
      <c r="G177" s="94"/>
      <c r="H177" s="74"/>
      <c r="I177" s="74"/>
      <c r="J177" s="94"/>
      <c r="K177" s="94"/>
      <c r="L177" s="39"/>
      <c r="M177" s="39"/>
      <c r="N177" s="94"/>
      <c r="O177" s="94"/>
      <c r="P177" s="39"/>
      <c r="Q177" s="39"/>
      <c r="R177" s="94"/>
      <c r="S177" s="74"/>
      <c r="T177" s="94"/>
    </row>
    <row r="178">
      <c r="B178" s="36"/>
      <c r="C178" s="92"/>
      <c r="D178" s="93"/>
      <c r="E178" s="93"/>
      <c r="F178" s="93"/>
      <c r="G178" s="94"/>
      <c r="H178" s="74"/>
      <c r="I178" s="74"/>
      <c r="J178" s="94"/>
      <c r="K178" s="94"/>
      <c r="L178" s="39"/>
      <c r="M178" s="39"/>
      <c r="N178" s="94"/>
      <c r="O178" s="94"/>
      <c r="P178" s="39"/>
      <c r="Q178" s="39"/>
      <c r="R178" s="94"/>
      <c r="S178" s="74"/>
      <c r="T178" s="94"/>
    </row>
    <row r="179">
      <c r="B179" s="36"/>
      <c r="C179" s="92"/>
      <c r="D179" s="93"/>
      <c r="E179" s="93"/>
      <c r="F179" s="93"/>
      <c r="G179" s="94"/>
      <c r="H179" s="74"/>
      <c r="I179" s="74"/>
      <c r="J179" s="94"/>
      <c r="K179" s="94"/>
      <c r="L179" s="39"/>
      <c r="M179" s="39"/>
      <c r="N179" s="94"/>
      <c r="O179" s="94"/>
      <c r="P179" s="39"/>
      <c r="Q179" s="39"/>
      <c r="R179" s="94"/>
      <c r="S179" s="74"/>
      <c r="T179" s="94"/>
    </row>
    <row r="180">
      <c r="B180" s="36"/>
      <c r="C180" s="92"/>
      <c r="D180" s="93"/>
      <c r="E180" s="93"/>
      <c r="F180" s="93"/>
      <c r="G180" s="94"/>
      <c r="H180" s="74"/>
      <c r="I180" s="74"/>
      <c r="J180" s="94"/>
      <c r="K180" s="94"/>
      <c r="L180" s="39"/>
      <c r="M180" s="39"/>
      <c r="N180" s="94"/>
      <c r="O180" s="94"/>
      <c r="P180" s="39"/>
      <c r="Q180" s="39"/>
      <c r="R180" s="94"/>
      <c r="S180" s="74"/>
      <c r="T180" s="94"/>
    </row>
    <row r="181">
      <c r="B181" s="36"/>
      <c r="C181" s="92"/>
      <c r="D181" s="93"/>
      <c r="E181" s="93"/>
      <c r="F181" s="93"/>
      <c r="G181" s="94"/>
      <c r="H181" s="74"/>
      <c r="I181" s="74"/>
      <c r="J181" s="94"/>
      <c r="K181" s="94"/>
      <c r="L181" s="39"/>
      <c r="M181" s="39"/>
      <c r="N181" s="94"/>
      <c r="O181" s="94"/>
      <c r="P181" s="39"/>
      <c r="Q181" s="39"/>
      <c r="R181" s="94"/>
      <c r="S181" s="74"/>
      <c r="T181" s="94"/>
    </row>
    <row r="182">
      <c r="B182" s="36"/>
      <c r="C182" s="92"/>
      <c r="D182" s="93"/>
      <c r="E182" s="93"/>
      <c r="F182" s="93"/>
      <c r="G182" s="94"/>
      <c r="H182" s="74"/>
      <c r="I182" s="74"/>
      <c r="J182" s="94"/>
      <c r="K182" s="94"/>
      <c r="L182" s="39"/>
      <c r="M182" s="39"/>
      <c r="N182" s="94"/>
      <c r="O182" s="94"/>
      <c r="P182" s="39"/>
      <c r="Q182" s="39"/>
      <c r="R182" s="94"/>
      <c r="S182" s="74"/>
      <c r="T182" s="94"/>
    </row>
    <row r="183">
      <c r="B183" s="36"/>
      <c r="C183" s="92"/>
      <c r="D183" s="93"/>
      <c r="E183" s="93"/>
      <c r="F183" s="93"/>
      <c r="G183" s="94"/>
      <c r="H183" s="74"/>
      <c r="I183" s="74"/>
      <c r="J183" s="94"/>
      <c r="K183" s="94"/>
      <c r="L183" s="39"/>
      <c r="M183" s="39"/>
      <c r="N183" s="94"/>
      <c r="O183" s="94"/>
      <c r="P183" s="39"/>
      <c r="Q183" s="39"/>
      <c r="R183" s="94"/>
      <c r="S183" s="74"/>
      <c r="T183" s="94"/>
    </row>
    <row r="184">
      <c r="B184" s="36"/>
      <c r="C184" s="92"/>
      <c r="D184" s="93"/>
      <c r="E184" s="93"/>
      <c r="F184" s="93"/>
      <c r="G184" s="94"/>
      <c r="H184" s="74"/>
      <c r="I184" s="74"/>
      <c r="J184" s="94"/>
      <c r="K184" s="94"/>
      <c r="L184" s="39"/>
      <c r="M184" s="39"/>
      <c r="N184" s="94"/>
      <c r="O184" s="94"/>
      <c r="P184" s="39"/>
      <c r="Q184" s="39"/>
      <c r="R184" s="94"/>
      <c r="S184" s="74"/>
      <c r="T184" s="94"/>
    </row>
    <row r="185">
      <c r="B185" s="36"/>
      <c r="C185" s="92"/>
      <c r="D185" s="93"/>
      <c r="E185" s="93"/>
      <c r="F185" s="93"/>
      <c r="G185" s="94"/>
      <c r="H185" s="74"/>
      <c r="I185" s="74"/>
      <c r="J185" s="94"/>
      <c r="K185" s="94"/>
      <c r="L185" s="39"/>
      <c r="M185" s="39"/>
      <c r="N185" s="94"/>
      <c r="O185" s="94"/>
      <c r="P185" s="39"/>
      <c r="Q185" s="39"/>
      <c r="R185" s="94"/>
      <c r="S185" s="74"/>
      <c r="T185" s="94"/>
    </row>
    <row r="186">
      <c r="B186" s="36"/>
      <c r="C186" s="92"/>
      <c r="D186" s="93"/>
      <c r="E186" s="93"/>
      <c r="F186" s="93"/>
      <c r="G186" s="94"/>
      <c r="H186" s="74"/>
      <c r="I186" s="74"/>
      <c r="J186" s="94"/>
      <c r="K186" s="94"/>
      <c r="L186" s="39"/>
      <c r="M186" s="39"/>
      <c r="N186" s="94"/>
      <c r="O186" s="94"/>
      <c r="P186" s="39"/>
      <c r="Q186" s="39"/>
      <c r="R186" s="94"/>
      <c r="S186" s="74"/>
      <c r="T186" s="94"/>
    </row>
    <row r="187">
      <c r="B187" s="36"/>
      <c r="C187" s="92"/>
      <c r="D187" s="93"/>
      <c r="E187" s="93"/>
      <c r="F187" s="93"/>
      <c r="G187" s="94"/>
      <c r="H187" s="74"/>
      <c r="I187" s="74"/>
      <c r="J187" s="94"/>
      <c r="K187" s="94"/>
      <c r="L187" s="39"/>
      <c r="M187" s="39"/>
      <c r="N187" s="94"/>
      <c r="O187" s="94"/>
      <c r="P187" s="39"/>
      <c r="Q187" s="39"/>
      <c r="R187" s="94"/>
      <c r="S187" s="74"/>
      <c r="T187" s="94"/>
    </row>
    <row r="188">
      <c r="B188" s="36"/>
      <c r="C188" s="92"/>
      <c r="D188" s="93"/>
      <c r="E188" s="93"/>
      <c r="F188" s="93"/>
      <c r="G188" s="94"/>
      <c r="H188" s="74"/>
      <c r="I188" s="74"/>
      <c r="J188" s="94"/>
      <c r="K188" s="94"/>
      <c r="L188" s="39"/>
      <c r="M188" s="39"/>
      <c r="N188" s="94"/>
      <c r="O188" s="94"/>
      <c r="P188" s="39"/>
      <c r="Q188" s="39"/>
      <c r="R188" s="94"/>
      <c r="S188" s="74"/>
      <c r="T188" s="94"/>
    </row>
    <row r="189">
      <c r="B189" s="36"/>
      <c r="C189" s="92"/>
      <c r="D189" s="93"/>
      <c r="E189" s="93"/>
      <c r="F189" s="93"/>
      <c r="G189" s="94"/>
      <c r="H189" s="74"/>
      <c r="I189" s="74"/>
      <c r="J189" s="94"/>
      <c r="K189" s="94"/>
      <c r="L189" s="39"/>
      <c r="M189" s="39"/>
      <c r="N189" s="94"/>
      <c r="O189" s="94"/>
      <c r="P189" s="39"/>
      <c r="Q189" s="39"/>
      <c r="R189" s="94"/>
      <c r="S189" s="74"/>
      <c r="T189" s="94"/>
    </row>
    <row r="190">
      <c r="B190" s="36"/>
      <c r="C190" s="92"/>
      <c r="D190" s="93"/>
      <c r="E190" s="93"/>
      <c r="F190" s="93"/>
      <c r="G190" s="94"/>
      <c r="H190" s="74"/>
      <c r="I190" s="74"/>
      <c r="J190" s="94"/>
      <c r="K190" s="94"/>
      <c r="L190" s="39"/>
      <c r="M190" s="39"/>
      <c r="N190" s="94"/>
      <c r="O190" s="94"/>
      <c r="P190" s="39"/>
      <c r="Q190" s="39"/>
      <c r="R190" s="94"/>
      <c r="S190" s="74"/>
      <c r="T190" s="94"/>
    </row>
    <row r="191">
      <c r="B191" s="36"/>
      <c r="C191" s="92"/>
      <c r="D191" s="93"/>
      <c r="E191" s="93"/>
      <c r="F191" s="93"/>
      <c r="G191" s="94"/>
      <c r="H191" s="74"/>
      <c r="I191" s="74"/>
      <c r="J191" s="94"/>
      <c r="K191" s="94"/>
      <c r="L191" s="39"/>
      <c r="M191" s="39"/>
      <c r="N191" s="94"/>
      <c r="O191" s="94"/>
      <c r="P191" s="39"/>
      <c r="Q191" s="39"/>
      <c r="R191" s="94"/>
      <c r="S191" s="74"/>
      <c r="T191" s="94"/>
    </row>
    <row r="192">
      <c r="B192" s="36"/>
      <c r="C192" s="92"/>
      <c r="D192" s="93"/>
      <c r="E192" s="93"/>
      <c r="F192" s="93"/>
      <c r="G192" s="94"/>
      <c r="H192" s="74"/>
      <c r="I192" s="74"/>
      <c r="J192" s="94"/>
      <c r="K192" s="94"/>
      <c r="L192" s="39"/>
      <c r="M192" s="39"/>
      <c r="N192" s="94"/>
      <c r="O192" s="94"/>
      <c r="P192" s="39"/>
      <c r="Q192" s="39"/>
      <c r="R192" s="94"/>
      <c r="S192" s="74"/>
      <c r="T192" s="94"/>
    </row>
    <row r="193">
      <c r="B193" s="36"/>
      <c r="C193" s="92"/>
      <c r="D193" s="93"/>
      <c r="E193" s="93"/>
      <c r="F193" s="93"/>
      <c r="G193" s="94"/>
      <c r="H193" s="74"/>
      <c r="I193" s="74"/>
      <c r="J193" s="94"/>
      <c r="K193" s="94"/>
      <c r="L193" s="39"/>
      <c r="M193" s="39"/>
      <c r="N193" s="94"/>
      <c r="O193" s="94"/>
      <c r="P193" s="39"/>
      <c r="Q193" s="39"/>
      <c r="R193" s="94"/>
      <c r="S193" s="74"/>
      <c r="T193" s="94"/>
    </row>
    <row r="194">
      <c r="B194" s="36"/>
      <c r="C194" s="92"/>
      <c r="D194" s="93"/>
      <c r="E194" s="93"/>
      <c r="F194" s="93"/>
      <c r="G194" s="94"/>
      <c r="H194" s="74"/>
      <c r="I194" s="74"/>
      <c r="J194" s="94"/>
      <c r="K194" s="94"/>
      <c r="L194" s="39"/>
      <c r="M194" s="39"/>
      <c r="N194" s="94"/>
      <c r="O194" s="94"/>
      <c r="P194" s="39"/>
      <c r="Q194" s="39"/>
      <c r="R194" s="94"/>
      <c r="S194" s="74"/>
      <c r="T194" s="94"/>
    </row>
    <row r="195">
      <c r="B195" s="36"/>
      <c r="C195" s="92"/>
      <c r="D195" s="93"/>
      <c r="E195" s="93"/>
      <c r="F195" s="93"/>
      <c r="G195" s="94"/>
      <c r="H195" s="74"/>
      <c r="I195" s="74"/>
      <c r="J195" s="94"/>
      <c r="K195" s="94"/>
      <c r="L195" s="39"/>
      <c r="M195" s="39"/>
      <c r="N195" s="94"/>
      <c r="O195" s="94"/>
      <c r="P195" s="39"/>
      <c r="Q195" s="39"/>
      <c r="R195" s="94"/>
      <c r="S195" s="74"/>
      <c r="T195" s="94"/>
    </row>
    <row r="196">
      <c r="B196" s="36"/>
      <c r="C196" s="92"/>
      <c r="D196" s="93"/>
      <c r="E196" s="93"/>
      <c r="F196" s="93"/>
      <c r="G196" s="94"/>
      <c r="H196" s="74"/>
      <c r="I196" s="74"/>
      <c r="J196" s="94"/>
      <c r="K196" s="94"/>
      <c r="L196" s="39"/>
      <c r="M196" s="39"/>
      <c r="N196" s="94"/>
      <c r="O196" s="94"/>
      <c r="P196" s="39"/>
      <c r="Q196" s="39"/>
      <c r="R196" s="94"/>
      <c r="S196" s="74"/>
      <c r="T196" s="94"/>
    </row>
    <row r="197">
      <c r="B197" s="36"/>
      <c r="C197" s="92"/>
      <c r="D197" s="93"/>
      <c r="E197" s="93"/>
      <c r="F197" s="93"/>
      <c r="G197" s="94"/>
      <c r="H197" s="74"/>
      <c r="I197" s="74"/>
      <c r="J197" s="94"/>
      <c r="K197" s="94"/>
      <c r="L197" s="39"/>
      <c r="M197" s="39"/>
      <c r="N197" s="94"/>
      <c r="O197" s="94"/>
      <c r="P197" s="39"/>
      <c r="Q197" s="39"/>
      <c r="R197" s="94"/>
      <c r="S197" s="74"/>
      <c r="T197" s="94"/>
    </row>
    <row r="198">
      <c r="B198" s="36"/>
      <c r="C198" s="92"/>
      <c r="D198" s="93"/>
      <c r="E198" s="93"/>
      <c r="F198" s="93"/>
      <c r="G198" s="94"/>
      <c r="H198" s="74"/>
      <c r="I198" s="74"/>
      <c r="J198" s="94"/>
      <c r="K198" s="94"/>
      <c r="L198" s="39"/>
      <c r="M198" s="39"/>
      <c r="N198" s="94"/>
      <c r="O198" s="94"/>
      <c r="P198" s="39"/>
      <c r="Q198" s="39"/>
      <c r="R198" s="94"/>
      <c r="S198" s="74"/>
      <c r="T198" s="94"/>
    </row>
    <row r="199">
      <c r="B199" s="36"/>
      <c r="C199" s="92"/>
      <c r="D199" s="93"/>
      <c r="E199" s="93"/>
      <c r="F199" s="93"/>
      <c r="G199" s="94"/>
      <c r="H199" s="74"/>
      <c r="I199" s="74"/>
      <c r="J199" s="94"/>
      <c r="K199" s="94"/>
      <c r="L199" s="39"/>
      <c r="M199" s="39"/>
      <c r="N199" s="94"/>
      <c r="O199" s="94"/>
      <c r="P199" s="39"/>
      <c r="Q199" s="39"/>
      <c r="R199" s="94"/>
      <c r="S199" s="74"/>
      <c r="T199" s="94"/>
    </row>
    <row r="200">
      <c r="B200" s="36"/>
      <c r="C200" s="92"/>
      <c r="D200" s="93"/>
      <c r="E200" s="93"/>
      <c r="F200" s="93"/>
      <c r="G200" s="94"/>
      <c r="H200" s="74"/>
      <c r="I200" s="74"/>
      <c r="J200" s="94"/>
      <c r="K200" s="94"/>
      <c r="L200" s="39"/>
      <c r="M200" s="39"/>
      <c r="N200" s="94"/>
      <c r="O200" s="94"/>
      <c r="P200" s="39"/>
      <c r="Q200" s="39"/>
      <c r="R200" s="94"/>
      <c r="S200" s="74"/>
      <c r="T200" s="94"/>
    </row>
    <row r="201">
      <c r="B201" s="36"/>
      <c r="C201" s="92"/>
      <c r="D201" s="93"/>
      <c r="E201" s="93"/>
      <c r="F201" s="93"/>
      <c r="G201" s="94"/>
      <c r="H201" s="74"/>
      <c r="I201" s="74"/>
      <c r="J201" s="94"/>
      <c r="K201" s="94"/>
      <c r="L201" s="39"/>
      <c r="M201" s="39"/>
      <c r="N201" s="94"/>
      <c r="O201" s="94"/>
      <c r="P201" s="39"/>
      <c r="Q201" s="39"/>
      <c r="R201" s="94"/>
      <c r="S201" s="74"/>
      <c r="T201" s="94"/>
    </row>
    <row r="202">
      <c r="B202" s="36"/>
      <c r="C202" s="92"/>
      <c r="D202" s="93"/>
      <c r="E202" s="93"/>
      <c r="F202" s="93"/>
      <c r="G202" s="94"/>
      <c r="H202" s="74"/>
      <c r="I202" s="74"/>
      <c r="J202" s="94"/>
      <c r="K202" s="94"/>
      <c r="L202" s="39"/>
      <c r="M202" s="39"/>
      <c r="N202" s="94"/>
      <c r="O202" s="94"/>
      <c r="P202" s="39"/>
      <c r="Q202" s="39"/>
      <c r="R202" s="94"/>
      <c r="S202" s="74"/>
      <c r="T202" s="94"/>
    </row>
    <row r="203">
      <c r="B203" s="36"/>
      <c r="C203" s="92"/>
      <c r="D203" s="93"/>
      <c r="E203" s="93"/>
      <c r="F203" s="93"/>
      <c r="G203" s="94"/>
      <c r="H203" s="74"/>
      <c r="I203" s="74"/>
      <c r="J203" s="94"/>
      <c r="K203" s="94"/>
      <c r="L203" s="39"/>
      <c r="M203" s="39"/>
      <c r="N203" s="94"/>
      <c r="O203" s="94"/>
      <c r="P203" s="39"/>
      <c r="Q203" s="39"/>
      <c r="R203" s="94"/>
      <c r="S203" s="74"/>
      <c r="T203" s="94"/>
    </row>
    <row r="204">
      <c r="B204" s="36"/>
      <c r="C204" s="92"/>
      <c r="D204" s="93"/>
      <c r="E204" s="93"/>
      <c r="F204" s="93"/>
      <c r="G204" s="94"/>
      <c r="H204" s="74"/>
      <c r="I204" s="74"/>
      <c r="J204" s="94"/>
      <c r="K204" s="94"/>
      <c r="L204" s="39"/>
      <c r="M204" s="39"/>
      <c r="N204" s="94"/>
      <c r="O204" s="94"/>
      <c r="P204" s="39"/>
      <c r="Q204" s="39"/>
      <c r="R204" s="94"/>
      <c r="S204" s="74"/>
      <c r="T204" s="94"/>
    </row>
    <row r="205">
      <c r="B205" s="36"/>
      <c r="C205" s="92"/>
      <c r="D205" s="93"/>
      <c r="E205" s="93"/>
      <c r="F205" s="93"/>
      <c r="G205" s="94"/>
      <c r="H205" s="74"/>
      <c r="I205" s="74"/>
      <c r="J205" s="94"/>
      <c r="K205" s="94"/>
      <c r="L205" s="39"/>
      <c r="M205" s="39"/>
      <c r="N205" s="94"/>
      <c r="O205" s="94"/>
      <c r="P205" s="39"/>
      <c r="Q205" s="39"/>
      <c r="R205" s="94"/>
      <c r="S205" s="74"/>
      <c r="T205" s="94"/>
    </row>
    <row r="206">
      <c r="B206" s="36"/>
      <c r="C206" s="92"/>
      <c r="D206" s="93"/>
      <c r="E206" s="93"/>
      <c r="F206" s="93"/>
      <c r="G206" s="94"/>
      <c r="H206" s="74"/>
      <c r="I206" s="74"/>
      <c r="J206" s="94"/>
      <c r="K206" s="94"/>
      <c r="L206" s="39"/>
      <c r="M206" s="39"/>
      <c r="N206" s="94"/>
      <c r="O206" s="94"/>
      <c r="P206" s="39"/>
      <c r="Q206" s="39"/>
      <c r="R206" s="94"/>
      <c r="S206" s="74"/>
      <c r="T206" s="94"/>
    </row>
    <row r="207">
      <c r="B207" s="36"/>
      <c r="C207" s="92"/>
      <c r="D207" s="93"/>
      <c r="E207" s="93"/>
      <c r="F207" s="93"/>
      <c r="G207" s="94"/>
      <c r="H207" s="74"/>
      <c r="I207" s="74"/>
      <c r="J207" s="94"/>
      <c r="K207" s="94"/>
      <c r="L207" s="39"/>
      <c r="M207" s="39"/>
      <c r="N207" s="94"/>
      <c r="O207" s="94"/>
      <c r="P207" s="39"/>
      <c r="Q207" s="39"/>
      <c r="R207" s="94"/>
      <c r="S207" s="74"/>
      <c r="T207" s="94"/>
    </row>
    <row r="208">
      <c r="B208" s="36"/>
      <c r="C208" s="92"/>
      <c r="D208" s="93"/>
      <c r="E208" s="93"/>
      <c r="F208" s="93"/>
      <c r="G208" s="94"/>
      <c r="H208" s="74"/>
      <c r="I208" s="74"/>
      <c r="J208" s="94"/>
      <c r="K208" s="94"/>
      <c r="L208" s="39"/>
      <c r="M208" s="39"/>
      <c r="N208" s="94"/>
      <c r="O208" s="94"/>
      <c r="P208" s="39"/>
      <c r="Q208" s="39"/>
      <c r="R208" s="94"/>
      <c r="S208" s="74"/>
      <c r="T208" s="94"/>
    </row>
    <row r="209">
      <c r="B209" s="36"/>
      <c r="C209" s="92"/>
      <c r="D209" s="93"/>
      <c r="E209" s="93"/>
      <c r="F209" s="93"/>
      <c r="G209" s="94"/>
      <c r="H209" s="74"/>
      <c r="I209" s="74"/>
      <c r="J209" s="94"/>
      <c r="K209" s="94"/>
      <c r="L209" s="39"/>
      <c r="M209" s="39"/>
      <c r="N209" s="94"/>
      <c r="O209" s="94"/>
      <c r="P209" s="39"/>
      <c r="Q209" s="39"/>
      <c r="R209" s="94"/>
      <c r="S209" s="74"/>
      <c r="T209" s="94"/>
    </row>
    <row r="210">
      <c r="B210" s="36"/>
      <c r="C210" s="92"/>
      <c r="D210" s="93"/>
      <c r="E210" s="93"/>
      <c r="F210" s="93"/>
      <c r="G210" s="94"/>
      <c r="H210" s="74"/>
      <c r="I210" s="74"/>
      <c r="J210" s="94"/>
      <c r="K210" s="94"/>
      <c r="L210" s="39"/>
      <c r="M210" s="39"/>
      <c r="N210" s="94"/>
      <c r="O210" s="94"/>
      <c r="P210" s="39"/>
      <c r="Q210" s="39"/>
      <c r="R210" s="94"/>
      <c r="S210" s="74"/>
      <c r="T210" s="94"/>
    </row>
    <row r="211">
      <c r="B211" s="36"/>
      <c r="C211" s="92"/>
      <c r="D211" s="93"/>
      <c r="E211" s="93"/>
      <c r="F211" s="93"/>
      <c r="G211" s="94"/>
      <c r="H211" s="74"/>
      <c r="I211" s="74"/>
      <c r="J211" s="94"/>
      <c r="K211" s="94"/>
      <c r="L211" s="39"/>
      <c r="M211" s="39"/>
      <c r="N211" s="94"/>
      <c r="O211" s="94"/>
      <c r="P211" s="39"/>
      <c r="Q211" s="39"/>
      <c r="R211" s="94"/>
      <c r="S211" s="74"/>
      <c r="T211" s="94"/>
    </row>
    <row r="212">
      <c r="B212" s="36"/>
      <c r="C212" s="92"/>
      <c r="D212" s="93"/>
      <c r="E212" s="93"/>
      <c r="F212" s="93"/>
      <c r="G212" s="94"/>
      <c r="H212" s="74"/>
      <c r="I212" s="74"/>
      <c r="J212" s="94"/>
      <c r="K212" s="94"/>
      <c r="L212" s="39"/>
      <c r="M212" s="39"/>
      <c r="N212" s="94"/>
      <c r="O212" s="94"/>
      <c r="P212" s="39"/>
      <c r="Q212" s="39"/>
      <c r="R212" s="94"/>
      <c r="S212" s="74"/>
      <c r="T212" s="94"/>
    </row>
    <row r="213">
      <c r="B213" s="36"/>
      <c r="C213" s="92"/>
      <c r="D213" s="93"/>
      <c r="E213" s="93"/>
      <c r="F213" s="93"/>
      <c r="G213" s="94"/>
      <c r="H213" s="74"/>
      <c r="I213" s="74"/>
      <c r="J213" s="94"/>
      <c r="K213" s="94"/>
      <c r="L213" s="39"/>
      <c r="M213" s="39"/>
      <c r="N213" s="94"/>
      <c r="O213" s="94"/>
      <c r="P213" s="39"/>
      <c r="Q213" s="39"/>
      <c r="R213" s="94"/>
      <c r="S213" s="74"/>
      <c r="T213" s="94"/>
    </row>
    <row r="214">
      <c r="B214" s="36"/>
      <c r="C214" s="92"/>
      <c r="D214" s="93"/>
      <c r="E214" s="93"/>
      <c r="F214" s="93"/>
      <c r="G214" s="94"/>
      <c r="H214" s="74"/>
      <c r="I214" s="74"/>
      <c r="J214" s="94"/>
      <c r="K214" s="94"/>
      <c r="L214" s="39"/>
      <c r="M214" s="39"/>
      <c r="N214" s="94"/>
      <c r="O214" s="94"/>
      <c r="P214" s="39"/>
      <c r="Q214" s="39"/>
      <c r="R214" s="94"/>
      <c r="S214" s="74"/>
      <c r="T214" s="94"/>
    </row>
    <row r="215">
      <c r="B215" s="36"/>
      <c r="C215" s="92"/>
      <c r="D215" s="93"/>
      <c r="E215" s="93"/>
      <c r="F215" s="93"/>
      <c r="G215" s="94"/>
      <c r="H215" s="74"/>
      <c r="I215" s="74"/>
      <c r="J215" s="94"/>
      <c r="K215" s="94"/>
      <c r="L215" s="39"/>
      <c r="M215" s="39"/>
      <c r="N215" s="94"/>
      <c r="O215" s="94"/>
      <c r="P215" s="39"/>
      <c r="Q215" s="39"/>
      <c r="R215" s="94"/>
      <c r="S215" s="74"/>
      <c r="T215" s="94"/>
    </row>
    <row r="216">
      <c r="B216" s="36"/>
      <c r="C216" s="92"/>
      <c r="D216" s="93"/>
      <c r="E216" s="93"/>
      <c r="F216" s="93"/>
      <c r="G216" s="94"/>
      <c r="H216" s="74"/>
      <c r="I216" s="74"/>
      <c r="J216" s="94"/>
      <c r="K216" s="94"/>
      <c r="L216" s="39"/>
      <c r="M216" s="39"/>
      <c r="N216" s="94"/>
      <c r="O216" s="94"/>
      <c r="P216" s="39"/>
      <c r="Q216" s="39"/>
      <c r="R216" s="94"/>
      <c r="S216" s="74"/>
      <c r="T216" s="94"/>
    </row>
    <row r="217">
      <c r="B217" s="36"/>
      <c r="C217" s="92"/>
      <c r="D217" s="93"/>
      <c r="E217" s="93"/>
      <c r="F217" s="93"/>
      <c r="G217" s="94"/>
      <c r="H217" s="74"/>
      <c r="I217" s="74"/>
      <c r="J217" s="94"/>
      <c r="K217" s="94"/>
      <c r="L217" s="39"/>
      <c r="M217" s="39"/>
      <c r="N217" s="94"/>
      <c r="O217" s="94"/>
      <c r="P217" s="39"/>
      <c r="Q217" s="39"/>
      <c r="R217" s="94"/>
      <c r="S217" s="74"/>
      <c r="T217" s="94"/>
    </row>
    <row r="218">
      <c r="B218" s="36"/>
      <c r="C218" s="92"/>
      <c r="D218" s="93"/>
      <c r="E218" s="93"/>
      <c r="F218" s="93"/>
      <c r="G218" s="94"/>
      <c r="H218" s="74"/>
      <c r="I218" s="74"/>
      <c r="J218" s="94"/>
      <c r="K218" s="94"/>
      <c r="L218" s="39"/>
      <c r="M218" s="39"/>
      <c r="N218" s="94"/>
      <c r="O218" s="94"/>
      <c r="P218" s="39"/>
      <c r="Q218" s="39"/>
      <c r="R218" s="94"/>
      <c r="S218" s="74"/>
      <c r="T218" s="94"/>
    </row>
    <row r="219">
      <c r="B219" s="36"/>
      <c r="C219" s="92"/>
      <c r="D219" s="93"/>
      <c r="E219" s="93"/>
      <c r="F219" s="93"/>
      <c r="G219" s="94"/>
      <c r="H219" s="74"/>
      <c r="I219" s="74"/>
      <c r="J219" s="94"/>
      <c r="K219" s="94"/>
      <c r="L219" s="39"/>
      <c r="M219" s="39"/>
      <c r="N219" s="94"/>
      <c r="O219" s="94"/>
      <c r="P219" s="39"/>
      <c r="Q219" s="39"/>
      <c r="R219" s="94"/>
      <c r="S219" s="74"/>
      <c r="T219" s="94"/>
    </row>
    <row r="220">
      <c r="B220" s="36"/>
      <c r="C220" s="92"/>
      <c r="D220" s="93"/>
      <c r="E220" s="93"/>
      <c r="F220" s="93"/>
      <c r="G220" s="94"/>
      <c r="H220" s="74"/>
      <c r="I220" s="74"/>
      <c r="J220" s="94"/>
      <c r="K220" s="94"/>
      <c r="L220" s="39"/>
      <c r="M220" s="39"/>
      <c r="N220" s="94"/>
      <c r="O220" s="94"/>
      <c r="P220" s="39"/>
      <c r="Q220" s="39"/>
      <c r="R220" s="94"/>
      <c r="S220" s="74"/>
      <c r="T220" s="94"/>
    </row>
    <row r="221">
      <c r="B221" s="36"/>
      <c r="C221" s="92"/>
      <c r="D221" s="93"/>
      <c r="E221" s="93"/>
      <c r="F221" s="93"/>
      <c r="G221" s="94"/>
      <c r="H221" s="74"/>
      <c r="I221" s="74"/>
      <c r="J221" s="94"/>
      <c r="K221" s="94"/>
      <c r="L221" s="39"/>
      <c r="M221" s="39"/>
      <c r="N221" s="94"/>
      <c r="O221" s="94"/>
      <c r="P221" s="39"/>
      <c r="Q221" s="39"/>
      <c r="R221" s="94"/>
      <c r="S221" s="74"/>
      <c r="T221" s="94"/>
    </row>
    <row r="222">
      <c r="B222" s="36"/>
      <c r="C222" s="92"/>
      <c r="D222" s="93"/>
      <c r="E222" s="93"/>
      <c r="F222" s="93"/>
      <c r="G222" s="94"/>
      <c r="H222" s="74"/>
      <c r="I222" s="74"/>
      <c r="J222" s="94"/>
      <c r="K222" s="94"/>
      <c r="L222" s="39"/>
      <c r="M222" s="39"/>
      <c r="N222" s="94"/>
      <c r="O222" s="94"/>
      <c r="P222" s="39"/>
      <c r="Q222" s="39"/>
      <c r="R222" s="94"/>
      <c r="S222" s="74"/>
      <c r="T222" s="94"/>
    </row>
    <row r="223">
      <c r="B223" s="36"/>
      <c r="C223" s="92"/>
      <c r="D223" s="93"/>
      <c r="E223" s="93"/>
      <c r="F223" s="93"/>
      <c r="G223" s="94"/>
      <c r="H223" s="74"/>
      <c r="I223" s="74"/>
      <c r="J223" s="94"/>
      <c r="K223" s="94"/>
      <c r="L223" s="39"/>
      <c r="M223" s="39"/>
      <c r="N223" s="94"/>
      <c r="O223" s="94"/>
      <c r="P223" s="39"/>
      <c r="Q223" s="39"/>
      <c r="R223" s="94"/>
      <c r="S223" s="74"/>
      <c r="T223" s="94"/>
    </row>
    <row r="224">
      <c r="B224" s="36"/>
      <c r="C224" s="92"/>
      <c r="D224" s="93"/>
      <c r="E224" s="93"/>
      <c r="F224" s="93"/>
      <c r="G224" s="94"/>
      <c r="H224" s="74"/>
      <c r="I224" s="74"/>
      <c r="J224" s="94"/>
      <c r="K224" s="94"/>
      <c r="L224" s="39"/>
      <c r="M224" s="39"/>
      <c r="N224" s="94"/>
      <c r="O224" s="94"/>
      <c r="P224" s="39"/>
      <c r="Q224" s="39"/>
      <c r="R224" s="94"/>
      <c r="S224" s="74"/>
      <c r="T224" s="94"/>
    </row>
    <row r="225">
      <c r="B225" s="36"/>
      <c r="C225" s="92"/>
      <c r="D225" s="93"/>
      <c r="E225" s="93"/>
      <c r="F225" s="93"/>
      <c r="G225" s="94"/>
      <c r="H225" s="74"/>
      <c r="I225" s="74"/>
      <c r="J225" s="94"/>
      <c r="K225" s="94"/>
      <c r="L225" s="39"/>
      <c r="M225" s="39"/>
      <c r="N225" s="94"/>
      <c r="O225" s="94"/>
      <c r="P225" s="39"/>
      <c r="Q225" s="39"/>
      <c r="R225" s="94"/>
      <c r="S225" s="74"/>
      <c r="T225" s="94"/>
    </row>
    <row r="226">
      <c r="B226" s="36"/>
      <c r="C226" s="92"/>
      <c r="D226" s="93"/>
      <c r="E226" s="93"/>
      <c r="F226" s="93"/>
      <c r="G226" s="94"/>
      <c r="H226" s="74"/>
      <c r="I226" s="74"/>
      <c r="J226" s="94"/>
      <c r="K226" s="94"/>
      <c r="L226" s="39"/>
      <c r="M226" s="39"/>
      <c r="N226" s="94"/>
      <c r="O226" s="94"/>
      <c r="P226" s="39"/>
      <c r="Q226" s="39"/>
      <c r="R226" s="94"/>
      <c r="S226" s="74"/>
      <c r="T226" s="94"/>
    </row>
    <row r="227">
      <c r="B227" s="36"/>
      <c r="C227" s="92"/>
      <c r="D227" s="93"/>
      <c r="E227" s="93"/>
      <c r="F227" s="93"/>
      <c r="G227" s="94"/>
      <c r="H227" s="74"/>
      <c r="I227" s="74"/>
      <c r="J227" s="94"/>
      <c r="K227" s="94"/>
      <c r="L227" s="39"/>
      <c r="M227" s="39"/>
      <c r="N227" s="94"/>
      <c r="O227" s="94"/>
      <c r="P227" s="39"/>
      <c r="Q227" s="39"/>
      <c r="R227" s="94"/>
      <c r="S227" s="74"/>
      <c r="T227" s="94"/>
    </row>
    <row r="228">
      <c r="B228" s="36"/>
      <c r="C228" s="92"/>
      <c r="D228" s="93"/>
      <c r="E228" s="93"/>
      <c r="F228" s="93"/>
      <c r="G228" s="94"/>
      <c r="H228" s="74"/>
      <c r="I228" s="74"/>
      <c r="J228" s="94"/>
      <c r="K228" s="94"/>
      <c r="L228" s="39"/>
      <c r="M228" s="39"/>
      <c r="N228" s="94"/>
      <c r="O228" s="94"/>
      <c r="P228" s="39"/>
      <c r="Q228" s="39"/>
      <c r="R228" s="94"/>
      <c r="S228" s="74"/>
      <c r="T228" s="94"/>
    </row>
    <row r="229">
      <c r="B229" s="36"/>
      <c r="C229" s="92"/>
      <c r="D229" s="93"/>
      <c r="E229" s="93"/>
      <c r="F229" s="93"/>
      <c r="G229" s="94"/>
      <c r="H229" s="74"/>
      <c r="I229" s="74"/>
      <c r="J229" s="94"/>
      <c r="K229" s="94"/>
      <c r="L229" s="39"/>
      <c r="M229" s="39"/>
      <c r="N229" s="94"/>
      <c r="O229" s="94"/>
      <c r="P229" s="39"/>
      <c r="Q229" s="39"/>
      <c r="R229" s="94"/>
      <c r="S229" s="74"/>
      <c r="T229" s="94"/>
    </row>
    <row r="230">
      <c r="B230" s="36"/>
      <c r="C230" s="92"/>
      <c r="D230" s="93"/>
      <c r="E230" s="93"/>
      <c r="F230" s="93"/>
      <c r="G230" s="94"/>
      <c r="H230" s="74"/>
      <c r="I230" s="74"/>
      <c r="J230" s="94"/>
      <c r="K230" s="94"/>
      <c r="L230" s="39"/>
      <c r="M230" s="39"/>
      <c r="N230" s="94"/>
      <c r="O230" s="94"/>
      <c r="P230" s="39"/>
      <c r="Q230" s="39"/>
      <c r="R230" s="94"/>
      <c r="S230" s="74"/>
      <c r="T230" s="94"/>
    </row>
    <row r="231">
      <c r="B231" s="36"/>
      <c r="C231" s="92"/>
      <c r="D231" s="93"/>
      <c r="E231" s="93"/>
      <c r="F231" s="93"/>
      <c r="G231" s="94"/>
      <c r="H231" s="74"/>
      <c r="I231" s="74"/>
      <c r="J231" s="94"/>
      <c r="K231" s="94"/>
      <c r="L231" s="39"/>
      <c r="M231" s="39"/>
      <c r="N231" s="94"/>
      <c r="O231" s="94"/>
      <c r="P231" s="39"/>
      <c r="Q231" s="39"/>
      <c r="R231" s="94"/>
      <c r="S231" s="74"/>
      <c r="T231" s="94"/>
    </row>
    <row r="232">
      <c r="B232" s="36"/>
      <c r="C232" s="92"/>
      <c r="D232" s="93"/>
      <c r="E232" s="93"/>
      <c r="F232" s="93"/>
      <c r="G232" s="94"/>
      <c r="H232" s="74"/>
      <c r="I232" s="74"/>
      <c r="J232" s="94"/>
      <c r="K232" s="94"/>
      <c r="L232" s="39"/>
      <c r="M232" s="39"/>
      <c r="N232" s="94"/>
      <c r="O232" s="94"/>
      <c r="P232" s="39"/>
      <c r="Q232" s="39"/>
      <c r="R232" s="94"/>
      <c r="S232" s="74"/>
      <c r="T232" s="94"/>
    </row>
    <row r="233">
      <c r="B233" s="36"/>
      <c r="C233" s="92"/>
      <c r="D233" s="93"/>
      <c r="E233" s="93"/>
      <c r="F233" s="93"/>
      <c r="G233" s="94"/>
      <c r="H233" s="74"/>
      <c r="I233" s="74"/>
      <c r="J233" s="94"/>
      <c r="K233" s="94"/>
      <c r="L233" s="39"/>
      <c r="M233" s="39"/>
      <c r="N233" s="94"/>
      <c r="O233" s="94"/>
      <c r="P233" s="39"/>
      <c r="Q233" s="39"/>
      <c r="R233" s="94"/>
      <c r="S233" s="74"/>
      <c r="T233" s="94"/>
    </row>
    <row r="234">
      <c r="B234" s="36"/>
      <c r="C234" s="92"/>
      <c r="D234" s="93"/>
      <c r="E234" s="93"/>
      <c r="F234" s="93"/>
      <c r="G234" s="94"/>
      <c r="H234" s="74"/>
      <c r="I234" s="74"/>
      <c r="J234" s="94"/>
      <c r="K234" s="94"/>
      <c r="L234" s="39"/>
      <c r="M234" s="39"/>
      <c r="N234" s="94"/>
      <c r="O234" s="94"/>
      <c r="P234" s="39"/>
      <c r="Q234" s="39"/>
      <c r="R234" s="94"/>
      <c r="S234" s="74"/>
      <c r="T234" s="94"/>
    </row>
    <row r="235">
      <c r="B235" s="36"/>
      <c r="C235" s="92"/>
      <c r="D235" s="93"/>
      <c r="E235" s="93"/>
      <c r="F235" s="93"/>
      <c r="G235" s="94"/>
      <c r="H235" s="74"/>
      <c r="I235" s="74"/>
      <c r="J235" s="94"/>
      <c r="K235" s="94"/>
      <c r="L235" s="39"/>
      <c r="M235" s="39"/>
      <c r="N235" s="94"/>
      <c r="O235" s="94"/>
      <c r="P235" s="39"/>
      <c r="Q235" s="39"/>
      <c r="R235" s="94"/>
      <c r="S235" s="74"/>
      <c r="T235" s="94"/>
    </row>
    <row r="236">
      <c r="B236" s="36"/>
      <c r="C236" s="92"/>
      <c r="D236" s="93"/>
      <c r="E236" s="93"/>
      <c r="F236" s="93"/>
      <c r="G236" s="94"/>
      <c r="H236" s="74"/>
      <c r="I236" s="74"/>
      <c r="J236" s="94"/>
      <c r="K236" s="94"/>
      <c r="L236" s="39"/>
      <c r="M236" s="39"/>
      <c r="N236" s="94"/>
      <c r="O236" s="94"/>
      <c r="P236" s="39"/>
      <c r="Q236" s="39"/>
      <c r="R236" s="94"/>
      <c r="S236" s="74"/>
      <c r="T236" s="94"/>
    </row>
    <row r="237">
      <c r="B237" s="36"/>
      <c r="C237" s="92"/>
      <c r="D237" s="93"/>
      <c r="E237" s="93"/>
      <c r="F237" s="93"/>
      <c r="G237" s="94"/>
      <c r="H237" s="74"/>
      <c r="I237" s="74"/>
      <c r="J237" s="94"/>
      <c r="K237" s="94"/>
      <c r="L237" s="39"/>
      <c r="M237" s="39"/>
      <c r="N237" s="94"/>
      <c r="O237" s="94"/>
      <c r="P237" s="39"/>
      <c r="Q237" s="39"/>
      <c r="R237" s="94"/>
      <c r="S237" s="74"/>
      <c r="T237" s="94"/>
    </row>
    <row r="238">
      <c r="B238" s="36"/>
      <c r="C238" s="92"/>
      <c r="D238" s="93"/>
      <c r="E238" s="93"/>
      <c r="F238" s="93"/>
      <c r="G238" s="94"/>
      <c r="H238" s="74"/>
      <c r="I238" s="74"/>
      <c r="J238" s="94"/>
      <c r="K238" s="94"/>
      <c r="L238" s="39"/>
      <c r="M238" s="39"/>
      <c r="N238" s="94"/>
      <c r="O238" s="94"/>
      <c r="P238" s="39"/>
      <c r="Q238" s="39"/>
      <c r="R238" s="94"/>
      <c r="S238" s="74"/>
      <c r="T238" s="94"/>
    </row>
    <row r="239">
      <c r="B239" s="36"/>
      <c r="C239" s="92"/>
      <c r="D239" s="93"/>
      <c r="E239" s="93"/>
      <c r="F239" s="93"/>
      <c r="G239" s="94"/>
      <c r="H239" s="74"/>
      <c r="I239" s="74"/>
      <c r="J239" s="94"/>
      <c r="K239" s="94"/>
      <c r="L239" s="39"/>
      <c r="M239" s="39"/>
      <c r="N239" s="94"/>
      <c r="O239" s="94"/>
      <c r="P239" s="39"/>
      <c r="Q239" s="39"/>
      <c r="R239" s="94"/>
      <c r="S239" s="74"/>
      <c r="T239" s="94"/>
    </row>
    <row r="240">
      <c r="B240" s="36"/>
      <c r="C240" s="92"/>
      <c r="D240" s="93"/>
      <c r="E240" s="93"/>
      <c r="F240" s="93"/>
      <c r="G240" s="94"/>
      <c r="H240" s="74"/>
      <c r="I240" s="74"/>
      <c r="J240" s="94"/>
      <c r="K240" s="94"/>
      <c r="L240" s="39"/>
      <c r="M240" s="39"/>
      <c r="N240" s="94"/>
      <c r="O240" s="94"/>
      <c r="P240" s="39"/>
      <c r="Q240" s="39"/>
      <c r="R240" s="94"/>
      <c r="S240" s="74"/>
      <c r="T240" s="94"/>
    </row>
    <row r="241">
      <c r="B241" s="36"/>
      <c r="C241" s="92"/>
      <c r="D241" s="93"/>
      <c r="E241" s="93"/>
      <c r="F241" s="93"/>
      <c r="G241" s="94"/>
      <c r="H241" s="74"/>
      <c r="I241" s="74"/>
      <c r="J241" s="94"/>
      <c r="K241" s="94"/>
      <c r="L241" s="39"/>
      <c r="M241" s="39"/>
      <c r="N241" s="94"/>
      <c r="O241" s="94"/>
      <c r="P241" s="39"/>
      <c r="Q241" s="39"/>
      <c r="R241" s="94"/>
      <c r="S241" s="74"/>
      <c r="T241" s="94"/>
    </row>
    <row r="242">
      <c r="B242" s="36"/>
      <c r="C242" s="92"/>
      <c r="D242" s="93"/>
      <c r="E242" s="93"/>
      <c r="F242" s="93"/>
      <c r="G242" s="94"/>
      <c r="H242" s="74"/>
      <c r="I242" s="74"/>
      <c r="J242" s="94"/>
      <c r="K242" s="94"/>
      <c r="L242" s="39"/>
      <c r="M242" s="39"/>
      <c r="N242" s="94"/>
      <c r="O242" s="94"/>
      <c r="P242" s="39"/>
      <c r="Q242" s="39"/>
      <c r="R242" s="94"/>
      <c r="S242" s="74"/>
      <c r="T242" s="94"/>
    </row>
    <row r="243">
      <c r="B243" s="36"/>
      <c r="C243" s="92"/>
      <c r="D243" s="93"/>
      <c r="E243" s="93"/>
      <c r="F243" s="93"/>
      <c r="G243" s="94"/>
      <c r="H243" s="74"/>
      <c r="I243" s="74"/>
      <c r="J243" s="94"/>
      <c r="K243" s="94"/>
      <c r="L243" s="39"/>
      <c r="M243" s="39"/>
      <c r="N243" s="94"/>
      <c r="O243" s="94"/>
      <c r="P243" s="39"/>
      <c r="Q243" s="39"/>
      <c r="R243" s="94"/>
      <c r="S243" s="74"/>
      <c r="T243" s="94"/>
    </row>
    <row r="244">
      <c r="B244" s="36"/>
      <c r="C244" s="92"/>
      <c r="D244" s="93"/>
      <c r="E244" s="93"/>
      <c r="F244" s="93"/>
      <c r="G244" s="94"/>
      <c r="H244" s="74"/>
      <c r="I244" s="74"/>
      <c r="J244" s="94"/>
      <c r="K244" s="94"/>
      <c r="L244" s="39"/>
      <c r="M244" s="39"/>
      <c r="N244" s="94"/>
      <c r="O244" s="94"/>
      <c r="P244" s="39"/>
      <c r="Q244" s="39"/>
      <c r="R244" s="94"/>
      <c r="S244" s="74"/>
      <c r="T244" s="94"/>
    </row>
    <row r="245">
      <c r="B245" s="36"/>
      <c r="C245" s="92"/>
      <c r="D245" s="93"/>
      <c r="E245" s="93"/>
      <c r="F245" s="93"/>
      <c r="G245" s="94"/>
      <c r="H245" s="74"/>
      <c r="I245" s="74"/>
      <c r="J245" s="94"/>
      <c r="K245" s="94"/>
      <c r="L245" s="39"/>
      <c r="M245" s="39"/>
      <c r="N245" s="94"/>
      <c r="O245" s="94"/>
      <c r="P245" s="39"/>
      <c r="Q245" s="39"/>
      <c r="R245" s="94"/>
      <c r="S245" s="74"/>
      <c r="T245" s="94"/>
    </row>
    <row r="246">
      <c r="B246" s="36"/>
      <c r="C246" s="92"/>
      <c r="D246" s="93"/>
      <c r="E246" s="93"/>
      <c r="F246" s="93"/>
      <c r="G246" s="94"/>
      <c r="H246" s="74"/>
      <c r="I246" s="74"/>
      <c r="J246" s="94"/>
      <c r="K246" s="94"/>
      <c r="L246" s="39"/>
      <c r="M246" s="39"/>
      <c r="N246" s="94"/>
      <c r="O246" s="94"/>
      <c r="P246" s="39"/>
      <c r="Q246" s="39"/>
      <c r="R246" s="94"/>
      <c r="S246" s="74"/>
      <c r="T246" s="94"/>
    </row>
    <row r="247">
      <c r="B247" s="36"/>
      <c r="C247" s="92"/>
      <c r="D247" s="93"/>
      <c r="E247" s="93"/>
      <c r="F247" s="93"/>
      <c r="G247" s="94"/>
      <c r="H247" s="74"/>
      <c r="I247" s="74"/>
      <c r="J247" s="94"/>
      <c r="K247" s="94"/>
      <c r="L247" s="39"/>
      <c r="M247" s="39"/>
      <c r="N247" s="94"/>
      <c r="O247" s="94"/>
      <c r="P247" s="39"/>
      <c r="Q247" s="39"/>
      <c r="R247" s="94"/>
      <c r="S247" s="74"/>
      <c r="T247" s="94"/>
    </row>
    <row r="248">
      <c r="B248" s="36"/>
      <c r="C248" s="92"/>
      <c r="D248" s="93"/>
      <c r="E248" s="93"/>
      <c r="F248" s="93"/>
      <c r="G248" s="94"/>
      <c r="H248" s="74"/>
      <c r="I248" s="74"/>
      <c r="J248" s="94"/>
      <c r="K248" s="94"/>
      <c r="L248" s="39"/>
      <c r="M248" s="39"/>
      <c r="N248" s="94"/>
      <c r="O248" s="94"/>
      <c r="P248" s="39"/>
      <c r="Q248" s="39"/>
      <c r="R248" s="94"/>
      <c r="S248" s="74"/>
      <c r="T248" s="94"/>
    </row>
    <row r="249">
      <c r="B249" s="36"/>
      <c r="C249" s="92"/>
      <c r="D249" s="93"/>
      <c r="E249" s="93"/>
      <c r="F249" s="93"/>
      <c r="G249" s="94"/>
      <c r="H249" s="74"/>
      <c r="I249" s="74"/>
      <c r="J249" s="94"/>
      <c r="K249" s="94"/>
      <c r="L249" s="39"/>
      <c r="M249" s="39"/>
      <c r="N249" s="94"/>
      <c r="O249" s="94"/>
      <c r="P249" s="39"/>
      <c r="Q249" s="39"/>
      <c r="R249" s="94"/>
      <c r="S249" s="74"/>
      <c r="T249" s="94"/>
    </row>
    <row r="250">
      <c r="B250" s="36"/>
      <c r="C250" s="92"/>
      <c r="D250" s="93"/>
      <c r="E250" s="93"/>
      <c r="F250" s="93"/>
      <c r="G250" s="94"/>
      <c r="H250" s="74"/>
      <c r="I250" s="74"/>
      <c r="J250" s="94"/>
      <c r="K250" s="94"/>
      <c r="L250" s="39"/>
      <c r="M250" s="39"/>
      <c r="N250" s="94"/>
      <c r="O250" s="94"/>
      <c r="P250" s="39"/>
      <c r="Q250" s="39"/>
      <c r="R250" s="94"/>
      <c r="S250" s="74"/>
      <c r="T250" s="94"/>
    </row>
    <row r="251">
      <c r="B251" s="36"/>
      <c r="C251" s="92"/>
      <c r="D251" s="93"/>
      <c r="E251" s="93"/>
      <c r="F251" s="93"/>
      <c r="G251" s="94"/>
      <c r="H251" s="74"/>
      <c r="I251" s="74"/>
      <c r="J251" s="94"/>
      <c r="K251" s="94"/>
      <c r="L251" s="39"/>
      <c r="M251" s="39"/>
      <c r="N251" s="94"/>
      <c r="O251" s="94"/>
      <c r="P251" s="39"/>
      <c r="Q251" s="39"/>
      <c r="R251" s="94"/>
      <c r="S251" s="74"/>
      <c r="T251" s="94"/>
    </row>
    <row r="252">
      <c r="B252" s="36"/>
      <c r="C252" s="92"/>
      <c r="D252" s="93"/>
      <c r="E252" s="93"/>
      <c r="F252" s="93"/>
      <c r="G252" s="94"/>
      <c r="H252" s="74"/>
      <c r="I252" s="74"/>
      <c r="J252" s="94"/>
      <c r="K252" s="94"/>
      <c r="L252" s="39"/>
      <c r="M252" s="39"/>
      <c r="N252" s="94"/>
      <c r="O252" s="94"/>
      <c r="P252" s="39"/>
      <c r="Q252" s="39"/>
      <c r="R252" s="94"/>
      <c r="S252" s="74"/>
      <c r="T252" s="94"/>
    </row>
    <row r="253">
      <c r="B253" s="36"/>
      <c r="C253" s="92"/>
      <c r="D253" s="93"/>
      <c r="E253" s="93"/>
      <c r="F253" s="93"/>
      <c r="G253" s="94"/>
      <c r="H253" s="74"/>
      <c r="I253" s="74"/>
      <c r="J253" s="94"/>
      <c r="K253" s="94"/>
      <c r="L253" s="39"/>
      <c r="M253" s="39"/>
      <c r="N253" s="94"/>
      <c r="O253" s="94"/>
      <c r="P253" s="39"/>
      <c r="Q253" s="39"/>
      <c r="R253" s="94"/>
      <c r="S253" s="74"/>
      <c r="T253" s="94"/>
    </row>
    <row r="254">
      <c r="B254" s="36"/>
      <c r="C254" s="92"/>
      <c r="D254" s="93"/>
      <c r="E254" s="93"/>
      <c r="F254" s="93"/>
      <c r="G254" s="94"/>
      <c r="H254" s="74"/>
      <c r="I254" s="74"/>
      <c r="J254" s="94"/>
      <c r="K254" s="94"/>
      <c r="L254" s="39"/>
      <c r="M254" s="39"/>
      <c r="N254" s="94"/>
      <c r="O254" s="94"/>
      <c r="P254" s="39"/>
      <c r="Q254" s="39"/>
      <c r="R254" s="94"/>
      <c r="S254" s="74"/>
      <c r="T254" s="94"/>
    </row>
    <row r="255">
      <c r="B255" s="36"/>
      <c r="C255" s="92"/>
      <c r="D255" s="93"/>
      <c r="E255" s="93"/>
      <c r="F255" s="93"/>
      <c r="G255" s="94"/>
      <c r="H255" s="74"/>
      <c r="I255" s="74"/>
      <c r="J255" s="94"/>
      <c r="K255" s="94"/>
      <c r="L255" s="39"/>
      <c r="M255" s="39"/>
      <c r="N255" s="94"/>
      <c r="O255" s="94"/>
      <c r="P255" s="39"/>
      <c r="Q255" s="39"/>
      <c r="R255" s="94"/>
      <c r="S255" s="74"/>
      <c r="T255" s="94"/>
    </row>
    <row r="256">
      <c r="B256" s="36"/>
      <c r="C256" s="92"/>
      <c r="D256" s="93"/>
      <c r="E256" s="93"/>
      <c r="F256" s="93"/>
      <c r="G256" s="94"/>
      <c r="H256" s="74"/>
      <c r="I256" s="74"/>
      <c r="J256" s="94"/>
      <c r="K256" s="94"/>
      <c r="L256" s="39"/>
      <c r="M256" s="39"/>
      <c r="N256" s="94"/>
      <c r="O256" s="94"/>
      <c r="P256" s="39"/>
      <c r="Q256" s="39"/>
      <c r="R256" s="94"/>
      <c r="S256" s="74"/>
      <c r="T256" s="94"/>
    </row>
    <row r="257">
      <c r="B257" s="36"/>
      <c r="C257" s="92"/>
      <c r="D257" s="93"/>
      <c r="E257" s="93"/>
      <c r="F257" s="93"/>
      <c r="G257" s="94"/>
      <c r="H257" s="74"/>
      <c r="I257" s="74"/>
      <c r="J257" s="94"/>
      <c r="K257" s="94"/>
      <c r="L257" s="39"/>
      <c r="M257" s="39"/>
      <c r="N257" s="94"/>
      <c r="O257" s="94"/>
      <c r="P257" s="39"/>
      <c r="Q257" s="39"/>
      <c r="R257" s="94"/>
      <c r="S257" s="74"/>
      <c r="T257" s="94"/>
    </row>
    <row r="258">
      <c r="B258" s="36"/>
      <c r="C258" s="92"/>
      <c r="D258" s="93"/>
      <c r="E258" s="93"/>
      <c r="F258" s="93"/>
      <c r="G258" s="94"/>
      <c r="H258" s="74"/>
      <c r="I258" s="74"/>
      <c r="J258" s="94"/>
      <c r="K258" s="94"/>
      <c r="L258" s="39"/>
      <c r="M258" s="39"/>
      <c r="N258" s="94"/>
      <c r="O258" s="94"/>
      <c r="P258" s="39"/>
      <c r="Q258" s="39"/>
      <c r="R258" s="94"/>
      <c r="S258" s="74"/>
      <c r="T258" s="94"/>
    </row>
    <row r="259">
      <c r="B259" s="36"/>
      <c r="C259" s="92"/>
      <c r="D259" s="93"/>
      <c r="E259" s="93"/>
      <c r="F259" s="93"/>
      <c r="G259" s="94"/>
      <c r="H259" s="74"/>
      <c r="I259" s="74"/>
      <c r="J259" s="94"/>
      <c r="K259" s="94"/>
      <c r="L259" s="39"/>
      <c r="M259" s="39"/>
      <c r="N259" s="94"/>
      <c r="O259" s="94"/>
      <c r="P259" s="39"/>
      <c r="Q259" s="39"/>
      <c r="R259" s="94"/>
      <c r="S259" s="74"/>
      <c r="T259" s="94"/>
    </row>
    <row r="260">
      <c r="B260" s="36"/>
      <c r="C260" s="92"/>
      <c r="D260" s="93"/>
      <c r="E260" s="93"/>
      <c r="F260" s="93"/>
      <c r="G260" s="94"/>
      <c r="H260" s="74"/>
      <c r="I260" s="74"/>
      <c r="J260" s="94"/>
      <c r="K260" s="94"/>
      <c r="L260" s="39"/>
      <c r="M260" s="39"/>
      <c r="N260" s="94"/>
      <c r="O260" s="94"/>
      <c r="P260" s="39"/>
      <c r="Q260" s="39"/>
      <c r="R260" s="94"/>
      <c r="S260" s="74"/>
      <c r="T260" s="94"/>
    </row>
    <row r="261">
      <c r="B261" s="36"/>
      <c r="C261" s="92"/>
      <c r="D261" s="93"/>
      <c r="E261" s="93"/>
      <c r="F261" s="93"/>
      <c r="G261" s="94"/>
      <c r="H261" s="74"/>
      <c r="I261" s="74"/>
      <c r="J261" s="94"/>
      <c r="K261" s="94"/>
      <c r="L261" s="39"/>
      <c r="M261" s="39"/>
      <c r="N261" s="94"/>
      <c r="O261" s="94"/>
      <c r="P261" s="39"/>
      <c r="Q261" s="39"/>
      <c r="R261" s="94"/>
      <c r="S261" s="74"/>
      <c r="T261" s="94"/>
    </row>
    <row r="262">
      <c r="B262" s="36"/>
      <c r="C262" s="92"/>
      <c r="D262" s="93"/>
      <c r="E262" s="93"/>
      <c r="F262" s="93"/>
      <c r="G262" s="94"/>
      <c r="H262" s="74"/>
      <c r="I262" s="74"/>
      <c r="J262" s="94"/>
      <c r="K262" s="94"/>
      <c r="L262" s="39"/>
      <c r="M262" s="39"/>
      <c r="N262" s="94"/>
      <c r="O262" s="94"/>
      <c r="P262" s="39"/>
      <c r="Q262" s="39"/>
      <c r="R262" s="94"/>
      <c r="S262" s="74"/>
      <c r="T262" s="94"/>
    </row>
    <row r="263">
      <c r="B263" s="36"/>
      <c r="C263" s="92"/>
      <c r="D263" s="93"/>
      <c r="E263" s="93"/>
      <c r="F263" s="93"/>
      <c r="G263" s="94"/>
      <c r="H263" s="74"/>
      <c r="I263" s="74"/>
      <c r="J263" s="94"/>
      <c r="K263" s="94"/>
      <c r="L263" s="39"/>
      <c r="M263" s="39"/>
      <c r="N263" s="94"/>
      <c r="O263" s="94"/>
      <c r="P263" s="39"/>
      <c r="Q263" s="39"/>
      <c r="R263" s="94"/>
      <c r="S263" s="74"/>
      <c r="T263" s="94"/>
    </row>
    <row r="264">
      <c r="B264" s="36"/>
      <c r="C264" s="92"/>
      <c r="D264" s="93"/>
      <c r="E264" s="93"/>
      <c r="F264" s="93"/>
      <c r="G264" s="94"/>
      <c r="H264" s="74"/>
      <c r="I264" s="74"/>
      <c r="J264" s="94"/>
      <c r="K264" s="94"/>
      <c r="L264" s="39"/>
      <c r="M264" s="39"/>
      <c r="N264" s="94"/>
      <c r="O264" s="94"/>
      <c r="P264" s="39"/>
      <c r="Q264" s="39"/>
      <c r="R264" s="94"/>
      <c r="S264" s="74"/>
      <c r="T264" s="94"/>
    </row>
    <row r="265">
      <c r="B265" s="36"/>
      <c r="C265" s="92"/>
      <c r="D265" s="93"/>
      <c r="E265" s="93"/>
      <c r="F265" s="93"/>
      <c r="G265" s="94"/>
      <c r="H265" s="74"/>
      <c r="I265" s="74"/>
      <c r="J265" s="94"/>
      <c r="K265" s="94"/>
      <c r="L265" s="39"/>
      <c r="M265" s="39"/>
      <c r="N265" s="94"/>
      <c r="O265" s="94"/>
      <c r="P265" s="39"/>
      <c r="Q265" s="39"/>
      <c r="R265" s="94"/>
      <c r="S265" s="74"/>
      <c r="T265" s="94"/>
    </row>
    <row r="266">
      <c r="B266" s="36"/>
      <c r="C266" s="92"/>
      <c r="D266" s="93"/>
      <c r="E266" s="93"/>
      <c r="F266" s="93"/>
      <c r="G266" s="94"/>
      <c r="H266" s="74"/>
      <c r="I266" s="74"/>
      <c r="J266" s="94"/>
      <c r="K266" s="94"/>
      <c r="L266" s="39"/>
      <c r="M266" s="39"/>
      <c r="N266" s="94"/>
      <c r="O266" s="94"/>
      <c r="P266" s="39"/>
      <c r="Q266" s="39"/>
      <c r="R266" s="94"/>
      <c r="S266" s="74"/>
      <c r="T266" s="94"/>
    </row>
    <row r="267">
      <c r="B267" s="36"/>
      <c r="C267" s="92"/>
      <c r="D267" s="93"/>
      <c r="E267" s="93"/>
      <c r="F267" s="93"/>
      <c r="G267" s="94"/>
      <c r="H267" s="74"/>
      <c r="I267" s="74"/>
      <c r="J267" s="94"/>
      <c r="K267" s="94"/>
      <c r="L267" s="39"/>
      <c r="M267" s="39"/>
      <c r="N267" s="94"/>
      <c r="O267" s="94"/>
      <c r="P267" s="39"/>
      <c r="Q267" s="39"/>
      <c r="R267" s="94"/>
      <c r="S267" s="74"/>
      <c r="T267" s="94"/>
    </row>
    <row r="268">
      <c r="B268" s="36"/>
      <c r="C268" s="92"/>
      <c r="D268" s="93"/>
      <c r="E268" s="93"/>
      <c r="F268" s="93"/>
      <c r="G268" s="94"/>
      <c r="H268" s="74"/>
      <c r="I268" s="74"/>
      <c r="J268" s="94"/>
      <c r="K268" s="94"/>
      <c r="L268" s="39"/>
      <c r="M268" s="39"/>
      <c r="N268" s="94"/>
      <c r="O268" s="94"/>
      <c r="P268" s="39"/>
      <c r="Q268" s="39"/>
      <c r="R268" s="94"/>
      <c r="S268" s="74"/>
      <c r="T268" s="94"/>
    </row>
    <row r="269">
      <c r="B269" s="36"/>
      <c r="C269" s="92"/>
      <c r="D269" s="93"/>
      <c r="E269" s="93"/>
      <c r="F269" s="93"/>
      <c r="G269" s="94"/>
      <c r="H269" s="74"/>
      <c r="I269" s="74"/>
      <c r="J269" s="94"/>
      <c r="K269" s="94"/>
      <c r="L269" s="39"/>
      <c r="M269" s="39"/>
      <c r="N269" s="94"/>
      <c r="O269" s="94"/>
      <c r="P269" s="39"/>
      <c r="Q269" s="39"/>
      <c r="R269" s="94"/>
      <c r="S269" s="74"/>
      <c r="T269" s="94"/>
    </row>
    <row r="270">
      <c r="B270" s="36"/>
      <c r="C270" s="92"/>
      <c r="D270" s="93"/>
      <c r="E270" s="93"/>
      <c r="F270" s="93"/>
      <c r="G270" s="94"/>
      <c r="H270" s="74"/>
      <c r="I270" s="74"/>
      <c r="J270" s="94"/>
      <c r="K270" s="94"/>
      <c r="L270" s="39"/>
      <c r="M270" s="39"/>
      <c r="N270" s="94"/>
      <c r="O270" s="94"/>
      <c r="P270" s="39"/>
      <c r="Q270" s="39"/>
      <c r="R270" s="94"/>
      <c r="S270" s="74"/>
      <c r="T270" s="94"/>
    </row>
    <row r="271">
      <c r="B271" s="36"/>
      <c r="C271" s="92"/>
      <c r="D271" s="93"/>
      <c r="E271" s="93"/>
      <c r="F271" s="93"/>
      <c r="G271" s="94"/>
      <c r="H271" s="74"/>
      <c r="I271" s="74"/>
      <c r="J271" s="94"/>
      <c r="K271" s="94"/>
      <c r="L271" s="39"/>
      <c r="M271" s="39"/>
      <c r="N271" s="94"/>
      <c r="O271" s="94"/>
      <c r="P271" s="39"/>
      <c r="Q271" s="39"/>
      <c r="R271" s="94"/>
      <c r="S271" s="74"/>
      <c r="T271" s="94"/>
    </row>
    <row r="272">
      <c r="B272" s="36"/>
      <c r="C272" s="92"/>
      <c r="D272" s="93"/>
      <c r="E272" s="93"/>
      <c r="F272" s="93"/>
      <c r="G272" s="94"/>
      <c r="H272" s="74"/>
      <c r="I272" s="74"/>
      <c r="J272" s="94"/>
      <c r="K272" s="94"/>
      <c r="L272" s="39"/>
      <c r="M272" s="39"/>
      <c r="N272" s="94"/>
      <c r="O272" s="94"/>
      <c r="P272" s="39"/>
      <c r="Q272" s="39"/>
      <c r="R272" s="94"/>
      <c r="S272" s="74"/>
      <c r="T272" s="94"/>
    </row>
    <row r="273">
      <c r="B273" s="36"/>
      <c r="C273" s="92"/>
      <c r="D273" s="93"/>
      <c r="E273" s="93"/>
      <c r="F273" s="93"/>
      <c r="G273" s="94"/>
      <c r="H273" s="74"/>
      <c r="I273" s="74"/>
      <c r="J273" s="94"/>
      <c r="K273" s="94"/>
      <c r="L273" s="39"/>
      <c r="M273" s="39"/>
      <c r="N273" s="94"/>
      <c r="O273" s="94"/>
      <c r="P273" s="39"/>
      <c r="Q273" s="39"/>
      <c r="R273" s="94"/>
      <c r="S273" s="74"/>
      <c r="T273" s="94"/>
    </row>
    <row r="274">
      <c r="B274" s="36"/>
      <c r="C274" s="92"/>
      <c r="D274" s="93"/>
      <c r="E274" s="93"/>
      <c r="F274" s="93"/>
      <c r="G274" s="94"/>
      <c r="H274" s="74"/>
      <c r="I274" s="74"/>
      <c r="J274" s="94"/>
      <c r="K274" s="94"/>
      <c r="L274" s="39"/>
      <c r="M274" s="39"/>
      <c r="N274" s="94"/>
      <c r="O274" s="94"/>
      <c r="P274" s="39"/>
      <c r="Q274" s="39"/>
      <c r="R274" s="94"/>
      <c r="S274" s="74"/>
      <c r="T274" s="94"/>
    </row>
    <row r="275">
      <c r="B275" s="36"/>
      <c r="C275" s="92"/>
      <c r="D275" s="93"/>
      <c r="E275" s="93"/>
      <c r="F275" s="93"/>
      <c r="G275" s="94"/>
      <c r="H275" s="74"/>
      <c r="I275" s="74"/>
      <c r="J275" s="94"/>
      <c r="K275" s="94"/>
      <c r="L275" s="39"/>
      <c r="M275" s="39"/>
      <c r="N275" s="94"/>
      <c r="O275" s="94"/>
      <c r="P275" s="39"/>
      <c r="Q275" s="39"/>
      <c r="R275" s="94"/>
      <c r="S275" s="74"/>
      <c r="T275" s="94"/>
    </row>
    <row r="276">
      <c r="B276" s="36"/>
      <c r="C276" s="92"/>
      <c r="D276" s="93"/>
      <c r="E276" s="93"/>
      <c r="F276" s="93"/>
      <c r="G276" s="94"/>
      <c r="H276" s="74"/>
      <c r="I276" s="74"/>
      <c r="J276" s="94"/>
      <c r="K276" s="94"/>
      <c r="L276" s="39"/>
      <c r="M276" s="39"/>
      <c r="N276" s="94"/>
      <c r="O276" s="94"/>
      <c r="P276" s="39"/>
      <c r="Q276" s="39"/>
      <c r="R276" s="94"/>
      <c r="S276" s="74"/>
      <c r="T276" s="94"/>
    </row>
    <row r="277">
      <c r="B277" s="36"/>
      <c r="C277" s="92"/>
      <c r="D277" s="93"/>
      <c r="E277" s="93"/>
      <c r="F277" s="93"/>
      <c r="G277" s="94"/>
      <c r="H277" s="74"/>
      <c r="I277" s="74"/>
      <c r="J277" s="94"/>
      <c r="K277" s="94"/>
      <c r="L277" s="39"/>
      <c r="M277" s="39"/>
      <c r="N277" s="94"/>
      <c r="O277" s="94"/>
      <c r="P277" s="39"/>
      <c r="Q277" s="39"/>
      <c r="R277" s="94"/>
      <c r="S277" s="74"/>
      <c r="T277" s="94"/>
    </row>
    <row r="278">
      <c r="B278" s="36"/>
      <c r="C278" s="92"/>
      <c r="D278" s="93"/>
      <c r="E278" s="93"/>
      <c r="F278" s="93"/>
      <c r="G278" s="94"/>
      <c r="H278" s="74"/>
      <c r="I278" s="74"/>
      <c r="J278" s="94"/>
      <c r="K278" s="94"/>
      <c r="L278" s="39"/>
      <c r="M278" s="39"/>
      <c r="N278" s="94"/>
      <c r="O278" s="94"/>
      <c r="P278" s="39"/>
      <c r="Q278" s="39"/>
      <c r="R278" s="94"/>
      <c r="S278" s="74"/>
      <c r="T278" s="94"/>
    </row>
    <row r="279">
      <c r="B279" s="36"/>
      <c r="C279" s="92"/>
      <c r="D279" s="93"/>
      <c r="E279" s="93"/>
      <c r="F279" s="93"/>
      <c r="G279" s="94"/>
      <c r="H279" s="74"/>
      <c r="I279" s="74"/>
      <c r="J279" s="94"/>
      <c r="K279" s="94"/>
      <c r="L279" s="39"/>
      <c r="M279" s="39"/>
      <c r="N279" s="94"/>
      <c r="O279" s="94"/>
      <c r="P279" s="39"/>
      <c r="Q279" s="39"/>
      <c r="R279" s="94"/>
      <c r="S279" s="74"/>
      <c r="T279" s="94"/>
    </row>
    <row r="280">
      <c r="B280" s="36"/>
      <c r="C280" s="92"/>
      <c r="D280" s="93"/>
      <c r="E280" s="93"/>
      <c r="F280" s="93"/>
      <c r="G280" s="94"/>
      <c r="H280" s="74"/>
      <c r="I280" s="74"/>
      <c r="J280" s="94"/>
      <c r="K280" s="94"/>
      <c r="L280" s="39"/>
      <c r="M280" s="39"/>
      <c r="N280" s="94"/>
      <c r="O280" s="94"/>
      <c r="P280" s="39"/>
      <c r="Q280" s="39"/>
      <c r="R280" s="94"/>
      <c r="S280" s="74"/>
      <c r="T280" s="94"/>
    </row>
    <row r="281">
      <c r="B281" s="36"/>
      <c r="C281" s="92"/>
      <c r="D281" s="93"/>
      <c r="E281" s="93"/>
      <c r="F281" s="93"/>
      <c r="G281" s="94"/>
      <c r="H281" s="74"/>
      <c r="I281" s="74"/>
      <c r="J281" s="94"/>
      <c r="K281" s="94"/>
      <c r="L281" s="39"/>
      <c r="M281" s="39"/>
      <c r="N281" s="94"/>
      <c r="O281" s="94"/>
      <c r="P281" s="39"/>
      <c r="Q281" s="39"/>
      <c r="R281" s="94"/>
      <c r="S281" s="74"/>
      <c r="T281" s="94"/>
    </row>
    <row r="282">
      <c r="B282" s="36"/>
      <c r="C282" s="92"/>
      <c r="D282" s="93"/>
      <c r="E282" s="93"/>
      <c r="F282" s="93"/>
      <c r="G282" s="94"/>
      <c r="H282" s="74"/>
      <c r="I282" s="74"/>
      <c r="J282" s="94"/>
      <c r="K282" s="94"/>
      <c r="L282" s="39"/>
      <c r="M282" s="39"/>
      <c r="N282" s="94"/>
      <c r="O282" s="94"/>
      <c r="P282" s="39"/>
      <c r="Q282" s="39"/>
      <c r="R282" s="94"/>
      <c r="S282" s="74"/>
      <c r="T282" s="94"/>
    </row>
    <row r="283">
      <c r="B283" s="36"/>
      <c r="C283" s="92"/>
      <c r="D283" s="93"/>
      <c r="E283" s="93"/>
      <c r="F283" s="93"/>
      <c r="G283" s="94"/>
      <c r="H283" s="74"/>
      <c r="I283" s="74"/>
      <c r="J283" s="94"/>
      <c r="K283" s="94"/>
      <c r="L283" s="39"/>
      <c r="M283" s="39"/>
      <c r="N283" s="94"/>
      <c r="O283" s="94"/>
      <c r="P283" s="39"/>
      <c r="Q283" s="39"/>
      <c r="R283" s="94"/>
      <c r="S283" s="74"/>
      <c r="T283" s="94"/>
    </row>
    <row r="284">
      <c r="B284" s="36"/>
      <c r="C284" s="92"/>
      <c r="D284" s="93"/>
      <c r="E284" s="93"/>
      <c r="F284" s="93"/>
      <c r="G284" s="94"/>
      <c r="H284" s="74"/>
      <c r="I284" s="74"/>
      <c r="J284" s="94"/>
      <c r="K284" s="94"/>
      <c r="L284" s="39"/>
      <c r="M284" s="39"/>
      <c r="N284" s="94"/>
      <c r="O284" s="94"/>
      <c r="P284" s="39"/>
      <c r="Q284" s="39"/>
      <c r="R284" s="94"/>
      <c r="S284" s="74"/>
      <c r="T284" s="94"/>
    </row>
    <row r="285">
      <c r="B285" s="36"/>
      <c r="C285" s="92"/>
      <c r="D285" s="93"/>
      <c r="E285" s="93"/>
      <c r="F285" s="93"/>
      <c r="G285" s="94"/>
      <c r="H285" s="74"/>
      <c r="I285" s="74"/>
      <c r="J285" s="94"/>
      <c r="K285" s="94"/>
      <c r="L285" s="39"/>
      <c r="M285" s="39"/>
      <c r="N285" s="94"/>
      <c r="O285" s="94"/>
      <c r="P285" s="39"/>
      <c r="Q285" s="39"/>
      <c r="R285" s="94"/>
      <c r="S285" s="74"/>
      <c r="T285" s="94"/>
    </row>
    <row r="286">
      <c r="B286" s="36"/>
      <c r="C286" s="92"/>
      <c r="D286" s="93"/>
      <c r="E286" s="93"/>
      <c r="F286" s="93"/>
      <c r="G286" s="94"/>
      <c r="H286" s="74"/>
      <c r="I286" s="74"/>
      <c r="J286" s="94"/>
      <c r="K286" s="94"/>
      <c r="L286" s="39"/>
      <c r="M286" s="39"/>
      <c r="N286" s="94"/>
      <c r="O286" s="94"/>
      <c r="P286" s="39"/>
      <c r="Q286" s="39"/>
      <c r="R286" s="94"/>
      <c r="S286" s="74"/>
      <c r="T286" s="94"/>
    </row>
    <row r="287">
      <c r="B287" s="36"/>
      <c r="C287" s="92"/>
      <c r="D287" s="93"/>
      <c r="E287" s="93"/>
      <c r="F287" s="93"/>
      <c r="G287" s="94"/>
      <c r="H287" s="74"/>
      <c r="I287" s="74"/>
      <c r="J287" s="94"/>
      <c r="K287" s="94"/>
      <c r="L287" s="39"/>
      <c r="M287" s="39"/>
      <c r="N287" s="94"/>
      <c r="O287" s="94"/>
      <c r="P287" s="39"/>
      <c r="Q287" s="39"/>
      <c r="R287" s="94"/>
      <c r="S287" s="74"/>
      <c r="T287" s="94"/>
    </row>
    <row r="288">
      <c r="B288" s="36"/>
      <c r="C288" s="92"/>
      <c r="D288" s="93"/>
      <c r="E288" s="93"/>
      <c r="F288" s="93"/>
      <c r="G288" s="94"/>
      <c r="H288" s="74"/>
      <c r="I288" s="74"/>
      <c r="J288" s="94"/>
      <c r="K288" s="94"/>
      <c r="L288" s="39"/>
      <c r="M288" s="39"/>
      <c r="N288" s="94"/>
      <c r="O288" s="94"/>
      <c r="P288" s="39"/>
      <c r="Q288" s="39"/>
      <c r="R288" s="94"/>
      <c r="S288" s="74"/>
      <c r="T288" s="94"/>
    </row>
    <row r="289">
      <c r="B289" s="36"/>
      <c r="C289" s="92"/>
      <c r="D289" s="93"/>
      <c r="E289" s="93"/>
      <c r="F289" s="93"/>
      <c r="G289" s="94"/>
      <c r="H289" s="74"/>
      <c r="I289" s="74"/>
      <c r="J289" s="94"/>
      <c r="K289" s="94"/>
      <c r="L289" s="39"/>
      <c r="M289" s="39"/>
      <c r="N289" s="94"/>
      <c r="O289" s="94"/>
      <c r="P289" s="39"/>
      <c r="Q289" s="39"/>
      <c r="R289" s="94"/>
      <c r="S289" s="74"/>
      <c r="T289" s="94"/>
    </row>
    <row r="290">
      <c r="B290" s="36"/>
      <c r="C290" s="92"/>
      <c r="D290" s="93"/>
      <c r="E290" s="93"/>
      <c r="F290" s="93"/>
      <c r="G290" s="94"/>
      <c r="H290" s="74"/>
      <c r="I290" s="74"/>
      <c r="J290" s="94"/>
      <c r="K290" s="94"/>
      <c r="L290" s="39"/>
      <c r="M290" s="39"/>
      <c r="N290" s="94"/>
      <c r="O290" s="94"/>
      <c r="P290" s="39"/>
      <c r="Q290" s="39"/>
      <c r="R290" s="94"/>
      <c r="S290" s="74"/>
      <c r="T290" s="94"/>
    </row>
    <row r="291">
      <c r="B291" s="36"/>
      <c r="C291" s="92"/>
      <c r="D291" s="93"/>
      <c r="E291" s="93"/>
      <c r="F291" s="93"/>
      <c r="G291" s="94"/>
      <c r="H291" s="74"/>
      <c r="I291" s="74"/>
      <c r="J291" s="94"/>
      <c r="K291" s="94"/>
      <c r="L291" s="39"/>
      <c r="M291" s="39"/>
      <c r="N291" s="94"/>
      <c r="O291" s="94"/>
      <c r="P291" s="39"/>
      <c r="Q291" s="39"/>
      <c r="R291" s="94"/>
      <c r="S291" s="74"/>
      <c r="T291" s="94"/>
    </row>
    <row r="292">
      <c r="B292" s="36"/>
      <c r="C292" s="92"/>
      <c r="D292" s="93"/>
      <c r="E292" s="93"/>
      <c r="F292" s="93"/>
      <c r="G292" s="94"/>
      <c r="H292" s="74"/>
      <c r="I292" s="74"/>
      <c r="J292" s="94"/>
      <c r="K292" s="94"/>
      <c r="L292" s="39"/>
      <c r="M292" s="39"/>
      <c r="N292" s="94"/>
      <c r="O292" s="94"/>
      <c r="P292" s="39"/>
      <c r="Q292" s="39"/>
      <c r="R292" s="94"/>
      <c r="S292" s="74"/>
      <c r="T292" s="94"/>
    </row>
    <row r="293">
      <c r="B293" s="36"/>
      <c r="C293" s="92"/>
      <c r="D293" s="93"/>
      <c r="E293" s="93"/>
      <c r="F293" s="93"/>
      <c r="G293" s="94"/>
      <c r="H293" s="74"/>
      <c r="I293" s="74"/>
      <c r="J293" s="94"/>
      <c r="K293" s="94"/>
      <c r="L293" s="39"/>
      <c r="M293" s="39"/>
      <c r="N293" s="94"/>
      <c r="O293" s="94"/>
      <c r="P293" s="39"/>
      <c r="Q293" s="39"/>
      <c r="R293" s="94"/>
      <c r="S293" s="74"/>
      <c r="T293" s="94"/>
    </row>
    <row r="294">
      <c r="B294" s="36"/>
      <c r="C294" s="92"/>
      <c r="D294" s="93"/>
      <c r="E294" s="93"/>
      <c r="F294" s="93"/>
      <c r="G294" s="94"/>
      <c r="H294" s="74"/>
      <c r="I294" s="74"/>
      <c r="J294" s="94"/>
      <c r="K294" s="94"/>
      <c r="L294" s="39"/>
      <c r="M294" s="39"/>
      <c r="N294" s="94"/>
      <c r="O294" s="94"/>
      <c r="P294" s="39"/>
      <c r="Q294" s="39"/>
      <c r="R294" s="94"/>
      <c r="S294" s="74"/>
      <c r="T294" s="94"/>
    </row>
    <row r="295">
      <c r="B295" s="36"/>
      <c r="C295" s="92"/>
      <c r="D295" s="93"/>
      <c r="E295" s="93"/>
      <c r="F295" s="93"/>
      <c r="G295" s="94"/>
      <c r="H295" s="74"/>
      <c r="I295" s="74"/>
      <c r="J295" s="94"/>
      <c r="K295" s="94"/>
      <c r="L295" s="39"/>
      <c r="M295" s="39"/>
      <c r="N295" s="94"/>
      <c r="O295" s="94"/>
      <c r="P295" s="39"/>
      <c r="Q295" s="39"/>
      <c r="R295" s="94"/>
      <c r="S295" s="74"/>
      <c r="T295" s="94"/>
    </row>
    <row r="296">
      <c r="B296" s="36"/>
      <c r="C296" s="92"/>
      <c r="D296" s="93"/>
      <c r="E296" s="93"/>
      <c r="F296" s="93"/>
      <c r="G296" s="94"/>
      <c r="H296" s="74"/>
      <c r="I296" s="74"/>
      <c r="J296" s="94"/>
      <c r="K296" s="94"/>
      <c r="L296" s="39"/>
      <c r="M296" s="39"/>
      <c r="N296" s="94"/>
      <c r="O296" s="94"/>
      <c r="P296" s="39"/>
      <c r="Q296" s="39"/>
      <c r="R296" s="94"/>
      <c r="S296" s="74"/>
      <c r="T296" s="94"/>
    </row>
    <row r="297">
      <c r="B297" s="36"/>
      <c r="C297" s="92"/>
      <c r="D297" s="93"/>
      <c r="E297" s="93"/>
      <c r="F297" s="93"/>
      <c r="G297" s="94"/>
      <c r="H297" s="74"/>
      <c r="I297" s="74"/>
      <c r="J297" s="94"/>
      <c r="K297" s="94"/>
      <c r="L297" s="39"/>
      <c r="M297" s="39"/>
      <c r="N297" s="94"/>
      <c r="O297" s="94"/>
      <c r="P297" s="39"/>
      <c r="Q297" s="39"/>
      <c r="R297" s="94"/>
      <c r="S297" s="74"/>
      <c r="T297" s="94"/>
    </row>
    <row r="298">
      <c r="B298" s="36"/>
      <c r="C298" s="92"/>
      <c r="D298" s="93"/>
      <c r="E298" s="93"/>
      <c r="F298" s="93"/>
      <c r="G298" s="94"/>
      <c r="H298" s="74"/>
      <c r="I298" s="74"/>
      <c r="J298" s="94"/>
      <c r="K298" s="94"/>
      <c r="L298" s="39"/>
      <c r="M298" s="39"/>
      <c r="N298" s="94"/>
      <c r="O298" s="94"/>
      <c r="P298" s="39"/>
      <c r="Q298" s="39"/>
      <c r="R298" s="94"/>
      <c r="S298" s="74"/>
      <c r="T298" s="94"/>
    </row>
    <row r="299">
      <c r="B299" s="36"/>
      <c r="C299" s="92"/>
      <c r="D299" s="93"/>
      <c r="E299" s="93"/>
      <c r="F299" s="93"/>
      <c r="G299" s="94"/>
      <c r="H299" s="74"/>
      <c r="I299" s="74"/>
      <c r="J299" s="94"/>
      <c r="K299" s="94"/>
      <c r="L299" s="39"/>
      <c r="M299" s="39"/>
      <c r="N299" s="94"/>
      <c r="O299" s="94"/>
      <c r="P299" s="39"/>
      <c r="Q299" s="39"/>
      <c r="R299" s="94"/>
      <c r="S299" s="74"/>
      <c r="T299" s="94"/>
    </row>
    <row r="300">
      <c r="B300" s="36"/>
      <c r="C300" s="92"/>
      <c r="D300" s="93"/>
      <c r="E300" s="93"/>
      <c r="F300" s="93"/>
      <c r="G300" s="94"/>
      <c r="H300" s="74"/>
      <c r="I300" s="74"/>
      <c r="J300" s="94"/>
      <c r="K300" s="94"/>
      <c r="L300" s="39"/>
      <c r="M300" s="39"/>
      <c r="N300" s="94"/>
      <c r="O300" s="94"/>
      <c r="P300" s="39"/>
      <c r="Q300" s="39"/>
      <c r="R300" s="94"/>
      <c r="S300" s="74"/>
      <c r="T300" s="94"/>
    </row>
    <row r="301">
      <c r="B301" s="36"/>
      <c r="C301" s="92"/>
      <c r="D301" s="93"/>
      <c r="E301" s="93"/>
      <c r="F301" s="93"/>
      <c r="G301" s="94"/>
      <c r="H301" s="74"/>
      <c r="I301" s="74"/>
      <c r="J301" s="94"/>
      <c r="K301" s="94"/>
      <c r="L301" s="39"/>
      <c r="M301" s="39"/>
      <c r="N301" s="94"/>
      <c r="O301" s="94"/>
      <c r="P301" s="39"/>
      <c r="Q301" s="39"/>
      <c r="R301" s="94"/>
      <c r="S301" s="74"/>
      <c r="T301" s="94"/>
    </row>
    <row r="302">
      <c r="B302" s="36"/>
      <c r="C302" s="92"/>
      <c r="D302" s="93"/>
      <c r="E302" s="93"/>
      <c r="F302" s="93"/>
      <c r="G302" s="94"/>
      <c r="H302" s="74"/>
      <c r="I302" s="74"/>
      <c r="J302" s="94"/>
      <c r="K302" s="94"/>
      <c r="L302" s="39"/>
      <c r="M302" s="39"/>
      <c r="N302" s="94"/>
      <c r="O302" s="94"/>
      <c r="P302" s="39"/>
      <c r="Q302" s="39"/>
      <c r="R302" s="94"/>
      <c r="S302" s="74"/>
      <c r="T302" s="94"/>
    </row>
    <row r="303">
      <c r="B303" s="36"/>
      <c r="C303" s="92"/>
      <c r="D303" s="93"/>
      <c r="E303" s="93"/>
      <c r="F303" s="93"/>
      <c r="G303" s="94"/>
      <c r="H303" s="74"/>
      <c r="I303" s="74"/>
      <c r="J303" s="94"/>
      <c r="K303" s="94"/>
      <c r="L303" s="39"/>
      <c r="M303" s="39"/>
      <c r="N303" s="94"/>
      <c r="O303" s="94"/>
      <c r="P303" s="39"/>
      <c r="Q303" s="39"/>
      <c r="R303" s="94"/>
      <c r="S303" s="74"/>
      <c r="T303" s="94"/>
    </row>
    <row r="304">
      <c r="B304" s="36"/>
      <c r="C304" s="92"/>
      <c r="D304" s="93"/>
      <c r="E304" s="93"/>
      <c r="F304" s="93"/>
      <c r="G304" s="94"/>
      <c r="H304" s="74"/>
      <c r="I304" s="74"/>
      <c r="J304" s="94"/>
      <c r="K304" s="94"/>
      <c r="L304" s="39"/>
      <c r="M304" s="39"/>
      <c r="N304" s="94"/>
      <c r="O304" s="94"/>
      <c r="P304" s="39"/>
      <c r="Q304" s="39"/>
      <c r="R304" s="94"/>
      <c r="S304" s="74"/>
      <c r="T304" s="94"/>
    </row>
    <row r="305">
      <c r="B305" s="36"/>
      <c r="C305" s="92"/>
      <c r="D305" s="93"/>
      <c r="E305" s="93"/>
      <c r="F305" s="93"/>
      <c r="G305" s="94"/>
      <c r="H305" s="74"/>
      <c r="I305" s="74"/>
      <c r="J305" s="94"/>
      <c r="K305" s="94"/>
      <c r="L305" s="39"/>
      <c r="M305" s="39"/>
      <c r="N305" s="94"/>
      <c r="O305" s="94"/>
      <c r="P305" s="39"/>
      <c r="Q305" s="39"/>
      <c r="R305" s="94"/>
      <c r="S305" s="74"/>
      <c r="T305" s="94"/>
    </row>
    <row r="306">
      <c r="B306" s="36"/>
      <c r="C306" s="92"/>
      <c r="D306" s="93"/>
      <c r="E306" s="93"/>
      <c r="F306" s="93"/>
      <c r="G306" s="94"/>
      <c r="H306" s="74"/>
      <c r="I306" s="74"/>
      <c r="J306" s="94"/>
      <c r="K306" s="94"/>
      <c r="L306" s="39"/>
      <c r="M306" s="39"/>
      <c r="N306" s="94"/>
      <c r="O306" s="94"/>
      <c r="P306" s="39"/>
      <c r="Q306" s="39"/>
      <c r="R306" s="94"/>
      <c r="S306" s="74"/>
      <c r="T306" s="94"/>
    </row>
    <row r="307">
      <c r="B307" s="36"/>
      <c r="C307" s="92"/>
      <c r="D307" s="93"/>
      <c r="E307" s="93"/>
      <c r="F307" s="93"/>
      <c r="G307" s="94"/>
      <c r="H307" s="74"/>
      <c r="I307" s="74"/>
      <c r="J307" s="94"/>
      <c r="K307" s="94"/>
      <c r="L307" s="39"/>
      <c r="M307" s="39"/>
      <c r="N307" s="94"/>
      <c r="O307" s="94"/>
      <c r="P307" s="39"/>
      <c r="Q307" s="39"/>
      <c r="R307" s="94"/>
      <c r="S307" s="74"/>
      <c r="T307" s="94"/>
    </row>
    <row r="308">
      <c r="B308" s="36"/>
      <c r="C308" s="92"/>
      <c r="D308" s="93"/>
      <c r="E308" s="93"/>
      <c r="F308" s="93"/>
      <c r="G308" s="94"/>
      <c r="H308" s="74"/>
      <c r="I308" s="74"/>
      <c r="J308" s="94"/>
      <c r="K308" s="94"/>
      <c r="L308" s="39"/>
      <c r="M308" s="39"/>
      <c r="N308" s="94"/>
      <c r="O308" s="94"/>
      <c r="P308" s="39"/>
      <c r="Q308" s="39"/>
      <c r="R308" s="94"/>
      <c r="S308" s="74"/>
      <c r="T308" s="94"/>
    </row>
    <row r="309">
      <c r="B309" s="36"/>
      <c r="C309" s="92"/>
      <c r="D309" s="93"/>
      <c r="E309" s="93"/>
      <c r="F309" s="93"/>
      <c r="G309" s="94"/>
      <c r="H309" s="74"/>
      <c r="I309" s="74"/>
      <c r="J309" s="94"/>
      <c r="K309" s="94"/>
      <c r="L309" s="39"/>
      <c r="M309" s="39"/>
      <c r="N309" s="94"/>
      <c r="O309" s="94"/>
      <c r="P309" s="39"/>
      <c r="Q309" s="39"/>
      <c r="R309" s="94"/>
      <c r="S309" s="74"/>
      <c r="T309" s="94"/>
    </row>
    <row r="310">
      <c r="B310" s="36"/>
      <c r="C310" s="92"/>
      <c r="D310" s="93"/>
      <c r="E310" s="93"/>
      <c r="F310" s="93"/>
      <c r="G310" s="94"/>
      <c r="H310" s="74"/>
      <c r="I310" s="74"/>
      <c r="J310" s="94"/>
      <c r="K310" s="94"/>
      <c r="L310" s="39"/>
      <c r="M310" s="39"/>
      <c r="N310" s="94"/>
      <c r="O310" s="94"/>
      <c r="P310" s="39"/>
      <c r="Q310" s="39"/>
      <c r="R310" s="94"/>
      <c r="S310" s="74"/>
      <c r="T310" s="94"/>
    </row>
    <row r="311">
      <c r="B311" s="36"/>
      <c r="C311" s="92"/>
      <c r="D311" s="93"/>
      <c r="E311" s="93"/>
      <c r="F311" s="93"/>
      <c r="G311" s="94"/>
      <c r="H311" s="74"/>
      <c r="I311" s="74"/>
      <c r="J311" s="94"/>
      <c r="K311" s="94"/>
      <c r="L311" s="39"/>
      <c r="M311" s="39"/>
      <c r="N311" s="94"/>
      <c r="O311" s="94"/>
      <c r="P311" s="39"/>
      <c r="Q311" s="39"/>
      <c r="R311" s="94"/>
      <c r="S311" s="74"/>
      <c r="T311" s="94"/>
    </row>
    <row r="312">
      <c r="B312" s="36"/>
      <c r="C312" s="92"/>
      <c r="D312" s="93"/>
      <c r="E312" s="93"/>
      <c r="F312" s="93"/>
      <c r="G312" s="94"/>
      <c r="H312" s="74"/>
      <c r="I312" s="74"/>
      <c r="J312" s="94"/>
      <c r="K312" s="94"/>
      <c r="L312" s="39"/>
      <c r="M312" s="39"/>
      <c r="N312" s="94"/>
      <c r="O312" s="94"/>
      <c r="P312" s="39"/>
      <c r="Q312" s="39"/>
      <c r="R312" s="94"/>
      <c r="S312" s="74"/>
      <c r="T312" s="94"/>
    </row>
    <row r="313">
      <c r="B313" s="36"/>
      <c r="C313" s="92"/>
      <c r="D313" s="93"/>
      <c r="E313" s="93"/>
      <c r="F313" s="93"/>
      <c r="G313" s="94"/>
      <c r="H313" s="74"/>
      <c r="I313" s="74"/>
      <c r="J313" s="94"/>
      <c r="K313" s="94"/>
      <c r="L313" s="39"/>
      <c r="M313" s="39"/>
      <c r="N313" s="94"/>
      <c r="O313" s="94"/>
      <c r="P313" s="39"/>
      <c r="Q313" s="39"/>
      <c r="R313" s="94"/>
      <c r="S313" s="74"/>
      <c r="T313" s="94"/>
    </row>
    <row r="314">
      <c r="B314" s="36"/>
      <c r="C314" s="92"/>
      <c r="D314" s="93"/>
      <c r="E314" s="93"/>
      <c r="F314" s="93"/>
      <c r="G314" s="94"/>
      <c r="H314" s="74"/>
      <c r="I314" s="74"/>
      <c r="J314" s="94"/>
      <c r="K314" s="94"/>
      <c r="L314" s="39"/>
      <c r="M314" s="39"/>
      <c r="N314" s="94"/>
      <c r="O314" s="94"/>
      <c r="P314" s="39"/>
      <c r="Q314" s="39"/>
      <c r="R314" s="94"/>
      <c r="S314" s="74"/>
      <c r="T314" s="94"/>
    </row>
    <row r="315">
      <c r="B315" s="36"/>
      <c r="C315" s="92"/>
      <c r="D315" s="93"/>
      <c r="E315" s="93"/>
      <c r="F315" s="93"/>
      <c r="G315" s="94"/>
      <c r="H315" s="74"/>
      <c r="I315" s="74"/>
      <c r="J315" s="94"/>
      <c r="K315" s="94"/>
      <c r="L315" s="39"/>
      <c r="M315" s="39"/>
      <c r="N315" s="94"/>
      <c r="O315" s="94"/>
      <c r="P315" s="39"/>
      <c r="Q315" s="39"/>
      <c r="R315" s="94"/>
      <c r="S315" s="74"/>
      <c r="T315" s="94"/>
    </row>
    <row r="316">
      <c r="B316" s="36"/>
      <c r="C316" s="92"/>
      <c r="D316" s="93"/>
      <c r="E316" s="93"/>
      <c r="F316" s="93"/>
      <c r="G316" s="94"/>
      <c r="H316" s="74"/>
      <c r="I316" s="74"/>
      <c r="J316" s="94"/>
      <c r="K316" s="94"/>
      <c r="L316" s="39"/>
      <c r="M316" s="39"/>
      <c r="N316" s="94"/>
      <c r="O316" s="94"/>
      <c r="P316" s="39"/>
      <c r="Q316" s="39"/>
      <c r="R316" s="94"/>
      <c r="S316" s="74"/>
      <c r="T316" s="94"/>
    </row>
    <row r="317">
      <c r="B317" s="36"/>
      <c r="C317" s="92"/>
      <c r="D317" s="93"/>
      <c r="E317" s="93"/>
      <c r="F317" s="93"/>
      <c r="G317" s="94"/>
      <c r="H317" s="74"/>
      <c r="I317" s="74"/>
      <c r="J317" s="94"/>
      <c r="K317" s="94"/>
      <c r="L317" s="39"/>
      <c r="M317" s="39"/>
      <c r="N317" s="94"/>
      <c r="O317" s="94"/>
      <c r="P317" s="39"/>
      <c r="Q317" s="39"/>
      <c r="R317" s="94"/>
      <c r="S317" s="74"/>
      <c r="T317" s="94"/>
    </row>
    <row r="318">
      <c r="B318" s="36"/>
      <c r="C318" s="92"/>
      <c r="D318" s="93"/>
      <c r="E318" s="93"/>
      <c r="F318" s="93"/>
      <c r="G318" s="94"/>
      <c r="H318" s="74"/>
      <c r="I318" s="74"/>
      <c r="J318" s="94"/>
      <c r="K318" s="94"/>
      <c r="L318" s="39"/>
      <c r="M318" s="39"/>
      <c r="N318" s="94"/>
      <c r="O318" s="94"/>
      <c r="P318" s="39"/>
      <c r="Q318" s="39"/>
      <c r="R318" s="94"/>
      <c r="S318" s="74"/>
      <c r="T318" s="94"/>
    </row>
    <row r="319">
      <c r="B319" s="36"/>
      <c r="C319" s="92"/>
      <c r="D319" s="93"/>
      <c r="E319" s="93"/>
      <c r="F319" s="93"/>
      <c r="G319" s="94"/>
      <c r="H319" s="74"/>
      <c r="I319" s="74"/>
      <c r="J319" s="94"/>
      <c r="K319" s="94"/>
      <c r="L319" s="39"/>
      <c r="M319" s="39"/>
      <c r="N319" s="94"/>
      <c r="O319" s="94"/>
      <c r="P319" s="39"/>
      <c r="Q319" s="39"/>
      <c r="R319" s="94"/>
      <c r="S319" s="74"/>
      <c r="T319" s="94"/>
    </row>
    <row r="320">
      <c r="B320" s="36"/>
      <c r="C320" s="92"/>
      <c r="D320" s="93"/>
      <c r="E320" s="93"/>
      <c r="F320" s="93"/>
      <c r="G320" s="94"/>
      <c r="H320" s="74"/>
      <c r="I320" s="74"/>
      <c r="J320" s="94"/>
      <c r="K320" s="94"/>
      <c r="L320" s="39"/>
      <c r="M320" s="39"/>
      <c r="N320" s="94"/>
      <c r="O320" s="94"/>
      <c r="P320" s="39"/>
      <c r="Q320" s="39"/>
      <c r="R320" s="94"/>
      <c r="S320" s="74"/>
      <c r="T320" s="94"/>
    </row>
    <row r="321">
      <c r="B321" s="36"/>
      <c r="C321" s="92"/>
      <c r="D321" s="93"/>
      <c r="E321" s="93"/>
      <c r="F321" s="93"/>
      <c r="G321" s="94"/>
      <c r="H321" s="74"/>
      <c r="I321" s="74"/>
      <c r="J321" s="94"/>
      <c r="K321" s="94"/>
      <c r="L321" s="39"/>
      <c r="M321" s="39"/>
      <c r="N321" s="94"/>
      <c r="O321" s="94"/>
      <c r="P321" s="39"/>
      <c r="Q321" s="39"/>
      <c r="R321" s="94"/>
      <c r="S321" s="74"/>
      <c r="T321" s="94"/>
    </row>
    <row r="322">
      <c r="B322" s="36"/>
      <c r="C322" s="92"/>
      <c r="D322" s="93"/>
      <c r="E322" s="93"/>
      <c r="F322" s="93"/>
      <c r="G322" s="94"/>
      <c r="H322" s="74"/>
      <c r="I322" s="74"/>
      <c r="J322" s="94"/>
      <c r="K322" s="94"/>
      <c r="L322" s="39"/>
      <c r="M322" s="39"/>
      <c r="N322" s="94"/>
      <c r="O322" s="94"/>
      <c r="P322" s="39"/>
      <c r="Q322" s="39"/>
      <c r="R322" s="94"/>
      <c r="S322" s="74"/>
      <c r="T322" s="94"/>
    </row>
    <row r="323">
      <c r="B323" s="36"/>
      <c r="C323" s="92"/>
      <c r="D323" s="93"/>
      <c r="E323" s="93"/>
      <c r="F323" s="93"/>
      <c r="G323" s="94"/>
      <c r="H323" s="74"/>
      <c r="I323" s="74"/>
      <c r="J323" s="94"/>
      <c r="K323" s="94"/>
      <c r="L323" s="39"/>
      <c r="M323" s="39"/>
      <c r="N323" s="94"/>
      <c r="O323" s="94"/>
      <c r="P323" s="39"/>
      <c r="Q323" s="39"/>
      <c r="R323" s="94"/>
      <c r="S323" s="74"/>
      <c r="T323" s="94"/>
    </row>
    <row r="324">
      <c r="B324" s="36"/>
      <c r="C324" s="92"/>
      <c r="D324" s="93"/>
      <c r="E324" s="93"/>
      <c r="F324" s="93"/>
      <c r="G324" s="94"/>
      <c r="H324" s="74"/>
      <c r="I324" s="74"/>
      <c r="J324" s="94"/>
      <c r="K324" s="94"/>
      <c r="L324" s="39"/>
      <c r="M324" s="39"/>
      <c r="N324" s="94"/>
      <c r="O324" s="94"/>
      <c r="P324" s="39"/>
      <c r="Q324" s="39"/>
      <c r="R324" s="94"/>
      <c r="S324" s="74"/>
      <c r="T324" s="94"/>
    </row>
    <row r="325">
      <c r="B325" s="36"/>
      <c r="C325" s="92"/>
      <c r="D325" s="93"/>
      <c r="E325" s="93"/>
      <c r="F325" s="93"/>
      <c r="G325" s="94"/>
      <c r="H325" s="74"/>
      <c r="I325" s="74"/>
      <c r="J325" s="94"/>
      <c r="K325" s="94"/>
      <c r="L325" s="39"/>
      <c r="M325" s="39"/>
      <c r="N325" s="94"/>
      <c r="O325" s="94"/>
      <c r="P325" s="39"/>
      <c r="Q325" s="39"/>
      <c r="R325" s="94"/>
      <c r="S325" s="74"/>
      <c r="T325" s="94"/>
    </row>
    <row r="326">
      <c r="B326" s="36"/>
      <c r="C326" s="92"/>
      <c r="D326" s="93"/>
      <c r="E326" s="93"/>
      <c r="F326" s="93"/>
      <c r="G326" s="94"/>
      <c r="H326" s="74"/>
      <c r="I326" s="74"/>
      <c r="J326" s="94"/>
      <c r="K326" s="94"/>
      <c r="L326" s="39"/>
      <c r="M326" s="39"/>
      <c r="N326" s="94"/>
      <c r="O326" s="94"/>
      <c r="P326" s="39"/>
      <c r="Q326" s="39"/>
      <c r="R326" s="94"/>
      <c r="S326" s="74"/>
      <c r="T326" s="94"/>
    </row>
    <row r="327">
      <c r="B327" s="36"/>
      <c r="C327" s="92"/>
      <c r="D327" s="93"/>
      <c r="E327" s="93"/>
      <c r="F327" s="93"/>
      <c r="G327" s="94"/>
      <c r="H327" s="74"/>
      <c r="I327" s="74"/>
      <c r="J327" s="94"/>
      <c r="K327" s="94"/>
      <c r="L327" s="39"/>
      <c r="M327" s="39"/>
      <c r="N327" s="94"/>
      <c r="O327" s="94"/>
      <c r="P327" s="39"/>
      <c r="Q327" s="39"/>
      <c r="R327" s="94"/>
      <c r="S327" s="74"/>
      <c r="T327" s="94"/>
    </row>
    <row r="328">
      <c r="B328" s="36"/>
      <c r="C328" s="92"/>
      <c r="D328" s="93"/>
      <c r="E328" s="93"/>
      <c r="F328" s="93"/>
      <c r="G328" s="94"/>
      <c r="H328" s="74"/>
      <c r="I328" s="74"/>
      <c r="J328" s="94"/>
      <c r="K328" s="94"/>
      <c r="L328" s="39"/>
      <c r="M328" s="39"/>
      <c r="N328" s="94"/>
      <c r="O328" s="94"/>
      <c r="P328" s="39"/>
      <c r="Q328" s="39"/>
      <c r="R328" s="94"/>
      <c r="S328" s="74"/>
      <c r="T328" s="94"/>
    </row>
    <row r="329">
      <c r="B329" s="36"/>
      <c r="C329" s="92"/>
      <c r="D329" s="93"/>
      <c r="E329" s="93"/>
      <c r="F329" s="93"/>
      <c r="G329" s="94"/>
      <c r="H329" s="74"/>
      <c r="I329" s="74"/>
      <c r="J329" s="94"/>
      <c r="K329" s="94"/>
      <c r="L329" s="39"/>
      <c r="M329" s="39"/>
      <c r="N329" s="94"/>
      <c r="O329" s="94"/>
      <c r="P329" s="39"/>
      <c r="Q329" s="39"/>
      <c r="R329" s="94"/>
      <c r="S329" s="74"/>
      <c r="T329" s="94"/>
    </row>
    <row r="330">
      <c r="B330" s="36"/>
      <c r="C330" s="92"/>
      <c r="D330" s="93"/>
      <c r="E330" s="93"/>
      <c r="F330" s="93"/>
      <c r="G330" s="94"/>
      <c r="H330" s="74"/>
      <c r="I330" s="74"/>
      <c r="J330" s="94"/>
      <c r="K330" s="94"/>
      <c r="L330" s="39"/>
      <c r="M330" s="39"/>
      <c r="N330" s="94"/>
      <c r="O330" s="94"/>
      <c r="P330" s="39"/>
      <c r="Q330" s="39"/>
      <c r="R330" s="94"/>
      <c r="S330" s="74"/>
      <c r="T330" s="94"/>
    </row>
    <row r="331">
      <c r="B331" s="36"/>
      <c r="C331" s="92"/>
      <c r="D331" s="93"/>
      <c r="E331" s="93"/>
      <c r="F331" s="93"/>
      <c r="G331" s="94"/>
      <c r="H331" s="74"/>
      <c r="I331" s="74"/>
      <c r="J331" s="94"/>
      <c r="K331" s="94"/>
      <c r="L331" s="39"/>
      <c r="M331" s="39"/>
      <c r="N331" s="94"/>
      <c r="O331" s="94"/>
      <c r="P331" s="39"/>
      <c r="Q331" s="39"/>
      <c r="R331" s="94"/>
      <c r="S331" s="74"/>
      <c r="T331" s="94"/>
    </row>
    <row r="332">
      <c r="B332" s="36"/>
      <c r="C332" s="92"/>
      <c r="D332" s="93"/>
      <c r="E332" s="93"/>
      <c r="F332" s="93"/>
      <c r="G332" s="94"/>
      <c r="H332" s="74"/>
      <c r="I332" s="74"/>
      <c r="J332" s="94"/>
      <c r="K332" s="94"/>
      <c r="L332" s="39"/>
      <c r="M332" s="39"/>
      <c r="N332" s="94"/>
      <c r="O332" s="94"/>
      <c r="P332" s="39"/>
      <c r="Q332" s="39"/>
      <c r="R332" s="94"/>
      <c r="S332" s="74"/>
      <c r="T332" s="94"/>
    </row>
    <row r="333">
      <c r="B333" s="36"/>
      <c r="C333" s="92"/>
      <c r="D333" s="93"/>
      <c r="E333" s="93"/>
      <c r="F333" s="93"/>
      <c r="G333" s="94"/>
      <c r="H333" s="74"/>
      <c r="I333" s="74"/>
      <c r="J333" s="94"/>
      <c r="K333" s="94"/>
      <c r="L333" s="39"/>
      <c r="M333" s="39"/>
      <c r="N333" s="94"/>
      <c r="O333" s="94"/>
      <c r="P333" s="39"/>
      <c r="Q333" s="39"/>
      <c r="R333" s="94"/>
      <c r="S333" s="74"/>
      <c r="T333" s="94"/>
    </row>
    <row r="334">
      <c r="B334" s="36"/>
      <c r="C334" s="92"/>
      <c r="D334" s="93"/>
      <c r="E334" s="93"/>
      <c r="F334" s="93"/>
      <c r="G334" s="94"/>
      <c r="H334" s="74"/>
      <c r="I334" s="74"/>
      <c r="J334" s="94"/>
      <c r="K334" s="94"/>
      <c r="L334" s="39"/>
      <c r="M334" s="39"/>
      <c r="N334" s="94"/>
      <c r="O334" s="94"/>
      <c r="P334" s="39"/>
      <c r="Q334" s="39"/>
      <c r="R334" s="94"/>
      <c r="S334" s="74"/>
      <c r="T334" s="94"/>
    </row>
    <row r="335">
      <c r="B335" s="36"/>
      <c r="C335" s="92"/>
      <c r="D335" s="93"/>
      <c r="E335" s="93"/>
      <c r="F335" s="93"/>
      <c r="G335" s="94"/>
      <c r="H335" s="74"/>
      <c r="I335" s="74"/>
      <c r="J335" s="94"/>
      <c r="K335" s="94"/>
      <c r="L335" s="39"/>
      <c r="M335" s="39"/>
      <c r="N335" s="94"/>
      <c r="O335" s="94"/>
      <c r="P335" s="39"/>
      <c r="Q335" s="39"/>
      <c r="R335" s="94"/>
      <c r="S335" s="74"/>
      <c r="T335" s="94"/>
    </row>
    <row r="336">
      <c r="B336" s="36"/>
      <c r="C336" s="92"/>
      <c r="D336" s="93"/>
      <c r="E336" s="93"/>
      <c r="F336" s="93"/>
      <c r="G336" s="94"/>
      <c r="H336" s="74"/>
      <c r="I336" s="74"/>
      <c r="J336" s="94"/>
      <c r="K336" s="94"/>
      <c r="L336" s="39"/>
      <c r="M336" s="39"/>
      <c r="N336" s="94"/>
      <c r="O336" s="94"/>
      <c r="P336" s="39"/>
      <c r="Q336" s="39"/>
      <c r="R336" s="94"/>
      <c r="S336" s="74"/>
      <c r="T336" s="94"/>
    </row>
    <row r="337">
      <c r="B337" s="36"/>
      <c r="C337" s="92"/>
      <c r="D337" s="93"/>
      <c r="E337" s="93"/>
      <c r="F337" s="93"/>
      <c r="G337" s="94"/>
      <c r="H337" s="74"/>
      <c r="I337" s="74"/>
      <c r="J337" s="94"/>
      <c r="K337" s="94"/>
      <c r="L337" s="39"/>
      <c r="M337" s="39"/>
      <c r="N337" s="94"/>
      <c r="O337" s="94"/>
      <c r="P337" s="39"/>
      <c r="Q337" s="39"/>
      <c r="R337" s="94"/>
      <c r="S337" s="74"/>
      <c r="T337" s="94"/>
    </row>
    <row r="338">
      <c r="B338" s="36"/>
      <c r="C338" s="92"/>
      <c r="D338" s="93"/>
      <c r="E338" s="93"/>
      <c r="F338" s="93"/>
      <c r="G338" s="94"/>
      <c r="H338" s="74"/>
      <c r="I338" s="74"/>
      <c r="J338" s="94"/>
      <c r="K338" s="94"/>
      <c r="L338" s="39"/>
      <c r="M338" s="39"/>
      <c r="N338" s="94"/>
      <c r="O338" s="94"/>
      <c r="P338" s="39"/>
      <c r="Q338" s="39"/>
      <c r="R338" s="94"/>
      <c r="S338" s="74"/>
      <c r="T338" s="94"/>
    </row>
    <row r="339">
      <c r="B339" s="36"/>
      <c r="C339" s="92"/>
      <c r="D339" s="93"/>
      <c r="E339" s="93"/>
      <c r="F339" s="93"/>
      <c r="G339" s="94"/>
      <c r="H339" s="74"/>
      <c r="I339" s="74"/>
      <c r="J339" s="94"/>
      <c r="K339" s="94"/>
      <c r="L339" s="39"/>
      <c r="M339" s="39"/>
      <c r="N339" s="94"/>
      <c r="O339" s="94"/>
      <c r="P339" s="39"/>
      <c r="Q339" s="39"/>
      <c r="R339" s="94"/>
      <c r="S339" s="74"/>
      <c r="T339" s="94"/>
    </row>
    <row r="340">
      <c r="B340" s="36"/>
      <c r="C340" s="92"/>
      <c r="D340" s="93"/>
      <c r="E340" s="93"/>
      <c r="F340" s="93"/>
      <c r="G340" s="94"/>
      <c r="H340" s="74"/>
      <c r="I340" s="74"/>
      <c r="J340" s="94"/>
      <c r="K340" s="94"/>
      <c r="L340" s="39"/>
      <c r="M340" s="39"/>
      <c r="N340" s="94"/>
      <c r="O340" s="94"/>
      <c r="P340" s="39"/>
      <c r="Q340" s="39"/>
      <c r="R340" s="94"/>
      <c r="S340" s="74"/>
      <c r="T340" s="94"/>
    </row>
    <row r="341">
      <c r="B341" s="36"/>
      <c r="C341" s="92"/>
      <c r="D341" s="93"/>
      <c r="E341" s="93"/>
      <c r="F341" s="93"/>
      <c r="G341" s="94"/>
      <c r="H341" s="74"/>
      <c r="I341" s="74"/>
      <c r="J341" s="94"/>
      <c r="K341" s="94"/>
      <c r="L341" s="39"/>
      <c r="M341" s="39"/>
      <c r="N341" s="94"/>
      <c r="O341" s="94"/>
      <c r="P341" s="39"/>
      <c r="Q341" s="39"/>
      <c r="R341" s="94"/>
      <c r="S341" s="74"/>
      <c r="T341" s="94"/>
    </row>
    <row r="342">
      <c r="B342" s="36"/>
      <c r="C342" s="92"/>
      <c r="D342" s="93"/>
      <c r="E342" s="93"/>
      <c r="F342" s="93"/>
      <c r="G342" s="94"/>
      <c r="H342" s="74"/>
      <c r="I342" s="74"/>
      <c r="J342" s="94"/>
      <c r="K342" s="94"/>
      <c r="L342" s="39"/>
      <c r="M342" s="39"/>
      <c r="N342" s="94"/>
      <c r="O342" s="94"/>
      <c r="P342" s="39"/>
      <c r="Q342" s="39"/>
      <c r="R342" s="94"/>
      <c r="S342" s="74"/>
      <c r="T342" s="94"/>
    </row>
    <row r="343">
      <c r="B343" s="36"/>
      <c r="C343" s="92"/>
      <c r="D343" s="93"/>
      <c r="E343" s="93"/>
      <c r="F343" s="93"/>
      <c r="G343" s="94"/>
      <c r="H343" s="74"/>
      <c r="I343" s="74"/>
      <c r="J343" s="94"/>
      <c r="K343" s="94"/>
      <c r="L343" s="39"/>
      <c r="M343" s="39"/>
      <c r="N343" s="94"/>
      <c r="O343" s="94"/>
      <c r="P343" s="39"/>
      <c r="Q343" s="39"/>
      <c r="R343" s="94"/>
      <c r="S343" s="74"/>
      <c r="T343" s="94"/>
    </row>
    <row r="344">
      <c r="B344" s="36"/>
      <c r="C344" s="92"/>
      <c r="D344" s="93"/>
      <c r="E344" s="93"/>
      <c r="F344" s="93"/>
      <c r="G344" s="94"/>
      <c r="H344" s="74"/>
      <c r="I344" s="74"/>
      <c r="J344" s="94"/>
      <c r="K344" s="94"/>
      <c r="L344" s="39"/>
      <c r="M344" s="39"/>
      <c r="N344" s="94"/>
      <c r="O344" s="94"/>
      <c r="P344" s="39"/>
      <c r="Q344" s="39"/>
      <c r="R344" s="94"/>
      <c r="S344" s="74"/>
      <c r="T344" s="94"/>
    </row>
    <row r="345">
      <c r="B345" s="36"/>
      <c r="C345" s="92"/>
      <c r="D345" s="93"/>
      <c r="E345" s="93"/>
      <c r="F345" s="93"/>
      <c r="G345" s="94"/>
      <c r="H345" s="74"/>
      <c r="I345" s="74"/>
      <c r="J345" s="94"/>
      <c r="K345" s="94"/>
      <c r="L345" s="39"/>
      <c r="M345" s="39"/>
      <c r="N345" s="94"/>
      <c r="O345" s="94"/>
      <c r="P345" s="39"/>
      <c r="Q345" s="39"/>
      <c r="R345" s="94"/>
      <c r="S345" s="74"/>
      <c r="T345" s="94"/>
    </row>
    <row r="346">
      <c r="B346" s="36"/>
      <c r="C346" s="92"/>
      <c r="D346" s="93"/>
      <c r="E346" s="93"/>
      <c r="F346" s="93"/>
      <c r="G346" s="94"/>
      <c r="H346" s="74"/>
      <c r="I346" s="74"/>
      <c r="J346" s="94"/>
      <c r="K346" s="94"/>
      <c r="L346" s="39"/>
      <c r="M346" s="39"/>
      <c r="N346" s="94"/>
      <c r="O346" s="94"/>
      <c r="P346" s="39"/>
      <c r="Q346" s="39"/>
      <c r="R346" s="94"/>
      <c r="S346" s="74"/>
      <c r="T346" s="94"/>
    </row>
    <row r="347">
      <c r="B347" s="36"/>
      <c r="C347" s="92"/>
      <c r="D347" s="93"/>
      <c r="E347" s="93"/>
      <c r="F347" s="93"/>
      <c r="G347" s="94"/>
      <c r="H347" s="74"/>
      <c r="I347" s="74"/>
      <c r="J347" s="94"/>
      <c r="K347" s="94"/>
      <c r="L347" s="39"/>
      <c r="M347" s="39"/>
      <c r="N347" s="94"/>
      <c r="O347" s="94"/>
      <c r="P347" s="39"/>
      <c r="Q347" s="39"/>
      <c r="R347" s="94"/>
      <c r="S347" s="74"/>
      <c r="T347" s="94"/>
    </row>
    <row r="348">
      <c r="B348" s="36"/>
      <c r="C348" s="92"/>
      <c r="D348" s="93"/>
      <c r="E348" s="93"/>
      <c r="F348" s="93"/>
      <c r="G348" s="94"/>
      <c r="H348" s="74"/>
      <c r="I348" s="74"/>
      <c r="J348" s="94"/>
      <c r="K348" s="94"/>
      <c r="L348" s="39"/>
      <c r="M348" s="39"/>
      <c r="N348" s="94"/>
      <c r="O348" s="94"/>
      <c r="P348" s="39"/>
      <c r="Q348" s="39"/>
      <c r="R348" s="94"/>
      <c r="S348" s="74"/>
      <c r="T348" s="94"/>
    </row>
    <row r="349">
      <c r="B349" s="36"/>
      <c r="C349" s="92"/>
      <c r="D349" s="93"/>
      <c r="E349" s="93"/>
      <c r="F349" s="93"/>
      <c r="G349" s="94"/>
      <c r="H349" s="74"/>
      <c r="I349" s="74"/>
      <c r="J349" s="94"/>
      <c r="K349" s="94"/>
      <c r="L349" s="39"/>
      <c r="M349" s="39"/>
      <c r="N349" s="94"/>
      <c r="O349" s="94"/>
      <c r="P349" s="39"/>
      <c r="Q349" s="39"/>
      <c r="R349" s="94"/>
      <c r="S349" s="74"/>
      <c r="T349" s="94"/>
    </row>
    <row r="350">
      <c r="B350" s="36"/>
      <c r="C350" s="92"/>
      <c r="D350" s="93"/>
      <c r="E350" s="93"/>
      <c r="F350" s="93"/>
      <c r="G350" s="94"/>
      <c r="H350" s="74"/>
      <c r="I350" s="74"/>
      <c r="J350" s="94"/>
      <c r="K350" s="94"/>
      <c r="L350" s="39"/>
      <c r="M350" s="39"/>
      <c r="N350" s="94"/>
      <c r="O350" s="94"/>
      <c r="P350" s="39"/>
      <c r="Q350" s="39"/>
      <c r="R350" s="94"/>
      <c r="S350" s="74"/>
      <c r="T350" s="94"/>
    </row>
    <row r="351">
      <c r="B351" s="36"/>
      <c r="C351" s="92"/>
      <c r="D351" s="93"/>
      <c r="E351" s="93"/>
      <c r="F351" s="93"/>
      <c r="G351" s="94"/>
      <c r="H351" s="74"/>
      <c r="I351" s="74"/>
      <c r="J351" s="94"/>
      <c r="K351" s="94"/>
      <c r="L351" s="39"/>
      <c r="M351" s="39"/>
      <c r="N351" s="94"/>
      <c r="O351" s="94"/>
      <c r="P351" s="39"/>
      <c r="Q351" s="39"/>
      <c r="R351" s="94"/>
      <c r="S351" s="74"/>
      <c r="T351" s="94"/>
    </row>
    <row r="352">
      <c r="B352" s="36"/>
      <c r="C352" s="92"/>
      <c r="D352" s="93"/>
      <c r="E352" s="93"/>
      <c r="F352" s="93"/>
      <c r="G352" s="94"/>
      <c r="H352" s="74"/>
      <c r="I352" s="74"/>
      <c r="J352" s="94"/>
      <c r="K352" s="94"/>
      <c r="L352" s="39"/>
      <c r="M352" s="39"/>
      <c r="N352" s="94"/>
      <c r="O352" s="94"/>
      <c r="P352" s="39"/>
      <c r="Q352" s="39"/>
      <c r="R352" s="94"/>
      <c r="S352" s="74"/>
      <c r="T352" s="94"/>
    </row>
    <row r="353">
      <c r="B353" s="36"/>
      <c r="C353" s="92"/>
      <c r="D353" s="93"/>
      <c r="E353" s="93"/>
      <c r="F353" s="93"/>
      <c r="G353" s="94"/>
      <c r="H353" s="74"/>
      <c r="I353" s="74"/>
      <c r="J353" s="94"/>
      <c r="K353" s="94"/>
      <c r="L353" s="39"/>
      <c r="M353" s="39"/>
      <c r="N353" s="94"/>
      <c r="O353" s="94"/>
      <c r="P353" s="39"/>
      <c r="Q353" s="39"/>
      <c r="R353" s="94"/>
      <c r="S353" s="74"/>
      <c r="T353" s="94"/>
    </row>
    <row r="354">
      <c r="B354" s="36"/>
      <c r="C354" s="92"/>
      <c r="D354" s="93"/>
      <c r="E354" s="93"/>
      <c r="F354" s="93"/>
      <c r="G354" s="94"/>
      <c r="H354" s="74"/>
      <c r="I354" s="74"/>
      <c r="J354" s="94"/>
      <c r="K354" s="94"/>
      <c r="L354" s="39"/>
      <c r="M354" s="39"/>
      <c r="N354" s="94"/>
      <c r="O354" s="94"/>
      <c r="P354" s="39"/>
      <c r="Q354" s="39"/>
      <c r="R354" s="94"/>
      <c r="S354" s="74"/>
      <c r="T354" s="94"/>
    </row>
    <row r="355">
      <c r="B355" s="36"/>
      <c r="C355" s="92"/>
      <c r="D355" s="93"/>
      <c r="E355" s="93"/>
      <c r="F355" s="93"/>
      <c r="G355" s="94"/>
      <c r="H355" s="74"/>
      <c r="I355" s="74"/>
      <c r="J355" s="94"/>
      <c r="K355" s="94"/>
      <c r="L355" s="39"/>
      <c r="M355" s="39"/>
      <c r="N355" s="94"/>
      <c r="O355" s="94"/>
      <c r="P355" s="39"/>
      <c r="Q355" s="39"/>
      <c r="R355" s="94"/>
      <c r="S355" s="74"/>
      <c r="T355" s="94"/>
    </row>
    <row r="356">
      <c r="B356" s="36"/>
      <c r="C356" s="92"/>
      <c r="D356" s="93"/>
      <c r="E356" s="93"/>
      <c r="F356" s="93"/>
      <c r="G356" s="94"/>
      <c r="H356" s="74"/>
      <c r="I356" s="74"/>
      <c r="J356" s="94"/>
      <c r="K356" s="94"/>
      <c r="L356" s="39"/>
      <c r="M356" s="39"/>
      <c r="N356" s="94"/>
      <c r="O356" s="94"/>
      <c r="P356" s="39"/>
      <c r="Q356" s="39"/>
      <c r="R356" s="94"/>
      <c r="S356" s="74"/>
      <c r="T356" s="94"/>
    </row>
    <row r="357">
      <c r="B357" s="36"/>
      <c r="C357" s="92"/>
      <c r="D357" s="93"/>
      <c r="E357" s="93"/>
      <c r="F357" s="93"/>
      <c r="G357" s="94"/>
      <c r="H357" s="74"/>
      <c r="I357" s="74"/>
      <c r="J357" s="94"/>
      <c r="K357" s="94"/>
      <c r="L357" s="39"/>
      <c r="M357" s="39"/>
      <c r="N357" s="94"/>
      <c r="O357" s="94"/>
      <c r="P357" s="39"/>
      <c r="Q357" s="39"/>
      <c r="R357" s="94"/>
      <c r="S357" s="74"/>
      <c r="T357" s="94"/>
    </row>
    <row r="358">
      <c r="B358" s="36"/>
      <c r="C358" s="92"/>
      <c r="D358" s="93"/>
      <c r="E358" s="93"/>
      <c r="F358" s="93"/>
      <c r="G358" s="94"/>
      <c r="H358" s="74"/>
      <c r="I358" s="74"/>
      <c r="J358" s="94"/>
      <c r="K358" s="94"/>
      <c r="L358" s="39"/>
      <c r="M358" s="39"/>
      <c r="N358" s="94"/>
      <c r="O358" s="94"/>
      <c r="P358" s="39"/>
      <c r="Q358" s="39"/>
      <c r="R358" s="94"/>
      <c r="S358" s="74"/>
      <c r="T358" s="94"/>
    </row>
    <row r="359">
      <c r="B359" s="36"/>
      <c r="C359" s="92"/>
      <c r="D359" s="93"/>
      <c r="E359" s="93"/>
      <c r="F359" s="93"/>
      <c r="G359" s="94"/>
      <c r="H359" s="74"/>
      <c r="I359" s="74"/>
      <c r="J359" s="94"/>
      <c r="K359" s="94"/>
      <c r="L359" s="39"/>
      <c r="M359" s="39"/>
      <c r="N359" s="94"/>
      <c r="O359" s="94"/>
      <c r="P359" s="39"/>
      <c r="Q359" s="39"/>
      <c r="R359" s="94"/>
      <c r="S359" s="74"/>
      <c r="T359" s="94"/>
    </row>
    <row r="360">
      <c r="B360" s="36"/>
      <c r="C360" s="92"/>
      <c r="D360" s="93"/>
      <c r="E360" s="93"/>
      <c r="F360" s="93"/>
      <c r="G360" s="94"/>
      <c r="H360" s="74"/>
      <c r="I360" s="74"/>
      <c r="J360" s="94"/>
      <c r="K360" s="94"/>
      <c r="L360" s="39"/>
      <c r="M360" s="39"/>
      <c r="N360" s="94"/>
      <c r="O360" s="94"/>
      <c r="P360" s="39"/>
      <c r="Q360" s="39"/>
      <c r="R360" s="94"/>
      <c r="S360" s="74"/>
      <c r="T360" s="94"/>
    </row>
    <row r="361">
      <c r="B361" s="36"/>
      <c r="C361" s="92"/>
      <c r="D361" s="93"/>
      <c r="E361" s="93"/>
      <c r="F361" s="93"/>
      <c r="G361" s="94"/>
      <c r="H361" s="74"/>
      <c r="I361" s="74"/>
      <c r="J361" s="94"/>
      <c r="K361" s="94"/>
      <c r="L361" s="39"/>
      <c r="M361" s="39"/>
      <c r="N361" s="94"/>
      <c r="O361" s="94"/>
      <c r="P361" s="39"/>
      <c r="Q361" s="39"/>
      <c r="R361" s="94"/>
      <c r="S361" s="74"/>
      <c r="T361" s="94"/>
    </row>
    <row r="362">
      <c r="B362" s="36"/>
      <c r="C362" s="92"/>
      <c r="D362" s="93"/>
      <c r="E362" s="93"/>
      <c r="F362" s="93"/>
      <c r="G362" s="94"/>
      <c r="H362" s="74"/>
      <c r="I362" s="74"/>
      <c r="J362" s="94"/>
      <c r="K362" s="94"/>
      <c r="L362" s="39"/>
      <c r="M362" s="39"/>
      <c r="N362" s="94"/>
      <c r="O362" s="94"/>
      <c r="P362" s="39"/>
      <c r="Q362" s="39"/>
      <c r="R362" s="94"/>
      <c r="S362" s="74"/>
      <c r="T362" s="94"/>
    </row>
    <row r="363">
      <c r="B363" s="36"/>
      <c r="C363" s="92"/>
      <c r="D363" s="93"/>
      <c r="E363" s="93"/>
      <c r="F363" s="93"/>
      <c r="G363" s="94"/>
      <c r="H363" s="74"/>
      <c r="I363" s="74"/>
      <c r="J363" s="94"/>
      <c r="K363" s="94"/>
      <c r="L363" s="39"/>
      <c r="M363" s="39"/>
      <c r="N363" s="94"/>
      <c r="O363" s="94"/>
      <c r="P363" s="39"/>
      <c r="Q363" s="39"/>
      <c r="R363" s="94"/>
      <c r="S363" s="74"/>
      <c r="T363" s="94"/>
    </row>
    <row r="364">
      <c r="B364" s="36"/>
      <c r="C364" s="92"/>
      <c r="D364" s="93"/>
      <c r="E364" s="93"/>
      <c r="F364" s="93"/>
      <c r="G364" s="94"/>
      <c r="H364" s="74"/>
      <c r="I364" s="74"/>
      <c r="J364" s="94"/>
      <c r="K364" s="94"/>
      <c r="L364" s="39"/>
      <c r="M364" s="39"/>
      <c r="N364" s="94"/>
      <c r="O364" s="94"/>
      <c r="P364" s="39"/>
      <c r="Q364" s="39"/>
      <c r="R364" s="94"/>
      <c r="S364" s="74"/>
      <c r="T364" s="94"/>
    </row>
    <row r="365">
      <c r="B365" s="36"/>
      <c r="C365" s="92"/>
      <c r="D365" s="93"/>
      <c r="E365" s="93"/>
      <c r="F365" s="93"/>
      <c r="G365" s="94"/>
      <c r="H365" s="74"/>
      <c r="I365" s="74"/>
      <c r="J365" s="94"/>
      <c r="K365" s="94"/>
      <c r="L365" s="39"/>
      <c r="M365" s="39"/>
      <c r="N365" s="94"/>
      <c r="O365" s="94"/>
      <c r="P365" s="39"/>
      <c r="Q365" s="39"/>
      <c r="R365" s="94"/>
      <c r="S365" s="74"/>
      <c r="T365" s="94"/>
    </row>
    <row r="366">
      <c r="B366" s="36"/>
      <c r="C366" s="92"/>
      <c r="D366" s="93"/>
      <c r="E366" s="93"/>
      <c r="F366" s="93"/>
      <c r="G366" s="94"/>
      <c r="H366" s="74"/>
      <c r="I366" s="74"/>
      <c r="J366" s="94"/>
      <c r="K366" s="94"/>
      <c r="L366" s="39"/>
      <c r="M366" s="39"/>
      <c r="N366" s="94"/>
      <c r="O366" s="94"/>
      <c r="P366" s="39"/>
      <c r="Q366" s="39"/>
      <c r="R366" s="94"/>
      <c r="S366" s="74"/>
      <c r="T366" s="94"/>
    </row>
    <row r="367">
      <c r="B367" s="36"/>
      <c r="C367" s="92"/>
      <c r="D367" s="93"/>
      <c r="E367" s="93"/>
      <c r="F367" s="93"/>
      <c r="G367" s="94"/>
      <c r="H367" s="74"/>
      <c r="I367" s="74"/>
      <c r="J367" s="94"/>
      <c r="K367" s="94"/>
      <c r="L367" s="39"/>
      <c r="M367" s="39"/>
      <c r="N367" s="94"/>
      <c r="O367" s="94"/>
      <c r="P367" s="39"/>
      <c r="Q367" s="39"/>
      <c r="R367" s="94"/>
      <c r="S367" s="74"/>
      <c r="T367" s="94"/>
    </row>
    <row r="368">
      <c r="B368" s="36"/>
      <c r="C368" s="92"/>
      <c r="D368" s="93"/>
      <c r="E368" s="93"/>
      <c r="F368" s="93"/>
      <c r="G368" s="94"/>
      <c r="H368" s="74"/>
      <c r="I368" s="74"/>
      <c r="J368" s="94"/>
      <c r="K368" s="94"/>
      <c r="L368" s="39"/>
      <c r="M368" s="39"/>
      <c r="N368" s="94"/>
      <c r="O368" s="94"/>
      <c r="P368" s="39"/>
      <c r="Q368" s="39"/>
      <c r="R368" s="94"/>
      <c r="S368" s="74"/>
      <c r="T368" s="94"/>
    </row>
    <row r="369">
      <c r="B369" s="36"/>
      <c r="C369" s="92"/>
      <c r="D369" s="93"/>
      <c r="E369" s="93"/>
      <c r="F369" s="93"/>
      <c r="G369" s="94"/>
      <c r="H369" s="74"/>
      <c r="I369" s="74"/>
      <c r="J369" s="94"/>
      <c r="K369" s="94"/>
      <c r="L369" s="39"/>
      <c r="M369" s="39"/>
      <c r="N369" s="94"/>
      <c r="O369" s="94"/>
      <c r="P369" s="39"/>
      <c r="Q369" s="39"/>
      <c r="R369" s="94"/>
      <c r="S369" s="74"/>
      <c r="T369" s="94"/>
    </row>
    <row r="370">
      <c r="B370" s="36"/>
      <c r="C370" s="92"/>
      <c r="D370" s="93"/>
      <c r="E370" s="93"/>
      <c r="F370" s="93"/>
      <c r="G370" s="94"/>
      <c r="H370" s="74"/>
      <c r="I370" s="74"/>
      <c r="J370" s="94"/>
      <c r="K370" s="94"/>
      <c r="L370" s="39"/>
      <c r="M370" s="39"/>
      <c r="N370" s="94"/>
      <c r="O370" s="94"/>
      <c r="P370" s="39"/>
      <c r="Q370" s="39"/>
      <c r="R370" s="94"/>
      <c r="S370" s="74"/>
      <c r="T370" s="94"/>
    </row>
    <row r="371">
      <c r="B371" s="36"/>
      <c r="C371" s="92"/>
      <c r="D371" s="93"/>
      <c r="E371" s="93"/>
      <c r="F371" s="93"/>
      <c r="G371" s="94"/>
      <c r="H371" s="74"/>
      <c r="I371" s="74"/>
      <c r="J371" s="94"/>
      <c r="K371" s="94"/>
      <c r="L371" s="39"/>
      <c r="M371" s="39"/>
      <c r="N371" s="94"/>
      <c r="O371" s="94"/>
      <c r="P371" s="39"/>
      <c r="Q371" s="39"/>
      <c r="R371" s="94"/>
      <c r="S371" s="74"/>
      <c r="T371" s="94"/>
    </row>
    <row r="372">
      <c r="B372" s="36"/>
      <c r="C372" s="92"/>
      <c r="D372" s="93"/>
      <c r="E372" s="93"/>
      <c r="F372" s="93"/>
      <c r="G372" s="94"/>
      <c r="H372" s="74"/>
      <c r="I372" s="74"/>
      <c r="J372" s="94"/>
      <c r="K372" s="94"/>
      <c r="L372" s="39"/>
      <c r="M372" s="39"/>
      <c r="N372" s="94"/>
      <c r="O372" s="94"/>
      <c r="P372" s="39"/>
      <c r="Q372" s="39"/>
      <c r="R372" s="94"/>
      <c r="S372" s="74"/>
      <c r="T372" s="94"/>
    </row>
    <row r="373">
      <c r="B373" s="36"/>
      <c r="C373" s="92"/>
      <c r="D373" s="93"/>
      <c r="E373" s="93"/>
      <c r="F373" s="93"/>
      <c r="G373" s="94"/>
      <c r="H373" s="74"/>
      <c r="I373" s="74"/>
      <c r="J373" s="94"/>
      <c r="K373" s="94"/>
      <c r="L373" s="39"/>
      <c r="M373" s="39"/>
      <c r="N373" s="94"/>
      <c r="O373" s="94"/>
      <c r="P373" s="39"/>
      <c r="Q373" s="39"/>
      <c r="R373" s="94"/>
      <c r="S373" s="74"/>
      <c r="T373" s="94"/>
    </row>
    <row r="374">
      <c r="B374" s="36"/>
      <c r="C374" s="92"/>
      <c r="D374" s="93"/>
      <c r="E374" s="93"/>
      <c r="F374" s="93"/>
      <c r="G374" s="94"/>
      <c r="H374" s="74"/>
      <c r="I374" s="74"/>
      <c r="J374" s="94"/>
      <c r="K374" s="94"/>
      <c r="L374" s="39"/>
      <c r="M374" s="39"/>
      <c r="N374" s="94"/>
      <c r="O374" s="94"/>
      <c r="P374" s="39"/>
      <c r="Q374" s="39"/>
      <c r="R374" s="94"/>
      <c r="S374" s="74"/>
      <c r="T374" s="94"/>
    </row>
    <row r="375">
      <c r="B375" s="36"/>
      <c r="C375" s="92"/>
      <c r="D375" s="93"/>
      <c r="E375" s="93"/>
      <c r="F375" s="93"/>
      <c r="G375" s="94"/>
      <c r="H375" s="74"/>
      <c r="I375" s="74"/>
      <c r="J375" s="94"/>
      <c r="K375" s="94"/>
      <c r="L375" s="39"/>
      <c r="M375" s="39"/>
      <c r="N375" s="94"/>
      <c r="O375" s="94"/>
      <c r="P375" s="39"/>
      <c r="Q375" s="39"/>
      <c r="R375" s="94"/>
      <c r="S375" s="74"/>
      <c r="T375" s="94"/>
    </row>
    <row r="376">
      <c r="B376" s="36"/>
      <c r="C376" s="92"/>
      <c r="D376" s="93"/>
      <c r="E376" s="93"/>
      <c r="F376" s="93"/>
      <c r="G376" s="94"/>
      <c r="H376" s="74"/>
      <c r="I376" s="74"/>
      <c r="J376" s="94"/>
      <c r="K376" s="94"/>
      <c r="L376" s="39"/>
      <c r="M376" s="39"/>
      <c r="N376" s="94"/>
      <c r="O376" s="94"/>
      <c r="P376" s="39"/>
      <c r="Q376" s="39"/>
      <c r="R376" s="94"/>
      <c r="S376" s="74"/>
      <c r="T376" s="94"/>
    </row>
    <row r="377">
      <c r="B377" s="36"/>
      <c r="C377" s="92"/>
      <c r="D377" s="93"/>
      <c r="E377" s="93"/>
      <c r="F377" s="93"/>
      <c r="G377" s="94"/>
      <c r="H377" s="74"/>
      <c r="I377" s="74"/>
      <c r="J377" s="94"/>
      <c r="K377" s="94"/>
      <c r="L377" s="39"/>
      <c r="M377" s="39"/>
      <c r="N377" s="94"/>
      <c r="O377" s="94"/>
      <c r="P377" s="39"/>
      <c r="Q377" s="39"/>
      <c r="R377" s="94"/>
      <c r="S377" s="74"/>
      <c r="T377" s="94"/>
    </row>
    <row r="378">
      <c r="B378" s="36"/>
      <c r="C378" s="92"/>
      <c r="D378" s="93"/>
      <c r="E378" s="93"/>
      <c r="F378" s="93"/>
      <c r="G378" s="94"/>
      <c r="H378" s="74"/>
      <c r="I378" s="74"/>
      <c r="J378" s="94"/>
      <c r="K378" s="94"/>
      <c r="L378" s="39"/>
      <c r="M378" s="39"/>
      <c r="N378" s="94"/>
      <c r="O378" s="94"/>
      <c r="P378" s="39"/>
      <c r="Q378" s="39"/>
      <c r="R378" s="94"/>
      <c r="S378" s="74"/>
      <c r="T378" s="94"/>
    </row>
    <row r="379">
      <c r="B379" s="36"/>
      <c r="C379" s="92"/>
      <c r="D379" s="93"/>
      <c r="E379" s="93"/>
      <c r="F379" s="93"/>
      <c r="G379" s="94"/>
      <c r="H379" s="74"/>
      <c r="I379" s="74"/>
      <c r="J379" s="94"/>
      <c r="K379" s="94"/>
      <c r="L379" s="39"/>
      <c r="M379" s="39"/>
      <c r="N379" s="94"/>
      <c r="O379" s="94"/>
      <c r="P379" s="39"/>
      <c r="Q379" s="39"/>
      <c r="R379" s="94"/>
      <c r="S379" s="74"/>
      <c r="T379" s="94"/>
    </row>
    <row r="380">
      <c r="B380" s="36"/>
      <c r="C380" s="92"/>
      <c r="D380" s="93"/>
      <c r="E380" s="93"/>
      <c r="F380" s="93"/>
      <c r="G380" s="94"/>
      <c r="H380" s="74"/>
      <c r="I380" s="74"/>
      <c r="J380" s="94"/>
      <c r="K380" s="94"/>
      <c r="L380" s="39"/>
      <c r="M380" s="39"/>
      <c r="N380" s="94"/>
      <c r="O380" s="94"/>
      <c r="P380" s="39"/>
      <c r="Q380" s="39"/>
      <c r="R380" s="94"/>
      <c r="S380" s="74"/>
      <c r="T380" s="94"/>
    </row>
    <row r="381">
      <c r="B381" s="36"/>
      <c r="C381" s="92"/>
      <c r="D381" s="93"/>
      <c r="E381" s="93"/>
      <c r="F381" s="93"/>
      <c r="G381" s="94"/>
      <c r="H381" s="74"/>
      <c r="I381" s="74"/>
      <c r="J381" s="94"/>
      <c r="K381" s="94"/>
      <c r="L381" s="39"/>
      <c r="M381" s="39"/>
      <c r="N381" s="94"/>
      <c r="O381" s="94"/>
      <c r="P381" s="39"/>
      <c r="Q381" s="39"/>
      <c r="R381" s="94"/>
      <c r="S381" s="74"/>
      <c r="T381" s="94"/>
    </row>
    <row r="382">
      <c r="B382" s="36"/>
      <c r="C382" s="92"/>
      <c r="D382" s="93"/>
      <c r="E382" s="93"/>
      <c r="F382" s="93"/>
      <c r="G382" s="94"/>
      <c r="H382" s="74"/>
      <c r="I382" s="74"/>
      <c r="J382" s="94"/>
      <c r="K382" s="94"/>
      <c r="L382" s="39"/>
      <c r="M382" s="39"/>
      <c r="N382" s="94"/>
      <c r="O382" s="94"/>
      <c r="P382" s="39"/>
      <c r="Q382" s="39"/>
      <c r="R382" s="94"/>
      <c r="S382" s="74"/>
      <c r="T382" s="94"/>
    </row>
    <row r="383">
      <c r="B383" s="36"/>
      <c r="C383" s="92"/>
      <c r="D383" s="93"/>
      <c r="E383" s="93"/>
      <c r="F383" s="93"/>
      <c r="G383" s="94"/>
      <c r="H383" s="74"/>
      <c r="I383" s="74"/>
      <c r="J383" s="94"/>
      <c r="K383" s="94"/>
      <c r="L383" s="39"/>
      <c r="M383" s="39"/>
      <c r="N383" s="94"/>
      <c r="O383" s="94"/>
      <c r="P383" s="39"/>
      <c r="Q383" s="39"/>
      <c r="R383" s="94"/>
      <c r="S383" s="74"/>
      <c r="T383" s="94"/>
    </row>
    <row r="384">
      <c r="B384" s="36"/>
      <c r="C384" s="92"/>
      <c r="D384" s="93"/>
      <c r="E384" s="93"/>
      <c r="F384" s="93"/>
      <c r="G384" s="94"/>
      <c r="H384" s="74"/>
      <c r="I384" s="74"/>
      <c r="J384" s="94"/>
      <c r="K384" s="94"/>
      <c r="L384" s="39"/>
      <c r="M384" s="39"/>
      <c r="N384" s="94"/>
      <c r="O384" s="94"/>
      <c r="P384" s="39"/>
      <c r="Q384" s="39"/>
      <c r="R384" s="94"/>
      <c r="S384" s="74"/>
      <c r="T384" s="94"/>
    </row>
    <row r="385">
      <c r="B385" s="36"/>
      <c r="C385" s="92"/>
      <c r="D385" s="93"/>
      <c r="E385" s="93"/>
      <c r="F385" s="93"/>
      <c r="G385" s="94"/>
      <c r="H385" s="74"/>
      <c r="I385" s="74"/>
      <c r="J385" s="94"/>
      <c r="K385" s="94"/>
      <c r="L385" s="39"/>
      <c r="M385" s="39"/>
      <c r="N385" s="94"/>
      <c r="O385" s="94"/>
      <c r="P385" s="39"/>
      <c r="Q385" s="39"/>
      <c r="R385" s="94"/>
      <c r="S385" s="74"/>
      <c r="T385" s="94"/>
    </row>
    <row r="386">
      <c r="B386" s="36"/>
      <c r="C386" s="92"/>
      <c r="D386" s="93"/>
      <c r="E386" s="93"/>
      <c r="F386" s="93"/>
      <c r="G386" s="94"/>
      <c r="H386" s="74"/>
      <c r="I386" s="74"/>
      <c r="J386" s="94"/>
      <c r="K386" s="94"/>
      <c r="L386" s="39"/>
      <c r="M386" s="39"/>
      <c r="N386" s="94"/>
      <c r="O386" s="94"/>
      <c r="P386" s="39"/>
      <c r="Q386" s="39"/>
      <c r="R386" s="94"/>
      <c r="S386" s="74"/>
      <c r="T386" s="94"/>
    </row>
    <row r="387">
      <c r="B387" s="36"/>
      <c r="C387" s="92"/>
      <c r="D387" s="93"/>
      <c r="E387" s="93"/>
      <c r="F387" s="93"/>
      <c r="G387" s="94"/>
      <c r="H387" s="74"/>
      <c r="I387" s="74"/>
      <c r="J387" s="94"/>
      <c r="K387" s="94"/>
      <c r="L387" s="39"/>
      <c r="M387" s="39"/>
      <c r="N387" s="94"/>
      <c r="O387" s="94"/>
      <c r="P387" s="39"/>
      <c r="Q387" s="39"/>
      <c r="R387" s="94"/>
      <c r="S387" s="74"/>
      <c r="T387" s="94"/>
    </row>
    <row r="388">
      <c r="B388" s="36"/>
      <c r="C388" s="92"/>
      <c r="D388" s="93"/>
      <c r="E388" s="93"/>
      <c r="F388" s="93"/>
      <c r="G388" s="94"/>
      <c r="H388" s="74"/>
      <c r="I388" s="74"/>
      <c r="J388" s="94"/>
      <c r="K388" s="94"/>
      <c r="L388" s="39"/>
      <c r="M388" s="39"/>
      <c r="N388" s="94"/>
      <c r="O388" s="94"/>
      <c r="P388" s="39"/>
      <c r="Q388" s="39"/>
      <c r="R388" s="94"/>
      <c r="S388" s="74"/>
      <c r="T388" s="94"/>
    </row>
    <row r="389">
      <c r="B389" s="36"/>
      <c r="C389" s="92"/>
      <c r="D389" s="93"/>
      <c r="E389" s="93"/>
      <c r="F389" s="93"/>
      <c r="G389" s="94"/>
      <c r="H389" s="74"/>
      <c r="I389" s="74"/>
      <c r="J389" s="94"/>
      <c r="K389" s="94"/>
      <c r="L389" s="39"/>
      <c r="M389" s="39"/>
      <c r="N389" s="94"/>
      <c r="O389" s="94"/>
      <c r="P389" s="39"/>
      <c r="Q389" s="39"/>
      <c r="R389" s="94"/>
      <c r="S389" s="74"/>
      <c r="T389" s="94"/>
    </row>
    <row r="390">
      <c r="B390" s="36"/>
      <c r="C390" s="92"/>
      <c r="D390" s="93"/>
      <c r="E390" s="93"/>
      <c r="F390" s="93"/>
      <c r="G390" s="94"/>
      <c r="H390" s="74"/>
      <c r="I390" s="74"/>
      <c r="J390" s="94"/>
      <c r="K390" s="94"/>
      <c r="L390" s="39"/>
      <c r="M390" s="39"/>
      <c r="N390" s="94"/>
      <c r="O390" s="94"/>
      <c r="P390" s="39"/>
      <c r="Q390" s="39"/>
      <c r="R390" s="94"/>
      <c r="S390" s="74"/>
      <c r="T390" s="94"/>
    </row>
    <row r="391">
      <c r="B391" s="36"/>
      <c r="C391" s="92"/>
      <c r="D391" s="93"/>
      <c r="E391" s="93"/>
      <c r="F391" s="93"/>
      <c r="G391" s="94"/>
      <c r="H391" s="74"/>
      <c r="I391" s="74"/>
      <c r="J391" s="94"/>
      <c r="K391" s="94"/>
      <c r="L391" s="39"/>
      <c r="M391" s="39"/>
      <c r="N391" s="94"/>
      <c r="O391" s="94"/>
      <c r="P391" s="39"/>
      <c r="Q391" s="39"/>
      <c r="R391" s="94"/>
      <c r="S391" s="74"/>
      <c r="T391" s="94"/>
    </row>
    <row r="392">
      <c r="B392" s="36"/>
      <c r="C392" s="92"/>
      <c r="D392" s="93"/>
      <c r="E392" s="93"/>
      <c r="F392" s="93"/>
      <c r="G392" s="94"/>
      <c r="H392" s="74"/>
      <c r="I392" s="74"/>
      <c r="J392" s="94"/>
      <c r="K392" s="94"/>
      <c r="L392" s="39"/>
      <c r="M392" s="39"/>
      <c r="N392" s="94"/>
      <c r="O392" s="94"/>
      <c r="P392" s="39"/>
      <c r="Q392" s="39"/>
      <c r="R392" s="94"/>
      <c r="S392" s="74"/>
      <c r="T392" s="94"/>
    </row>
    <row r="393">
      <c r="B393" s="36"/>
      <c r="C393" s="92"/>
      <c r="D393" s="93"/>
      <c r="E393" s="93"/>
      <c r="F393" s="93"/>
      <c r="G393" s="94"/>
      <c r="H393" s="74"/>
      <c r="I393" s="74"/>
      <c r="J393" s="94"/>
      <c r="K393" s="94"/>
      <c r="L393" s="39"/>
      <c r="M393" s="39"/>
      <c r="N393" s="94"/>
      <c r="O393" s="94"/>
      <c r="P393" s="39"/>
      <c r="Q393" s="39"/>
      <c r="R393" s="94"/>
      <c r="S393" s="74"/>
      <c r="T393" s="94"/>
    </row>
    <row r="394">
      <c r="B394" s="36"/>
      <c r="C394" s="92"/>
      <c r="D394" s="93"/>
      <c r="E394" s="93"/>
      <c r="F394" s="93"/>
      <c r="G394" s="94"/>
      <c r="H394" s="74"/>
      <c r="I394" s="74"/>
      <c r="J394" s="94"/>
      <c r="K394" s="94"/>
      <c r="L394" s="39"/>
      <c r="M394" s="39"/>
      <c r="N394" s="94"/>
      <c r="O394" s="94"/>
      <c r="P394" s="39"/>
      <c r="Q394" s="39"/>
      <c r="R394" s="94"/>
      <c r="S394" s="74"/>
      <c r="T394" s="94"/>
    </row>
    <row r="395">
      <c r="B395" s="36"/>
      <c r="C395" s="92"/>
      <c r="D395" s="93"/>
      <c r="E395" s="93"/>
      <c r="F395" s="93"/>
      <c r="G395" s="94"/>
      <c r="H395" s="74"/>
      <c r="I395" s="74"/>
      <c r="J395" s="94"/>
      <c r="K395" s="94"/>
      <c r="L395" s="39"/>
      <c r="M395" s="39"/>
      <c r="N395" s="94"/>
      <c r="O395" s="94"/>
      <c r="P395" s="39"/>
      <c r="Q395" s="39"/>
      <c r="R395" s="94"/>
      <c r="S395" s="74"/>
      <c r="T395" s="94"/>
    </row>
    <row r="396">
      <c r="B396" s="36"/>
      <c r="C396" s="92"/>
      <c r="D396" s="93"/>
      <c r="E396" s="93"/>
      <c r="F396" s="93"/>
      <c r="G396" s="94"/>
      <c r="H396" s="74"/>
      <c r="I396" s="74"/>
      <c r="J396" s="94"/>
      <c r="K396" s="94"/>
      <c r="L396" s="39"/>
      <c r="M396" s="39"/>
      <c r="N396" s="94"/>
      <c r="O396" s="94"/>
      <c r="P396" s="39"/>
      <c r="Q396" s="39"/>
      <c r="R396" s="94"/>
      <c r="S396" s="74"/>
      <c r="T396" s="94"/>
    </row>
    <row r="397">
      <c r="B397" s="36"/>
      <c r="C397" s="92"/>
      <c r="D397" s="93"/>
      <c r="E397" s="93"/>
      <c r="F397" s="93"/>
      <c r="G397" s="94"/>
      <c r="H397" s="74"/>
      <c r="I397" s="74"/>
      <c r="J397" s="94"/>
      <c r="K397" s="94"/>
      <c r="L397" s="39"/>
      <c r="M397" s="39"/>
      <c r="N397" s="94"/>
      <c r="O397" s="94"/>
      <c r="P397" s="39"/>
      <c r="Q397" s="39"/>
      <c r="R397" s="94"/>
      <c r="S397" s="74"/>
      <c r="T397" s="94"/>
    </row>
    <row r="398">
      <c r="B398" s="36"/>
      <c r="C398" s="92"/>
      <c r="D398" s="93"/>
      <c r="E398" s="93"/>
      <c r="F398" s="93"/>
      <c r="G398" s="94"/>
      <c r="H398" s="74"/>
      <c r="I398" s="74"/>
      <c r="J398" s="94"/>
      <c r="K398" s="94"/>
      <c r="L398" s="39"/>
      <c r="M398" s="39"/>
      <c r="N398" s="94"/>
      <c r="O398" s="94"/>
      <c r="P398" s="39"/>
      <c r="Q398" s="39"/>
      <c r="R398" s="94"/>
      <c r="S398" s="74"/>
      <c r="T398" s="94"/>
    </row>
    <row r="399">
      <c r="B399" s="36"/>
      <c r="C399" s="92"/>
      <c r="D399" s="93"/>
      <c r="E399" s="93"/>
      <c r="F399" s="93"/>
      <c r="G399" s="94"/>
      <c r="H399" s="74"/>
      <c r="I399" s="74"/>
      <c r="J399" s="94"/>
      <c r="K399" s="94"/>
      <c r="L399" s="39"/>
      <c r="M399" s="39"/>
      <c r="N399" s="94"/>
      <c r="O399" s="94"/>
      <c r="P399" s="39"/>
      <c r="Q399" s="39"/>
      <c r="R399" s="94"/>
      <c r="S399" s="74"/>
      <c r="T399" s="94"/>
    </row>
    <row r="400">
      <c r="B400" s="36"/>
      <c r="C400" s="92"/>
      <c r="D400" s="93"/>
      <c r="E400" s="93"/>
      <c r="F400" s="93"/>
      <c r="G400" s="94"/>
      <c r="H400" s="74"/>
      <c r="I400" s="74"/>
      <c r="J400" s="94"/>
      <c r="K400" s="94"/>
      <c r="L400" s="39"/>
      <c r="M400" s="39"/>
      <c r="N400" s="94"/>
      <c r="O400" s="94"/>
      <c r="P400" s="39"/>
      <c r="Q400" s="39"/>
      <c r="R400" s="94"/>
      <c r="S400" s="74"/>
      <c r="T400" s="94"/>
    </row>
    <row r="401">
      <c r="B401" s="36"/>
      <c r="C401" s="92"/>
      <c r="D401" s="93"/>
      <c r="E401" s="93"/>
      <c r="F401" s="93"/>
      <c r="G401" s="94"/>
      <c r="H401" s="74"/>
      <c r="I401" s="74"/>
      <c r="J401" s="94"/>
      <c r="K401" s="94"/>
      <c r="L401" s="39"/>
      <c r="M401" s="39"/>
      <c r="N401" s="94"/>
      <c r="O401" s="94"/>
      <c r="P401" s="39"/>
      <c r="Q401" s="39"/>
      <c r="R401" s="94"/>
      <c r="S401" s="74"/>
      <c r="T401" s="94"/>
    </row>
    <row r="402">
      <c r="B402" s="36"/>
      <c r="C402" s="92"/>
      <c r="D402" s="93"/>
      <c r="E402" s="93"/>
      <c r="F402" s="93"/>
      <c r="G402" s="94"/>
      <c r="H402" s="74"/>
      <c r="I402" s="74"/>
      <c r="J402" s="94"/>
      <c r="K402" s="94"/>
      <c r="L402" s="39"/>
      <c r="M402" s="39"/>
      <c r="N402" s="94"/>
      <c r="O402" s="94"/>
      <c r="P402" s="39"/>
      <c r="Q402" s="39"/>
      <c r="R402" s="94"/>
      <c r="S402" s="74"/>
      <c r="T402" s="94"/>
    </row>
    <row r="403">
      <c r="B403" s="36"/>
      <c r="C403" s="92"/>
      <c r="D403" s="93"/>
      <c r="E403" s="93"/>
      <c r="F403" s="93"/>
      <c r="G403" s="94"/>
      <c r="H403" s="74"/>
      <c r="I403" s="74"/>
      <c r="J403" s="94"/>
      <c r="K403" s="94"/>
      <c r="L403" s="39"/>
      <c r="M403" s="39"/>
      <c r="N403" s="94"/>
      <c r="O403" s="94"/>
      <c r="P403" s="39"/>
      <c r="Q403" s="39"/>
      <c r="R403" s="94"/>
      <c r="S403" s="74"/>
      <c r="T403" s="94"/>
    </row>
    <row r="404">
      <c r="B404" s="36"/>
      <c r="C404" s="92"/>
      <c r="D404" s="93"/>
      <c r="E404" s="93"/>
      <c r="F404" s="93"/>
      <c r="G404" s="94"/>
      <c r="H404" s="74"/>
      <c r="I404" s="74"/>
      <c r="J404" s="94"/>
      <c r="K404" s="94"/>
      <c r="L404" s="39"/>
      <c r="M404" s="39"/>
      <c r="N404" s="94"/>
      <c r="O404" s="94"/>
      <c r="P404" s="39"/>
      <c r="Q404" s="39"/>
      <c r="R404" s="94"/>
      <c r="S404" s="74"/>
      <c r="T404" s="94"/>
    </row>
    <row r="405">
      <c r="B405" s="36"/>
      <c r="C405" s="92"/>
      <c r="D405" s="93"/>
      <c r="E405" s="93"/>
      <c r="F405" s="93"/>
      <c r="G405" s="94"/>
      <c r="H405" s="74"/>
      <c r="I405" s="74"/>
      <c r="J405" s="94"/>
      <c r="K405" s="94"/>
      <c r="L405" s="39"/>
      <c r="M405" s="39"/>
      <c r="N405" s="94"/>
      <c r="O405" s="94"/>
      <c r="P405" s="39"/>
      <c r="Q405" s="39"/>
      <c r="R405" s="94"/>
      <c r="S405" s="74"/>
      <c r="T405" s="94"/>
    </row>
    <row r="406">
      <c r="B406" s="36"/>
      <c r="C406" s="92"/>
      <c r="D406" s="93"/>
      <c r="E406" s="93"/>
      <c r="F406" s="93"/>
      <c r="G406" s="94"/>
      <c r="H406" s="74"/>
      <c r="I406" s="74"/>
      <c r="J406" s="94"/>
      <c r="K406" s="94"/>
      <c r="L406" s="39"/>
      <c r="M406" s="39"/>
      <c r="N406" s="94"/>
      <c r="O406" s="94"/>
      <c r="P406" s="39"/>
      <c r="Q406" s="39"/>
      <c r="R406" s="94"/>
      <c r="S406" s="74"/>
      <c r="T406" s="94"/>
    </row>
    <row r="407">
      <c r="B407" s="36"/>
      <c r="C407" s="92"/>
      <c r="D407" s="93"/>
      <c r="E407" s="93"/>
      <c r="F407" s="93"/>
      <c r="G407" s="94"/>
      <c r="H407" s="74"/>
      <c r="I407" s="74"/>
      <c r="J407" s="94"/>
      <c r="K407" s="94"/>
      <c r="L407" s="39"/>
      <c r="M407" s="39"/>
      <c r="N407" s="94"/>
      <c r="O407" s="94"/>
      <c r="P407" s="39"/>
      <c r="Q407" s="39"/>
      <c r="R407" s="94"/>
      <c r="S407" s="74"/>
      <c r="T407" s="94"/>
    </row>
    <row r="408">
      <c r="B408" s="36"/>
      <c r="C408" s="92"/>
      <c r="D408" s="93"/>
      <c r="E408" s="93"/>
      <c r="F408" s="93"/>
      <c r="G408" s="94"/>
      <c r="H408" s="74"/>
      <c r="I408" s="74"/>
      <c r="J408" s="94"/>
      <c r="K408" s="94"/>
      <c r="L408" s="39"/>
      <c r="M408" s="39"/>
      <c r="N408" s="94"/>
      <c r="O408" s="94"/>
      <c r="P408" s="39"/>
      <c r="Q408" s="39"/>
      <c r="R408" s="94"/>
      <c r="S408" s="74"/>
      <c r="T408" s="94"/>
    </row>
    <row r="409">
      <c r="B409" s="36"/>
      <c r="C409" s="92"/>
      <c r="D409" s="93"/>
      <c r="E409" s="93"/>
      <c r="F409" s="93"/>
      <c r="G409" s="94"/>
      <c r="H409" s="74"/>
      <c r="I409" s="74"/>
      <c r="J409" s="94"/>
      <c r="K409" s="94"/>
      <c r="L409" s="39"/>
      <c r="M409" s="39"/>
      <c r="N409" s="94"/>
      <c r="O409" s="94"/>
      <c r="P409" s="39"/>
      <c r="Q409" s="39"/>
      <c r="R409" s="94"/>
      <c r="S409" s="74"/>
      <c r="T409" s="94"/>
    </row>
    <row r="410">
      <c r="B410" s="36"/>
      <c r="C410" s="92"/>
      <c r="D410" s="93"/>
      <c r="E410" s="93"/>
      <c r="F410" s="93"/>
      <c r="G410" s="94"/>
      <c r="H410" s="74"/>
      <c r="I410" s="74"/>
      <c r="J410" s="94"/>
      <c r="K410" s="94"/>
      <c r="L410" s="39"/>
      <c r="M410" s="39"/>
      <c r="N410" s="94"/>
      <c r="O410" s="94"/>
      <c r="P410" s="39"/>
      <c r="Q410" s="39"/>
      <c r="R410" s="94"/>
      <c r="S410" s="74"/>
      <c r="T410" s="94"/>
    </row>
    <row r="411">
      <c r="B411" s="36"/>
      <c r="C411" s="92"/>
      <c r="D411" s="93"/>
      <c r="E411" s="93"/>
      <c r="F411" s="93"/>
      <c r="G411" s="94"/>
      <c r="H411" s="74"/>
      <c r="I411" s="74"/>
      <c r="J411" s="94"/>
      <c r="K411" s="94"/>
      <c r="L411" s="39"/>
      <c r="M411" s="39"/>
      <c r="N411" s="94"/>
      <c r="O411" s="94"/>
      <c r="P411" s="39"/>
      <c r="Q411" s="39"/>
      <c r="R411" s="94"/>
      <c r="S411" s="74"/>
      <c r="T411" s="94"/>
    </row>
    <row r="412">
      <c r="B412" s="36"/>
      <c r="C412" s="92"/>
      <c r="D412" s="93"/>
      <c r="E412" s="93"/>
      <c r="F412" s="93"/>
      <c r="G412" s="94"/>
      <c r="H412" s="74"/>
      <c r="I412" s="74"/>
      <c r="J412" s="94"/>
      <c r="K412" s="94"/>
      <c r="L412" s="39"/>
      <c r="M412" s="39"/>
      <c r="N412" s="94"/>
      <c r="O412" s="94"/>
      <c r="P412" s="39"/>
      <c r="Q412" s="39"/>
      <c r="R412" s="94"/>
      <c r="S412" s="74"/>
      <c r="T412" s="94"/>
    </row>
    <row r="413">
      <c r="B413" s="36"/>
      <c r="C413" s="92"/>
      <c r="D413" s="93"/>
      <c r="E413" s="93"/>
      <c r="F413" s="93"/>
      <c r="G413" s="94"/>
      <c r="H413" s="74"/>
      <c r="I413" s="74"/>
      <c r="J413" s="94"/>
      <c r="K413" s="94"/>
      <c r="L413" s="39"/>
      <c r="M413" s="39"/>
      <c r="N413" s="94"/>
      <c r="O413" s="94"/>
      <c r="P413" s="39"/>
      <c r="Q413" s="39"/>
      <c r="R413" s="94"/>
      <c r="S413" s="74"/>
      <c r="T413" s="94"/>
    </row>
    <row r="414">
      <c r="B414" s="36"/>
      <c r="C414" s="92"/>
      <c r="D414" s="93"/>
      <c r="E414" s="93"/>
      <c r="F414" s="93"/>
      <c r="G414" s="94"/>
      <c r="H414" s="74"/>
      <c r="I414" s="74"/>
      <c r="J414" s="94"/>
      <c r="K414" s="94"/>
      <c r="L414" s="39"/>
      <c r="M414" s="39"/>
      <c r="N414" s="94"/>
      <c r="O414" s="94"/>
      <c r="P414" s="39"/>
      <c r="Q414" s="39"/>
      <c r="R414" s="94"/>
      <c r="S414" s="74"/>
      <c r="T414" s="94"/>
    </row>
    <row r="415">
      <c r="B415" s="36"/>
      <c r="C415" s="92"/>
      <c r="D415" s="93"/>
      <c r="E415" s="93"/>
      <c r="F415" s="93"/>
      <c r="G415" s="94"/>
      <c r="H415" s="74"/>
      <c r="I415" s="74"/>
      <c r="J415" s="94"/>
      <c r="K415" s="94"/>
      <c r="L415" s="39"/>
      <c r="M415" s="39"/>
      <c r="N415" s="94"/>
      <c r="O415" s="94"/>
      <c r="P415" s="39"/>
      <c r="Q415" s="39"/>
      <c r="R415" s="94"/>
      <c r="S415" s="74"/>
      <c r="T415" s="94"/>
    </row>
    <row r="416">
      <c r="B416" s="36"/>
      <c r="C416" s="92"/>
      <c r="D416" s="93"/>
      <c r="E416" s="93"/>
      <c r="F416" s="93"/>
      <c r="G416" s="94"/>
      <c r="H416" s="74"/>
      <c r="I416" s="74"/>
      <c r="J416" s="94"/>
      <c r="K416" s="94"/>
      <c r="L416" s="39"/>
      <c r="M416" s="39"/>
      <c r="N416" s="94"/>
      <c r="O416" s="94"/>
      <c r="P416" s="39"/>
      <c r="Q416" s="39"/>
      <c r="R416" s="94"/>
      <c r="S416" s="74"/>
      <c r="T416" s="94"/>
    </row>
    <row r="417">
      <c r="B417" s="36"/>
      <c r="C417" s="92"/>
      <c r="D417" s="93"/>
      <c r="E417" s="93"/>
      <c r="F417" s="93"/>
      <c r="G417" s="94"/>
      <c r="H417" s="74"/>
      <c r="I417" s="74"/>
      <c r="J417" s="94"/>
      <c r="K417" s="94"/>
      <c r="L417" s="39"/>
      <c r="M417" s="39"/>
      <c r="N417" s="94"/>
      <c r="O417" s="94"/>
      <c r="P417" s="39"/>
      <c r="Q417" s="39"/>
      <c r="R417" s="94"/>
      <c r="S417" s="74"/>
      <c r="T417" s="94"/>
    </row>
    <row r="418">
      <c r="B418" s="36"/>
      <c r="C418" s="92"/>
      <c r="D418" s="93"/>
      <c r="E418" s="93"/>
      <c r="F418" s="93"/>
      <c r="G418" s="94"/>
      <c r="H418" s="74"/>
      <c r="I418" s="74"/>
      <c r="J418" s="94"/>
      <c r="K418" s="94"/>
      <c r="L418" s="39"/>
      <c r="M418" s="39"/>
      <c r="N418" s="94"/>
      <c r="O418" s="94"/>
      <c r="P418" s="39"/>
      <c r="Q418" s="39"/>
      <c r="R418" s="94"/>
      <c r="S418" s="74"/>
      <c r="T418" s="94"/>
    </row>
    <row r="419">
      <c r="B419" s="36"/>
      <c r="C419" s="92"/>
      <c r="D419" s="93"/>
      <c r="E419" s="93"/>
      <c r="F419" s="93"/>
      <c r="G419" s="94"/>
      <c r="H419" s="74"/>
      <c r="I419" s="74"/>
      <c r="J419" s="94"/>
      <c r="K419" s="94"/>
      <c r="L419" s="39"/>
      <c r="M419" s="39"/>
      <c r="N419" s="94"/>
      <c r="O419" s="94"/>
      <c r="P419" s="39"/>
      <c r="Q419" s="39"/>
      <c r="R419" s="94"/>
      <c r="S419" s="74"/>
      <c r="T419" s="94"/>
    </row>
    <row r="420">
      <c r="B420" s="36"/>
      <c r="C420" s="92"/>
      <c r="D420" s="93"/>
      <c r="E420" s="93"/>
      <c r="F420" s="93"/>
      <c r="G420" s="94"/>
      <c r="H420" s="74"/>
      <c r="I420" s="74"/>
      <c r="J420" s="94"/>
      <c r="K420" s="94"/>
      <c r="L420" s="39"/>
      <c r="M420" s="39"/>
      <c r="N420" s="94"/>
      <c r="O420" s="94"/>
      <c r="P420" s="39"/>
      <c r="Q420" s="39"/>
      <c r="R420" s="94"/>
      <c r="S420" s="74"/>
      <c r="T420" s="94"/>
    </row>
    <row r="421">
      <c r="B421" s="36"/>
      <c r="C421" s="92"/>
      <c r="D421" s="93"/>
      <c r="E421" s="93"/>
      <c r="F421" s="93"/>
      <c r="G421" s="94"/>
      <c r="H421" s="74"/>
      <c r="I421" s="74"/>
      <c r="J421" s="94"/>
      <c r="K421" s="94"/>
      <c r="L421" s="39"/>
      <c r="M421" s="39"/>
      <c r="N421" s="94"/>
      <c r="O421" s="94"/>
      <c r="P421" s="39"/>
      <c r="Q421" s="39"/>
      <c r="R421" s="94"/>
      <c r="S421" s="74"/>
      <c r="T421" s="94"/>
    </row>
    <row r="422">
      <c r="B422" s="36"/>
      <c r="C422" s="92"/>
      <c r="D422" s="93"/>
      <c r="E422" s="93"/>
      <c r="F422" s="93"/>
      <c r="G422" s="94"/>
      <c r="H422" s="74"/>
      <c r="I422" s="74"/>
      <c r="J422" s="94"/>
      <c r="K422" s="94"/>
      <c r="L422" s="39"/>
      <c r="M422" s="39"/>
      <c r="N422" s="94"/>
      <c r="O422" s="94"/>
      <c r="P422" s="39"/>
      <c r="Q422" s="39"/>
      <c r="R422" s="94"/>
      <c r="S422" s="74"/>
      <c r="T422" s="94"/>
    </row>
    <row r="423">
      <c r="B423" s="36"/>
      <c r="C423" s="92"/>
      <c r="D423" s="93"/>
      <c r="E423" s="93"/>
      <c r="F423" s="93"/>
      <c r="G423" s="94"/>
      <c r="H423" s="74"/>
      <c r="I423" s="74"/>
      <c r="J423" s="94"/>
      <c r="K423" s="94"/>
      <c r="L423" s="39"/>
      <c r="M423" s="39"/>
      <c r="N423" s="94"/>
      <c r="O423" s="94"/>
      <c r="P423" s="39"/>
      <c r="Q423" s="39"/>
      <c r="R423" s="94"/>
      <c r="S423" s="74"/>
      <c r="T423" s="94"/>
    </row>
    <row r="424">
      <c r="B424" s="36"/>
      <c r="C424" s="92"/>
      <c r="D424" s="93"/>
      <c r="E424" s="93"/>
      <c r="F424" s="93"/>
      <c r="G424" s="94"/>
      <c r="H424" s="74"/>
      <c r="I424" s="74"/>
      <c r="J424" s="94"/>
      <c r="K424" s="94"/>
      <c r="L424" s="39"/>
      <c r="M424" s="39"/>
      <c r="N424" s="94"/>
      <c r="O424" s="94"/>
      <c r="P424" s="39"/>
      <c r="Q424" s="39"/>
      <c r="R424" s="94"/>
      <c r="S424" s="74"/>
      <c r="T424" s="94"/>
    </row>
    <row r="425">
      <c r="B425" s="36"/>
      <c r="C425" s="92"/>
      <c r="D425" s="93"/>
      <c r="E425" s="93"/>
      <c r="F425" s="93"/>
      <c r="G425" s="94"/>
      <c r="H425" s="74"/>
      <c r="I425" s="74"/>
      <c r="J425" s="94"/>
      <c r="K425" s="94"/>
      <c r="L425" s="39"/>
      <c r="M425" s="39"/>
      <c r="N425" s="94"/>
      <c r="O425" s="94"/>
      <c r="P425" s="39"/>
      <c r="Q425" s="39"/>
      <c r="R425" s="94"/>
      <c r="S425" s="74"/>
      <c r="T425" s="94"/>
    </row>
    <row r="426">
      <c r="B426" s="36"/>
      <c r="C426" s="92"/>
      <c r="D426" s="93"/>
      <c r="E426" s="93"/>
      <c r="F426" s="93"/>
      <c r="G426" s="94"/>
      <c r="H426" s="74"/>
      <c r="I426" s="74"/>
      <c r="J426" s="94"/>
      <c r="K426" s="94"/>
      <c r="L426" s="39"/>
      <c r="M426" s="39"/>
      <c r="N426" s="94"/>
      <c r="O426" s="94"/>
      <c r="P426" s="39"/>
      <c r="Q426" s="39"/>
      <c r="R426" s="94"/>
      <c r="S426" s="74"/>
      <c r="T426" s="94"/>
    </row>
    <row r="427">
      <c r="B427" s="36"/>
      <c r="C427" s="92"/>
      <c r="D427" s="93"/>
      <c r="E427" s="93"/>
      <c r="F427" s="93"/>
      <c r="G427" s="94"/>
      <c r="H427" s="74"/>
      <c r="I427" s="74"/>
      <c r="J427" s="94"/>
      <c r="K427" s="94"/>
      <c r="L427" s="39"/>
      <c r="M427" s="39"/>
      <c r="N427" s="94"/>
      <c r="O427" s="94"/>
      <c r="P427" s="39"/>
      <c r="Q427" s="39"/>
      <c r="R427" s="94"/>
      <c r="S427" s="74"/>
      <c r="T427" s="94"/>
    </row>
    <row r="428">
      <c r="B428" s="36"/>
      <c r="C428" s="92"/>
      <c r="D428" s="93"/>
      <c r="E428" s="93"/>
      <c r="F428" s="93"/>
      <c r="G428" s="94"/>
      <c r="H428" s="74"/>
      <c r="I428" s="74"/>
      <c r="J428" s="94"/>
      <c r="K428" s="94"/>
      <c r="L428" s="39"/>
      <c r="M428" s="39"/>
      <c r="N428" s="94"/>
      <c r="O428" s="94"/>
      <c r="P428" s="39"/>
      <c r="Q428" s="39"/>
      <c r="R428" s="94"/>
      <c r="S428" s="74"/>
      <c r="T428" s="94"/>
    </row>
    <row r="429">
      <c r="B429" s="36"/>
      <c r="C429" s="92"/>
      <c r="D429" s="93"/>
      <c r="E429" s="93"/>
      <c r="F429" s="93"/>
      <c r="G429" s="94"/>
      <c r="H429" s="74"/>
      <c r="I429" s="74"/>
      <c r="J429" s="94"/>
      <c r="K429" s="94"/>
      <c r="L429" s="39"/>
      <c r="M429" s="39"/>
      <c r="N429" s="94"/>
      <c r="O429" s="94"/>
      <c r="P429" s="39"/>
      <c r="Q429" s="39"/>
      <c r="R429" s="94"/>
      <c r="S429" s="74"/>
      <c r="T429" s="94"/>
    </row>
    <row r="430">
      <c r="B430" s="36"/>
      <c r="C430" s="92"/>
      <c r="D430" s="93"/>
      <c r="E430" s="93"/>
      <c r="F430" s="93"/>
      <c r="G430" s="94"/>
      <c r="H430" s="74"/>
      <c r="I430" s="74"/>
      <c r="J430" s="94"/>
      <c r="K430" s="94"/>
      <c r="L430" s="39"/>
      <c r="M430" s="39"/>
      <c r="N430" s="94"/>
      <c r="O430" s="94"/>
      <c r="P430" s="39"/>
      <c r="Q430" s="39"/>
      <c r="R430" s="94"/>
      <c r="S430" s="74"/>
      <c r="T430" s="94"/>
    </row>
    <row r="431">
      <c r="B431" s="36"/>
      <c r="C431" s="92"/>
      <c r="D431" s="93"/>
      <c r="E431" s="93"/>
      <c r="F431" s="93"/>
      <c r="G431" s="94"/>
      <c r="H431" s="74"/>
      <c r="I431" s="74"/>
      <c r="J431" s="94"/>
      <c r="K431" s="94"/>
      <c r="L431" s="39"/>
      <c r="M431" s="39"/>
      <c r="N431" s="94"/>
      <c r="O431" s="94"/>
      <c r="P431" s="39"/>
      <c r="Q431" s="39"/>
      <c r="R431" s="94"/>
      <c r="S431" s="74"/>
      <c r="T431" s="94"/>
    </row>
    <row r="432">
      <c r="B432" s="36"/>
      <c r="C432" s="92"/>
      <c r="D432" s="93"/>
      <c r="E432" s="93"/>
      <c r="F432" s="93"/>
      <c r="G432" s="94"/>
      <c r="H432" s="74"/>
      <c r="I432" s="74"/>
      <c r="J432" s="94"/>
      <c r="K432" s="94"/>
      <c r="L432" s="39"/>
      <c r="M432" s="39"/>
      <c r="N432" s="94"/>
      <c r="O432" s="94"/>
      <c r="P432" s="39"/>
      <c r="Q432" s="39"/>
      <c r="R432" s="94"/>
      <c r="S432" s="74"/>
      <c r="T432" s="94"/>
    </row>
    <row r="433">
      <c r="B433" s="36"/>
      <c r="C433" s="92"/>
      <c r="D433" s="93"/>
      <c r="E433" s="93"/>
      <c r="F433" s="93"/>
      <c r="G433" s="94"/>
      <c r="H433" s="74"/>
      <c r="I433" s="74"/>
      <c r="J433" s="94"/>
      <c r="K433" s="94"/>
      <c r="L433" s="39"/>
      <c r="M433" s="39"/>
      <c r="N433" s="94"/>
      <c r="O433" s="94"/>
      <c r="P433" s="39"/>
      <c r="Q433" s="39"/>
      <c r="R433" s="94"/>
      <c r="S433" s="74"/>
      <c r="T433" s="94"/>
    </row>
    <row r="434">
      <c r="B434" s="36"/>
      <c r="C434" s="92"/>
      <c r="D434" s="93"/>
      <c r="E434" s="93"/>
      <c r="F434" s="93"/>
      <c r="G434" s="94"/>
      <c r="H434" s="74"/>
      <c r="I434" s="74"/>
      <c r="J434" s="94"/>
      <c r="K434" s="94"/>
      <c r="L434" s="39"/>
      <c r="M434" s="39"/>
      <c r="N434" s="94"/>
      <c r="O434" s="94"/>
      <c r="P434" s="39"/>
      <c r="Q434" s="39"/>
      <c r="R434" s="94"/>
      <c r="S434" s="74"/>
      <c r="T434" s="94"/>
    </row>
    <row r="435">
      <c r="B435" s="36"/>
      <c r="C435" s="92"/>
      <c r="D435" s="93"/>
      <c r="E435" s="93"/>
      <c r="F435" s="93"/>
      <c r="G435" s="94"/>
      <c r="H435" s="74"/>
      <c r="I435" s="74"/>
      <c r="J435" s="94"/>
      <c r="K435" s="94"/>
      <c r="L435" s="39"/>
      <c r="M435" s="39"/>
      <c r="N435" s="94"/>
      <c r="O435" s="94"/>
      <c r="P435" s="39"/>
      <c r="Q435" s="39"/>
      <c r="R435" s="94"/>
      <c r="S435" s="74"/>
      <c r="T435" s="94"/>
    </row>
    <row r="436">
      <c r="B436" s="36"/>
      <c r="C436" s="92"/>
      <c r="D436" s="93"/>
      <c r="E436" s="93"/>
      <c r="F436" s="93"/>
      <c r="G436" s="94"/>
      <c r="H436" s="74"/>
      <c r="I436" s="74"/>
      <c r="J436" s="94"/>
      <c r="K436" s="94"/>
      <c r="L436" s="39"/>
      <c r="M436" s="39"/>
      <c r="N436" s="94"/>
      <c r="O436" s="94"/>
      <c r="P436" s="39"/>
      <c r="Q436" s="39"/>
      <c r="R436" s="94"/>
      <c r="S436" s="74"/>
      <c r="T436" s="94"/>
    </row>
    <row r="437">
      <c r="B437" s="36"/>
      <c r="C437" s="92"/>
      <c r="D437" s="93"/>
      <c r="E437" s="93"/>
      <c r="F437" s="93"/>
      <c r="G437" s="94"/>
      <c r="H437" s="74"/>
      <c r="I437" s="74"/>
      <c r="J437" s="94"/>
      <c r="K437" s="94"/>
      <c r="L437" s="39"/>
      <c r="M437" s="39"/>
      <c r="N437" s="94"/>
      <c r="O437" s="94"/>
      <c r="P437" s="39"/>
      <c r="Q437" s="39"/>
      <c r="R437" s="94"/>
      <c r="S437" s="74"/>
      <c r="T437" s="94"/>
    </row>
    <row r="438">
      <c r="B438" s="36"/>
      <c r="C438" s="92"/>
      <c r="D438" s="93"/>
      <c r="E438" s="93"/>
      <c r="F438" s="93"/>
      <c r="G438" s="94"/>
      <c r="H438" s="74"/>
      <c r="I438" s="74"/>
      <c r="J438" s="94"/>
      <c r="K438" s="94"/>
      <c r="L438" s="39"/>
      <c r="M438" s="39"/>
      <c r="N438" s="94"/>
      <c r="O438" s="94"/>
      <c r="P438" s="39"/>
      <c r="Q438" s="39"/>
      <c r="R438" s="94"/>
      <c r="S438" s="74"/>
      <c r="T438" s="94"/>
    </row>
    <row r="439">
      <c r="B439" s="36"/>
      <c r="C439" s="92"/>
      <c r="D439" s="93"/>
      <c r="E439" s="93"/>
      <c r="F439" s="93"/>
      <c r="G439" s="94"/>
      <c r="H439" s="74"/>
      <c r="I439" s="74"/>
      <c r="J439" s="94"/>
      <c r="K439" s="94"/>
      <c r="L439" s="39"/>
      <c r="M439" s="39"/>
      <c r="N439" s="94"/>
      <c r="O439" s="94"/>
      <c r="P439" s="39"/>
      <c r="Q439" s="39"/>
      <c r="R439" s="94"/>
      <c r="S439" s="74"/>
      <c r="T439" s="94"/>
    </row>
    <row r="440">
      <c r="B440" s="36"/>
      <c r="C440" s="92"/>
      <c r="D440" s="93"/>
      <c r="E440" s="93"/>
      <c r="F440" s="93"/>
      <c r="G440" s="94"/>
      <c r="H440" s="74"/>
      <c r="I440" s="74"/>
      <c r="J440" s="94"/>
      <c r="K440" s="94"/>
      <c r="L440" s="39"/>
      <c r="M440" s="39"/>
      <c r="N440" s="94"/>
      <c r="O440" s="94"/>
      <c r="P440" s="39"/>
      <c r="Q440" s="39"/>
      <c r="R440" s="94"/>
      <c r="S440" s="74"/>
      <c r="T440" s="94"/>
    </row>
    <row r="441">
      <c r="B441" s="36"/>
      <c r="C441" s="92"/>
      <c r="D441" s="93"/>
      <c r="E441" s="93"/>
      <c r="F441" s="93"/>
      <c r="G441" s="94"/>
      <c r="H441" s="74"/>
      <c r="I441" s="74"/>
      <c r="J441" s="94"/>
      <c r="K441" s="94"/>
      <c r="L441" s="39"/>
      <c r="M441" s="39"/>
      <c r="N441" s="94"/>
      <c r="O441" s="94"/>
      <c r="P441" s="39"/>
      <c r="Q441" s="39"/>
      <c r="R441" s="94"/>
      <c r="S441" s="74"/>
      <c r="T441" s="94"/>
    </row>
    <row r="442">
      <c r="B442" s="36"/>
      <c r="C442" s="92"/>
      <c r="D442" s="93"/>
      <c r="E442" s="93"/>
      <c r="F442" s="93"/>
      <c r="G442" s="94"/>
      <c r="H442" s="74"/>
      <c r="I442" s="74"/>
      <c r="J442" s="94"/>
      <c r="K442" s="94"/>
      <c r="L442" s="39"/>
      <c r="M442" s="39"/>
      <c r="N442" s="94"/>
      <c r="O442" s="94"/>
      <c r="P442" s="39"/>
      <c r="Q442" s="39"/>
      <c r="R442" s="94"/>
      <c r="S442" s="74"/>
      <c r="T442" s="94"/>
    </row>
    <row r="443">
      <c r="B443" s="36"/>
      <c r="C443" s="92"/>
      <c r="D443" s="93"/>
      <c r="E443" s="93"/>
      <c r="F443" s="93"/>
      <c r="G443" s="94"/>
      <c r="H443" s="74"/>
      <c r="I443" s="74"/>
      <c r="J443" s="94"/>
      <c r="K443" s="94"/>
      <c r="L443" s="39"/>
      <c r="M443" s="39"/>
      <c r="N443" s="94"/>
      <c r="O443" s="94"/>
      <c r="P443" s="39"/>
      <c r="Q443" s="39"/>
      <c r="R443" s="94"/>
      <c r="S443" s="74"/>
      <c r="T443" s="94"/>
    </row>
    <row r="444">
      <c r="B444" s="36"/>
      <c r="C444" s="92"/>
      <c r="D444" s="93"/>
      <c r="E444" s="93"/>
      <c r="F444" s="93"/>
      <c r="G444" s="94"/>
      <c r="H444" s="74"/>
      <c r="I444" s="74"/>
      <c r="J444" s="94"/>
      <c r="K444" s="94"/>
      <c r="L444" s="39"/>
      <c r="M444" s="39"/>
      <c r="N444" s="94"/>
      <c r="O444" s="94"/>
      <c r="P444" s="39"/>
      <c r="Q444" s="39"/>
      <c r="R444" s="94"/>
      <c r="S444" s="74"/>
      <c r="T444" s="94"/>
    </row>
    <row r="445">
      <c r="B445" s="36"/>
      <c r="C445" s="92"/>
      <c r="D445" s="93"/>
      <c r="E445" s="93"/>
      <c r="F445" s="93"/>
      <c r="G445" s="94"/>
      <c r="H445" s="74"/>
      <c r="I445" s="74"/>
      <c r="J445" s="94"/>
      <c r="K445" s="94"/>
      <c r="L445" s="39"/>
      <c r="M445" s="39"/>
      <c r="N445" s="94"/>
      <c r="O445" s="94"/>
      <c r="P445" s="39"/>
      <c r="Q445" s="39"/>
      <c r="R445" s="94"/>
      <c r="S445" s="74"/>
      <c r="T445" s="94"/>
    </row>
    <row r="446">
      <c r="B446" s="36"/>
      <c r="C446" s="92"/>
      <c r="D446" s="93"/>
      <c r="E446" s="93"/>
      <c r="F446" s="93"/>
      <c r="G446" s="94"/>
      <c r="H446" s="74"/>
      <c r="I446" s="74"/>
      <c r="J446" s="94"/>
      <c r="K446" s="94"/>
      <c r="L446" s="39"/>
      <c r="M446" s="39"/>
      <c r="N446" s="94"/>
      <c r="O446" s="94"/>
      <c r="P446" s="39"/>
      <c r="Q446" s="39"/>
      <c r="R446" s="94"/>
      <c r="S446" s="74"/>
      <c r="T446" s="94"/>
    </row>
    <row r="447">
      <c r="B447" s="36"/>
      <c r="C447" s="92"/>
      <c r="D447" s="93"/>
      <c r="E447" s="93"/>
      <c r="F447" s="93"/>
      <c r="G447" s="94"/>
      <c r="H447" s="74"/>
      <c r="I447" s="74"/>
      <c r="J447" s="94"/>
      <c r="K447" s="94"/>
      <c r="L447" s="39"/>
      <c r="M447" s="39"/>
      <c r="N447" s="94"/>
      <c r="O447" s="94"/>
      <c r="P447" s="39"/>
      <c r="Q447" s="39"/>
      <c r="R447" s="94"/>
      <c r="S447" s="74"/>
      <c r="T447" s="94"/>
    </row>
    <row r="448">
      <c r="B448" s="36"/>
      <c r="C448" s="92"/>
      <c r="D448" s="93"/>
      <c r="E448" s="93"/>
      <c r="F448" s="93"/>
      <c r="G448" s="94"/>
      <c r="H448" s="74"/>
      <c r="I448" s="74"/>
      <c r="J448" s="94"/>
      <c r="K448" s="94"/>
      <c r="L448" s="39"/>
      <c r="M448" s="39"/>
      <c r="N448" s="94"/>
      <c r="O448" s="94"/>
      <c r="P448" s="39"/>
      <c r="Q448" s="39"/>
      <c r="R448" s="94"/>
      <c r="S448" s="74"/>
      <c r="T448" s="94"/>
    </row>
    <row r="449">
      <c r="B449" s="36"/>
      <c r="C449" s="92"/>
      <c r="D449" s="93"/>
      <c r="E449" s="93"/>
      <c r="F449" s="93"/>
      <c r="G449" s="94"/>
      <c r="H449" s="74"/>
      <c r="I449" s="74"/>
      <c r="J449" s="94"/>
      <c r="K449" s="94"/>
      <c r="L449" s="39"/>
      <c r="M449" s="39"/>
      <c r="N449" s="94"/>
      <c r="O449" s="94"/>
      <c r="P449" s="39"/>
      <c r="Q449" s="39"/>
      <c r="R449" s="94"/>
      <c r="S449" s="74"/>
      <c r="T449" s="94"/>
    </row>
    <row r="450">
      <c r="B450" s="36"/>
      <c r="C450" s="92"/>
      <c r="D450" s="93"/>
      <c r="E450" s="93"/>
      <c r="F450" s="93"/>
      <c r="G450" s="94"/>
      <c r="H450" s="74"/>
      <c r="I450" s="74"/>
      <c r="J450" s="94"/>
      <c r="K450" s="94"/>
      <c r="L450" s="39"/>
      <c r="M450" s="39"/>
      <c r="N450" s="94"/>
      <c r="O450" s="94"/>
      <c r="P450" s="39"/>
      <c r="Q450" s="39"/>
      <c r="R450" s="94"/>
      <c r="S450" s="74"/>
      <c r="T450" s="94"/>
    </row>
    <row r="451">
      <c r="B451" s="36"/>
      <c r="C451" s="92"/>
      <c r="D451" s="93"/>
      <c r="E451" s="93"/>
      <c r="F451" s="93"/>
      <c r="G451" s="94"/>
      <c r="H451" s="74"/>
      <c r="I451" s="74"/>
      <c r="J451" s="94"/>
      <c r="K451" s="94"/>
      <c r="L451" s="39"/>
      <c r="M451" s="39"/>
      <c r="N451" s="94"/>
      <c r="O451" s="94"/>
      <c r="P451" s="39"/>
      <c r="Q451" s="39"/>
      <c r="R451" s="94"/>
      <c r="S451" s="74"/>
      <c r="T451" s="94"/>
    </row>
    <row r="452">
      <c r="B452" s="36"/>
      <c r="C452" s="92"/>
      <c r="D452" s="93"/>
      <c r="E452" s="93"/>
      <c r="F452" s="93"/>
      <c r="G452" s="94"/>
      <c r="H452" s="74"/>
      <c r="I452" s="74"/>
      <c r="J452" s="94"/>
      <c r="K452" s="94"/>
      <c r="L452" s="39"/>
      <c r="M452" s="39"/>
      <c r="N452" s="94"/>
      <c r="O452" s="94"/>
      <c r="P452" s="39"/>
      <c r="Q452" s="39"/>
      <c r="R452" s="94"/>
      <c r="S452" s="74"/>
      <c r="T452" s="94"/>
    </row>
    <row r="453">
      <c r="B453" s="36"/>
      <c r="C453" s="92"/>
      <c r="D453" s="93"/>
      <c r="E453" s="93"/>
      <c r="F453" s="93"/>
      <c r="G453" s="94"/>
      <c r="H453" s="74"/>
      <c r="I453" s="74"/>
      <c r="J453" s="94"/>
      <c r="K453" s="94"/>
      <c r="L453" s="39"/>
      <c r="M453" s="39"/>
      <c r="N453" s="94"/>
      <c r="O453" s="94"/>
      <c r="P453" s="39"/>
      <c r="Q453" s="39"/>
      <c r="R453" s="94"/>
      <c r="S453" s="74"/>
      <c r="T453" s="94"/>
    </row>
    <row r="454">
      <c r="B454" s="36"/>
      <c r="C454" s="92"/>
      <c r="D454" s="93"/>
      <c r="E454" s="93"/>
      <c r="F454" s="93"/>
      <c r="G454" s="94"/>
      <c r="H454" s="74"/>
      <c r="I454" s="74"/>
      <c r="J454" s="94"/>
      <c r="K454" s="94"/>
      <c r="L454" s="39"/>
      <c r="M454" s="39"/>
      <c r="N454" s="94"/>
      <c r="O454" s="94"/>
      <c r="P454" s="39"/>
      <c r="Q454" s="39"/>
      <c r="R454" s="94"/>
      <c r="S454" s="74"/>
      <c r="T454" s="94"/>
    </row>
    <row r="455">
      <c r="B455" s="36"/>
      <c r="C455" s="92"/>
      <c r="D455" s="93"/>
      <c r="E455" s="93"/>
      <c r="F455" s="93"/>
      <c r="G455" s="94"/>
      <c r="H455" s="74"/>
      <c r="I455" s="74"/>
      <c r="J455" s="94"/>
      <c r="K455" s="94"/>
      <c r="L455" s="39"/>
      <c r="M455" s="39"/>
      <c r="N455" s="94"/>
      <c r="O455" s="94"/>
      <c r="P455" s="39"/>
      <c r="Q455" s="39"/>
      <c r="R455" s="94"/>
      <c r="S455" s="74"/>
      <c r="T455" s="94"/>
    </row>
    <row r="456">
      <c r="B456" s="36"/>
      <c r="C456" s="92"/>
      <c r="D456" s="93"/>
      <c r="E456" s="93"/>
      <c r="F456" s="93"/>
      <c r="G456" s="94"/>
      <c r="H456" s="74"/>
      <c r="I456" s="74"/>
      <c r="J456" s="94"/>
      <c r="K456" s="94"/>
      <c r="L456" s="39"/>
      <c r="M456" s="39"/>
      <c r="N456" s="94"/>
      <c r="O456" s="94"/>
      <c r="P456" s="39"/>
      <c r="Q456" s="39"/>
      <c r="R456" s="94"/>
      <c r="S456" s="74"/>
      <c r="T456" s="94"/>
    </row>
    <row r="457">
      <c r="B457" s="36"/>
      <c r="C457" s="92"/>
      <c r="D457" s="93"/>
      <c r="E457" s="93"/>
      <c r="F457" s="93"/>
      <c r="G457" s="94"/>
      <c r="H457" s="74"/>
      <c r="I457" s="74"/>
      <c r="J457" s="94"/>
      <c r="K457" s="94"/>
      <c r="L457" s="39"/>
      <c r="M457" s="39"/>
      <c r="N457" s="94"/>
      <c r="O457" s="94"/>
      <c r="P457" s="39"/>
      <c r="Q457" s="39"/>
      <c r="R457" s="94"/>
      <c r="S457" s="74"/>
      <c r="T457" s="94"/>
    </row>
    <row r="458">
      <c r="B458" s="36"/>
      <c r="C458" s="92"/>
      <c r="D458" s="93"/>
      <c r="E458" s="93"/>
      <c r="F458" s="93"/>
      <c r="G458" s="94"/>
      <c r="H458" s="74"/>
      <c r="I458" s="74"/>
      <c r="J458" s="94"/>
      <c r="K458" s="94"/>
      <c r="L458" s="39"/>
      <c r="M458" s="39"/>
      <c r="N458" s="94"/>
      <c r="O458" s="94"/>
      <c r="P458" s="39"/>
      <c r="Q458" s="39"/>
      <c r="R458" s="94"/>
      <c r="S458" s="74"/>
      <c r="T458" s="94"/>
    </row>
    <row r="459">
      <c r="B459" s="36"/>
      <c r="C459" s="92"/>
      <c r="D459" s="93"/>
      <c r="E459" s="93"/>
      <c r="F459" s="93"/>
      <c r="G459" s="94"/>
      <c r="H459" s="74"/>
      <c r="I459" s="74"/>
      <c r="J459" s="94"/>
      <c r="K459" s="94"/>
      <c r="L459" s="39"/>
      <c r="M459" s="39"/>
      <c r="N459" s="94"/>
      <c r="O459" s="94"/>
      <c r="P459" s="39"/>
      <c r="Q459" s="39"/>
      <c r="R459" s="94"/>
      <c r="S459" s="74"/>
      <c r="T459" s="94"/>
    </row>
    <row r="460">
      <c r="B460" s="36"/>
      <c r="C460" s="92"/>
      <c r="D460" s="93"/>
      <c r="E460" s="93"/>
      <c r="F460" s="93"/>
      <c r="G460" s="94"/>
      <c r="H460" s="74"/>
      <c r="I460" s="74"/>
      <c r="J460" s="94"/>
      <c r="K460" s="94"/>
      <c r="L460" s="39"/>
      <c r="M460" s="39"/>
      <c r="N460" s="94"/>
      <c r="O460" s="94"/>
      <c r="P460" s="39"/>
      <c r="Q460" s="39"/>
      <c r="R460" s="94"/>
      <c r="S460" s="74"/>
      <c r="T460" s="94"/>
    </row>
    <row r="461">
      <c r="B461" s="36"/>
      <c r="C461" s="92"/>
      <c r="D461" s="93"/>
      <c r="E461" s="93"/>
      <c r="F461" s="93"/>
      <c r="G461" s="94"/>
      <c r="H461" s="74"/>
      <c r="I461" s="74"/>
      <c r="J461" s="94"/>
      <c r="K461" s="94"/>
      <c r="L461" s="39"/>
      <c r="M461" s="39"/>
      <c r="N461" s="94"/>
      <c r="O461" s="94"/>
      <c r="P461" s="39"/>
      <c r="Q461" s="39"/>
      <c r="R461" s="94"/>
      <c r="S461" s="74"/>
      <c r="T461" s="94"/>
    </row>
    <row r="462">
      <c r="B462" s="36"/>
      <c r="C462" s="92"/>
      <c r="D462" s="93"/>
      <c r="E462" s="93"/>
      <c r="F462" s="93"/>
      <c r="G462" s="94"/>
      <c r="H462" s="74"/>
      <c r="I462" s="74"/>
      <c r="J462" s="94"/>
      <c r="K462" s="94"/>
      <c r="L462" s="39"/>
      <c r="M462" s="39"/>
      <c r="N462" s="94"/>
      <c r="O462" s="94"/>
      <c r="P462" s="39"/>
      <c r="Q462" s="39"/>
      <c r="R462" s="94"/>
      <c r="S462" s="74"/>
      <c r="T462" s="94"/>
    </row>
    <row r="463">
      <c r="B463" s="36"/>
      <c r="C463" s="92"/>
      <c r="D463" s="93"/>
      <c r="E463" s="93"/>
      <c r="F463" s="93"/>
      <c r="G463" s="94"/>
      <c r="H463" s="74"/>
      <c r="I463" s="74"/>
      <c r="J463" s="94"/>
      <c r="K463" s="94"/>
      <c r="L463" s="39"/>
      <c r="M463" s="39"/>
      <c r="N463" s="94"/>
      <c r="O463" s="94"/>
      <c r="P463" s="39"/>
      <c r="Q463" s="39"/>
      <c r="R463" s="94"/>
      <c r="S463" s="74"/>
      <c r="T463" s="94"/>
    </row>
    <row r="464">
      <c r="B464" s="36"/>
      <c r="C464" s="92"/>
      <c r="D464" s="93"/>
      <c r="E464" s="93"/>
      <c r="F464" s="93"/>
      <c r="G464" s="94"/>
      <c r="H464" s="74"/>
      <c r="I464" s="74"/>
      <c r="J464" s="94"/>
      <c r="K464" s="94"/>
      <c r="L464" s="39"/>
      <c r="M464" s="39"/>
      <c r="N464" s="94"/>
      <c r="O464" s="94"/>
      <c r="P464" s="39"/>
      <c r="Q464" s="39"/>
      <c r="R464" s="94"/>
      <c r="S464" s="74"/>
      <c r="T464" s="94"/>
    </row>
    <row r="465">
      <c r="B465" s="36"/>
      <c r="C465" s="92"/>
      <c r="D465" s="93"/>
      <c r="E465" s="93"/>
      <c r="F465" s="93"/>
      <c r="G465" s="94"/>
      <c r="H465" s="74"/>
      <c r="I465" s="74"/>
      <c r="J465" s="94"/>
      <c r="K465" s="94"/>
      <c r="L465" s="39"/>
      <c r="M465" s="39"/>
      <c r="N465" s="94"/>
      <c r="O465" s="94"/>
      <c r="P465" s="39"/>
      <c r="Q465" s="39"/>
      <c r="R465" s="94"/>
      <c r="S465" s="74"/>
      <c r="T465" s="94"/>
    </row>
    <row r="466">
      <c r="B466" s="36"/>
      <c r="C466" s="92"/>
      <c r="D466" s="93"/>
      <c r="E466" s="93"/>
      <c r="F466" s="93"/>
      <c r="G466" s="94"/>
      <c r="H466" s="74"/>
      <c r="I466" s="74"/>
      <c r="J466" s="94"/>
      <c r="K466" s="94"/>
      <c r="L466" s="39"/>
      <c r="M466" s="39"/>
      <c r="N466" s="94"/>
      <c r="O466" s="94"/>
      <c r="P466" s="39"/>
      <c r="Q466" s="39"/>
      <c r="R466" s="94"/>
      <c r="S466" s="74"/>
      <c r="T466" s="94"/>
    </row>
    <row r="467">
      <c r="B467" s="36"/>
      <c r="C467" s="92"/>
      <c r="D467" s="93"/>
      <c r="E467" s="93"/>
      <c r="F467" s="93"/>
      <c r="G467" s="94"/>
      <c r="H467" s="74"/>
      <c r="I467" s="74"/>
      <c r="J467" s="94"/>
      <c r="K467" s="94"/>
      <c r="L467" s="39"/>
      <c r="M467" s="39"/>
      <c r="N467" s="94"/>
      <c r="O467" s="94"/>
      <c r="P467" s="39"/>
      <c r="Q467" s="39"/>
      <c r="R467" s="94"/>
      <c r="S467" s="74"/>
      <c r="T467" s="94"/>
    </row>
    <row r="468">
      <c r="B468" s="36"/>
      <c r="C468" s="92"/>
      <c r="D468" s="93"/>
      <c r="E468" s="93"/>
      <c r="F468" s="93"/>
      <c r="G468" s="94"/>
      <c r="H468" s="74"/>
      <c r="I468" s="74"/>
      <c r="J468" s="94"/>
      <c r="K468" s="94"/>
      <c r="L468" s="39"/>
      <c r="M468" s="39"/>
      <c r="N468" s="94"/>
      <c r="O468" s="94"/>
      <c r="P468" s="39"/>
      <c r="Q468" s="39"/>
      <c r="R468" s="94"/>
      <c r="S468" s="74"/>
      <c r="T468" s="94"/>
    </row>
    <row r="469">
      <c r="B469" s="36"/>
      <c r="C469" s="92"/>
      <c r="D469" s="93"/>
      <c r="E469" s="93"/>
      <c r="F469" s="93"/>
      <c r="G469" s="94"/>
      <c r="H469" s="74"/>
      <c r="I469" s="74"/>
      <c r="J469" s="94"/>
      <c r="K469" s="94"/>
      <c r="L469" s="39"/>
      <c r="M469" s="39"/>
      <c r="N469" s="94"/>
      <c r="O469" s="94"/>
      <c r="P469" s="39"/>
      <c r="Q469" s="39"/>
      <c r="R469" s="94"/>
      <c r="S469" s="74"/>
      <c r="T469" s="94"/>
    </row>
    <row r="470">
      <c r="B470" s="36"/>
      <c r="C470" s="92"/>
      <c r="D470" s="93"/>
      <c r="E470" s="93"/>
      <c r="F470" s="93"/>
      <c r="G470" s="94"/>
      <c r="H470" s="74"/>
      <c r="I470" s="74"/>
      <c r="J470" s="94"/>
      <c r="K470" s="94"/>
      <c r="L470" s="39"/>
      <c r="M470" s="39"/>
      <c r="N470" s="94"/>
      <c r="O470" s="94"/>
      <c r="P470" s="39"/>
      <c r="Q470" s="39"/>
      <c r="R470" s="94"/>
      <c r="S470" s="74"/>
      <c r="T470" s="94"/>
    </row>
    <row r="471">
      <c r="B471" s="36"/>
      <c r="C471" s="92"/>
      <c r="D471" s="93"/>
      <c r="E471" s="93"/>
      <c r="F471" s="93"/>
      <c r="G471" s="94"/>
      <c r="H471" s="74"/>
      <c r="I471" s="74"/>
      <c r="J471" s="94"/>
      <c r="K471" s="94"/>
      <c r="L471" s="39"/>
      <c r="M471" s="39"/>
      <c r="N471" s="94"/>
      <c r="O471" s="94"/>
      <c r="P471" s="39"/>
      <c r="Q471" s="39"/>
      <c r="R471" s="94"/>
      <c r="S471" s="74"/>
      <c r="T471" s="94"/>
    </row>
    <row r="472">
      <c r="B472" s="36"/>
      <c r="C472" s="92"/>
      <c r="D472" s="93"/>
      <c r="E472" s="93"/>
      <c r="F472" s="93"/>
      <c r="G472" s="94"/>
      <c r="H472" s="74"/>
      <c r="I472" s="74"/>
      <c r="J472" s="94"/>
      <c r="K472" s="94"/>
      <c r="L472" s="39"/>
      <c r="M472" s="39"/>
      <c r="N472" s="94"/>
      <c r="O472" s="94"/>
      <c r="P472" s="39"/>
      <c r="Q472" s="39"/>
      <c r="R472" s="94"/>
      <c r="S472" s="74"/>
      <c r="T472" s="94"/>
    </row>
    <row r="473">
      <c r="B473" s="36"/>
      <c r="C473" s="92"/>
      <c r="D473" s="93"/>
      <c r="E473" s="93"/>
      <c r="F473" s="93"/>
      <c r="G473" s="94"/>
      <c r="H473" s="74"/>
      <c r="I473" s="74"/>
      <c r="J473" s="94"/>
      <c r="K473" s="94"/>
      <c r="L473" s="39"/>
      <c r="M473" s="39"/>
      <c r="N473" s="94"/>
      <c r="O473" s="94"/>
      <c r="P473" s="39"/>
      <c r="Q473" s="39"/>
      <c r="R473" s="94"/>
      <c r="S473" s="74"/>
      <c r="T473" s="94"/>
    </row>
    <row r="474">
      <c r="B474" s="36"/>
      <c r="C474" s="92"/>
      <c r="D474" s="93"/>
      <c r="E474" s="93"/>
      <c r="F474" s="93"/>
      <c r="G474" s="94"/>
      <c r="H474" s="74"/>
      <c r="I474" s="74"/>
      <c r="J474" s="94"/>
      <c r="K474" s="94"/>
      <c r="L474" s="39"/>
      <c r="M474" s="39"/>
      <c r="N474" s="94"/>
      <c r="O474" s="94"/>
      <c r="P474" s="39"/>
      <c r="Q474" s="39"/>
      <c r="R474" s="94"/>
      <c r="S474" s="74"/>
      <c r="T474" s="94"/>
    </row>
    <row r="475">
      <c r="B475" s="36"/>
      <c r="C475" s="92"/>
      <c r="D475" s="93"/>
      <c r="E475" s="93"/>
      <c r="F475" s="93"/>
      <c r="G475" s="94"/>
      <c r="H475" s="74"/>
      <c r="I475" s="74"/>
      <c r="J475" s="94"/>
      <c r="K475" s="94"/>
      <c r="L475" s="39"/>
      <c r="M475" s="39"/>
      <c r="N475" s="94"/>
      <c r="O475" s="94"/>
      <c r="P475" s="39"/>
      <c r="Q475" s="39"/>
      <c r="R475" s="94"/>
      <c r="S475" s="74"/>
      <c r="T475" s="94"/>
    </row>
    <row r="476">
      <c r="B476" s="36"/>
      <c r="C476" s="92"/>
      <c r="D476" s="93"/>
      <c r="E476" s="93"/>
      <c r="F476" s="93"/>
      <c r="G476" s="94"/>
      <c r="H476" s="74"/>
      <c r="I476" s="74"/>
      <c r="J476" s="94"/>
      <c r="K476" s="94"/>
      <c r="L476" s="39"/>
      <c r="M476" s="39"/>
      <c r="N476" s="94"/>
      <c r="O476" s="94"/>
      <c r="P476" s="39"/>
      <c r="Q476" s="39"/>
      <c r="R476" s="94"/>
      <c r="S476" s="74"/>
      <c r="T476" s="94"/>
    </row>
    <row r="477">
      <c r="B477" s="36"/>
      <c r="C477" s="92"/>
      <c r="D477" s="93"/>
      <c r="E477" s="93"/>
      <c r="F477" s="93"/>
      <c r="G477" s="94"/>
      <c r="H477" s="74"/>
      <c r="I477" s="74"/>
      <c r="J477" s="94"/>
      <c r="K477" s="94"/>
      <c r="L477" s="39"/>
      <c r="M477" s="39"/>
      <c r="N477" s="94"/>
      <c r="O477" s="94"/>
      <c r="P477" s="39"/>
      <c r="Q477" s="39"/>
      <c r="R477" s="94"/>
      <c r="S477" s="74"/>
      <c r="T477" s="94"/>
    </row>
    <row r="478">
      <c r="B478" s="36"/>
      <c r="C478" s="92"/>
      <c r="D478" s="93"/>
      <c r="E478" s="93"/>
      <c r="F478" s="93"/>
      <c r="G478" s="94"/>
      <c r="H478" s="74"/>
      <c r="I478" s="74"/>
      <c r="J478" s="94"/>
      <c r="K478" s="94"/>
      <c r="L478" s="39"/>
      <c r="M478" s="39"/>
      <c r="N478" s="94"/>
      <c r="O478" s="94"/>
      <c r="P478" s="39"/>
      <c r="Q478" s="39"/>
      <c r="R478" s="94"/>
      <c r="S478" s="74"/>
      <c r="T478" s="94"/>
    </row>
    <row r="479">
      <c r="B479" s="36"/>
      <c r="C479" s="92"/>
      <c r="D479" s="93"/>
      <c r="E479" s="93"/>
      <c r="F479" s="93"/>
      <c r="G479" s="94"/>
      <c r="H479" s="74"/>
      <c r="I479" s="74"/>
      <c r="J479" s="94"/>
      <c r="K479" s="94"/>
      <c r="L479" s="39"/>
      <c r="M479" s="39"/>
      <c r="N479" s="94"/>
      <c r="O479" s="94"/>
      <c r="P479" s="39"/>
      <c r="Q479" s="39"/>
      <c r="R479" s="94"/>
      <c r="S479" s="74"/>
      <c r="T479" s="94"/>
    </row>
    <row r="480">
      <c r="B480" s="36"/>
      <c r="C480" s="92"/>
      <c r="D480" s="93"/>
      <c r="E480" s="93"/>
      <c r="F480" s="93"/>
      <c r="G480" s="94"/>
      <c r="H480" s="74"/>
      <c r="I480" s="74"/>
      <c r="J480" s="94"/>
      <c r="K480" s="94"/>
      <c r="L480" s="39"/>
      <c r="M480" s="39"/>
      <c r="N480" s="94"/>
      <c r="O480" s="94"/>
      <c r="P480" s="39"/>
      <c r="Q480" s="39"/>
      <c r="R480" s="94"/>
      <c r="S480" s="74"/>
      <c r="T480" s="94"/>
    </row>
    <row r="481">
      <c r="B481" s="36"/>
      <c r="C481" s="92"/>
      <c r="D481" s="93"/>
      <c r="E481" s="93"/>
      <c r="F481" s="93"/>
      <c r="G481" s="94"/>
      <c r="H481" s="74"/>
      <c r="I481" s="74"/>
      <c r="J481" s="94"/>
      <c r="K481" s="94"/>
      <c r="L481" s="39"/>
      <c r="M481" s="39"/>
      <c r="N481" s="94"/>
      <c r="O481" s="94"/>
      <c r="P481" s="39"/>
      <c r="Q481" s="39"/>
      <c r="R481" s="94"/>
      <c r="S481" s="74"/>
      <c r="T481" s="94"/>
    </row>
    <row r="482">
      <c r="B482" s="36"/>
      <c r="C482" s="92"/>
      <c r="D482" s="93"/>
      <c r="E482" s="93"/>
      <c r="F482" s="93"/>
      <c r="G482" s="94"/>
      <c r="H482" s="74"/>
      <c r="I482" s="74"/>
      <c r="J482" s="94"/>
      <c r="K482" s="94"/>
      <c r="L482" s="39"/>
      <c r="M482" s="39"/>
      <c r="N482" s="94"/>
      <c r="O482" s="94"/>
      <c r="P482" s="39"/>
      <c r="Q482" s="39"/>
      <c r="R482" s="94"/>
      <c r="S482" s="74"/>
      <c r="T482" s="94"/>
    </row>
    <row r="483">
      <c r="B483" s="36"/>
      <c r="C483" s="92"/>
      <c r="D483" s="93"/>
      <c r="E483" s="93"/>
      <c r="F483" s="93"/>
      <c r="G483" s="94"/>
      <c r="H483" s="74"/>
      <c r="I483" s="74"/>
      <c r="J483" s="94"/>
      <c r="K483" s="94"/>
      <c r="L483" s="39"/>
      <c r="M483" s="39"/>
      <c r="N483" s="94"/>
      <c r="O483" s="94"/>
      <c r="P483" s="39"/>
      <c r="Q483" s="39"/>
      <c r="R483" s="94"/>
      <c r="S483" s="74"/>
      <c r="T483" s="94"/>
    </row>
    <row r="484">
      <c r="B484" s="36"/>
      <c r="C484" s="92"/>
      <c r="D484" s="93"/>
      <c r="E484" s="93"/>
      <c r="F484" s="93"/>
      <c r="G484" s="94"/>
      <c r="H484" s="74"/>
      <c r="I484" s="74"/>
      <c r="J484" s="94"/>
      <c r="K484" s="94"/>
      <c r="L484" s="39"/>
      <c r="M484" s="39"/>
      <c r="N484" s="94"/>
      <c r="O484" s="94"/>
      <c r="P484" s="39"/>
      <c r="Q484" s="39"/>
      <c r="R484" s="94"/>
      <c r="S484" s="74"/>
      <c r="T484" s="94"/>
    </row>
    <row r="485">
      <c r="B485" s="36"/>
      <c r="C485" s="92"/>
      <c r="D485" s="93"/>
      <c r="E485" s="93"/>
      <c r="F485" s="93"/>
      <c r="G485" s="94"/>
      <c r="H485" s="74"/>
      <c r="I485" s="74"/>
      <c r="J485" s="94"/>
      <c r="K485" s="94"/>
      <c r="L485" s="39"/>
      <c r="M485" s="39"/>
      <c r="N485" s="94"/>
      <c r="O485" s="94"/>
      <c r="P485" s="39"/>
      <c r="Q485" s="39"/>
      <c r="R485" s="94"/>
      <c r="S485" s="74"/>
      <c r="T485" s="94"/>
    </row>
    <row r="486">
      <c r="B486" s="36"/>
      <c r="C486" s="92"/>
      <c r="D486" s="93"/>
      <c r="E486" s="93"/>
      <c r="F486" s="93"/>
      <c r="G486" s="94"/>
      <c r="H486" s="74"/>
      <c r="I486" s="74"/>
      <c r="J486" s="94"/>
      <c r="K486" s="94"/>
      <c r="L486" s="39"/>
      <c r="M486" s="39"/>
      <c r="N486" s="94"/>
      <c r="O486" s="94"/>
      <c r="P486" s="39"/>
      <c r="Q486" s="39"/>
      <c r="R486" s="94"/>
      <c r="S486" s="74"/>
      <c r="T486" s="94"/>
    </row>
    <row r="487">
      <c r="B487" s="36"/>
      <c r="C487" s="92"/>
      <c r="D487" s="93"/>
      <c r="E487" s="93"/>
      <c r="F487" s="93"/>
      <c r="G487" s="94"/>
      <c r="H487" s="74"/>
      <c r="I487" s="74"/>
      <c r="J487" s="94"/>
      <c r="K487" s="94"/>
      <c r="L487" s="39"/>
      <c r="M487" s="39"/>
      <c r="N487" s="94"/>
      <c r="O487" s="94"/>
      <c r="P487" s="39"/>
      <c r="Q487" s="39"/>
      <c r="R487" s="94"/>
      <c r="S487" s="74"/>
      <c r="T487" s="94"/>
    </row>
    <row r="488">
      <c r="B488" s="36"/>
      <c r="C488" s="92"/>
      <c r="D488" s="93"/>
      <c r="E488" s="93"/>
      <c r="F488" s="93"/>
      <c r="G488" s="94"/>
      <c r="H488" s="74"/>
      <c r="I488" s="74"/>
      <c r="J488" s="94"/>
      <c r="K488" s="94"/>
      <c r="L488" s="39"/>
      <c r="M488" s="39"/>
      <c r="N488" s="94"/>
      <c r="O488" s="94"/>
      <c r="P488" s="39"/>
      <c r="Q488" s="39"/>
      <c r="R488" s="94"/>
      <c r="S488" s="74"/>
      <c r="T488" s="94"/>
    </row>
    <row r="489">
      <c r="B489" s="36"/>
      <c r="C489" s="92"/>
      <c r="D489" s="93"/>
      <c r="E489" s="93"/>
      <c r="F489" s="93"/>
      <c r="G489" s="94"/>
      <c r="H489" s="74"/>
      <c r="I489" s="74"/>
      <c r="J489" s="94"/>
      <c r="K489" s="94"/>
      <c r="L489" s="39"/>
      <c r="M489" s="39"/>
      <c r="N489" s="94"/>
      <c r="O489" s="94"/>
      <c r="P489" s="39"/>
      <c r="Q489" s="39"/>
      <c r="R489" s="94"/>
      <c r="S489" s="74"/>
      <c r="T489" s="94"/>
    </row>
    <row r="490">
      <c r="B490" s="36"/>
      <c r="C490" s="92"/>
      <c r="D490" s="93"/>
      <c r="E490" s="93"/>
      <c r="F490" s="93"/>
      <c r="G490" s="94"/>
      <c r="H490" s="74"/>
      <c r="I490" s="74"/>
      <c r="J490" s="94"/>
      <c r="K490" s="94"/>
      <c r="L490" s="39"/>
      <c r="M490" s="39"/>
      <c r="N490" s="94"/>
      <c r="O490" s="94"/>
      <c r="P490" s="39"/>
      <c r="Q490" s="39"/>
      <c r="R490" s="94"/>
      <c r="S490" s="74"/>
      <c r="T490" s="94"/>
    </row>
    <row r="491">
      <c r="B491" s="36"/>
      <c r="C491" s="92"/>
      <c r="D491" s="93"/>
      <c r="E491" s="93"/>
      <c r="F491" s="93"/>
      <c r="G491" s="94"/>
      <c r="H491" s="74"/>
      <c r="I491" s="74"/>
      <c r="J491" s="94"/>
      <c r="K491" s="94"/>
      <c r="L491" s="39"/>
      <c r="M491" s="39"/>
      <c r="N491" s="94"/>
      <c r="O491" s="94"/>
      <c r="P491" s="39"/>
      <c r="Q491" s="39"/>
      <c r="R491" s="94"/>
      <c r="S491" s="74"/>
      <c r="T491" s="94"/>
    </row>
    <row r="492">
      <c r="B492" s="36"/>
      <c r="C492" s="92"/>
      <c r="D492" s="93"/>
      <c r="E492" s="93"/>
      <c r="F492" s="93"/>
      <c r="G492" s="94"/>
      <c r="H492" s="74"/>
      <c r="I492" s="74"/>
      <c r="J492" s="94"/>
      <c r="K492" s="94"/>
      <c r="L492" s="39"/>
      <c r="M492" s="39"/>
      <c r="N492" s="94"/>
      <c r="O492" s="94"/>
      <c r="P492" s="39"/>
      <c r="Q492" s="39"/>
      <c r="R492" s="94"/>
      <c r="S492" s="74"/>
      <c r="T492" s="94"/>
    </row>
    <row r="493">
      <c r="B493" s="36"/>
      <c r="C493" s="92"/>
      <c r="D493" s="93"/>
      <c r="E493" s="93"/>
      <c r="F493" s="93"/>
      <c r="G493" s="94"/>
      <c r="H493" s="74"/>
      <c r="I493" s="74"/>
      <c r="J493" s="94"/>
      <c r="K493" s="94"/>
      <c r="L493" s="39"/>
      <c r="M493" s="39"/>
      <c r="N493" s="94"/>
      <c r="O493" s="94"/>
      <c r="P493" s="39"/>
      <c r="Q493" s="39"/>
      <c r="R493" s="94"/>
      <c r="S493" s="74"/>
      <c r="T493" s="94"/>
    </row>
    <row r="494">
      <c r="B494" s="36"/>
      <c r="C494" s="92"/>
      <c r="D494" s="93"/>
      <c r="E494" s="93"/>
      <c r="F494" s="93"/>
      <c r="G494" s="94"/>
      <c r="H494" s="74"/>
      <c r="I494" s="74"/>
      <c r="J494" s="94"/>
      <c r="K494" s="94"/>
      <c r="L494" s="39"/>
      <c r="M494" s="39"/>
      <c r="N494" s="94"/>
      <c r="O494" s="94"/>
      <c r="P494" s="39"/>
      <c r="Q494" s="39"/>
      <c r="R494" s="94"/>
      <c r="S494" s="74"/>
      <c r="T494" s="94"/>
    </row>
    <row r="495">
      <c r="B495" s="36"/>
      <c r="C495" s="92"/>
      <c r="D495" s="93"/>
      <c r="E495" s="93"/>
      <c r="F495" s="93"/>
      <c r="G495" s="94"/>
      <c r="H495" s="74"/>
      <c r="I495" s="74"/>
      <c r="J495" s="94"/>
      <c r="K495" s="94"/>
      <c r="L495" s="39"/>
      <c r="M495" s="39"/>
      <c r="N495" s="94"/>
      <c r="O495" s="94"/>
      <c r="P495" s="39"/>
      <c r="Q495" s="39"/>
      <c r="R495" s="94"/>
      <c r="S495" s="74"/>
      <c r="T495" s="94"/>
    </row>
    <row r="496">
      <c r="B496" s="36"/>
      <c r="C496" s="92"/>
      <c r="D496" s="93"/>
      <c r="E496" s="93"/>
      <c r="F496" s="93"/>
      <c r="G496" s="94"/>
      <c r="H496" s="74"/>
      <c r="I496" s="74"/>
      <c r="J496" s="94"/>
      <c r="K496" s="94"/>
      <c r="L496" s="39"/>
      <c r="M496" s="39"/>
      <c r="N496" s="94"/>
      <c r="O496" s="94"/>
      <c r="P496" s="39"/>
      <c r="Q496" s="39"/>
      <c r="R496" s="94"/>
      <c r="S496" s="74"/>
      <c r="T496" s="94"/>
    </row>
    <row r="497">
      <c r="B497" s="36"/>
      <c r="C497" s="92"/>
      <c r="D497" s="93"/>
      <c r="E497" s="93"/>
      <c r="F497" s="93"/>
      <c r="G497" s="94"/>
      <c r="H497" s="74"/>
      <c r="I497" s="74"/>
      <c r="J497" s="94"/>
      <c r="K497" s="94"/>
      <c r="L497" s="39"/>
      <c r="M497" s="39"/>
      <c r="N497" s="94"/>
      <c r="O497" s="94"/>
      <c r="P497" s="39"/>
      <c r="Q497" s="39"/>
      <c r="R497" s="94"/>
      <c r="S497" s="74"/>
      <c r="T497" s="94"/>
    </row>
    <row r="498">
      <c r="B498" s="36"/>
      <c r="C498" s="92"/>
      <c r="D498" s="93"/>
      <c r="E498" s="93"/>
      <c r="F498" s="93"/>
      <c r="G498" s="94"/>
      <c r="H498" s="74"/>
      <c r="I498" s="74"/>
      <c r="J498" s="94"/>
      <c r="K498" s="94"/>
      <c r="L498" s="39"/>
      <c r="M498" s="39"/>
      <c r="N498" s="94"/>
      <c r="O498" s="94"/>
      <c r="P498" s="39"/>
      <c r="Q498" s="39"/>
      <c r="R498" s="94"/>
      <c r="S498" s="74"/>
      <c r="T498" s="94"/>
    </row>
    <row r="499">
      <c r="B499" s="36"/>
      <c r="C499" s="92"/>
      <c r="D499" s="93"/>
      <c r="E499" s="93"/>
      <c r="F499" s="93"/>
      <c r="G499" s="94"/>
      <c r="H499" s="74"/>
      <c r="I499" s="74"/>
      <c r="J499" s="94"/>
      <c r="K499" s="94"/>
      <c r="L499" s="39"/>
      <c r="M499" s="39"/>
      <c r="N499" s="94"/>
      <c r="O499" s="94"/>
      <c r="P499" s="39"/>
      <c r="Q499" s="39"/>
      <c r="R499" s="94"/>
      <c r="S499" s="74"/>
      <c r="T499" s="94"/>
    </row>
    <row r="500">
      <c r="B500" s="36"/>
      <c r="C500" s="92"/>
      <c r="D500" s="93"/>
      <c r="E500" s="93"/>
      <c r="F500" s="93"/>
      <c r="G500" s="94"/>
      <c r="H500" s="74"/>
      <c r="I500" s="74"/>
      <c r="J500" s="94"/>
      <c r="K500" s="94"/>
      <c r="L500" s="39"/>
      <c r="M500" s="39"/>
      <c r="N500" s="94"/>
      <c r="O500" s="94"/>
      <c r="P500" s="39"/>
      <c r="Q500" s="39"/>
      <c r="R500" s="94"/>
      <c r="S500" s="74"/>
      <c r="T500" s="94"/>
    </row>
    <row r="501">
      <c r="B501" s="36"/>
      <c r="C501" s="92"/>
      <c r="D501" s="93"/>
      <c r="E501" s="93"/>
      <c r="F501" s="93"/>
      <c r="G501" s="94"/>
      <c r="H501" s="74"/>
      <c r="I501" s="74"/>
      <c r="J501" s="94"/>
      <c r="K501" s="94"/>
      <c r="L501" s="39"/>
      <c r="M501" s="39"/>
      <c r="N501" s="94"/>
      <c r="O501" s="94"/>
      <c r="P501" s="39"/>
      <c r="Q501" s="39"/>
      <c r="R501" s="94"/>
      <c r="S501" s="74"/>
      <c r="T501" s="94"/>
    </row>
    <row r="502">
      <c r="B502" s="36"/>
      <c r="C502" s="92"/>
      <c r="D502" s="93"/>
      <c r="E502" s="93"/>
      <c r="F502" s="93"/>
      <c r="G502" s="94"/>
      <c r="H502" s="74"/>
      <c r="I502" s="74"/>
      <c r="J502" s="94"/>
      <c r="K502" s="94"/>
      <c r="L502" s="39"/>
      <c r="M502" s="39"/>
      <c r="N502" s="94"/>
      <c r="O502" s="94"/>
      <c r="P502" s="39"/>
      <c r="Q502" s="39"/>
      <c r="R502" s="94"/>
      <c r="S502" s="74"/>
      <c r="T502" s="94"/>
    </row>
    <row r="503">
      <c r="B503" s="36"/>
      <c r="C503" s="92"/>
      <c r="D503" s="93"/>
      <c r="E503" s="93"/>
      <c r="F503" s="93"/>
      <c r="G503" s="94"/>
      <c r="H503" s="74"/>
      <c r="I503" s="74"/>
      <c r="J503" s="94"/>
      <c r="K503" s="94"/>
      <c r="L503" s="39"/>
      <c r="M503" s="39"/>
      <c r="N503" s="94"/>
      <c r="O503" s="94"/>
      <c r="P503" s="39"/>
      <c r="Q503" s="39"/>
      <c r="R503" s="94"/>
      <c r="S503" s="74"/>
      <c r="T503" s="94"/>
    </row>
    <row r="504">
      <c r="B504" s="36"/>
      <c r="C504" s="92"/>
      <c r="D504" s="93"/>
      <c r="E504" s="93"/>
      <c r="F504" s="93"/>
      <c r="G504" s="94"/>
      <c r="H504" s="74"/>
      <c r="I504" s="74"/>
      <c r="J504" s="94"/>
      <c r="K504" s="94"/>
      <c r="L504" s="39"/>
      <c r="M504" s="39"/>
      <c r="N504" s="94"/>
      <c r="O504" s="94"/>
      <c r="P504" s="39"/>
      <c r="Q504" s="39"/>
      <c r="R504" s="94"/>
      <c r="S504" s="74"/>
      <c r="T504" s="94"/>
    </row>
    <row r="505">
      <c r="B505" s="36"/>
      <c r="C505" s="92"/>
      <c r="D505" s="93"/>
      <c r="E505" s="93"/>
      <c r="F505" s="93"/>
      <c r="G505" s="94"/>
      <c r="H505" s="74"/>
      <c r="I505" s="74"/>
      <c r="J505" s="94"/>
      <c r="K505" s="94"/>
      <c r="L505" s="39"/>
      <c r="M505" s="39"/>
      <c r="N505" s="94"/>
      <c r="O505" s="94"/>
      <c r="P505" s="39"/>
      <c r="Q505" s="39"/>
      <c r="R505" s="94"/>
      <c r="S505" s="74"/>
      <c r="T505" s="94"/>
    </row>
    <row r="506">
      <c r="B506" s="36"/>
      <c r="C506" s="92"/>
      <c r="D506" s="93"/>
      <c r="E506" s="93"/>
      <c r="F506" s="93"/>
      <c r="G506" s="94"/>
      <c r="H506" s="74"/>
      <c r="I506" s="74"/>
      <c r="J506" s="94"/>
      <c r="K506" s="94"/>
      <c r="L506" s="39"/>
      <c r="M506" s="39"/>
      <c r="N506" s="94"/>
      <c r="O506" s="94"/>
      <c r="P506" s="39"/>
      <c r="Q506" s="39"/>
      <c r="R506" s="94"/>
      <c r="S506" s="74"/>
      <c r="T506" s="94"/>
    </row>
    <row r="507">
      <c r="B507" s="36"/>
      <c r="C507" s="92"/>
      <c r="D507" s="93"/>
      <c r="E507" s="93"/>
      <c r="F507" s="93"/>
      <c r="G507" s="94"/>
      <c r="H507" s="74"/>
      <c r="I507" s="74"/>
      <c r="J507" s="94"/>
      <c r="K507" s="94"/>
      <c r="L507" s="39"/>
      <c r="M507" s="39"/>
      <c r="N507" s="94"/>
      <c r="O507" s="94"/>
      <c r="P507" s="39"/>
      <c r="Q507" s="39"/>
      <c r="R507" s="94"/>
      <c r="S507" s="74"/>
      <c r="T507" s="94"/>
    </row>
    <row r="508">
      <c r="B508" s="36"/>
      <c r="C508" s="92"/>
      <c r="D508" s="93"/>
      <c r="E508" s="93"/>
      <c r="F508" s="93"/>
      <c r="G508" s="94"/>
      <c r="H508" s="74"/>
      <c r="I508" s="74"/>
      <c r="J508" s="94"/>
      <c r="K508" s="94"/>
      <c r="L508" s="39"/>
      <c r="M508" s="39"/>
      <c r="N508" s="94"/>
      <c r="O508" s="94"/>
      <c r="P508" s="39"/>
      <c r="Q508" s="39"/>
      <c r="R508" s="94"/>
      <c r="S508" s="74"/>
      <c r="T508" s="94"/>
    </row>
    <row r="509">
      <c r="B509" s="36"/>
      <c r="C509" s="92"/>
      <c r="D509" s="93"/>
      <c r="E509" s="93"/>
      <c r="F509" s="93"/>
      <c r="G509" s="94"/>
      <c r="H509" s="74"/>
      <c r="I509" s="74"/>
      <c r="J509" s="94"/>
      <c r="K509" s="94"/>
      <c r="L509" s="39"/>
      <c r="M509" s="39"/>
      <c r="N509" s="94"/>
      <c r="O509" s="94"/>
      <c r="P509" s="39"/>
      <c r="Q509" s="39"/>
      <c r="R509" s="94"/>
      <c r="S509" s="74"/>
      <c r="T509" s="94"/>
    </row>
    <row r="510">
      <c r="B510" s="36"/>
      <c r="C510" s="92"/>
      <c r="D510" s="93"/>
      <c r="E510" s="93"/>
      <c r="F510" s="93"/>
      <c r="G510" s="94"/>
      <c r="H510" s="74"/>
      <c r="I510" s="74"/>
      <c r="J510" s="94"/>
      <c r="K510" s="94"/>
      <c r="L510" s="39"/>
      <c r="M510" s="39"/>
      <c r="N510" s="94"/>
      <c r="O510" s="94"/>
      <c r="P510" s="39"/>
      <c r="Q510" s="39"/>
      <c r="R510" s="94"/>
      <c r="S510" s="74"/>
      <c r="T510" s="94"/>
    </row>
    <row r="511">
      <c r="B511" s="36"/>
      <c r="C511" s="92"/>
      <c r="D511" s="93"/>
      <c r="E511" s="93"/>
      <c r="F511" s="93"/>
      <c r="G511" s="94"/>
      <c r="H511" s="74"/>
      <c r="I511" s="74"/>
      <c r="J511" s="94"/>
      <c r="K511" s="94"/>
      <c r="L511" s="39"/>
      <c r="M511" s="39"/>
      <c r="N511" s="94"/>
      <c r="O511" s="94"/>
      <c r="P511" s="39"/>
      <c r="Q511" s="39"/>
      <c r="R511" s="94"/>
      <c r="S511" s="74"/>
      <c r="T511" s="94"/>
    </row>
    <row r="512">
      <c r="B512" s="36"/>
      <c r="C512" s="92"/>
      <c r="D512" s="93"/>
      <c r="E512" s="93"/>
      <c r="F512" s="93"/>
      <c r="G512" s="94"/>
      <c r="H512" s="74"/>
      <c r="I512" s="74"/>
      <c r="J512" s="94"/>
      <c r="K512" s="94"/>
      <c r="L512" s="39"/>
      <c r="M512" s="39"/>
      <c r="N512" s="94"/>
      <c r="O512" s="94"/>
      <c r="P512" s="39"/>
      <c r="Q512" s="39"/>
      <c r="R512" s="94"/>
      <c r="S512" s="74"/>
      <c r="T512" s="94"/>
    </row>
    <row r="513">
      <c r="B513" s="36"/>
      <c r="C513" s="92"/>
      <c r="D513" s="93"/>
      <c r="E513" s="93"/>
      <c r="F513" s="93"/>
      <c r="G513" s="94"/>
      <c r="H513" s="74"/>
      <c r="I513" s="74"/>
      <c r="J513" s="94"/>
      <c r="K513" s="94"/>
      <c r="L513" s="39"/>
      <c r="M513" s="39"/>
      <c r="N513" s="94"/>
      <c r="O513" s="94"/>
      <c r="P513" s="39"/>
      <c r="Q513" s="39"/>
      <c r="R513" s="94"/>
      <c r="S513" s="74"/>
      <c r="T513" s="94"/>
    </row>
    <row r="514">
      <c r="B514" s="36"/>
      <c r="C514" s="92"/>
      <c r="D514" s="93"/>
      <c r="E514" s="93"/>
      <c r="F514" s="93"/>
      <c r="G514" s="94"/>
      <c r="H514" s="74"/>
      <c r="I514" s="74"/>
      <c r="J514" s="94"/>
      <c r="K514" s="94"/>
      <c r="L514" s="39"/>
      <c r="M514" s="39"/>
      <c r="N514" s="94"/>
      <c r="O514" s="94"/>
      <c r="P514" s="39"/>
      <c r="Q514" s="39"/>
      <c r="R514" s="94"/>
      <c r="S514" s="74"/>
      <c r="T514" s="94"/>
    </row>
    <row r="515">
      <c r="B515" s="36"/>
      <c r="C515" s="92"/>
      <c r="D515" s="93"/>
      <c r="E515" s="93"/>
      <c r="F515" s="93"/>
      <c r="G515" s="94"/>
      <c r="H515" s="74"/>
      <c r="I515" s="74"/>
      <c r="J515" s="94"/>
      <c r="K515" s="94"/>
      <c r="L515" s="39"/>
      <c r="M515" s="39"/>
      <c r="N515" s="94"/>
      <c r="O515" s="94"/>
      <c r="P515" s="39"/>
      <c r="Q515" s="39"/>
      <c r="R515" s="94"/>
      <c r="S515" s="74"/>
      <c r="T515" s="94"/>
    </row>
    <row r="516">
      <c r="B516" s="36"/>
      <c r="C516" s="92"/>
      <c r="D516" s="93"/>
      <c r="E516" s="93"/>
      <c r="F516" s="93"/>
      <c r="G516" s="94"/>
      <c r="H516" s="74"/>
      <c r="I516" s="74"/>
      <c r="J516" s="94"/>
      <c r="K516" s="94"/>
      <c r="L516" s="39"/>
      <c r="M516" s="39"/>
      <c r="N516" s="94"/>
      <c r="O516" s="94"/>
      <c r="P516" s="39"/>
      <c r="Q516" s="39"/>
      <c r="R516" s="94"/>
      <c r="S516" s="74"/>
      <c r="T516" s="94"/>
    </row>
    <row r="517">
      <c r="B517" s="36"/>
      <c r="C517" s="92"/>
      <c r="D517" s="93"/>
      <c r="E517" s="93"/>
      <c r="F517" s="93"/>
      <c r="G517" s="94"/>
      <c r="H517" s="74"/>
      <c r="I517" s="74"/>
      <c r="J517" s="94"/>
      <c r="K517" s="94"/>
      <c r="L517" s="39"/>
      <c r="M517" s="39"/>
      <c r="N517" s="94"/>
      <c r="O517" s="94"/>
      <c r="P517" s="39"/>
      <c r="Q517" s="39"/>
      <c r="R517" s="94"/>
      <c r="S517" s="74"/>
      <c r="T517" s="94"/>
    </row>
    <row r="518">
      <c r="B518" s="36"/>
      <c r="C518" s="92"/>
      <c r="D518" s="93"/>
      <c r="E518" s="93"/>
      <c r="F518" s="93"/>
      <c r="G518" s="94"/>
      <c r="H518" s="74"/>
      <c r="I518" s="74"/>
      <c r="J518" s="94"/>
      <c r="K518" s="94"/>
      <c r="L518" s="39"/>
      <c r="M518" s="39"/>
      <c r="N518" s="94"/>
      <c r="O518" s="94"/>
      <c r="P518" s="39"/>
      <c r="Q518" s="39"/>
      <c r="R518" s="94"/>
      <c r="S518" s="74"/>
      <c r="T518" s="94"/>
    </row>
    <row r="519">
      <c r="B519" s="36"/>
      <c r="C519" s="92"/>
      <c r="D519" s="93"/>
      <c r="E519" s="93"/>
      <c r="F519" s="93"/>
      <c r="G519" s="94"/>
      <c r="H519" s="74"/>
      <c r="I519" s="74"/>
      <c r="J519" s="94"/>
      <c r="K519" s="94"/>
      <c r="L519" s="39"/>
      <c r="M519" s="39"/>
      <c r="N519" s="94"/>
      <c r="O519" s="94"/>
      <c r="P519" s="39"/>
      <c r="Q519" s="39"/>
      <c r="R519" s="94"/>
      <c r="S519" s="74"/>
      <c r="T519" s="94"/>
    </row>
    <row r="520">
      <c r="B520" s="36"/>
      <c r="C520" s="92"/>
      <c r="D520" s="93"/>
      <c r="E520" s="93"/>
      <c r="F520" s="93"/>
      <c r="G520" s="94"/>
      <c r="H520" s="74"/>
      <c r="I520" s="74"/>
      <c r="J520" s="94"/>
      <c r="K520" s="94"/>
      <c r="L520" s="39"/>
      <c r="M520" s="39"/>
      <c r="N520" s="94"/>
      <c r="O520" s="94"/>
      <c r="P520" s="39"/>
      <c r="Q520" s="39"/>
      <c r="R520" s="94"/>
      <c r="S520" s="74"/>
      <c r="T520" s="94"/>
    </row>
    <row r="521">
      <c r="B521" s="36"/>
      <c r="C521" s="92"/>
      <c r="D521" s="93"/>
      <c r="E521" s="93"/>
      <c r="F521" s="93"/>
      <c r="G521" s="94"/>
      <c r="H521" s="74"/>
      <c r="I521" s="74"/>
      <c r="J521" s="94"/>
      <c r="K521" s="94"/>
      <c r="L521" s="39"/>
      <c r="M521" s="39"/>
      <c r="N521" s="94"/>
      <c r="O521" s="94"/>
      <c r="P521" s="39"/>
      <c r="Q521" s="39"/>
      <c r="R521" s="94"/>
      <c r="S521" s="74"/>
      <c r="T521" s="94"/>
    </row>
    <row r="522">
      <c r="B522" s="36"/>
      <c r="C522" s="92"/>
      <c r="D522" s="93"/>
      <c r="E522" s="93"/>
      <c r="F522" s="93"/>
      <c r="G522" s="94"/>
      <c r="H522" s="74"/>
      <c r="I522" s="74"/>
      <c r="J522" s="94"/>
      <c r="K522" s="94"/>
      <c r="L522" s="39"/>
      <c r="M522" s="39"/>
      <c r="N522" s="94"/>
      <c r="O522" s="94"/>
      <c r="P522" s="39"/>
      <c r="Q522" s="39"/>
      <c r="R522" s="94"/>
      <c r="S522" s="74"/>
      <c r="T522" s="94"/>
    </row>
    <row r="523">
      <c r="B523" s="36"/>
      <c r="C523" s="92"/>
      <c r="D523" s="93"/>
      <c r="E523" s="93"/>
      <c r="F523" s="93"/>
      <c r="G523" s="94"/>
      <c r="H523" s="74"/>
      <c r="I523" s="74"/>
      <c r="J523" s="94"/>
      <c r="K523" s="94"/>
      <c r="L523" s="39"/>
      <c r="M523" s="39"/>
      <c r="N523" s="94"/>
      <c r="O523" s="94"/>
      <c r="P523" s="39"/>
      <c r="Q523" s="39"/>
      <c r="R523" s="94"/>
      <c r="S523" s="74"/>
      <c r="T523" s="94"/>
    </row>
    <row r="524">
      <c r="B524" s="36"/>
      <c r="C524" s="92"/>
      <c r="D524" s="93"/>
      <c r="E524" s="93"/>
      <c r="F524" s="93"/>
      <c r="G524" s="94"/>
      <c r="H524" s="74"/>
      <c r="I524" s="74"/>
      <c r="J524" s="94"/>
      <c r="K524" s="94"/>
      <c r="L524" s="39"/>
      <c r="M524" s="39"/>
      <c r="N524" s="94"/>
      <c r="O524" s="94"/>
      <c r="P524" s="39"/>
      <c r="Q524" s="39"/>
      <c r="R524" s="94"/>
      <c r="S524" s="74"/>
      <c r="T524" s="94"/>
    </row>
    <row r="525">
      <c r="B525" s="36"/>
      <c r="C525" s="92"/>
      <c r="D525" s="93"/>
      <c r="E525" s="93"/>
      <c r="F525" s="93"/>
      <c r="G525" s="94"/>
      <c r="H525" s="74"/>
      <c r="I525" s="74"/>
      <c r="J525" s="94"/>
      <c r="K525" s="94"/>
      <c r="L525" s="39"/>
      <c r="M525" s="39"/>
      <c r="N525" s="94"/>
      <c r="O525" s="94"/>
      <c r="P525" s="39"/>
      <c r="Q525" s="39"/>
      <c r="R525" s="94"/>
      <c r="S525" s="74"/>
      <c r="T525" s="94"/>
    </row>
    <row r="526">
      <c r="B526" s="36"/>
      <c r="C526" s="92"/>
      <c r="D526" s="93"/>
      <c r="E526" s="93"/>
      <c r="F526" s="93"/>
      <c r="G526" s="94"/>
      <c r="H526" s="74"/>
      <c r="I526" s="74"/>
      <c r="J526" s="94"/>
      <c r="K526" s="94"/>
      <c r="L526" s="39"/>
      <c r="M526" s="39"/>
      <c r="N526" s="94"/>
      <c r="O526" s="94"/>
      <c r="P526" s="39"/>
      <c r="Q526" s="39"/>
      <c r="R526" s="94"/>
      <c r="S526" s="74"/>
      <c r="T526" s="94"/>
    </row>
    <row r="527">
      <c r="B527" s="36"/>
      <c r="C527" s="92"/>
      <c r="D527" s="93"/>
      <c r="E527" s="93"/>
      <c r="F527" s="93"/>
      <c r="G527" s="94"/>
      <c r="H527" s="74"/>
      <c r="I527" s="74"/>
      <c r="J527" s="94"/>
      <c r="K527" s="94"/>
      <c r="L527" s="39"/>
      <c r="M527" s="39"/>
      <c r="N527" s="94"/>
      <c r="O527" s="94"/>
      <c r="P527" s="39"/>
      <c r="Q527" s="39"/>
      <c r="R527" s="94"/>
      <c r="S527" s="74"/>
      <c r="T527" s="94"/>
    </row>
    <row r="528">
      <c r="B528" s="36"/>
      <c r="C528" s="92"/>
      <c r="D528" s="93"/>
      <c r="E528" s="93"/>
      <c r="F528" s="93"/>
      <c r="G528" s="94"/>
      <c r="H528" s="74"/>
      <c r="I528" s="74"/>
      <c r="J528" s="94"/>
      <c r="K528" s="94"/>
      <c r="L528" s="39"/>
      <c r="M528" s="39"/>
      <c r="N528" s="94"/>
      <c r="O528" s="94"/>
      <c r="P528" s="39"/>
      <c r="Q528" s="39"/>
      <c r="R528" s="94"/>
      <c r="S528" s="74"/>
      <c r="T528" s="94"/>
    </row>
    <row r="529">
      <c r="B529" s="36"/>
      <c r="C529" s="92"/>
      <c r="D529" s="93"/>
      <c r="E529" s="93"/>
      <c r="F529" s="93"/>
      <c r="G529" s="94"/>
      <c r="H529" s="74"/>
      <c r="I529" s="74"/>
      <c r="J529" s="94"/>
      <c r="K529" s="94"/>
      <c r="L529" s="39"/>
      <c r="M529" s="39"/>
      <c r="N529" s="94"/>
      <c r="O529" s="94"/>
      <c r="P529" s="39"/>
      <c r="Q529" s="39"/>
      <c r="R529" s="94"/>
      <c r="S529" s="74"/>
      <c r="T529" s="94"/>
    </row>
    <row r="530">
      <c r="B530" s="36"/>
      <c r="C530" s="92"/>
      <c r="D530" s="93"/>
      <c r="E530" s="93"/>
      <c r="F530" s="93"/>
      <c r="G530" s="94"/>
      <c r="H530" s="74"/>
      <c r="I530" s="74"/>
      <c r="J530" s="94"/>
      <c r="K530" s="94"/>
      <c r="L530" s="39"/>
      <c r="M530" s="39"/>
      <c r="N530" s="94"/>
      <c r="O530" s="94"/>
      <c r="P530" s="39"/>
      <c r="Q530" s="39"/>
      <c r="R530" s="94"/>
      <c r="S530" s="74"/>
      <c r="T530" s="94"/>
    </row>
    <row r="531">
      <c r="B531" s="36"/>
      <c r="C531" s="92"/>
      <c r="D531" s="93"/>
      <c r="E531" s="93"/>
      <c r="F531" s="93"/>
      <c r="G531" s="94"/>
      <c r="H531" s="74"/>
      <c r="I531" s="74"/>
      <c r="J531" s="94"/>
      <c r="K531" s="94"/>
      <c r="L531" s="39"/>
      <c r="M531" s="39"/>
      <c r="N531" s="94"/>
      <c r="O531" s="94"/>
      <c r="P531" s="39"/>
      <c r="Q531" s="39"/>
      <c r="R531" s="94"/>
      <c r="S531" s="74"/>
      <c r="T531" s="94"/>
    </row>
    <row r="532">
      <c r="B532" s="36"/>
      <c r="C532" s="92"/>
      <c r="D532" s="93"/>
      <c r="E532" s="93"/>
      <c r="F532" s="93"/>
      <c r="G532" s="94"/>
      <c r="H532" s="74"/>
      <c r="I532" s="74"/>
      <c r="J532" s="94"/>
      <c r="K532" s="94"/>
      <c r="L532" s="39"/>
      <c r="M532" s="39"/>
      <c r="N532" s="94"/>
      <c r="O532" s="94"/>
      <c r="P532" s="39"/>
      <c r="Q532" s="39"/>
      <c r="R532" s="94"/>
      <c r="S532" s="74"/>
      <c r="T532" s="94"/>
    </row>
    <row r="533">
      <c r="B533" s="36"/>
      <c r="C533" s="92"/>
      <c r="D533" s="93"/>
      <c r="E533" s="93"/>
      <c r="F533" s="93"/>
      <c r="G533" s="94"/>
      <c r="H533" s="74"/>
      <c r="I533" s="74"/>
      <c r="J533" s="94"/>
      <c r="K533" s="94"/>
      <c r="L533" s="39"/>
      <c r="M533" s="39"/>
      <c r="N533" s="94"/>
      <c r="O533" s="94"/>
      <c r="P533" s="39"/>
      <c r="Q533" s="39"/>
      <c r="R533" s="94"/>
      <c r="S533" s="74"/>
      <c r="T533" s="94"/>
    </row>
    <row r="534">
      <c r="B534" s="36"/>
      <c r="C534" s="92"/>
      <c r="D534" s="93"/>
      <c r="E534" s="93"/>
      <c r="F534" s="93"/>
      <c r="G534" s="94"/>
      <c r="H534" s="74"/>
      <c r="I534" s="74"/>
      <c r="J534" s="94"/>
      <c r="K534" s="94"/>
      <c r="L534" s="39"/>
      <c r="M534" s="39"/>
      <c r="N534" s="94"/>
      <c r="O534" s="94"/>
      <c r="P534" s="39"/>
      <c r="Q534" s="39"/>
      <c r="R534" s="94"/>
      <c r="S534" s="74"/>
      <c r="T534" s="94"/>
    </row>
    <row r="535">
      <c r="B535" s="36"/>
      <c r="C535" s="92"/>
      <c r="D535" s="93"/>
      <c r="E535" s="93"/>
      <c r="F535" s="93"/>
      <c r="G535" s="94"/>
      <c r="H535" s="74"/>
      <c r="I535" s="74"/>
      <c r="J535" s="94"/>
      <c r="K535" s="94"/>
      <c r="L535" s="39"/>
      <c r="M535" s="39"/>
      <c r="N535" s="94"/>
      <c r="O535" s="94"/>
      <c r="P535" s="39"/>
      <c r="Q535" s="39"/>
      <c r="R535" s="94"/>
      <c r="S535" s="74"/>
      <c r="T535" s="94"/>
    </row>
    <row r="536">
      <c r="B536" s="36"/>
      <c r="C536" s="92"/>
      <c r="D536" s="93"/>
      <c r="E536" s="93"/>
      <c r="F536" s="93"/>
      <c r="G536" s="94"/>
      <c r="H536" s="74"/>
      <c r="I536" s="74"/>
      <c r="J536" s="94"/>
      <c r="K536" s="94"/>
      <c r="L536" s="39"/>
      <c r="M536" s="39"/>
      <c r="N536" s="94"/>
      <c r="O536" s="94"/>
      <c r="P536" s="39"/>
      <c r="Q536" s="39"/>
      <c r="R536" s="94"/>
      <c r="S536" s="74"/>
      <c r="T536" s="94"/>
    </row>
    <row r="537">
      <c r="B537" s="36"/>
      <c r="C537" s="92"/>
      <c r="D537" s="93"/>
      <c r="E537" s="93"/>
      <c r="F537" s="93"/>
      <c r="G537" s="94"/>
      <c r="H537" s="74"/>
      <c r="I537" s="74"/>
      <c r="J537" s="94"/>
      <c r="K537" s="94"/>
      <c r="L537" s="39"/>
      <c r="M537" s="39"/>
      <c r="N537" s="94"/>
      <c r="O537" s="94"/>
      <c r="P537" s="39"/>
      <c r="Q537" s="39"/>
      <c r="R537" s="94"/>
      <c r="S537" s="74"/>
      <c r="T537" s="94"/>
    </row>
    <row r="538">
      <c r="B538" s="36"/>
      <c r="C538" s="92"/>
      <c r="D538" s="93"/>
      <c r="E538" s="93"/>
      <c r="F538" s="93"/>
      <c r="G538" s="94"/>
      <c r="H538" s="74"/>
      <c r="I538" s="74"/>
      <c r="J538" s="94"/>
      <c r="K538" s="94"/>
      <c r="L538" s="39"/>
      <c r="M538" s="39"/>
      <c r="N538" s="94"/>
      <c r="O538" s="94"/>
      <c r="P538" s="39"/>
      <c r="Q538" s="39"/>
      <c r="R538" s="94"/>
      <c r="S538" s="74"/>
      <c r="T538" s="94"/>
    </row>
    <row r="539">
      <c r="B539" s="36"/>
      <c r="C539" s="92"/>
      <c r="D539" s="93"/>
      <c r="E539" s="93"/>
      <c r="F539" s="93"/>
      <c r="G539" s="94"/>
      <c r="H539" s="74"/>
      <c r="I539" s="74"/>
      <c r="J539" s="94"/>
      <c r="K539" s="94"/>
      <c r="L539" s="39"/>
      <c r="M539" s="39"/>
      <c r="N539" s="94"/>
      <c r="O539" s="94"/>
      <c r="P539" s="39"/>
      <c r="Q539" s="39"/>
      <c r="R539" s="94"/>
      <c r="S539" s="74"/>
      <c r="T539" s="94"/>
    </row>
    <row r="540">
      <c r="B540" s="36"/>
      <c r="C540" s="92"/>
      <c r="D540" s="93"/>
      <c r="E540" s="93"/>
      <c r="F540" s="93"/>
      <c r="G540" s="94"/>
      <c r="H540" s="74"/>
      <c r="I540" s="74"/>
      <c r="J540" s="94"/>
      <c r="K540" s="94"/>
      <c r="L540" s="39"/>
      <c r="M540" s="39"/>
      <c r="N540" s="94"/>
      <c r="O540" s="94"/>
      <c r="P540" s="39"/>
      <c r="Q540" s="39"/>
      <c r="R540" s="94"/>
      <c r="S540" s="74"/>
      <c r="T540" s="94"/>
    </row>
    <row r="541">
      <c r="B541" s="36"/>
      <c r="C541" s="92"/>
      <c r="D541" s="93"/>
      <c r="E541" s="93"/>
      <c r="F541" s="93"/>
      <c r="G541" s="94"/>
      <c r="H541" s="74"/>
      <c r="I541" s="74"/>
      <c r="J541" s="94"/>
      <c r="K541" s="94"/>
      <c r="L541" s="39"/>
      <c r="M541" s="39"/>
      <c r="N541" s="94"/>
      <c r="O541" s="94"/>
      <c r="P541" s="39"/>
      <c r="Q541" s="39"/>
      <c r="R541" s="94"/>
      <c r="S541" s="74"/>
      <c r="T541" s="94"/>
    </row>
    <row r="542">
      <c r="B542" s="36"/>
      <c r="C542" s="92"/>
      <c r="D542" s="93"/>
      <c r="E542" s="93"/>
      <c r="F542" s="93"/>
      <c r="G542" s="94"/>
      <c r="H542" s="74"/>
      <c r="I542" s="74"/>
      <c r="J542" s="94"/>
      <c r="K542" s="94"/>
      <c r="L542" s="39"/>
      <c r="M542" s="39"/>
      <c r="N542" s="94"/>
      <c r="O542" s="94"/>
      <c r="P542" s="39"/>
      <c r="Q542" s="39"/>
      <c r="R542" s="94"/>
      <c r="S542" s="74"/>
      <c r="T542" s="94"/>
    </row>
    <row r="543">
      <c r="B543" s="36"/>
      <c r="C543" s="92"/>
      <c r="D543" s="93"/>
      <c r="E543" s="93"/>
      <c r="F543" s="93"/>
      <c r="G543" s="94"/>
      <c r="H543" s="74"/>
      <c r="I543" s="74"/>
      <c r="J543" s="94"/>
      <c r="K543" s="94"/>
      <c r="L543" s="39"/>
      <c r="M543" s="39"/>
      <c r="N543" s="94"/>
      <c r="O543" s="94"/>
      <c r="P543" s="39"/>
      <c r="Q543" s="39"/>
      <c r="R543" s="94"/>
      <c r="S543" s="74"/>
      <c r="T543" s="94"/>
    </row>
    <row r="544">
      <c r="B544" s="36"/>
      <c r="C544" s="92"/>
      <c r="D544" s="93"/>
      <c r="E544" s="93"/>
      <c r="F544" s="93"/>
      <c r="G544" s="94"/>
      <c r="H544" s="74"/>
      <c r="I544" s="74"/>
      <c r="J544" s="94"/>
      <c r="K544" s="94"/>
      <c r="L544" s="39"/>
      <c r="M544" s="39"/>
      <c r="N544" s="94"/>
      <c r="O544" s="94"/>
      <c r="P544" s="39"/>
      <c r="Q544" s="39"/>
      <c r="R544" s="94"/>
      <c r="S544" s="74"/>
      <c r="T544" s="94"/>
    </row>
    <row r="545">
      <c r="B545" s="36"/>
      <c r="C545" s="92"/>
      <c r="D545" s="93"/>
      <c r="E545" s="93"/>
      <c r="F545" s="93"/>
      <c r="G545" s="94"/>
      <c r="H545" s="74"/>
      <c r="I545" s="74"/>
      <c r="J545" s="94"/>
      <c r="K545" s="94"/>
      <c r="L545" s="39"/>
      <c r="M545" s="39"/>
      <c r="N545" s="94"/>
      <c r="O545" s="94"/>
      <c r="P545" s="39"/>
      <c r="Q545" s="39"/>
      <c r="R545" s="94"/>
      <c r="S545" s="74"/>
      <c r="T545" s="94"/>
    </row>
    <row r="546">
      <c r="B546" s="36"/>
      <c r="C546" s="92"/>
      <c r="D546" s="93"/>
      <c r="E546" s="93"/>
      <c r="F546" s="93"/>
      <c r="G546" s="94"/>
      <c r="H546" s="74"/>
      <c r="I546" s="74"/>
      <c r="J546" s="94"/>
      <c r="K546" s="94"/>
      <c r="L546" s="39"/>
      <c r="M546" s="39"/>
      <c r="N546" s="94"/>
      <c r="O546" s="94"/>
      <c r="P546" s="39"/>
      <c r="Q546" s="39"/>
      <c r="R546" s="94"/>
      <c r="S546" s="74"/>
      <c r="T546" s="94"/>
    </row>
    <row r="547">
      <c r="B547" s="36"/>
      <c r="C547" s="92"/>
      <c r="D547" s="93"/>
      <c r="E547" s="93"/>
      <c r="F547" s="93"/>
      <c r="G547" s="94"/>
      <c r="H547" s="74"/>
      <c r="I547" s="74"/>
      <c r="J547" s="94"/>
      <c r="K547" s="94"/>
      <c r="L547" s="39"/>
      <c r="M547" s="39"/>
      <c r="N547" s="94"/>
      <c r="O547" s="94"/>
      <c r="P547" s="39"/>
      <c r="Q547" s="39"/>
      <c r="R547" s="94"/>
      <c r="S547" s="74"/>
      <c r="T547" s="94"/>
    </row>
    <row r="548">
      <c r="B548" s="36"/>
      <c r="C548" s="92"/>
      <c r="D548" s="93"/>
      <c r="E548" s="93"/>
      <c r="F548" s="93"/>
      <c r="G548" s="94"/>
      <c r="H548" s="74"/>
      <c r="I548" s="74"/>
      <c r="J548" s="94"/>
      <c r="K548" s="94"/>
      <c r="L548" s="39"/>
      <c r="M548" s="39"/>
      <c r="N548" s="94"/>
      <c r="O548" s="94"/>
      <c r="P548" s="39"/>
      <c r="Q548" s="39"/>
      <c r="R548" s="94"/>
      <c r="S548" s="74"/>
      <c r="T548" s="94"/>
    </row>
    <row r="549">
      <c r="B549" s="36"/>
      <c r="C549" s="92"/>
      <c r="D549" s="93"/>
      <c r="E549" s="93"/>
      <c r="F549" s="93"/>
      <c r="G549" s="94"/>
      <c r="H549" s="74"/>
      <c r="I549" s="74"/>
      <c r="J549" s="94"/>
      <c r="K549" s="94"/>
      <c r="L549" s="39"/>
      <c r="M549" s="39"/>
      <c r="N549" s="94"/>
      <c r="O549" s="94"/>
      <c r="P549" s="39"/>
      <c r="Q549" s="39"/>
      <c r="R549" s="94"/>
      <c r="S549" s="74"/>
      <c r="T549" s="94"/>
    </row>
    <row r="550">
      <c r="B550" s="36"/>
      <c r="C550" s="92"/>
      <c r="D550" s="93"/>
      <c r="E550" s="93"/>
      <c r="F550" s="93"/>
      <c r="G550" s="94"/>
      <c r="H550" s="74"/>
      <c r="I550" s="74"/>
      <c r="J550" s="94"/>
      <c r="K550" s="94"/>
      <c r="L550" s="39"/>
      <c r="M550" s="39"/>
      <c r="N550" s="94"/>
      <c r="O550" s="94"/>
      <c r="P550" s="39"/>
      <c r="Q550" s="39"/>
      <c r="R550" s="94"/>
      <c r="S550" s="74"/>
      <c r="T550" s="94"/>
    </row>
    <row r="551">
      <c r="B551" s="36"/>
      <c r="C551" s="92"/>
      <c r="D551" s="93"/>
      <c r="E551" s="93"/>
      <c r="F551" s="93"/>
      <c r="G551" s="94"/>
      <c r="H551" s="74"/>
      <c r="I551" s="74"/>
      <c r="J551" s="94"/>
      <c r="K551" s="94"/>
      <c r="L551" s="39"/>
      <c r="M551" s="39"/>
      <c r="N551" s="94"/>
      <c r="O551" s="94"/>
      <c r="P551" s="39"/>
      <c r="Q551" s="39"/>
      <c r="R551" s="94"/>
      <c r="S551" s="74"/>
      <c r="T551" s="94"/>
    </row>
    <row r="552">
      <c r="B552" s="36"/>
      <c r="C552" s="92"/>
      <c r="D552" s="93"/>
      <c r="E552" s="93"/>
      <c r="F552" s="93"/>
      <c r="G552" s="94"/>
      <c r="H552" s="74"/>
      <c r="I552" s="74"/>
      <c r="J552" s="94"/>
      <c r="K552" s="94"/>
      <c r="L552" s="39"/>
      <c r="M552" s="39"/>
      <c r="N552" s="94"/>
      <c r="O552" s="94"/>
      <c r="P552" s="39"/>
      <c r="Q552" s="39"/>
      <c r="R552" s="94"/>
      <c r="S552" s="74"/>
      <c r="T552" s="94"/>
    </row>
    <row r="553">
      <c r="B553" s="36"/>
      <c r="C553" s="92"/>
      <c r="D553" s="93"/>
      <c r="E553" s="93"/>
      <c r="F553" s="93"/>
      <c r="G553" s="94"/>
      <c r="H553" s="74"/>
      <c r="I553" s="74"/>
      <c r="J553" s="94"/>
      <c r="K553" s="94"/>
      <c r="L553" s="39"/>
      <c r="M553" s="39"/>
      <c r="N553" s="94"/>
      <c r="O553" s="94"/>
      <c r="P553" s="39"/>
      <c r="Q553" s="39"/>
      <c r="R553" s="94"/>
      <c r="S553" s="74"/>
      <c r="T553" s="94"/>
    </row>
    <row r="554">
      <c r="B554" s="36"/>
      <c r="C554" s="92"/>
      <c r="D554" s="93"/>
      <c r="E554" s="93"/>
      <c r="F554" s="93"/>
      <c r="G554" s="94"/>
      <c r="H554" s="74"/>
      <c r="I554" s="74"/>
      <c r="J554" s="94"/>
      <c r="K554" s="94"/>
      <c r="L554" s="39"/>
      <c r="M554" s="39"/>
      <c r="N554" s="94"/>
      <c r="O554" s="94"/>
      <c r="P554" s="39"/>
      <c r="Q554" s="39"/>
      <c r="R554" s="94"/>
      <c r="S554" s="74"/>
      <c r="T554" s="94"/>
    </row>
    <row r="555">
      <c r="B555" s="36"/>
      <c r="C555" s="92"/>
      <c r="D555" s="93"/>
      <c r="E555" s="93"/>
      <c r="F555" s="93"/>
      <c r="G555" s="94"/>
      <c r="H555" s="74"/>
      <c r="I555" s="74"/>
      <c r="J555" s="94"/>
      <c r="K555" s="94"/>
      <c r="L555" s="39"/>
      <c r="M555" s="39"/>
      <c r="N555" s="94"/>
      <c r="O555" s="94"/>
      <c r="P555" s="39"/>
      <c r="Q555" s="39"/>
      <c r="R555" s="94"/>
      <c r="S555" s="74"/>
      <c r="T555" s="94"/>
    </row>
    <row r="556">
      <c r="B556" s="36"/>
      <c r="C556" s="92"/>
      <c r="D556" s="93"/>
      <c r="E556" s="93"/>
      <c r="F556" s="93"/>
      <c r="G556" s="94"/>
      <c r="H556" s="74"/>
      <c r="I556" s="74"/>
      <c r="J556" s="94"/>
      <c r="K556" s="94"/>
      <c r="L556" s="39"/>
      <c r="M556" s="39"/>
      <c r="N556" s="94"/>
      <c r="O556" s="94"/>
      <c r="P556" s="39"/>
      <c r="Q556" s="39"/>
      <c r="R556" s="94"/>
      <c r="S556" s="74"/>
      <c r="T556" s="94"/>
    </row>
    <row r="557">
      <c r="B557" s="36"/>
      <c r="C557" s="92"/>
      <c r="D557" s="93"/>
      <c r="E557" s="93"/>
      <c r="F557" s="93"/>
      <c r="G557" s="94"/>
      <c r="H557" s="74"/>
      <c r="I557" s="74"/>
      <c r="J557" s="94"/>
      <c r="K557" s="94"/>
      <c r="L557" s="39"/>
      <c r="M557" s="39"/>
      <c r="N557" s="94"/>
      <c r="O557" s="94"/>
      <c r="P557" s="39"/>
      <c r="Q557" s="39"/>
      <c r="R557" s="94"/>
      <c r="S557" s="74"/>
      <c r="T557" s="94"/>
    </row>
    <row r="558">
      <c r="B558" s="36"/>
      <c r="C558" s="92"/>
      <c r="D558" s="93"/>
      <c r="E558" s="93"/>
      <c r="F558" s="93"/>
      <c r="G558" s="94"/>
      <c r="H558" s="74"/>
      <c r="I558" s="74"/>
      <c r="J558" s="94"/>
      <c r="K558" s="94"/>
      <c r="L558" s="39"/>
      <c r="M558" s="39"/>
      <c r="N558" s="94"/>
      <c r="O558" s="94"/>
      <c r="P558" s="39"/>
      <c r="Q558" s="39"/>
      <c r="R558" s="94"/>
      <c r="S558" s="74"/>
      <c r="T558" s="94"/>
    </row>
    <row r="559">
      <c r="B559" s="36"/>
      <c r="C559" s="92"/>
      <c r="D559" s="93"/>
      <c r="E559" s="93"/>
      <c r="F559" s="93"/>
      <c r="G559" s="94"/>
      <c r="H559" s="74"/>
      <c r="I559" s="74"/>
      <c r="J559" s="94"/>
      <c r="K559" s="94"/>
      <c r="L559" s="39"/>
      <c r="M559" s="39"/>
      <c r="N559" s="94"/>
      <c r="O559" s="94"/>
      <c r="P559" s="39"/>
      <c r="Q559" s="39"/>
      <c r="R559" s="94"/>
      <c r="S559" s="74"/>
      <c r="T559" s="94"/>
    </row>
    <row r="560">
      <c r="B560" s="36"/>
      <c r="C560" s="92"/>
      <c r="D560" s="93"/>
      <c r="E560" s="93"/>
      <c r="F560" s="93"/>
      <c r="G560" s="94"/>
      <c r="H560" s="74"/>
      <c r="I560" s="74"/>
      <c r="J560" s="94"/>
      <c r="K560" s="94"/>
      <c r="L560" s="39"/>
      <c r="M560" s="39"/>
      <c r="N560" s="94"/>
      <c r="O560" s="94"/>
      <c r="P560" s="39"/>
      <c r="Q560" s="39"/>
      <c r="R560" s="94"/>
      <c r="S560" s="74"/>
      <c r="T560" s="94"/>
    </row>
    <row r="561">
      <c r="B561" s="36"/>
      <c r="C561" s="92"/>
      <c r="D561" s="93"/>
      <c r="E561" s="93"/>
      <c r="F561" s="93"/>
      <c r="G561" s="94"/>
      <c r="H561" s="74"/>
      <c r="I561" s="74"/>
      <c r="J561" s="94"/>
      <c r="K561" s="94"/>
      <c r="L561" s="39"/>
      <c r="M561" s="39"/>
      <c r="N561" s="94"/>
      <c r="O561" s="94"/>
      <c r="P561" s="39"/>
      <c r="Q561" s="39"/>
      <c r="R561" s="94"/>
      <c r="S561" s="74"/>
      <c r="T561" s="94"/>
    </row>
    <row r="562">
      <c r="B562" s="36"/>
      <c r="C562" s="92"/>
      <c r="D562" s="93"/>
      <c r="E562" s="93"/>
      <c r="F562" s="93"/>
      <c r="G562" s="94"/>
      <c r="H562" s="74"/>
      <c r="I562" s="74"/>
      <c r="J562" s="94"/>
      <c r="K562" s="94"/>
      <c r="L562" s="39"/>
      <c r="M562" s="39"/>
      <c r="N562" s="94"/>
      <c r="O562" s="94"/>
      <c r="P562" s="39"/>
      <c r="Q562" s="39"/>
      <c r="R562" s="94"/>
      <c r="S562" s="74"/>
      <c r="T562" s="94"/>
    </row>
    <row r="563">
      <c r="B563" s="36"/>
      <c r="C563" s="92"/>
      <c r="D563" s="93"/>
      <c r="E563" s="93"/>
      <c r="F563" s="93"/>
      <c r="G563" s="94"/>
      <c r="H563" s="74"/>
      <c r="I563" s="74"/>
      <c r="J563" s="94"/>
      <c r="K563" s="94"/>
      <c r="L563" s="39"/>
      <c r="M563" s="39"/>
      <c r="N563" s="94"/>
      <c r="O563" s="94"/>
      <c r="P563" s="39"/>
      <c r="Q563" s="39"/>
      <c r="R563" s="94"/>
      <c r="S563" s="74"/>
      <c r="T563" s="94"/>
    </row>
    <row r="564">
      <c r="B564" s="36"/>
      <c r="C564" s="92"/>
      <c r="D564" s="93"/>
      <c r="E564" s="93"/>
      <c r="F564" s="93"/>
      <c r="G564" s="94"/>
      <c r="H564" s="74"/>
      <c r="I564" s="74"/>
      <c r="J564" s="94"/>
      <c r="K564" s="94"/>
      <c r="L564" s="39"/>
      <c r="M564" s="39"/>
      <c r="N564" s="94"/>
      <c r="O564" s="94"/>
      <c r="P564" s="39"/>
      <c r="Q564" s="39"/>
      <c r="R564" s="94"/>
      <c r="S564" s="74"/>
      <c r="T564" s="94"/>
    </row>
    <row r="565">
      <c r="B565" s="36"/>
      <c r="C565" s="92"/>
      <c r="D565" s="93"/>
      <c r="E565" s="93"/>
      <c r="F565" s="93"/>
      <c r="G565" s="94"/>
      <c r="H565" s="74"/>
      <c r="I565" s="74"/>
      <c r="J565" s="94"/>
      <c r="K565" s="94"/>
      <c r="L565" s="39"/>
      <c r="M565" s="39"/>
      <c r="N565" s="94"/>
      <c r="O565" s="94"/>
      <c r="P565" s="39"/>
      <c r="Q565" s="39"/>
      <c r="R565" s="94"/>
      <c r="S565" s="74"/>
      <c r="T565" s="94"/>
    </row>
    <row r="566">
      <c r="B566" s="36"/>
      <c r="C566" s="92"/>
      <c r="D566" s="93"/>
      <c r="E566" s="93"/>
      <c r="F566" s="93"/>
      <c r="G566" s="94"/>
      <c r="H566" s="74"/>
      <c r="I566" s="74"/>
      <c r="J566" s="94"/>
      <c r="K566" s="94"/>
      <c r="L566" s="39"/>
      <c r="M566" s="39"/>
      <c r="N566" s="94"/>
      <c r="O566" s="94"/>
      <c r="P566" s="39"/>
      <c r="Q566" s="39"/>
      <c r="R566" s="94"/>
      <c r="S566" s="74"/>
      <c r="T566" s="94"/>
    </row>
    <row r="567">
      <c r="B567" s="36"/>
      <c r="C567" s="92"/>
      <c r="D567" s="93"/>
      <c r="E567" s="93"/>
      <c r="F567" s="93"/>
      <c r="G567" s="94"/>
      <c r="H567" s="74"/>
      <c r="I567" s="74"/>
      <c r="J567" s="94"/>
      <c r="K567" s="94"/>
      <c r="L567" s="39"/>
      <c r="M567" s="39"/>
      <c r="N567" s="94"/>
      <c r="O567" s="94"/>
      <c r="P567" s="39"/>
      <c r="Q567" s="39"/>
      <c r="R567" s="94"/>
      <c r="S567" s="74"/>
      <c r="T567" s="94"/>
    </row>
    <row r="568">
      <c r="B568" s="36"/>
      <c r="C568" s="92"/>
      <c r="D568" s="93"/>
      <c r="E568" s="93"/>
      <c r="F568" s="93"/>
      <c r="G568" s="94"/>
      <c r="H568" s="74"/>
      <c r="I568" s="74"/>
      <c r="J568" s="94"/>
      <c r="K568" s="94"/>
      <c r="L568" s="39"/>
      <c r="M568" s="39"/>
      <c r="N568" s="94"/>
      <c r="O568" s="94"/>
      <c r="P568" s="39"/>
      <c r="Q568" s="39"/>
      <c r="R568" s="94"/>
      <c r="S568" s="74"/>
      <c r="T568" s="94"/>
    </row>
    <row r="569">
      <c r="B569" s="36"/>
      <c r="C569" s="92"/>
      <c r="D569" s="93"/>
      <c r="E569" s="93"/>
      <c r="F569" s="93"/>
      <c r="G569" s="94"/>
      <c r="H569" s="74"/>
      <c r="I569" s="74"/>
      <c r="J569" s="94"/>
      <c r="K569" s="94"/>
      <c r="L569" s="39"/>
      <c r="M569" s="39"/>
      <c r="N569" s="94"/>
      <c r="O569" s="94"/>
      <c r="P569" s="39"/>
      <c r="Q569" s="39"/>
      <c r="R569" s="94"/>
      <c r="S569" s="74"/>
      <c r="T569" s="94"/>
    </row>
    <row r="570">
      <c r="B570" s="36"/>
      <c r="C570" s="92"/>
      <c r="D570" s="93"/>
      <c r="E570" s="93"/>
      <c r="F570" s="93"/>
      <c r="G570" s="94"/>
      <c r="H570" s="74"/>
      <c r="I570" s="74"/>
      <c r="J570" s="94"/>
      <c r="K570" s="94"/>
      <c r="L570" s="39"/>
      <c r="M570" s="39"/>
      <c r="N570" s="94"/>
      <c r="O570" s="94"/>
      <c r="P570" s="39"/>
      <c r="Q570" s="39"/>
      <c r="R570" s="94"/>
      <c r="S570" s="74"/>
      <c r="T570" s="94"/>
    </row>
    <row r="571">
      <c r="B571" s="36"/>
      <c r="C571" s="92"/>
      <c r="D571" s="93"/>
      <c r="E571" s="93"/>
      <c r="F571" s="93"/>
      <c r="G571" s="94"/>
      <c r="H571" s="74"/>
      <c r="I571" s="74"/>
      <c r="J571" s="94"/>
      <c r="K571" s="94"/>
      <c r="L571" s="39"/>
      <c r="M571" s="39"/>
      <c r="N571" s="94"/>
      <c r="O571" s="94"/>
      <c r="P571" s="39"/>
      <c r="Q571" s="39"/>
      <c r="R571" s="94"/>
      <c r="S571" s="74"/>
      <c r="T571" s="94"/>
    </row>
    <row r="572">
      <c r="B572" s="36"/>
      <c r="C572" s="92"/>
      <c r="D572" s="93"/>
      <c r="E572" s="93"/>
      <c r="F572" s="93"/>
      <c r="G572" s="94"/>
      <c r="H572" s="74"/>
      <c r="I572" s="74"/>
      <c r="J572" s="94"/>
      <c r="K572" s="94"/>
      <c r="L572" s="39"/>
      <c r="M572" s="39"/>
      <c r="N572" s="94"/>
      <c r="O572" s="94"/>
      <c r="P572" s="39"/>
      <c r="Q572" s="39"/>
      <c r="R572" s="94"/>
      <c r="S572" s="74"/>
      <c r="T572" s="94"/>
    </row>
    <row r="573">
      <c r="B573" s="36"/>
      <c r="C573" s="92"/>
      <c r="D573" s="93"/>
      <c r="E573" s="93"/>
      <c r="F573" s="93"/>
      <c r="G573" s="94"/>
      <c r="H573" s="74"/>
      <c r="I573" s="74"/>
      <c r="J573" s="94"/>
      <c r="K573" s="94"/>
      <c r="L573" s="39"/>
      <c r="M573" s="39"/>
      <c r="N573" s="94"/>
      <c r="O573" s="94"/>
      <c r="P573" s="39"/>
      <c r="Q573" s="39"/>
      <c r="R573" s="94"/>
      <c r="S573" s="74"/>
      <c r="T573" s="94"/>
    </row>
    <row r="574">
      <c r="B574" s="36"/>
      <c r="C574" s="92"/>
      <c r="D574" s="93"/>
      <c r="E574" s="93"/>
      <c r="F574" s="93"/>
      <c r="G574" s="94"/>
      <c r="H574" s="74"/>
      <c r="I574" s="74"/>
      <c r="J574" s="94"/>
      <c r="K574" s="94"/>
      <c r="L574" s="39"/>
      <c r="M574" s="39"/>
      <c r="N574" s="94"/>
      <c r="O574" s="94"/>
      <c r="P574" s="39"/>
      <c r="Q574" s="39"/>
      <c r="R574" s="94"/>
      <c r="S574" s="74"/>
      <c r="T574" s="94"/>
    </row>
    <row r="575">
      <c r="B575" s="36"/>
      <c r="C575" s="92"/>
      <c r="D575" s="93"/>
      <c r="E575" s="93"/>
      <c r="F575" s="93"/>
      <c r="G575" s="94"/>
      <c r="H575" s="74"/>
      <c r="I575" s="74"/>
      <c r="J575" s="94"/>
      <c r="K575" s="94"/>
      <c r="L575" s="39"/>
      <c r="M575" s="39"/>
      <c r="N575" s="94"/>
      <c r="O575" s="94"/>
      <c r="P575" s="39"/>
      <c r="Q575" s="39"/>
      <c r="R575" s="94"/>
      <c r="S575" s="74"/>
      <c r="T575" s="94"/>
    </row>
    <row r="576">
      <c r="B576" s="36"/>
      <c r="C576" s="92"/>
      <c r="D576" s="93"/>
      <c r="E576" s="93"/>
      <c r="F576" s="93"/>
      <c r="G576" s="94"/>
      <c r="H576" s="74"/>
      <c r="I576" s="74"/>
      <c r="J576" s="94"/>
      <c r="K576" s="94"/>
      <c r="L576" s="39"/>
      <c r="M576" s="39"/>
      <c r="N576" s="94"/>
      <c r="O576" s="94"/>
      <c r="P576" s="39"/>
      <c r="Q576" s="39"/>
      <c r="R576" s="94"/>
      <c r="S576" s="74"/>
      <c r="T576" s="94"/>
    </row>
    <row r="577">
      <c r="B577" s="36"/>
      <c r="C577" s="92"/>
      <c r="D577" s="93"/>
      <c r="E577" s="93"/>
      <c r="F577" s="93"/>
      <c r="G577" s="94"/>
      <c r="H577" s="74"/>
      <c r="I577" s="74"/>
      <c r="J577" s="94"/>
      <c r="K577" s="94"/>
      <c r="L577" s="39"/>
      <c r="M577" s="39"/>
      <c r="N577" s="94"/>
      <c r="O577" s="94"/>
      <c r="P577" s="39"/>
      <c r="Q577" s="39"/>
      <c r="R577" s="94"/>
      <c r="S577" s="74"/>
      <c r="T577" s="94"/>
    </row>
    <row r="578">
      <c r="B578" s="36"/>
      <c r="C578" s="92"/>
      <c r="D578" s="93"/>
      <c r="E578" s="93"/>
      <c r="F578" s="93"/>
      <c r="G578" s="94"/>
      <c r="H578" s="74"/>
      <c r="I578" s="74"/>
      <c r="J578" s="94"/>
      <c r="K578" s="94"/>
      <c r="L578" s="39"/>
      <c r="M578" s="39"/>
      <c r="N578" s="94"/>
      <c r="O578" s="94"/>
      <c r="P578" s="39"/>
      <c r="Q578" s="39"/>
      <c r="R578" s="94"/>
      <c r="S578" s="74"/>
      <c r="T578" s="94"/>
    </row>
    <row r="579">
      <c r="B579" s="36"/>
      <c r="C579" s="92"/>
      <c r="D579" s="93"/>
      <c r="E579" s="93"/>
      <c r="F579" s="93"/>
      <c r="G579" s="94"/>
      <c r="H579" s="74"/>
      <c r="I579" s="74"/>
      <c r="J579" s="94"/>
      <c r="K579" s="94"/>
      <c r="L579" s="39"/>
      <c r="M579" s="39"/>
      <c r="N579" s="94"/>
      <c r="O579" s="94"/>
      <c r="P579" s="39"/>
      <c r="Q579" s="39"/>
      <c r="R579" s="94"/>
      <c r="S579" s="74"/>
      <c r="T579" s="94"/>
    </row>
    <row r="580">
      <c r="B580" s="36"/>
      <c r="C580" s="92"/>
      <c r="D580" s="93"/>
      <c r="E580" s="93"/>
      <c r="F580" s="93"/>
      <c r="G580" s="94"/>
      <c r="H580" s="74"/>
      <c r="I580" s="74"/>
      <c r="J580" s="94"/>
      <c r="K580" s="94"/>
      <c r="L580" s="39"/>
      <c r="M580" s="39"/>
      <c r="N580" s="94"/>
      <c r="O580" s="94"/>
      <c r="P580" s="39"/>
      <c r="Q580" s="39"/>
      <c r="R580" s="94"/>
      <c r="S580" s="74"/>
      <c r="T580" s="94"/>
    </row>
    <row r="581">
      <c r="B581" s="36"/>
      <c r="C581" s="92"/>
      <c r="D581" s="93"/>
      <c r="E581" s="93"/>
      <c r="F581" s="93"/>
      <c r="G581" s="94"/>
      <c r="H581" s="74"/>
      <c r="I581" s="74"/>
      <c r="J581" s="94"/>
      <c r="K581" s="94"/>
      <c r="L581" s="39"/>
      <c r="M581" s="39"/>
      <c r="N581" s="94"/>
      <c r="O581" s="94"/>
      <c r="P581" s="39"/>
      <c r="Q581" s="39"/>
      <c r="R581" s="94"/>
      <c r="S581" s="74"/>
      <c r="T581" s="94"/>
    </row>
    <row r="582">
      <c r="B582" s="36"/>
      <c r="C582" s="92"/>
      <c r="D582" s="93"/>
      <c r="E582" s="93"/>
      <c r="F582" s="93"/>
      <c r="G582" s="94"/>
      <c r="H582" s="74"/>
      <c r="I582" s="74"/>
      <c r="J582" s="94"/>
      <c r="K582" s="94"/>
      <c r="L582" s="39"/>
      <c r="M582" s="39"/>
      <c r="N582" s="94"/>
      <c r="O582" s="94"/>
      <c r="P582" s="39"/>
      <c r="Q582" s="39"/>
      <c r="R582" s="94"/>
      <c r="S582" s="74"/>
      <c r="T582" s="94"/>
    </row>
    <row r="583">
      <c r="B583" s="36"/>
      <c r="C583" s="92"/>
      <c r="D583" s="93"/>
      <c r="E583" s="93"/>
      <c r="F583" s="93"/>
      <c r="G583" s="94"/>
      <c r="H583" s="74"/>
      <c r="I583" s="74"/>
      <c r="J583" s="94"/>
      <c r="K583" s="94"/>
      <c r="L583" s="39"/>
      <c r="M583" s="39"/>
      <c r="N583" s="94"/>
      <c r="O583" s="94"/>
      <c r="P583" s="39"/>
      <c r="Q583" s="39"/>
      <c r="R583" s="94"/>
      <c r="S583" s="74"/>
      <c r="T583" s="94"/>
    </row>
    <row r="584">
      <c r="B584" s="36"/>
      <c r="C584" s="92"/>
      <c r="D584" s="93"/>
      <c r="E584" s="93"/>
      <c r="F584" s="93"/>
      <c r="G584" s="94"/>
      <c r="H584" s="74"/>
      <c r="I584" s="74"/>
      <c r="J584" s="94"/>
      <c r="K584" s="94"/>
      <c r="L584" s="39"/>
      <c r="M584" s="39"/>
      <c r="N584" s="94"/>
      <c r="O584" s="94"/>
      <c r="P584" s="39"/>
      <c r="Q584" s="39"/>
      <c r="R584" s="94"/>
      <c r="S584" s="74"/>
      <c r="T584" s="94"/>
    </row>
    <row r="585">
      <c r="B585" s="36"/>
      <c r="C585" s="92"/>
      <c r="D585" s="93"/>
      <c r="E585" s="93"/>
      <c r="F585" s="93"/>
      <c r="G585" s="94"/>
      <c r="H585" s="74"/>
      <c r="I585" s="74"/>
      <c r="J585" s="94"/>
      <c r="K585" s="94"/>
      <c r="L585" s="39"/>
      <c r="M585" s="39"/>
      <c r="N585" s="94"/>
      <c r="O585" s="94"/>
      <c r="P585" s="39"/>
      <c r="Q585" s="39"/>
      <c r="R585" s="94"/>
      <c r="S585" s="74"/>
      <c r="T585" s="94"/>
    </row>
    <row r="586">
      <c r="B586" s="36"/>
      <c r="C586" s="92"/>
      <c r="D586" s="93"/>
      <c r="E586" s="93"/>
      <c r="F586" s="93"/>
      <c r="G586" s="94"/>
      <c r="H586" s="74"/>
      <c r="I586" s="74"/>
      <c r="J586" s="94"/>
      <c r="K586" s="94"/>
      <c r="L586" s="39"/>
      <c r="M586" s="39"/>
      <c r="N586" s="94"/>
      <c r="O586" s="94"/>
      <c r="P586" s="39"/>
      <c r="Q586" s="39"/>
      <c r="R586" s="94"/>
      <c r="S586" s="74"/>
      <c r="T586" s="94"/>
    </row>
    <row r="587">
      <c r="B587" s="36"/>
      <c r="C587" s="92"/>
      <c r="D587" s="93"/>
      <c r="E587" s="93"/>
      <c r="F587" s="93"/>
      <c r="G587" s="94"/>
      <c r="H587" s="74"/>
      <c r="I587" s="74"/>
      <c r="J587" s="94"/>
      <c r="K587" s="94"/>
      <c r="L587" s="39"/>
      <c r="M587" s="39"/>
      <c r="N587" s="94"/>
      <c r="O587" s="94"/>
      <c r="P587" s="39"/>
      <c r="Q587" s="39"/>
      <c r="R587" s="94"/>
      <c r="S587" s="74"/>
      <c r="T587" s="94"/>
    </row>
    <row r="588">
      <c r="B588" s="36"/>
      <c r="C588" s="92"/>
      <c r="D588" s="93"/>
      <c r="E588" s="93"/>
      <c r="F588" s="93"/>
      <c r="G588" s="94"/>
      <c r="H588" s="74"/>
      <c r="I588" s="74"/>
      <c r="J588" s="94"/>
      <c r="K588" s="94"/>
      <c r="L588" s="39"/>
      <c r="M588" s="39"/>
      <c r="N588" s="94"/>
      <c r="O588" s="94"/>
      <c r="P588" s="39"/>
      <c r="Q588" s="39"/>
      <c r="R588" s="94"/>
      <c r="S588" s="74"/>
      <c r="T588" s="94"/>
    </row>
    <row r="589">
      <c r="B589" s="36"/>
      <c r="C589" s="92"/>
      <c r="D589" s="93"/>
      <c r="E589" s="93"/>
      <c r="F589" s="93"/>
      <c r="G589" s="94"/>
      <c r="H589" s="74"/>
      <c r="I589" s="74"/>
      <c r="J589" s="94"/>
      <c r="K589" s="94"/>
      <c r="L589" s="39"/>
      <c r="M589" s="39"/>
      <c r="N589" s="94"/>
      <c r="O589" s="94"/>
      <c r="P589" s="39"/>
      <c r="Q589" s="39"/>
      <c r="R589" s="94"/>
      <c r="S589" s="74"/>
      <c r="T589" s="94"/>
    </row>
    <row r="590">
      <c r="B590" s="36"/>
      <c r="C590" s="92"/>
      <c r="D590" s="93"/>
      <c r="E590" s="93"/>
      <c r="F590" s="93"/>
      <c r="G590" s="94"/>
      <c r="H590" s="74"/>
      <c r="I590" s="74"/>
      <c r="J590" s="94"/>
      <c r="K590" s="94"/>
      <c r="L590" s="39"/>
      <c r="M590" s="39"/>
      <c r="N590" s="94"/>
      <c r="O590" s="94"/>
      <c r="P590" s="39"/>
      <c r="Q590" s="39"/>
      <c r="R590" s="94"/>
      <c r="S590" s="74"/>
      <c r="T590" s="94"/>
    </row>
    <row r="591">
      <c r="B591" s="36"/>
      <c r="C591" s="92"/>
      <c r="D591" s="93"/>
      <c r="E591" s="93"/>
      <c r="F591" s="93"/>
      <c r="G591" s="94"/>
      <c r="H591" s="74"/>
      <c r="I591" s="74"/>
      <c r="J591" s="94"/>
      <c r="K591" s="94"/>
      <c r="L591" s="39"/>
      <c r="M591" s="39"/>
      <c r="N591" s="94"/>
      <c r="O591" s="94"/>
      <c r="P591" s="39"/>
      <c r="Q591" s="39"/>
      <c r="R591" s="94"/>
      <c r="S591" s="74"/>
      <c r="T591" s="94"/>
    </row>
    <row r="592">
      <c r="B592" s="36"/>
      <c r="C592" s="92"/>
      <c r="D592" s="93"/>
      <c r="E592" s="93"/>
      <c r="F592" s="93"/>
      <c r="G592" s="94"/>
      <c r="H592" s="74"/>
      <c r="I592" s="74"/>
      <c r="J592" s="94"/>
      <c r="K592" s="94"/>
      <c r="L592" s="39"/>
      <c r="M592" s="39"/>
      <c r="N592" s="94"/>
      <c r="O592" s="94"/>
      <c r="P592" s="39"/>
      <c r="Q592" s="39"/>
      <c r="R592" s="94"/>
      <c r="S592" s="74"/>
      <c r="T592" s="94"/>
    </row>
    <row r="593">
      <c r="B593" s="36"/>
      <c r="C593" s="92"/>
      <c r="D593" s="93"/>
      <c r="E593" s="93"/>
      <c r="F593" s="93"/>
      <c r="G593" s="94"/>
      <c r="H593" s="74"/>
      <c r="I593" s="74"/>
      <c r="J593" s="94"/>
      <c r="K593" s="94"/>
      <c r="L593" s="39"/>
      <c r="M593" s="39"/>
      <c r="N593" s="94"/>
      <c r="O593" s="94"/>
      <c r="P593" s="39"/>
      <c r="Q593" s="39"/>
      <c r="R593" s="94"/>
      <c r="S593" s="74"/>
      <c r="T593" s="94"/>
    </row>
    <row r="594">
      <c r="B594" s="36"/>
      <c r="C594" s="92"/>
      <c r="D594" s="93"/>
      <c r="E594" s="93"/>
      <c r="F594" s="93"/>
      <c r="G594" s="94"/>
      <c r="H594" s="74"/>
      <c r="I594" s="74"/>
      <c r="J594" s="94"/>
      <c r="K594" s="94"/>
      <c r="L594" s="39"/>
      <c r="M594" s="39"/>
      <c r="N594" s="94"/>
      <c r="O594" s="94"/>
      <c r="P594" s="39"/>
      <c r="Q594" s="39"/>
      <c r="R594" s="94"/>
      <c r="S594" s="74"/>
      <c r="T594" s="94"/>
    </row>
    <row r="595">
      <c r="B595" s="36"/>
      <c r="C595" s="92"/>
      <c r="D595" s="93"/>
      <c r="E595" s="93"/>
      <c r="F595" s="93"/>
      <c r="G595" s="94"/>
      <c r="H595" s="74"/>
      <c r="I595" s="74"/>
      <c r="J595" s="94"/>
      <c r="K595" s="94"/>
      <c r="L595" s="39"/>
      <c r="M595" s="39"/>
      <c r="N595" s="94"/>
      <c r="O595" s="94"/>
      <c r="P595" s="39"/>
      <c r="Q595" s="39"/>
      <c r="R595" s="94"/>
      <c r="S595" s="74"/>
      <c r="T595" s="94"/>
    </row>
    <row r="596">
      <c r="B596" s="36"/>
      <c r="C596" s="92"/>
      <c r="D596" s="93"/>
      <c r="E596" s="93"/>
      <c r="F596" s="93"/>
      <c r="G596" s="94"/>
      <c r="H596" s="74"/>
      <c r="I596" s="74"/>
      <c r="J596" s="94"/>
      <c r="K596" s="94"/>
      <c r="L596" s="39"/>
      <c r="M596" s="39"/>
      <c r="N596" s="94"/>
      <c r="O596" s="94"/>
      <c r="P596" s="39"/>
      <c r="Q596" s="39"/>
      <c r="R596" s="94"/>
      <c r="S596" s="74"/>
      <c r="T596" s="94"/>
    </row>
    <row r="597">
      <c r="B597" s="36"/>
      <c r="C597" s="92"/>
      <c r="D597" s="93"/>
      <c r="E597" s="93"/>
      <c r="F597" s="93"/>
      <c r="G597" s="94"/>
      <c r="H597" s="74"/>
      <c r="I597" s="74"/>
      <c r="J597" s="94"/>
      <c r="K597" s="94"/>
      <c r="L597" s="39"/>
      <c r="M597" s="39"/>
      <c r="N597" s="94"/>
      <c r="O597" s="94"/>
      <c r="P597" s="39"/>
      <c r="Q597" s="39"/>
      <c r="R597" s="94"/>
      <c r="S597" s="74"/>
      <c r="T597" s="94"/>
    </row>
    <row r="598">
      <c r="B598" s="36"/>
      <c r="C598" s="92"/>
      <c r="D598" s="93"/>
      <c r="E598" s="93"/>
      <c r="F598" s="93"/>
      <c r="G598" s="94"/>
      <c r="H598" s="74"/>
      <c r="I598" s="74"/>
      <c r="J598" s="94"/>
      <c r="K598" s="94"/>
      <c r="L598" s="39"/>
      <c r="M598" s="39"/>
      <c r="N598" s="94"/>
      <c r="O598" s="94"/>
      <c r="P598" s="39"/>
      <c r="Q598" s="39"/>
      <c r="R598" s="94"/>
      <c r="S598" s="74"/>
      <c r="T598" s="94"/>
    </row>
    <row r="599">
      <c r="B599" s="36"/>
      <c r="C599" s="92"/>
      <c r="D599" s="93"/>
      <c r="E599" s="93"/>
      <c r="F599" s="93"/>
      <c r="G599" s="94"/>
      <c r="H599" s="74"/>
      <c r="I599" s="74"/>
      <c r="J599" s="94"/>
      <c r="K599" s="94"/>
      <c r="L599" s="39"/>
      <c r="M599" s="39"/>
      <c r="N599" s="94"/>
      <c r="O599" s="94"/>
      <c r="P599" s="39"/>
      <c r="Q599" s="39"/>
      <c r="R599" s="94"/>
      <c r="S599" s="74"/>
      <c r="T599" s="94"/>
    </row>
    <row r="600">
      <c r="B600" s="36"/>
      <c r="C600" s="92"/>
      <c r="D600" s="93"/>
      <c r="E600" s="93"/>
      <c r="F600" s="93"/>
      <c r="G600" s="94"/>
      <c r="H600" s="74"/>
      <c r="I600" s="74"/>
      <c r="J600" s="94"/>
      <c r="K600" s="94"/>
      <c r="L600" s="39"/>
      <c r="M600" s="39"/>
      <c r="N600" s="94"/>
      <c r="O600" s="94"/>
      <c r="P600" s="39"/>
      <c r="Q600" s="39"/>
      <c r="R600" s="94"/>
      <c r="S600" s="74"/>
      <c r="T600" s="94"/>
    </row>
    <row r="601">
      <c r="B601" s="36"/>
      <c r="C601" s="92"/>
      <c r="D601" s="93"/>
      <c r="E601" s="93"/>
      <c r="F601" s="93"/>
      <c r="G601" s="94"/>
      <c r="H601" s="74"/>
      <c r="I601" s="74"/>
      <c r="J601" s="94"/>
      <c r="K601" s="94"/>
      <c r="L601" s="39"/>
      <c r="M601" s="39"/>
      <c r="N601" s="94"/>
      <c r="O601" s="94"/>
      <c r="P601" s="39"/>
      <c r="Q601" s="39"/>
      <c r="R601" s="94"/>
      <c r="S601" s="74"/>
      <c r="T601" s="94"/>
    </row>
    <row r="602">
      <c r="B602" s="36"/>
      <c r="C602" s="92"/>
      <c r="D602" s="93"/>
      <c r="E602" s="93"/>
      <c r="F602" s="93"/>
      <c r="G602" s="94"/>
      <c r="H602" s="74"/>
      <c r="I602" s="74"/>
      <c r="J602" s="94"/>
      <c r="K602" s="94"/>
      <c r="L602" s="39"/>
      <c r="M602" s="39"/>
      <c r="N602" s="94"/>
      <c r="O602" s="94"/>
      <c r="P602" s="39"/>
      <c r="Q602" s="39"/>
      <c r="R602" s="94"/>
      <c r="S602" s="74"/>
      <c r="T602" s="94"/>
    </row>
    <row r="603">
      <c r="B603" s="36"/>
      <c r="C603" s="92"/>
      <c r="D603" s="93"/>
      <c r="E603" s="93"/>
      <c r="F603" s="93"/>
      <c r="G603" s="94"/>
      <c r="H603" s="74"/>
      <c r="I603" s="74"/>
      <c r="J603" s="94"/>
      <c r="K603" s="94"/>
      <c r="L603" s="39"/>
      <c r="M603" s="39"/>
      <c r="N603" s="94"/>
      <c r="O603" s="94"/>
      <c r="P603" s="39"/>
      <c r="Q603" s="39"/>
      <c r="R603" s="94"/>
      <c r="S603" s="74"/>
      <c r="T603" s="94"/>
    </row>
    <row r="604">
      <c r="B604" s="36"/>
      <c r="C604" s="92"/>
      <c r="D604" s="93"/>
      <c r="E604" s="93"/>
      <c r="F604" s="93"/>
      <c r="G604" s="94"/>
      <c r="H604" s="74"/>
      <c r="I604" s="74"/>
      <c r="J604" s="94"/>
      <c r="K604" s="94"/>
      <c r="L604" s="39"/>
      <c r="M604" s="39"/>
      <c r="N604" s="94"/>
      <c r="O604" s="94"/>
      <c r="P604" s="39"/>
      <c r="Q604" s="39"/>
      <c r="R604" s="94"/>
      <c r="S604" s="74"/>
      <c r="T604" s="94"/>
    </row>
    <row r="605">
      <c r="B605" s="36"/>
      <c r="C605" s="92"/>
      <c r="D605" s="93"/>
      <c r="E605" s="93"/>
      <c r="F605" s="93"/>
      <c r="G605" s="94"/>
      <c r="H605" s="74"/>
      <c r="I605" s="74"/>
      <c r="J605" s="94"/>
      <c r="K605" s="94"/>
      <c r="L605" s="39"/>
      <c r="M605" s="39"/>
      <c r="N605" s="94"/>
      <c r="O605" s="94"/>
      <c r="P605" s="39"/>
      <c r="Q605" s="39"/>
      <c r="R605" s="94"/>
      <c r="S605" s="74"/>
      <c r="T605" s="94"/>
    </row>
    <row r="606">
      <c r="B606" s="36"/>
      <c r="C606" s="92"/>
      <c r="D606" s="93"/>
      <c r="E606" s="93"/>
      <c r="F606" s="93"/>
      <c r="G606" s="94"/>
      <c r="H606" s="74"/>
      <c r="I606" s="74"/>
      <c r="J606" s="94"/>
      <c r="K606" s="94"/>
      <c r="L606" s="39"/>
      <c r="M606" s="39"/>
      <c r="N606" s="94"/>
      <c r="O606" s="94"/>
      <c r="P606" s="39"/>
      <c r="Q606" s="39"/>
      <c r="R606" s="94"/>
      <c r="S606" s="74"/>
      <c r="T606" s="94"/>
    </row>
    <row r="607">
      <c r="B607" s="36"/>
      <c r="C607" s="92"/>
      <c r="D607" s="93"/>
      <c r="E607" s="93"/>
      <c r="F607" s="93"/>
      <c r="G607" s="94"/>
      <c r="H607" s="74"/>
      <c r="I607" s="74"/>
      <c r="J607" s="94"/>
      <c r="K607" s="94"/>
      <c r="L607" s="39"/>
      <c r="M607" s="39"/>
      <c r="N607" s="94"/>
      <c r="O607" s="94"/>
      <c r="P607" s="39"/>
      <c r="Q607" s="39"/>
      <c r="R607" s="94"/>
      <c r="S607" s="74"/>
      <c r="T607" s="94"/>
    </row>
    <row r="608">
      <c r="B608" s="36"/>
      <c r="C608" s="92"/>
      <c r="D608" s="93"/>
      <c r="E608" s="93"/>
      <c r="F608" s="93"/>
      <c r="G608" s="94"/>
      <c r="H608" s="74"/>
      <c r="I608" s="74"/>
      <c r="J608" s="94"/>
      <c r="K608" s="94"/>
      <c r="L608" s="39"/>
      <c r="M608" s="39"/>
      <c r="N608" s="94"/>
      <c r="O608" s="94"/>
      <c r="P608" s="39"/>
      <c r="Q608" s="39"/>
      <c r="R608" s="94"/>
      <c r="S608" s="74"/>
      <c r="T608" s="94"/>
    </row>
    <row r="609">
      <c r="B609" s="36"/>
      <c r="C609" s="92"/>
      <c r="D609" s="93"/>
      <c r="E609" s="93"/>
      <c r="F609" s="93"/>
      <c r="G609" s="94"/>
      <c r="H609" s="74"/>
      <c r="I609" s="74"/>
      <c r="J609" s="94"/>
      <c r="K609" s="94"/>
      <c r="L609" s="39"/>
      <c r="M609" s="39"/>
      <c r="N609" s="94"/>
      <c r="O609" s="94"/>
      <c r="P609" s="39"/>
      <c r="Q609" s="39"/>
      <c r="R609" s="94"/>
      <c r="S609" s="74"/>
      <c r="T609" s="94"/>
    </row>
    <row r="610">
      <c r="B610" s="36"/>
      <c r="C610" s="92"/>
      <c r="D610" s="93"/>
      <c r="E610" s="93"/>
      <c r="F610" s="93"/>
      <c r="G610" s="94"/>
      <c r="H610" s="74"/>
      <c r="I610" s="74"/>
      <c r="J610" s="94"/>
      <c r="K610" s="94"/>
      <c r="L610" s="39"/>
      <c r="M610" s="39"/>
      <c r="N610" s="94"/>
      <c r="O610" s="94"/>
      <c r="P610" s="39"/>
      <c r="Q610" s="39"/>
      <c r="R610" s="94"/>
      <c r="S610" s="74"/>
      <c r="T610" s="94"/>
    </row>
    <row r="611">
      <c r="B611" s="36"/>
      <c r="C611" s="92"/>
      <c r="D611" s="93"/>
      <c r="E611" s="93"/>
      <c r="F611" s="93"/>
      <c r="G611" s="94"/>
      <c r="H611" s="74"/>
      <c r="I611" s="74"/>
      <c r="J611" s="94"/>
      <c r="K611" s="94"/>
      <c r="L611" s="39"/>
      <c r="M611" s="39"/>
      <c r="N611" s="94"/>
      <c r="O611" s="94"/>
      <c r="P611" s="39"/>
      <c r="Q611" s="39"/>
      <c r="R611" s="94"/>
      <c r="S611" s="74"/>
      <c r="T611" s="94"/>
    </row>
    <row r="612">
      <c r="B612" s="36"/>
      <c r="C612" s="92"/>
      <c r="D612" s="93"/>
      <c r="E612" s="93"/>
      <c r="F612" s="93"/>
      <c r="G612" s="94"/>
      <c r="H612" s="74"/>
      <c r="I612" s="74"/>
      <c r="J612" s="94"/>
      <c r="K612" s="94"/>
      <c r="L612" s="39"/>
      <c r="M612" s="39"/>
      <c r="N612" s="94"/>
      <c r="O612" s="94"/>
      <c r="P612" s="39"/>
      <c r="Q612" s="39"/>
      <c r="R612" s="94"/>
      <c r="S612" s="74"/>
      <c r="T612" s="94"/>
    </row>
    <row r="613">
      <c r="B613" s="36"/>
      <c r="C613" s="92"/>
      <c r="D613" s="93"/>
      <c r="E613" s="93"/>
      <c r="F613" s="93"/>
      <c r="G613" s="94"/>
      <c r="H613" s="74"/>
      <c r="I613" s="74"/>
      <c r="J613" s="94"/>
      <c r="K613" s="94"/>
      <c r="L613" s="39"/>
      <c r="M613" s="39"/>
      <c r="N613" s="94"/>
      <c r="O613" s="94"/>
      <c r="P613" s="39"/>
      <c r="Q613" s="39"/>
      <c r="R613" s="94"/>
      <c r="S613" s="74"/>
      <c r="T613" s="94"/>
    </row>
    <row r="614">
      <c r="B614" s="36"/>
      <c r="C614" s="92"/>
      <c r="D614" s="93"/>
      <c r="E614" s="93"/>
      <c r="F614" s="93"/>
      <c r="G614" s="94"/>
      <c r="H614" s="74"/>
      <c r="I614" s="74"/>
      <c r="J614" s="94"/>
      <c r="K614" s="94"/>
      <c r="L614" s="39"/>
      <c r="M614" s="39"/>
      <c r="N614" s="94"/>
      <c r="O614" s="94"/>
      <c r="P614" s="39"/>
      <c r="Q614" s="39"/>
      <c r="R614" s="94"/>
      <c r="S614" s="74"/>
      <c r="T614" s="94"/>
    </row>
    <row r="615">
      <c r="B615" s="36"/>
      <c r="C615" s="92"/>
      <c r="D615" s="93"/>
      <c r="E615" s="93"/>
      <c r="F615" s="93"/>
      <c r="G615" s="94"/>
      <c r="H615" s="74"/>
      <c r="I615" s="74"/>
      <c r="J615" s="94"/>
      <c r="K615" s="94"/>
      <c r="L615" s="39"/>
      <c r="M615" s="39"/>
      <c r="N615" s="94"/>
      <c r="O615" s="94"/>
      <c r="P615" s="39"/>
      <c r="Q615" s="39"/>
      <c r="R615" s="94"/>
      <c r="S615" s="74"/>
      <c r="T615" s="94"/>
    </row>
    <row r="616">
      <c r="B616" s="36"/>
      <c r="C616" s="92"/>
      <c r="D616" s="93"/>
      <c r="E616" s="93"/>
      <c r="F616" s="93"/>
      <c r="G616" s="94"/>
      <c r="H616" s="74"/>
      <c r="I616" s="74"/>
      <c r="J616" s="94"/>
      <c r="K616" s="94"/>
      <c r="L616" s="39"/>
      <c r="M616" s="39"/>
      <c r="N616" s="94"/>
      <c r="O616" s="94"/>
      <c r="P616" s="39"/>
      <c r="Q616" s="39"/>
      <c r="R616" s="94"/>
      <c r="S616" s="74"/>
      <c r="T616" s="94"/>
    </row>
    <row r="617">
      <c r="B617" s="36"/>
      <c r="C617" s="92"/>
      <c r="D617" s="93"/>
      <c r="E617" s="93"/>
      <c r="F617" s="93"/>
      <c r="G617" s="94"/>
      <c r="H617" s="74"/>
      <c r="I617" s="74"/>
      <c r="J617" s="94"/>
      <c r="K617" s="94"/>
      <c r="L617" s="39"/>
      <c r="M617" s="39"/>
      <c r="N617" s="94"/>
      <c r="O617" s="94"/>
      <c r="P617" s="39"/>
      <c r="Q617" s="39"/>
      <c r="R617" s="94"/>
      <c r="S617" s="74"/>
      <c r="T617" s="94"/>
    </row>
    <row r="618">
      <c r="B618" s="36"/>
      <c r="C618" s="92"/>
      <c r="D618" s="93"/>
      <c r="E618" s="93"/>
      <c r="F618" s="93"/>
      <c r="G618" s="94"/>
      <c r="H618" s="74"/>
      <c r="I618" s="74"/>
      <c r="J618" s="94"/>
      <c r="K618" s="94"/>
      <c r="L618" s="39"/>
      <c r="M618" s="39"/>
      <c r="N618" s="94"/>
      <c r="O618" s="94"/>
      <c r="P618" s="39"/>
      <c r="Q618" s="39"/>
      <c r="R618" s="94"/>
      <c r="S618" s="74"/>
      <c r="T618" s="94"/>
    </row>
    <row r="619">
      <c r="B619" s="36"/>
      <c r="C619" s="92"/>
      <c r="D619" s="93"/>
      <c r="E619" s="93"/>
      <c r="F619" s="93"/>
      <c r="G619" s="94"/>
      <c r="H619" s="74"/>
      <c r="I619" s="74"/>
      <c r="J619" s="94"/>
      <c r="K619" s="94"/>
      <c r="L619" s="39"/>
      <c r="M619" s="39"/>
      <c r="N619" s="94"/>
      <c r="O619" s="94"/>
      <c r="P619" s="39"/>
      <c r="Q619" s="39"/>
      <c r="R619" s="94"/>
      <c r="S619" s="74"/>
      <c r="T619" s="94"/>
    </row>
    <row r="620">
      <c r="B620" s="36"/>
      <c r="C620" s="92"/>
      <c r="D620" s="93"/>
      <c r="E620" s="93"/>
      <c r="F620" s="93"/>
      <c r="G620" s="94"/>
      <c r="H620" s="74"/>
      <c r="I620" s="74"/>
      <c r="J620" s="94"/>
      <c r="K620" s="94"/>
      <c r="L620" s="39"/>
      <c r="M620" s="39"/>
      <c r="N620" s="94"/>
      <c r="O620" s="94"/>
      <c r="P620" s="39"/>
      <c r="Q620" s="39"/>
      <c r="R620" s="94"/>
      <c r="S620" s="74"/>
      <c r="T620" s="94"/>
    </row>
    <row r="621">
      <c r="B621" s="36"/>
      <c r="C621" s="92"/>
      <c r="D621" s="93"/>
      <c r="E621" s="93"/>
      <c r="F621" s="93"/>
      <c r="G621" s="94"/>
      <c r="H621" s="74"/>
      <c r="I621" s="74"/>
      <c r="J621" s="94"/>
      <c r="K621" s="94"/>
      <c r="L621" s="39"/>
      <c r="M621" s="39"/>
      <c r="N621" s="94"/>
      <c r="O621" s="94"/>
      <c r="P621" s="39"/>
      <c r="Q621" s="39"/>
      <c r="R621" s="94"/>
      <c r="S621" s="74"/>
      <c r="T621" s="94"/>
    </row>
    <row r="622">
      <c r="B622" s="36"/>
      <c r="C622" s="92"/>
      <c r="D622" s="93"/>
      <c r="E622" s="93"/>
      <c r="F622" s="93"/>
      <c r="G622" s="94"/>
      <c r="H622" s="74"/>
      <c r="I622" s="74"/>
      <c r="J622" s="94"/>
      <c r="K622" s="94"/>
      <c r="L622" s="39"/>
      <c r="M622" s="39"/>
      <c r="N622" s="94"/>
      <c r="O622" s="94"/>
      <c r="P622" s="39"/>
      <c r="Q622" s="39"/>
      <c r="R622" s="94"/>
      <c r="S622" s="74"/>
      <c r="T622" s="94"/>
    </row>
    <row r="623">
      <c r="B623" s="36"/>
      <c r="C623" s="92"/>
      <c r="D623" s="93"/>
      <c r="E623" s="93"/>
      <c r="F623" s="93"/>
      <c r="G623" s="94"/>
      <c r="H623" s="74"/>
      <c r="I623" s="74"/>
      <c r="J623" s="94"/>
      <c r="K623" s="94"/>
      <c r="L623" s="39"/>
      <c r="M623" s="39"/>
      <c r="N623" s="94"/>
      <c r="O623" s="94"/>
      <c r="P623" s="39"/>
      <c r="Q623" s="39"/>
      <c r="R623" s="94"/>
      <c r="S623" s="74"/>
      <c r="T623" s="94"/>
    </row>
    <row r="624">
      <c r="B624" s="36"/>
      <c r="C624" s="92"/>
      <c r="D624" s="93"/>
      <c r="E624" s="93"/>
      <c r="F624" s="93"/>
      <c r="G624" s="94"/>
      <c r="H624" s="74"/>
      <c r="I624" s="74"/>
      <c r="J624" s="94"/>
      <c r="K624" s="94"/>
      <c r="L624" s="39"/>
      <c r="M624" s="39"/>
      <c r="N624" s="94"/>
      <c r="O624" s="94"/>
      <c r="P624" s="39"/>
      <c r="Q624" s="39"/>
      <c r="R624" s="94"/>
      <c r="S624" s="74"/>
      <c r="T624" s="94"/>
    </row>
    <row r="625">
      <c r="B625" s="36"/>
      <c r="C625" s="92"/>
      <c r="D625" s="93"/>
      <c r="E625" s="93"/>
      <c r="F625" s="93"/>
      <c r="G625" s="94"/>
      <c r="H625" s="74"/>
      <c r="I625" s="74"/>
      <c r="J625" s="94"/>
      <c r="K625" s="94"/>
      <c r="L625" s="39"/>
      <c r="M625" s="39"/>
      <c r="N625" s="94"/>
      <c r="O625" s="94"/>
      <c r="P625" s="39"/>
      <c r="Q625" s="39"/>
      <c r="R625" s="94"/>
      <c r="S625" s="74"/>
      <c r="T625" s="94"/>
    </row>
    <row r="626">
      <c r="B626" s="36"/>
      <c r="C626" s="92"/>
      <c r="D626" s="93"/>
      <c r="E626" s="93"/>
      <c r="F626" s="93"/>
      <c r="G626" s="94"/>
      <c r="H626" s="74"/>
      <c r="I626" s="74"/>
      <c r="J626" s="94"/>
      <c r="K626" s="94"/>
      <c r="L626" s="39"/>
      <c r="M626" s="39"/>
      <c r="N626" s="94"/>
      <c r="O626" s="94"/>
      <c r="P626" s="39"/>
      <c r="Q626" s="39"/>
      <c r="R626" s="94"/>
      <c r="S626" s="74"/>
      <c r="T626" s="94"/>
    </row>
    <row r="627">
      <c r="B627" s="36"/>
      <c r="C627" s="92"/>
      <c r="D627" s="93"/>
      <c r="E627" s="93"/>
      <c r="F627" s="93"/>
      <c r="G627" s="94"/>
      <c r="H627" s="74"/>
      <c r="I627" s="74"/>
      <c r="J627" s="94"/>
      <c r="K627" s="94"/>
      <c r="L627" s="39"/>
      <c r="M627" s="39"/>
      <c r="N627" s="94"/>
      <c r="O627" s="94"/>
      <c r="P627" s="39"/>
      <c r="Q627" s="39"/>
      <c r="R627" s="94"/>
      <c r="S627" s="74"/>
      <c r="T627" s="94"/>
    </row>
    <row r="628">
      <c r="B628" s="36"/>
      <c r="C628" s="92"/>
      <c r="D628" s="93"/>
      <c r="E628" s="93"/>
      <c r="F628" s="93"/>
      <c r="G628" s="94"/>
      <c r="H628" s="74"/>
      <c r="I628" s="74"/>
      <c r="J628" s="94"/>
      <c r="K628" s="94"/>
      <c r="L628" s="39"/>
      <c r="M628" s="39"/>
      <c r="N628" s="94"/>
      <c r="O628" s="94"/>
      <c r="P628" s="39"/>
      <c r="Q628" s="39"/>
      <c r="R628" s="94"/>
      <c r="S628" s="74"/>
      <c r="T628" s="94"/>
    </row>
    <row r="629">
      <c r="B629" s="36"/>
      <c r="C629" s="92"/>
      <c r="D629" s="93"/>
      <c r="E629" s="93"/>
      <c r="F629" s="93"/>
      <c r="G629" s="94"/>
      <c r="H629" s="74"/>
      <c r="I629" s="74"/>
      <c r="J629" s="94"/>
      <c r="K629" s="94"/>
      <c r="L629" s="39"/>
      <c r="M629" s="39"/>
      <c r="N629" s="94"/>
      <c r="O629" s="94"/>
      <c r="P629" s="39"/>
      <c r="Q629" s="39"/>
      <c r="R629" s="94"/>
      <c r="S629" s="74"/>
      <c r="T629" s="94"/>
    </row>
    <row r="630">
      <c r="B630" s="36"/>
      <c r="C630" s="92"/>
      <c r="D630" s="93"/>
      <c r="E630" s="93"/>
      <c r="F630" s="93"/>
      <c r="G630" s="94"/>
      <c r="H630" s="74"/>
      <c r="I630" s="74"/>
      <c r="J630" s="94"/>
      <c r="K630" s="94"/>
      <c r="L630" s="39"/>
      <c r="M630" s="39"/>
      <c r="N630" s="94"/>
      <c r="O630" s="94"/>
      <c r="P630" s="39"/>
      <c r="Q630" s="39"/>
      <c r="R630" s="94"/>
      <c r="S630" s="74"/>
      <c r="T630" s="94"/>
    </row>
    <row r="631">
      <c r="B631" s="36"/>
      <c r="C631" s="92"/>
      <c r="D631" s="93"/>
      <c r="E631" s="93"/>
      <c r="F631" s="93"/>
      <c r="G631" s="94"/>
      <c r="H631" s="74"/>
      <c r="I631" s="74"/>
      <c r="J631" s="94"/>
      <c r="K631" s="94"/>
      <c r="L631" s="39"/>
      <c r="M631" s="39"/>
      <c r="N631" s="94"/>
      <c r="O631" s="94"/>
      <c r="P631" s="39"/>
      <c r="Q631" s="39"/>
      <c r="R631" s="94"/>
      <c r="S631" s="74"/>
      <c r="T631" s="94"/>
    </row>
    <row r="632">
      <c r="B632" s="36"/>
      <c r="C632" s="92"/>
      <c r="D632" s="93"/>
      <c r="E632" s="93"/>
      <c r="F632" s="93"/>
      <c r="G632" s="94"/>
      <c r="H632" s="74"/>
      <c r="I632" s="74"/>
      <c r="J632" s="94"/>
      <c r="K632" s="94"/>
      <c r="L632" s="39"/>
      <c r="M632" s="39"/>
      <c r="N632" s="94"/>
      <c r="O632" s="94"/>
      <c r="P632" s="39"/>
      <c r="Q632" s="39"/>
      <c r="R632" s="94"/>
      <c r="S632" s="74"/>
      <c r="T632" s="94"/>
    </row>
    <row r="633">
      <c r="B633" s="36"/>
      <c r="C633" s="92"/>
      <c r="D633" s="93"/>
      <c r="E633" s="93"/>
      <c r="F633" s="93"/>
      <c r="G633" s="94"/>
      <c r="H633" s="74"/>
      <c r="I633" s="74"/>
      <c r="J633" s="94"/>
      <c r="K633" s="94"/>
      <c r="L633" s="39"/>
      <c r="M633" s="39"/>
      <c r="N633" s="94"/>
      <c r="O633" s="94"/>
      <c r="P633" s="39"/>
      <c r="Q633" s="39"/>
      <c r="R633" s="94"/>
      <c r="S633" s="74"/>
      <c r="T633" s="94"/>
    </row>
    <row r="634">
      <c r="B634" s="36"/>
      <c r="C634" s="92"/>
      <c r="D634" s="93"/>
      <c r="E634" s="93"/>
      <c r="F634" s="93"/>
      <c r="G634" s="94"/>
      <c r="H634" s="74"/>
      <c r="I634" s="74"/>
      <c r="J634" s="94"/>
      <c r="K634" s="94"/>
      <c r="L634" s="39"/>
      <c r="M634" s="39"/>
      <c r="N634" s="94"/>
      <c r="O634" s="94"/>
      <c r="P634" s="39"/>
      <c r="Q634" s="39"/>
      <c r="R634" s="94"/>
      <c r="S634" s="74"/>
      <c r="T634" s="94"/>
    </row>
    <row r="635">
      <c r="B635" s="36"/>
      <c r="C635" s="92"/>
      <c r="D635" s="93"/>
      <c r="E635" s="93"/>
      <c r="F635" s="93"/>
      <c r="G635" s="94"/>
      <c r="H635" s="74"/>
      <c r="I635" s="74"/>
      <c r="J635" s="94"/>
      <c r="K635" s="94"/>
      <c r="L635" s="39"/>
      <c r="M635" s="39"/>
      <c r="N635" s="94"/>
      <c r="O635" s="94"/>
      <c r="P635" s="39"/>
      <c r="Q635" s="39"/>
      <c r="R635" s="94"/>
      <c r="S635" s="74"/>
      <c r="T635" s="94"/>
    </row>
    <row r="636">
      <c r="B636" s="36"/>
      <c r="C636" s="92"/>
      <c r="D636" s="93"/>
      <c r="E636" s="93"/>
      <c r="F636" s="93"/>
      <c r="G636" s="94"/>
      <c r="H636" s="74"/>
      <c r="I636" s="74"/>
      <c r="J636" s="94"/>
      <c r="K636" s="94"/>
      <c r="L636" s="39"/>
      <c r="M636" s="39"/>
      <c r="N636" s="94"/>
      <c r="O636" s="94"/>
      <c r="P636" s="39"/>
      <c r="Q636" s="39"/>
      <c r="R636" s="94"/>
      <c r="S636" s="74"/>
      <c r="T636" s="94"/>
    </row>
    <row r="637">
      <c r="B637" s="36"/>
      <c r="C637" s="92"/>
      <c r="D637" s="93"/>
      <c r="E637" s="93"/>
      <c r="F637" s="93"/>
      <c r="G637" s="94"/>
      <c r="H637" s="74"/>
      <c r="I637" s="74"/>
      <c r="J637" s="94"/>
      <c r="K637" s="94"/>
      <c r="L637" s="39"/>
      <c r="M637" s="39"/>
      <c r="N637" s="94"/>
      <c r="O637" s="94"/>
      <c r="P637" s="39"/>
      <c r="Q637" s="39"/>
      <c r="R637" s="94"/>
      <c r="S637" s="74"/>
      <c r="T637" s="94"/>
    </row>
    <row r="638">
      <c r="B638" s="36"/>
      <c r="C638" s="92"/>
      <c r="D638" s="93"/>
      <c r="E638" s="93"/>
      <c r="F638" s="93"/>
      <c r="G638" s="94"/>
      <c r="H638" s="74"/>
      <c r="I638" s="74"/>
      <c r="J638" s="94"/>
      <c r="K638" s="94"/>
      <c r="L638" s="39"/>
      <c r="M638" s="39"/>
      <c r="N638" s="94"/>
      <c r="O638" s="94"/>
      <c r="P638" s="39"/>
      <c r="Q638" s="39"/>
      <c r="R638" s="94"/>
      <c r="S638" s="74"/>
      <c r="T638" s="94"/>
    </row>
    <row r="639">
      <c r="B639" s="36"/>
      <c r="C639" s="92"/>
      <c r="D639" s="93"/>
      <c r="E639" s="93"/>
      <c r="F639" s="93"/>
      <c r="G639" s="94"/>
      <c r="H639" s="74"/>
      <c r="I639" s="74"/>
      <c r="J639" s="94"/>
      <c r="K639" s="94"/>
      <c r="L639" s="39"/>
      <c r="M639" s="39"/>
      <c r="N639" s="94"/>
      <c r="O639" s="94"/>
      <c r="P639" s="39"/>
      <c r="Q639" s="39"/>
      <c r="R639" s="94"/>
      <c r="S639" s="74"/>
      <c r="T639" s="94"/>
    </row>
    <row r="640">
      <c r="B640" s="36"/>
      <c r="C640" s="92"/>
      <c r="D640" s="93"/>
      <c r="E640" s="93"/>
      <c r="F640" s="93"/>
      <c r="G640" s="94"/>
      <c r="H640" s="74"/>
      <c r="I640" s="74"/>
      <c r="J640" s="94"/>
      <c r="K640" s="94"/>
      <c r="L640" s="39"/>
      <c r="M640" s="39"/>
      <c r="N640" s="94"/>
      <c r="O640" s="94"/>
      <c r="P640" s="39"/>
      <c r="Q640" s="39"/>
      <c r="R640" s="94"/>
      <c r="S640" s="74"/>
      <c r="T640" s="94"/>
    </row>
    <row r="641">
      <c r="B641" s="36"/>
      <c r="C641" s="92"/>
      <c r="D641" s="93"/>
      <c r="E641" s="93"/>
      <c r="F641" s="93"/>
      <c r="G641" s="94"/>
      <c r="H641" s="74"/>
      <c r="I641" s="74"/>
      <c r="J641" s="94"/>
      <c r="K641" s="94"/>
      <c r="L641" s="39"/>
      <c r="M641" s="39"/>
      <c r="N641" s="94"/>
      <c r="O641" s="94"/>
      <c r="P641" s="39"/>
      <c r="Q641" s="39"/>
      <c r="R641" s="94"/>
      <c r="S641" s="74"/>
      <c r="T641" s="94"/>
    </row>
    <row r="642">
      <c r="B642" s="36"/>
      <c r="C642" s="92"/>
      <c r="D642" s="93"/>
      <c r="E642" s="93"/>
      <c r="F642" s="93"/>
      <c r="G642" s="94"/>
      <c r="H642" s="74"/>
      <c r="I642" s="74"/>
      <c r="J642" s="94"/>
      <c r="K642" s="94"/>
      <c r="L642" s="39"/>
      <c r="M642" s="39"/>
      <c r="N642" s="94"/>
      <c r="O642" s="94"/>
      <c r="P642" s="39"/>
      <c r="Q642" s="39"/>
      <c r="R642" s="94"/>
      <c r="S642" s="74"/>
      <c r="T642" s="94"/>
    </row>
    <row r="643">
      <c r="B643" s="36"/>
      <c r="C643" s="92"/>
      <c r="D643" s="93"/>
      <c r="E643" s="93"/>
      <c r="F643" s="93"/>
      <c r="G643" s="94"/>
      <c r="H643" s="74"/>
      <c r="I643" s="74"/>
      <c r="J643" s="94"/>
      <c r="K643" s="94"/>
      <c r="L643" s="39"/>
      <c r="M643" s="39"/>
      <c r="N643" s="94"/>
      <c r="O643" s="94"/>
      <c r="P643" s="39"/>
      <c r="Q643" s="39"/>
      <c r="R643" s="94"/>
      <c r="S643" s="74"/>
      <c r="T643" s="94"/>
    </row>
    <row r="644">
      <c r="B644" s="36"/>
      <c r="C644" s="92"/>
      <c r="D644" s="93"/>
      <c r="E644" s="93"/>
      <c r="F644" s="93"/>
      <c r="G644" s="94"/>
      <c r="H644" s="74"/>
      <c r="I644" s="74"/>
      <c r="J644" s="94"/>
      <c r="K644" s="94"/>
      <c r="L644" s="39"/>
      <c r="M644" s="39"/>
      <c r="N644" s="94"/>
      <c r="O644" s="94"/>
      <c r="P644" s="39"/>
      <c r="Q644" s="39"/>
      <c r="R644" s="94"/>
      <c r="S644" s="74"/>
      <c r="T644" s="94"/>
    </row>
    <row r="645">
      <c r="B645" s="36"/>
      <c r="C645" s="92"/>
      <c r="D645" s="93"/>
      <c r="E645" s="93"/>
      <c r="F645" s="93"/>
      <c r="G645" s="94"/>
      <c r="H645" s="74"/>
      <c r="I645" s="74"/>
      <c r="J645" s="94"/>
      <c r="K645" s="94"/>
      <c r="L645" s="39"/>
      <c r="M645" s="39"/>
      <c r="N645" s="94"/>
      <c r="O645" s="94"/>
      <c r="P645" s="39"/>
      <c r="Q645" s="39"/>
      <c r="R645" s="94"/>
      <c r="S645" s="74"/>
      <c r="T645" s="94"/>
    </row>
    <row r="646">
      <c r="B646" s="36"/>
      <c r="C646" s="92"/>
      <c r="D646" s="93"/>
      <c r="E646" s="93"/>
      <c r="F646" s="93"/>
      <c r="G646" s="94"/>
      <c r="H646" s="74"/>
      <c r="I646" s="74"/>
      <c r="J646" s="94"/>
      <c r="K646" s="94"/>
      <c r="L646" s="39"/>
      <c r="M646" s="39"/>
      <c r="N646" s="94"/>
      <c r="O646" s="94"/>
      <c r="P646" s="39"/>
      <c r="Q646" s="39"/>
      <c r="R646" s="94"/>
      <c r="S646" s="74"/>
      <c r="T646" s="94"/>
    </row>
    <row r="647">
      <c r="B647" s="36"/>
      <c r="C647" s="92"/>
      <c r="D647" s="93"/>
      <c r="E647" s="93"/>
      <c r="F647" s="93"/>
      <c r="G647" s="94"/>
      <c r="H647" s="74"/>
      <c r="I647" s="74"/>
      <c r="J647" s="94"/>
      <c r="K647" s="94"/>
      <c r="L647" s="39"/>
      <c r="M647" s="39"/>
      <c r="N647" s="94"/>
      <c r="O647" s="94"/>
      <c r="P647" s="39"/>
      <c r="Q647" s="39"/>
      <c r="R647" s="94"/>
      <c r="S647" s="74"/>
      <c r="T647" s="94"/>
    </row>
    <row r="648">
      <c r="B648" s="36"/>
      <c r="C648" s="92"/>
      <c r="D648" s="93"/>
      <c r="E648" s="93"/>
      <c r="F648" s="93"/>
      <c r="G648" s="94"/>
      <c r="H648" s="74"/>
      <c r="I648" s="74"/>
      <c r="J648" s="94"/>
      <c r="K648" s="94"/>
      <c r="L648" s="39"/>
      <c r="M648" s="39"/>
      <c r="N648" s="94"/>
      <c r="O648" s="94"/>
      <c r="P648" s="39"/>
      <c r="Q648" s="39"/>
      <c r="R648" s="94"/>
      <c r="S648" s="74"/>
      <c r="T648" s="94"/>
    </row>
    <row r="649">
      <c r="B649" s="36"/>
      <c r="C649" s="92"/>
      <c r="D649" s="93"/>
      <c r="E649" s="93"/>
      <c r="F649" s="93"/>
      <c r="G649" s="94"/>
      <c r="H649" s="74"/>
      <c r="I649" s="74"/>
      <c r="J649" s="94"/>
      <c r="K649" s="94"/>
      <c r="L649" s="39"/>
      <c r="M649" s="39"/>
      <c r="N649" s="94"/>
      <c r="O649" s="94"/>
      <c r="P649" s="39"/>
      <c r="Q649" s="39"/>
      <c r="R649" s="94"/>
      <c r="S649" s="74"/>
      <c r="T649" s="94"/>
    </row>
    <row r="650">
      <c r="B650" s="36"/>
      <c r="C650" s="92"/>
      <c r="D650" s="93"/>
      <c r="E650" s="93"/>
      <c r="F650" s="93"/>
      <c r="G650" s="94"/>
      <c r="H650" s="74"/>
      <c r="I650" s="74"/>
      <c r="J650" s="94"/>
      <c r="K650" s="94"/>
      <c r="L650" s="39"/>
      <c r="M650" s="39"/>
      <c r="N650" s="94"/>
      <c r="O650" s="94"/>
      <c r="P650" s="39"/>
      <c r="Q650" s="39"/>
      <c r="R650" s="94"/>
      <c r="S650" s="74"/>
      <c r="T650" s="94"/>
    </row>
    <row r="651">
      <c r="B651" s="36"/>
      <c r="C651" s="92"/>
      <c r="D651" s="93"/>
      <c r="E651" s="93"/>
      <c r="F651" s="93"/>
      <c r="G651" s="94"/>
      <c r="H651" s="74"/>
      <c r="I651" s="74"/>
      <c r="J651" s="94"/>
      <c r="K651" s="94"/>
      <c r="L651" s="39"/>
      <c r="M651" s="39"/>
      <c r="N651" s="94"/>
      <c r="O651" s="94"/>
      <c r="P651" s="39"/>
      <c r="Q651" s="39"/>
      <c r="R651" s="94"/>
      <c r="S651" s="74"/>
      <c r="T651" s="94"/>
    </row>
    <row r="652">
      <c r="B652" s="36"/>
      <c r="C652" s="92"/>
      <c r="D652" s="93"/>
      <c r="E652" s="93"/>
      <c r="F652" s="93"/>
      <c r="G652" s="94"/>
      <c r="H652" s="74"/>
      <c r="I652" s="74"/>
      <c r="J652" s="94"/>
      <c r="K652" s="94"/>
      <c r="L652" s="39"/>
      <c r="M652" s="39"/>
      <c r="N652" s="94"/>
      <c r="O652" s="94"/>
      <c r="P652" s="39"/>
      <c r="Q652" s="39"/>
      <c r="R652" s="94"/>
      <c r="S652" s="74"/>
      <c r="T652" s="94"/>
    </row>
    <row r="653">
      <c r="B653" s="36"/>
      <c r="C653" s="92"/>
      <c r="D653" s="93"/>
      <c r="E653" s="93"/>
      <c r="F653" s="93"/>
      <c r="G653" s="94"/>
      <c r="H653" s="74"/>
      <c r="I653" s="74"/>
      <c r="J653" s="94"/>
      <c r="K653" s="94"/>
      <c r="L653" s="39"/>
      <c r="M653" s="39"/>
      <c r="N653" s="94"/>
      <c r="O653" s="94"/>
      <c r="P653" s="39"/>
      <c r="Q653" s="39"/>
      <c r="R653" s="94"/>
      <c r="S653" s="74"/>
      <c r="T653" s="94"/>
    </row>
    <row r="654">
      <c r="B654" s="36"/>
      <c r="C654" s="92"/>
      <c r="D654" s="93"/>
      <c r="E654" s="93"/>
      <c r="F654" s="93"/>
      <c r="G654" s="94"/>
      <c r="H654" s="74"/>
      <c r="I654" s="74"/>
      <c r="J654" s="94"/>
      <c r="K654" s="94"/>
      <c r="L654" s="39"/>
      <c r="M654" s="39"/>
      <c r="N654" s="94"/>
      <c r="O654" s="94"/>
      <c r="P654" s="39"/>
      <c r="Q654" s="39"/>
      <c r="R654" s="94"/>
      <c r="S654" s="74"/>
      <c r="T654" s="94"/>
    </row>
    <row r="655">
      <c r="B655" s="36"/>
      <c r="C655" s="92"/>
      <c r="D655" s="93"/>
      <c r="E655" s="93"/>
      <c r="F655" s="93"/>
      <c r="G655" s="94"/>
      <c r="H655" s="74"/>
      <c r="I655" s="74"/>
      <c r="J655" s="94"/>
      <c r="K655" s="94"/>
      <c r="L655" s="39"/>
      <c r="M655" s="39"/>
      <c r="N655" s="94"/>
      <c r="O655" s="94"/>
      <c r="P655" s="39"/>
      <c r="Q655" s="39"/>
      <c r="R655" s="94"/>
      <c r="S655" s="74"/>
      <c r="T655" s="94"/>
    </row>
    <row r="656">
      <c r="B656" s="36"/>
      <c r="C656" s="92"/>
      <c r="D656" s="93"/>
      <c r="E656" s="93"/>
      <c r="F656" s="93"/>
      <c r="G656" s="94"/>
      <c r="H656" s="74"/>
      <c r="I656" s="74"/>
      <c r="J656" s="94"/>
      <c r="K656" s="94"/>
      <c r="L656" s="39"/>
      <c r="M656" s="39"/>
      <c r="N656" s="94"/>
      <c r="O656" s="94"/>
      <c r="P656" s="39"/>
      <c r="Q656" s="39"/>
      <c r="R656" s="94"/>
      <c r="S656" s="74"/>
      <c r="T656" s="94"/>
    </row>
    <row r="657">
      <c r="B657" s="36"/>
      <c r="C657" s="92"/>
      <c r="D657" s="93"/>
      <c r="E657" s="93"/>
      <c r="F657" s="93"/>
      <c r="G657" s="94"/>
      <c r="H657" s="74"/>
      <c r="I657" s="74"/>
      <c r="J657" s="94"/>
      <c r="K657" s="94"/>
      <c r="L657" s="39"/>
      <c r="M657" s="39"/>
      <c r="N657" s="94"/>
      <c r="O657" s="94"/>
      <c r="P657" s="39"/>
      <c r="Q657" s="39"/>
      <c r="R657" s="94"/>
      <c r="S657" s="74"/>
      <c r="T657" s="94"/>
    </row>
    <row r="658">
      <c r="B658" s="36"/>
      <c r="C658" s="92"/>
      <c r="D658" s="93"/>
      <c r="E658" s="93"/>
      <c r="F658" s="93"/>
      <c r="G658" s="94"/>
      <c r="H658" s="74"/>
      <c r="I658" s="74"/>
      <c r="J658" s="94"/>
      <c r="K658" s="94"/>
      <c r="L658" s="39"/>
      <c r="M658" s="39"/>
      <c r="N658" s="94"/>
      <c r="O658" s="94"/>
      <c r="P658" s="39"/>
      <c r="Q658" s="39"/>
      <c r="R658" s="94"/>
      <c r="S658" s="74"/>
      <c r="T658" s="94"/>
    </row>
    <row r="659">
      <c r="B659" s="36"/>
      <c r="C659" s="92"/>
      <c r="D659" s="93"/>
      <c r="E659" s="93"/>
      <c r="F659" s="93"/>
      <c r="G659" s="94"/>
      <c r="H659" s="74"/>
      <c r="I659" s="74"/>
      <c r="J659" s="94"/>
      <c r="K659" s="94"/>
      <c r="L659" s="39"/>
      <c r="M659" s="39"/>
      <c r="N659" s="94"/>
      <c r="O659" s="94"/>
      <c r="P659" s="39"/>
      <c r="Q659" s="39"/>
      <c r="R659" s="94"/>
      <c r="S659" s="74"/>
      <c r="T659" s="94"/>
    </row>
    <row r="660">
      <c r="B660" s="36"/>
      <c r="C660" s="92"/>
      <c r="D660" s="93"/>
      <c r="E660" s="93"/>
      <c r="F660" s="93"/>
      <c r="G660" s="94"/>
      <c r="H660" s="74"/>
      <c r="I660" s="74"/>
      <c r="J660" s="94"/>
      <c r="K660" s="94"/>
      <c r="L660" s="39"/>
      <c r="M660" s="39"/>
      <c r="N660" s="94"/>
      <c r="O660" s="94"/>
      <c r="P660" s="39"/>
      <c r="Q660" s="39"/>
      <c r="R660" s="94"/>
      <c r="S660" s="74"/>
      <c r="T660" s="94"/>
    </row>
    <row r="661">
      <c r="B661" s="36"/>
      <c r="C661" s="92"/>
      <c r="D661" s="93"/>
      <c r="E661" s="93"/>
      <c r="F661" s="93"/>
      <c r="G661" s="94"/>
      <c r="H661" s="74"/>
      <c r="I661" s="74"/>
      <c r="J661" s="94"/>
      <c r="K661" s="94"/>
      <c r="L661" s="39"/>
      <c r="M661" s="39"/>
      <c r="N661" s="94"/>
      <c r="O661" s="94"/>
      <c r="P661" s="39"/>
      <c r="Q661" s="39"/>
      <c r="R661" s="94"/>
      <c r="S661" s="74"/>
      <c r="T661" s="94"/>
    </row>
    <row r="662">
      <c r="B662" s="36"/>
      <c r="C662" s="92"/>
      <c r="D662" s="93"/>
      <c r="E662" s="93"/>
      <c r="F662" s="93"/>
      <c r="G662" s="94"/>
      <c r="H662" s="74"/>
      <c r="I662" s="74"/>
      <c r="J662" s="94"/>
      <c r="K662" s="94"/>
      <c r="L662" s="39"/>
      <c r="M662" s="39"/>
      <c r="N662" s="94"/>
      <c r="O662" s="94"/>
      <c r="P662" s="39"/>
      <c r="Q662" s="39"/>
      <c r="R662" s="94"/>
      <c r="S662" s="74"/>
      <c r="T662" s="94"/>
    </row>
    <row r="663">
      <c r="B663" s="36"/>
      <c r="C663" s="92"/>
      <c r="D663" s="93"/>
      <c r="E663" s="93"/>
      <c r="F663" s="93"/>
      <c r="G663" s="94"/>
      <c r="H663" s="74"/>
      <c r="I663" s="74"/>
      <c r="J663" s="94"/>
      <c r="K663" s="94"/>
      <c r="L663" s="39"/>
      <c r="M663" s="39"/>
      <c r="N663" s="94"/>
      <c r="O663" s="94"/>
      <c r="P663" s="39"/>
      <c r="Q663" s="39"/>
      <c r="R663" s="94"/>
      <c r="S663" s="74"/>
      <c r="T663" s="94"/>
    </row>
    <row r="664">
      <c r="B664" s="36"/>
      <c r="C664" s="92"/>
      <c r="D664" s="93"/>
      <c r="E664" s="93"/>
      <c r="F664" s="93"/>
      <c r="G664" s="94"/>
      <c r="H664" s="74"/>
      <c r="I664" s="74"/>
      <c r="J664" s="94"/>
      <c r="K664" s="94"/>
      <c r="L664" s="39"/>
      <c r="M664" s="39"/>
      <c r="N664" s="94"/>
      <c r="O664" s="94"/>
      <c r="P664" s="39"/>
      <c r="Q664" s="39"/>
      <c r="R664" s="94"/>
      <c r="S664" s="74"/>
      <c r="T664" s="94"/>
    </row>
    <row r="665">
      <c r="B665" s="36"/>
      <c r="C665" s="92"/>
      <c r="D665" s="93"/>
      <c r="E665" s="93"/>
      <c r="F665" s="93"/>
      <c r="G665" s="94"/>
      <c r="H665" s="74"/>
      <c r="I665" s="74"/>
      <c r="J665" s="94"/>
      <c r="K665" s="94"/>
      <c r="L665" s="39"/>
      <c r="M665" s="39"/>
      <c r="N665" s="94"/>
      <c r="O665" s="94"/>
      <c r="P665" s="39"/>
      <c r="Q665" s="39"/>
      <c r="R665" s="94"/>
      <c r="S665" s="74"/>
      <c r="T665" s="94"/>
    </row>
    <row r="666">
      <c r="B666" s="36"/>
      <c r="C666" s="92"/>
      <c r="D666" s="93"/>
      <c r="E666" s="93"/>
      <c r="F666" s="93"/>
      <c r="G666" s="94"/>
      <c r="H666" s="74"/>
      <c r="I666" s="74"/>
      <c r="J666" s="94"/>
      <c r="K666" s="94"/>
      <c r="L666" s="39"/>
      <c r="M666" s="39"/>
      <c r="N666" s="94"/>
      <c r="O666" s="94"/>
      <c r="P666" s="39"/>
      <c r="Q666" s="39"/>
      <c r="R666" s="94"/>
      <c r="S666" s="74"/>
      <c r="T666" s="94"/>
    </row>
    <row r="667">
      <c r="B667" s="36"/>
      <c r="C667" s="92"/>
      <c r="D667" s="93"/>
      <c r="E667" s="93"/>
      <c r="F667" s="93"/>
      <c r="G667" s="94"/>
      <c r="H667" s="74"/>
      <c r="I667" s="74"/>
      <c r="J667" s="94"/>
      <c r="K667" s="94"/>
      <c r="L667" s="39"/>
      <c r="M667" s="39"/>
      <c r="N667" s="94"/>
      <c r="O667" s="94"/>
      <c r="P667" s="39"/>
      <c r="Q667" s="39"/>
      <c r="R667" s="94"/>
      <c r="S667" s="74"/>
      <c r="T667" s="94"/>
    </row>
    <row r="668">
      <c r="B668" s="36"/>
      <c r="C668" s="92"/>
      <c r="D668" s="93"/>
      <c r="E668" s="93"/>
      <c r="F668" s="93"/>
      <c r="G668" s="94"/>
      <c r="H668" s="74"/>
      <c r="I668" s="74"/>
      <c r="J668" s="94"/>
      <c r="K668" s="94"/>
      <c r="L668" s="39"/>
      <c r="M668" s="39"/>
      <c r="N668" s="94"/>
      <c r="O668" s="94"/>
      <c r="P668" s="39"/>
      <c r="Q668" s="39"/>
      <c r="R668" s="94"/>
      <c r="S668" s="74"/>
      <c r="T668" s="94"/>
    </row>
    <row r="669">
      <c r="B669" s="36"/>
      <c r="C669" s="92"/>
      <c r="D669" s="93"/>
      <c r="E669" s="93"/>
      <c r="F669" s="93"/>
      <c r="G669" s="94"/>
      <c r="H669" s="74"/>
      <c r="I669" s="74"/>
      <c r="J669" s="94"/>
      <c r="K669" s="94"/>
      <c r="L669" s="39"/>
      <c r="M669" s="39"/>
      <c r="N669" s="94"/>
      <c r="O669" s="94"/>
      <c r="P669" s="39"/>
      <c r="Q669" s="39"/>
      <c r="R669" s="94"/>
      <c r="S669" s="74"/>
      <c r="T669" s="94"/>
    </row>
    <row r="670">
      <c r="B670" s="36"/>
      <c r="C670" s="92"/>
      <c r="D670" s="93"/>
      <c r="E670" s="93"/>
      <c r="F670" s="93"/>
      <c r="G670" s="94"/>
      <c r="H670" s="74"/>
      <c r="I670" s="74"/>
      <c r="J670" s="94"/>
      <c r="K670" s="94"/>
      <c r="L670" s="39"/>
      <c r="M670" s="39"/>
      <c r="N670" s="94"/>
      <c r="O670" s="94"/>
      <c r="P670" s="39"/>
      <c r="Q670" s="39"/>
      <c r="R670" s="94"/>
      <c r="S670" s="74"/>
      <c r="T670" s="94"/>
    </row>
    <row r="671">
      <c r="B671" s="36"/>
      <c r="C671" s="92"/>
      <c r="D671" s="93"/>
      <c r="E671" s="93"/>
      <c r="F671" s="93"/>
      <c r="G671" s="94"/>
      <c r="H671" s="74"/>
      <c r="I671" s="74"/>
      <c r="J671" s="94"/>
      <c r="K671" s="94"/>
      <c r="L671" s="39"/>
      <c r="M671" s="39"/>
      <c r="N671" s="94"/>
      <c r="O671" s="94"/>
      <c r="P671" s="39"/>
      <c r="Q671" s="39"/>
      <c r="R671" s="94"/>
      <c r="S671" s="74"/>
      <c r="T671" s="94"/>
    </row>
    <row r="672">
      <c r="B672" s="36"/>
      <c r="C672" s="92"/>
      <c r="D672" s="93"/>
      <c r="E672" s="93"/>
      <c r="F672" s="93"/>
      <c r="G672" s="94"/>
      <c r="H672" s="74"/>
      <c r="I672" s="74"/>
      <c r="J672" s="94"/>
      <c r="K672" s="94"/>
      <c r="L672" s="39"/>
      <c r="M672" s="39"/>
      <c r="N672" s="94"/>
      <c r="O672" s="94"/>
      <c r="P672" s="39"/>
      <c r="Q672" s="39"/>
      <c r="R672" s="94"/>
      <c r="S672" s="74"/>
      <c r="T672" s="94"/>
    </row>
    <row r="673">
      <c r="B673" s="36"/>
      <c r="C673" s="92"/>
      <c r="D673" s="93"/>
      <c r="E673" s="93"/>
      <c r="F673" s="93"/>
      <c r="G673" s="94"/>
      <c r="H673" s="74"/>
      <c r="I673" s="74"/>
      <c r="J673" s="94"/>
      <c r="K673" s="94"/>
      <c r="L673" s="39"/>
      <c r="M673" s="39"/>
      <c r="N673" s="94"/>
      <c r="O673" s="94"/>
      <c r="P673" s="39"/>
      <c r="Q673" s="39"/>
      <c r="R673" s="94"/>
      <c r="S673" s="74"/>
      <c r="T673" s="94"/>
    </row>
    <row r="674">
      <c r="B674" s="36"/>
      <c r="C674" s="92"/>
      <c r="D674" s="93"/>
      <c r="E674" s="93"/>
      <c r="F674" s="93"/>
      <c r="G674" s="94"/>
      <c r="H674" s="74"/>
      <c r="I674" s="74"/>
      <c r="J674" s="94"/>
      <c r="K674" s="94"/>
      <c r="L674" s="39"/>
      <c r="M674" s="39"/>
      <c r="N674" s="94"/>
      <c r="O674" s="94"/>
      <c r="P674" s="39"/>
      <c r="Q674" s="39"/>
      <c r="R674" s="94"/>
      <c r="S674" s="74"/>
      <c r="T674" s="94"/>
    </row>
    <row r="675">
      <c r="B675" s="36"/>
      <c r="C675" s="92"/>
      <c r="D675" s="93"/>
      <c r="E675" s="93"/>
      <c r="F675" s="93"/>
      <c r="G675" s="94"/>
      <c r="H675" s="74"/>
      <c r="I675" s="74"/>
      <c r="J675" s="94"/>
      <c r="K675" s="94"/>
      <c r="L675" s="39"/>
      <c r="M675" s="39"/>
      <c r="N675" s="94"/>
      <c r="O675" s="94"/>
      <c r="P675" s="39"/>
      <c r="Q675" s="39"/>
      <c r="R675" s="94"/>
      <c r="S675" s="74"/>
      <c r="T675" s="94"/>
    </row>
    <row r="676">
      <c r="B676" s="36"/>
      <c r="C676" s="92"/>
      <c r="D676" s="93"/>
      <c r="E676" s="93"/>
      <c r="F676" s="93"/>
      <c r="G676" s="94"/>
      <c r="H676" s="74"/>
      <c r="I676" s="74"/>
      <c r="J676" s="94"/>
      <c r="K676" s="94"/>
      <c r="L676" s="39"/>
      <c r="M676" s="39"/>
      <c r="N676" s="94"/>
      <c r="O676" s="94"/>
      <c r="P676" s="39"/>
      <c r="Q676" s="39"/>
      <c r="R676" s="94"/>
      <c r="S676" s="74"/>
      <c r="T676" s="94"/>
    </row>
    <row r="677">
      <c r="B677" s="36"/>
      <c r="C677" s="92"/>
      <c r="D677" s="93"/>
      <c r="E677" s="93"/>
      <c r="F677" s="93"/>
      <c r="G677" s="94"/>
      <c r="H677" s="74"/>
      <c r="I677" s="74"/>
      <c r="J677" s="94"/>
      <c r="K677" s="94"/>
      <c r="L677" s="39"/>
      <c r="M677" s="39"/>
      <c r="N677" s="94"/>
      <c r="O677" s="94"/>
      <c r="P677" s="39"/>
      <c r="Q677" s="39"/>
      <c r="R677" s="94"/>
      <c r="S677" s="74"/>
      <c r="T677" s="94"/>
    </row>
    <row r="678">
      <c r="B678" s="36"/>
      <c r="C678" s="92"/>
      <c r="D678" s="93"/>
      <c r="E678" s="93"/>
      <c r="F678" s="93"/>
      <c r="G678" s="94"/>
      <c r="H678" s="74"/>
      <c r="I678" s="74"/>
      <c r="J678" s="94"/>
      <c r="K678" s="94"/>
      <c r="L678" s="39"/>
      <c r="M678" s="39"/>
      <c r="N678" s="94"/>
      <c r="O678" s="94"/>
      <c r="P678" s="39"/>
      <c r="Q678" s="39"/>
      <c r="R678" s="94"/>
      <c r="S678" s="74"/>
      <c r="T678" s="94"/>
    </row>
    <row r="679">
      <c r="B679" s="36"/>
      <c r="C679" s="92"/>
      <c r="D679" s="93"/>
      <c r="E679" s="93"/>
      <c r="F679" s="93"/>
      <c r="G679" s="94"/>
      <c r="H679" s="74"/>
      <c r="I679" s="74"/>
      <c r="J679" s="94"/>
      <c r="K679" s="94"/>
      <c r="L679" s="39"/>
      <c r="M679" s="39"/>
      <c r="N679" s="94"/>
      <c r="O679" s="94"/>
      <c r="P679" s="39"/>
      <c r="Q679" s="39"/>
      <c r="R679" s="94"/>
      <c r="S679" s="74"/>
      <c r="T679" s="94"/>
    </row>
    <row r="680">
      <c r="B680" s="36"/>
      <c r="C680" s="92"/>
      <c r="D680" s="93"/>
      <c r="E680" s="93"/>
      <c r="F680" s="93"/>
      <c r="G680" s="94"/>
      <c r="H680" s="74"/>
      <c r="I680" s="74"/>
      <c r="J680" s="94"/>
      <c r="K680" s="94"/>
      <c r="L680" s="39"/>
      <c r="M680" s="39"/>
      <c r="N680" s="94"/>
      <c r="O680" s="94"/>
      <c r="P680" s="39"/>
      <c r="Q680" s="39"/>
      <c r="R680" s="94"/>
      <c r="S680" s="74"/>
      <c r="T680" s="94"/>
    </row>
    <row r="681">
      <c r="B681" s="36"/>
      <c r="C681" s="92"/>
      <c r="D681" s="93"/>
      <c r="E681" s="93"/>
      <c r="F681" s="93"/>
      <c r="G681" s="94"/>
      <c r="H681" s="74"/>
      <c r="I681" s="74"/>
      <c r="J681" s="94"/>
      <c r="K681" s="94"/>
      <c r="L681" s="39"/>
      <c r="M681" s="39"/>
      <c r="N681" s="94"/>
      <c r="O681" s="94"/>
      <c r="P681" s="39"/>
      <c r="Q681" s="39"/>
      <c r="R681" s="94"/>
      <c r="S681" s="74"/>
      <c r="T681" s="94"/>
    </row>
    <row r="682">
      <c r="B682" s="36"/>
      <c r="C682" s="92"/>
      <c r="D682" s="93"/>
      <c r="E682" s="93"/>
      <c r="F682" s="93"/>
      <c r="G682" s="94"/>
      <c r="H682" s="74"/>
      <c r="I682" s="74"/>
      <c r="J682" s="94"/>
      <c r="K682" s="94"/>
      <c r="L682" s="39"/>
      <c r="M682" s="39"/>
      <c r="N682" s="94"/>
      <c r="O682" s="94"/>
      <c r="P682" s="39"/>
      <c r="Q682" s="39"/>
      <c r="R682" s="94"/>
      <c r="S682" s="74"/>
      <c r="T682" s="94"/>
    </row>
    <row r="683">
      <c r="B683" s="36"/>
      <c r="C683" s="92"/>
      <c r="D683" s="93"/>
      <c r="E683" s="93"/>
      <c r="F683" s="93"/>
      <c r="G683" s="94"/>
      <c r="H683" s="74"/>
      <c r="I683" s="74"/>
      <c r="J683" s="94"/>
      <c r="K683" s="94"/>
      <c r="L683" s="39"/>
      <c r="M683" s="39"/>
      <c r="N683" s="94"/>
      <c r="O683" s="94"/>
      <c r="P683" s="39"/>
      <c r="Q683" s="39"/>
      <c r="R683" s="94"/>
      <c r="S683" s="74"/>
      <c r="T683" s="94"/>
    </row>
    <row r="684">
      <c r="B684" s="36"/>
      <c r="C684" s="92"/>
      <c r="D684" s="93"/>
      <c r="E684" s="93"/>
      <c r="F684" s="93"/>
      <c r="G684" s="94"/>
      <c r="H684" s="74"/>
      <c r="I684" s="74"/>
      <c r="J684" s="94"/>
      <c r="K684" s="94"/>
      <c r="L684" s="39"/>
      <c r="M684" s="39"/>
      <c r="N684" s="94"/>
      <c r="O684" s="94"/>
      <c r="P684" s="39"/>
      <c r="Q684" s="39"/>
      <c r="R684" s="94"/>
      <c r="S684" s="74"/>
      <c r="T684" s="94"/>
    </row>
    <row r="685">
      <c r="B685" s="36"/>
      <c r="C685" s="92"/>
      <c r="D685" s="93"/>
      <c r="E685" s="93"/>
      <c r="F685" s="93"/>
      <c r="G685" s="94"/>
      <c r="H685" s="74"/>
      <c r="I685" s="74"/>
      <c r="J685" s="94"/>
      <c r="K685" s="94"/>
      <c r="L685" s="39"/>
      <c r="M685" s="39"/>
      <c r="N685" s="94"/>
      <c r="O685" s="94"/>
      <c r="P685" s="39"/>
      <c r="Q685" s="39"/>
      <c r="R685" s="94"/>
      <c r="S685" s="74"/>
      <c r="T685" s="94"/>
    </row>
    <row r="686">
      <c r="B686" s="36"/>
      <c r="C686" s="92"/>
      <c r="D686" s="93"/>
      <c r="E686" s="93"/>
      <c r="F686" s="93"/>
      <c r="G686" s="94"/>
      <c r="H686" s="74"/>
      <c r="I686" s="74"/>
      <c r="J686" s="94"/>
      <c r="K686" s="94"/>
      <c r="L686" s="39"/>
      <c r="M686" s="39"/>
      <c r="N686" s="94"/>
      <c r="O686" s="94"/>
      <c r="P686" s="39"/>
      <c r="Q686" s="39"/>
      <c r="R686" s="94"/>
      <c r="S686" s="74"/>
      <c r="T686" s="94"/>
    </row>
    <row r="687">
      <c r="B687" s="36"/>
      <c r="C687" s="92"/>
      <c r="D687" s="93"/>
      <c r="E687" s="93"/>
      <c r="F687" s="93"/>
      <c r="G687" s="94"/>
      <c r="H687" s="74"/>
      <c r="I687" s="74"/>
      <c r="J687" s="94"/>
      <c r="K687" s="94"/>
      <c r="L687" s="39"/>
      <c r="M687" s="39"/>
      <c r="N687" s="94"/>
      <c r="O687" s="94"/>
      <c r="P687" s="39"/>
      <c r="Q687" s="39"/>
      <c r="R687" s="94"/>
      <c r="S687" s="74"/>
      <c r="T687" s="94"/>
    </row>
    <row r="688">
      <c r="B688" s="36"/>
      <c r="C688" s="92"/>
      <c r="D688" s="93"/>
      <c r="E688" s="93"/>
      <c r="F688" s="93"/>
      <c r="G688" s="94"/>
      <c r="H688" s="74"/>
      <c r="I688" s="74"/>
      <c r="J688" s="94"/>
      <c r="K688" s="94"/>
      <c r="L688" s="39"/>
      <c r="M688" s="39"/>
      <c r="N688" s="94"/>
      <c r="O688" s="94"/>
      <c r="P688" s="39"/>
      <c r="Q688" s="39"/>
      <c r="R688" s="94"/>
      <c r="S688" s="74"/>
      <c r="T688" s="94"/>
    </row>
    <row r="689">
      <c r="B689" s="36"/>
      <c r="C689" s="92"/>
      <c r="D689" s="93"/>
      <c r="E689" s="93"/>
      <c r="F689" s="93"/>
      <c r="G689" s="94"/>
      <c r="H689" s="74"/>
      <c r="I689" s="74"/>
      <c r="J689" s="94"/>
      <c r="K689" s="94"/>
      <c r="L689" s="39"/>
      <c r="M689" s="39"/>
      <c r="N689" s="94"/>
      <c r="O689" s="94"/>
      <c r="P689" s="39"/>
      <c r="Q689" s="39"/>
      <c r="R689" s="94"/>
      <c r="S689" s="74"/>
      <c r="T689" s="94"/>
    </row>
    <row r="690">
      <c r="B690" s="36"/>
      <c r="C690" s="92"/>
      <c r="D690" s="93"/>
      <c r="E690" s="93"/>
      <c r="F690" s="93"/>
      <c r="G690" s="94"/>
      <c r="H690" s="74"/>
      <c r="I690" s="74"/>
      <c r="J690" s="94"/>
      <c r="K690" s="94"/>
      <c r="L690" s="39"/>
      <c r="M690" s="39"/>
      <c r="N690" s="94"/>
      <c r="O690" s="94"/>
      <c r="P690" s="39"/>
      <c r="Q690" s="39"/>
      <c r="R690" s="94"/>
      <c r="S690" s="74"/>
      <c r="T690" s="94"/>
    </row>
    <row r="691">
      <c r="B691" s="36"/>
      <c r="C691" s="92"/>
      <c r="D691" s="93"/>
      <c r="E691" s="93"/>
      <c r="F691" s="93"/>
      <c r="G691" s="94"/>
      <c r="H691" s="74"/>
      <c r="I691" s="74"/>
      <c r="J691" s="94"/>
      <c r="K691" s="94"/>
      <c r="L691" s="39"/>
      <c r="M691" s="39"/>
      <c r="N691" s="94"/>
      <c r="O691" s="94"/>
      <c r="P691" s="39"/>
      <c r="Q691" s="39"/>
      <c r="R691" s="94"/>
      <c r="S691" s="74"/>
      <c r="T691" s="94"/>
    </row>
    <row r="692">
      <c r="B692" s="36"/>
      <c r="C692" s="92"/>
      <c r="D692" s="93"/>
      <c r="E692" s="93"/>
      <c r="F692" s="93"/>
      <c r="G692" s="94"/>
      <c r="H692" s="74"/>
      <c r="I692" s="74"/>
      <c r="J692" s="94"/>
      <c r="K692" s="94"/>
      <c r="L692" s="39"/>
      <c r="M692" s="39"/>
      <c r="N692" s="94"/>
      <c r="O692" s="94"/>
      <c r="P692" s="39"/>
      <c r="Q692" s="39"/>
      <c r="R692" s="94"/>
      <c r="S692" s="74"/>
      <c r="T692" s="94"/>
    </row>
    <row r="693">
      <c r="B693" s="36"/>
      <c r="C693" s="92"/>
      <c r="D693" s="93"/>
      <c r="E693" s="93"/>
      <c r="F693" s="93"/>
      <c r="G693" s="94"/>
      <c r="H693" s="74"/>
      <c r="I693" s="74"/>
      <c r="J693" s="94"/>
      <c r="K693" s="94"/>
      <c r="L693" s="39"/>
      <c r="M693" s="39"/>
      <c r="N693" s="94"/>
      <c r="O693" s="94"/>
      <c r="P693" s="39"/>
      <c r="Q693" s="39"/>
      <c r="R693" s="94"/>
      <c r="S693" s="74"/>
      <c r="T693" s="94"/>
    </row>
    <row r="694">
      <c r="B694" s="36"/>
      <c r="C694" s="92"/>
      <c r="D694" s="93"/>
      <c r="E694" s="93"/>
      <c r="F694" s="93"/>
      <c r="G694" s="94"/>
      <c r="H694" s="74"/>
      <c r="I694" s="74"/>
      <c r="J694" s="94"/>
      <c r="K694" s="94"/>
      <c r="L694" s="39"/>
      <c r="M694" s="39"/>
      <c r="N694" s="94"/>
      <c r="O694" s="94"/>
      <c r="P694" s="39"/>
      <c r="Q694" s="39"/>
      <c r="R694" s="94"/>
      <c r="S694" s="74"/>
      <c r="T694" s="94"/>
    </row>
    <row r="695">
      <c r="B695" s="36"/>
      <c r="C695" s="92"/>
      <c r="D695" s="93"/>
      <c r="E695" s="93"/>
      <c r="F695" s="93"/>
      <c r="G695" s="94"/>
      <c r="H695" s="74"/>
      <c r="I695" s="74"/>
      <c r="J695" s="94"/>
      <c r="K695" s="94"/>
      <c r="L695" s="39"/>
      <c r="M695" s="39"/>
      <c r="N695" s="94"/>
      <c r="O695" s="94"/>
      <c r="P695" s="39"/>
      <c r="Q695" s="39"/>
      <c r="R695" s="94"/>
      <c r="S695" s="74"/>
      <c r="T695" s="94"/>
    </row>
    <row r="696">
      <c r="B696" s="36"/>
      <c r="C696" s="92"/>
      <c r="D696" s="93"/>
      <c r="E696" s="93"/>
      <c r="F696" s="93"/>
      <c r="G696" s="94"/>
      <c r="H696" s="74"/>
      <c r="I696" s="74"/>
      <c r="J696" s="94"/>
      <c r="K696" s="94"/>
      <c r="L696" s="39"/>
      <c r="M696" s="39"/>
      <c r="N696" s="94"/>
      <c r="O696" s="94"/>
      <c r="P696" s="39"/>
      <c r="Q696" s="39"/>
      <c r="R696" s="94"/>
      <c r="S696" s="74"/>
      <c r="T696" s="94"/>
    </row>
    <row r="697">
      <c r="B697" s="36"/>
      <c r="C697" s="92"/>
      <c r="D697" s="93"/>
      <c r="E697" s="93"/>
      <c r="F697" s="93"/>
      <c r="G697" s="94"/>
      <c r="H697" s="74"/>
      <c r="I697" s="74"/>
      <c r="J697" s="94"/>
      <c r="K697" s="94"/>
      <c r="L697" s="39"/>
      <c r="M697" s="39"/>
      <c r="N697" s="94"/>
      <c r="O697" s="94"/>
      <c r="P697" s="39"/>
      <c r="Q697" s="39"/>
      <c r="R697" s="94"/>
      <c r="S697" s="74"/>
      <c r="T697" s="94"/>
    </row>
    <row r="698">
      <c r="B698" s="36"/>
      <c r="C698" s="92"/>
      <c r="D698" s="93"/>
      <c r="E698" s="93"/>
      <c r="F698" s="93"/>
      <c r="G698" s="94"/>
      <c r="H698" s="74"/>
      <c r="I698" s="74"/>
      <c r="J698" s="94"/>
      <c r="K698" s="94"/>
      <c r="L698" s="39"/>
      <c r="M698" s="39"/>
      <c r="N698" s="94"/>
      <c r="O698" s="94"/>
      <c r="P698" s="39"/>
      <c r="Q698" s="39"/>
      <c r="R698" s="94"/>
      <c r="S698" s="74"/>
      <c r="T698" s="94"/>
    </row>
    <row r="699">
      <c r="B699" s="36"/>
      <c r="C699" s="92"/>
      <c r="D699" s="93"/>
      <c r="E699" s="93"/>
      <c r="F699" s="93"/>
      <c r="G699" s="94"/>
      <c r="H699" s="74"/>
      <c r="I699" s="74"/>
      <c r="J699" s="94"/>
      <c r="K699" s="94"/>
      <c r="L699" s="39"/>
      <c r="M699" s="39"/>
      <c r="N699" s="94"/>
      <c r="O699" s="94"/>
      <c r="P699" s="39"/>
      <c r="Q699" s="39"/>
      <c r="R699" s="94"/>
      <c r="S699" s="74"/>
      <c r="T699" s="94"/>
    </row>
    <row r="700">
      <c r="B700" s="36"/>
      <c r="C700" s="92"/>
      <c r="D700" s="93"/>
      <c r="E700" s="93"/>
      <c r="F700" s="93"/>
      <c r="G700" s="94"/>
      <c r="H700" s="74"/>
      <c r="I700" s="74"/>
      <c r="J700" s="94"/>
      <c r="K700" s="94"/>
      <c r="L700" s="39"/>
      <c r="M700" s="39"/>
      <c r="N700" s="94"/>
      <c r="O700" s="94"/>
      <c r="P700" s="39"/>
      <c r="Q700" s="39"/>
      <c r="R700" s="94"/>
      <c r="S700" s="74"/>
      <c r="T700" s="94"/>
    </row>
    <row r="701">
      <c r="B701" s="36"/>
      <c r="C701" s="92"/>
      <c r="D701" s="93"/>
      <c r="E701" s="93"/>
      <c r="F701" s="93"/>
      <c r="G701" s="94"/>
      <c r="H701" s="74"/>
      <c r="I701" s="74"/>
      <c r="J701" s="94"/>
      <c r="K701" s="94"/>
      <c r="L701" s="39"/>
      <c r="M701" s="39"/>
      <c r="N701" s="94"/>
      <c r="O701" s="94"/>
      <c r="P701" s="39"/>
      <c r="Q701" s="39"/>
      <c r="R701" s="94"/>
      <c r="S701" s="74"/>
      <c r="T701" s="94"/>
    </row>
    <row r="702">
      <c r="B702" s="36"/>
      <c r="C702" s="92"/>
      <c r="D702" s="93"/>
      <c r="E702" s="93"/>
      <c r="F702" s="93"/>
      <c r="G702" s="94"/>
      <c r="H702" s="74"/>
      <c r="I702" s="74"/>
      <c r="J702" s="94"/>
      <c r="K702" s="94"/>
      <c r="L702" s="39"/>
      <c r="M702" s="39"/>
      <c r="N702" s="94"/>
      <c r="O702" s="94"/>
      <c r="P702" s="39"/>
      <c r="Q702" s="39"/>
      <c r="R702" s="94"/>
      <c r="S702" s="74"/>
      <c r="T702" s="94"/>
    </row>
    <row r="703">
      <c r="B703" s="36"/>
      <c r="C703" s="92"/>
      <c r="D703" s="93"/>
      <c r="E703" s="93"/>
      <c r="F703" s="93"/>
      <c r="G703" s="94"/>
      <c r="H703" s="74"/>
      <c r="I703" s="74"/>
      <c r="J703" s="94"/>
      <c r="K703" s="94"/>
      <c r="L703" s="39"/>
      <c r="M703" s="39"/>
      <c r="N703" s="94"/>
      <c r="O703" s="94"/>
      <c r="P703" s="39"/>
      <c r="Q703" s="39"/>
      <c r="R703" s="94"/>
      <c r="S703" s="74"/>
      <c r="T703" s="94"/>
    </row>
    <row r="704">
      <c r="B704" s="36"/>
      <c r="C704" s="92"/>
      <c r="D704" s="93"/>
      <c r="E704" s="93"/>
      <c r="F704" s="93"/>
      <c r="G704" s="94"/>
      <c r="H704" s="74"/>
      <c r="I704" s="74"/>
      <c r="J704" s="94"/>
      <c r="K704" s="94"/>
      <c r="L704" s="39"/>
      <c r="M704" s="39"/>
      <c r="N704" s="94"/>
      <c r="O704" s="94"/>
      <c r="P704" s="39"/>
      <c r="Q704" s="39"/>
      <c r="R704" s="94"/>
      <c r="S704" s="74"/>
      <c r="T704" s="94"/>
    </row>
    <row r="705">
      <c r="B705" s="36"/>
      <c r="C705" s="92"/>
      <c r="D705" s="93"/>
      <c r="E705" s="93"/>
      <c r="F705" s="93"/>
      <c r="G705" s="94"/>
      <c r="H705" s="74"/>
      <c r="I705" s="74"/>
      <c r="J705" s="94"/>
      <c r="K705" s="94"/>
      <c r="L705" s="39"/>
      <c r="M705" s="39"/>
      <c r="N705" s="94"/>
      <c r="O705" s="94"/>
      <c r="P705" s="39"/>
      <c r="Q705" s="39"/>
      <c r="R705" s="94"/>
      <c r="S705" s="74"/>
      <c r="T705" s="94"/>
    </row>
    <row r="706">
      <c r="B706" s="36"/>
      <c r="C706" s="92"/>
      <c r="D706" s="93"/>
      <c r="E706" s="93"/>
      <c r="F706" s="93"/>
      <c r="G706" s="94"/>
      <c r="H706" s="74"/>
      <c r="I706" s="74"/>
      <c r="J706" s="94"/>
      <c r="K706" s="94"/>
      <c r="L706" s="39"/>
      <c r="M706" s="39"/>
      <c r="N706" s="94"/>
      <c r="O706" s="94"/>
      <c r="P706" s="39"/>
      <c r="Q706" s="39"/>
      <c r="R706" s="94"/>
      <c r="S706" s="74"/>
      <c r="T706" s="94"/>
    </row>
    <row r="707">
      <c r="B707" s="36"/>
      <c r="C707" s="92"/>
      <c r="D707" s="93"/>
      <c r="E707" s="93"/>
      <c r="F707" s="93"/>
      <c r="G707" s="94"/>
      <c r="H707" s="74"/>
      <c r="I707" s="74"/>
      <c r="J707" s="94"/>
      <c r="K707" s="94"/>
      <c r="L707" s="39"/>
      <c r="M707" s="39"/>
      <c r="N707" s="94"/>
      <c r="O707" s="94"/>
      <c r="P707" s="39"/>
      <c r="Q707" s="39"/>
      <c r="R707" s="94"/>
      <c r="S707" s="74"/>
      <c r="T707" s="94"/>
    </row>
    <row r="708">
      <c r="B708" s="36"/>
      <c r="C708" s="92"/>
      <c r="D708" s="93"/>
      <c r="E708" s="93"/>
      <c r="F708" s="93"/>
      <c r="G708" s="94"/>
      <c r="H708" s="74"/>
      <c r="I708" s="74"/>
      <c r="J708" s="94"/>
      <c r="K708" s="94"/>
      <c r="L708" s="39"/>
      <c r="M708" s="39"/>
      <c r="N708" s="94"/>
      <c r="O708" s="94"/>
      <c r="P708" s="39"/>
      <c r="Q708" s="39"/>
      <c r="R708" s="94"/>
      <c r="S708" s="74"/>
      <c r="T708" s="94"/>
    </row>
    <row r="709">
      <c r="B709" s="36"/>
      <c r="C709" s="92"/>
      <c r="D709" s="93"/>
      <c r="E709" s="93"/>
      <c r="F709" s="93"/>
      <c r="G709" s="94"/>
      <c r="H709" s="74"/>
      <c r="I709" s="74"/>
      <c r="J709" s="94"/>
      <c r="K709" s="94"/>
      <c r="L709" s="39"/>
      <c r="M709" s="39"/>
      <c r="N709" s="94"/>
      <c r="O709" s="94"/>
      <c r="P709" s="39"/>
      <c r="Q709" s="39"/>
      <c r="R709" s="94"/>
      <c r="S709" s="74"/>
      <c r="T709" s="94"/>
    </row>
    <row r="710">
      <c r="B710" s="36"/>
      <c r="C710" s="92"/>
      <c r="D710" s="93"/>
      <c r="E710" s="93"/>
      <c r="F710" s="93"/>
      <c r="G710" s="94"/>
      <c r="H710" s="74"/>
      <c r="I710" s="74"/>
      <c r="J710" s="94"/>
      <c r="K710" s="94"/>
      <c r="L710" s="39"/>
      <c r="M710" s="39"/>
      <c r="N710" s="94"/>
      <c r="O710" s="94"/>
      <c r="P710" s="39"/>
      <c r="Q710" s="39"/>
      <c r="R710" s="94"/>
      <c r="S710" s="74"/>
      <c r="T710" s="94"/>
    </row>
    <row r="711">
      <c r="B711" s="36"/>
      <c r="C711" s="92"/>
      <c r="D711" s="93"/>
      <c r="E711" s="93"/>
      <c r="F711" s="93"/>
      <c r="G711" s="94"/>
      <c r="H711" s="74"/>
      <c r="I711" s="74"/>
      <c r="J711" s="94"/>
      <c r="K711" s="94"/>
      <c r="L711" s="39"/>
      <c r="M711" s="39"/>
      <c r="N711" s="94"/>
      <c r="O711" s="94"/>
      <c r="P711" s="39"/>
      <c r="Q711" s="39"/>
      <c r="R711" s="94"/>
      <c r="S711" s="74"/>
      <c r="T711" s="94"/>
    </row>
    <row r="712">
      <c r="B712" s="36"/>
      <c r="C712" s="92"/>
      <c r="D712" s="93"/>
      <c r="E712" s="93"/>
      <c r="F712" s="93"/>
      <c r="G712" s="94"/>
      <c r="H712" s="74"/>
      <c r="I712" s="74"/>
      <c r="J712" s="94"/>
      <c r="K712" s="94"/>
      <c r="L712" s="39"/>
      <c r="M712" s="39"/>
      <c r="N712" s="94"/>
      <c r="O712" s="94"/>
      <c r="P712" s="39"/>
      <c r="Q712" s="39"/>
      <c r="R712" s="94"/>
      <c r="S712" s="74"/>
      <c r="T712" s="94"/>
    </row>
    <row r="713">
      <c r="B713" s="36"/>
      <c r="C713" s="92"/>
      <c r="D713" s="93"/>
      <c r="E713" s="93"/>
      <c r="F713" s="93"/>
      <c r="G713" s="94"/>
      <c r="H713" s="74"/>
      <c r="I713" s="74"/>
      <c r="J713" s="94"/>
      <c r="K713" s="94"/>
      <c r="L713" s="39"/>
      <c r="M713" s="39"/>
      <c r="N713" s="94"/>
      <c r="O713" s="94"/>
      <c r="P713" s="39"/>
      <c r="Q713" s="39"/>
      <c r="R713" s="94"/>
      <c r="S713" s="74"/>
      <c r="T713" s="94"/>
    </row>
    <row r="714">
      <c r="B714" s="36"/>
      <c r="C714" s="92"/>
      <c r="D714" s="93"/>
      <c r="E714" s="93"/>
      <c r="F714" s="93"/>
      <c r="G714" s="94"/>
      <c r="H714" s="74"/>
      <c r="I714" s="74"/>
      <c r="J714" s="94"/>
      <c r="K714" s="94"/>
      <c r="L714" s="39"/>
      <c r="M714" s="39"/>
      <c r="N714" s="94"/>
      <c r="O714" s="94"/>
      <c r="P714" s="39"/>
      <c r="Q714" s="39"/>
      <c r="R714" s="94"/>
      <c r="S714" s="74"/>
      <c r="T714" s="94"/>
    </row>
    <row r="715">
      <c r="B715" s="36"/>
      <c r="C715" s="92"/>
      <c r="D715" s="93"/>
      <c r="E715" s="93"/>
      <c r="F715" s="93"/>
      <c r="G715" s="94"/>
      <c r="H715" s="74"/>
      <c r="I715" s="74"/>
      <c r="J715" s="94"/>
      <c r="K715" s="94"/>
      <c r="L715" s="39"/>
      <c r="M715" s="39"/>
      <c r="N715" s="94"/>
      <c r="O715" s="94"/>
      <c r="P715" s="39"/>
      <c r="Q715" s="39"/>
      <c r="R715" s="94"/>
      <c r="S715" s="74"/>
      <c r="T715" s="94"/>
    </row>
    <row r="716">
      <c r="B716" s="36"/>
      <c r="C716" s="92"/>
      <c r="D716" s="93"/>
      <c r="E716" s="93"/>
      <c r="F716" s="93"/>
      <c r="G716" s="94"/>
      <c r="H716" s="74"/>
      <c r="I716" s="74"/>
      <c r="J716" s="94"/>
      <c r="K716" s="94"/>
      <c r="L716" s="39"/>
      <c r="M716" s="39"/>
      <c r="N716" s="94"/>
      <c r="O716" s="94"/>
      <c r="P716" s="39"/>
      <c r="Q716" s="39"/>
      <c r="R716" s="94"/>
      <c r="S716" s="74"/>
      <c r="T716" s="94"/>
    </row>
    <row r="717">
      <c r="B717" s="36"/>
      <c r="C717" s="92"/>
      <c r="D717" s="93"/>
      <c r="E717" s="93"/>
      <c r="F717" s="93"/>
      <c r="G717" s="94"/>
      <c r="H717" s="74"/>
      <c r="I717" s="74"/>
      <c r="J717" s="94"/>
      <c r="K717" s="94"/>
      <c r="L717" s="39"/>
      <c r="M717" s="39"/>
      <c r="N717" s="94"/>
      <c r="O717" s="94"/>
      <c r="P717" s="39"/>
      <c r="Q717" s="39"/>
      <c r="R717" s="94"/>
      <c r="S717" s="74"/>
      <c r="T717" s="94"/>
    </row>
    <row r="718">
      <c r="B718" s="36"/>
      <c r="C718" s="92"/>
      <c r="D718" s="93"/>
      <c r="E718" s="93"/>
      <c r="F718" s="93"/>
      <c r="G718" s="94"/>
      <c r="H718" s="74"/>
      <c r="I718" s="74"/>
      <c r="J718" s="94"/>
      <c r="K718" s="94"/>
      <c r="L718" s="39"/>
      <c r="M718" s="39"/>
      <c r="N718" s="94"/>
      <c r="O718" s="94"/>
      <c r="P718" s="39"/>
      <c r="Q718" s="39"/>
      <c r="R718" s="94"/>
      <c r="S718" s="74"/>
      <c r="T718" s="94"/>
    </row>
    <row r="719">
      <c r="B719" s="36"/>
      <c r="C719" s="92"/>
      <c r="D719" s="93"/>
      <c r="E719" s="93"/>
      <c r="F719" s="93"/>
      <c r="G719" s="94"/>
      <c r="H719" s="74"/>
      <c r="I719" s="74"/>
      <c r="J719" s="94"/>
      <c r="K719" s="94"/>
      <c r="L719" s="39"/>
      <c r="M719" s="39"/>
      <c r="N719" s="94"/>
      <c r="O719" s="94"/>
      <c r="P719" s="39"/>
      <c r="Q719" s="39"/>
      <c r="R719" s="94"/>
      <c r="S719" s="74"/>
      <c r="T719" s="94"/>
    </row>
    <row r="720">
      <c r="B720" s="36"/>
      <c r="C720" s="92"/>
      <c r="D720" s="93"/>
      <c r="E720" s="93"/>
      <c r="F720" s="93"/>
      <c r="G720" s="94"/>
      <c r="H720" s="74"/>
      <c r="I720" s="74"/>
      <c r="J720" s="94"/>
      <c r="K720" s="94"/>
      <c r="L720" s="39"/>
      <c r="M720" s="39"/>
      <c r="N720" s="94"/>
      <c r="O720" s="94"/>
      <c r="P720" s="39"/>
      <c r="Q720" s="39"/>
      <c r="R720" s="94"/>
      <c r="S720" s="74"/>
      <c r="T720" s="94"/>
    </row>
    <row r="721">
      <c r="B721" s="36"/>
      <c r="C721" s="92"/>
      <c r="D721" s="93"/>
      <c r="E721" s="93"/>
      <c r="F721" s="93"/>
      <c r="G721" s="94"/>
      <c r="H721" s="74"/>
      <c r="I721" s="74"/>
      <c r="J721" s="94"/>
      <c r="K721" s="94"/>
      <c r="L721" s="39"/>
      <c r="M721" s="39"/>
      <c r="N721" s="94"/>
      <c r="O721" s="94"/>
      <c r="P721" s="39"/>
      <c r="Q721" s="39"/>
      <c r="R721" s="94"/>
      <c r="S721" s="74"/>
      <c r="T721" s="94"/>
    </row>
    <row r="722">
      <c r="B722" s="36"/>
      <c r="C722" s="92"/>
      <c r="D722" s="93"/>
      <c r="E722" s="93"/>
      <c r="F722" s="93"/>
      <c r="G722" s="94"/>
      <c r="H722" s="74"/>
      <c r="I722" s="74"/>
      <c r="J722" s="94"/>
      <c r="K722" s="94"/>
      <c r="L722" s="39"/>
      <c r="M722" s="39"/>
      <c r="N722" s="94"/>
      <c r="O722" s="94"/>
      <c r="P722" s="39"/>
      <c r="Q722" s="39"/>
      <c r="R722" s="94"/>
      <c r="S722" s="74"/>
      <c r="T722" s="94"/>
    </row>
    <row r="723">
      <c r="B723" s="36"/>
      <c r="C723" s="92"/>
      <c r="D723" s="93"/>
      <c r="E723" s="93"/>
      <c r="F723" s="93"/>
      <c r="G723" s="94"/>
      <c r="H723" s="74"/>
      <c r="I723" s="74"/>
      <c r="J723" s="94"/>
      <c r="K723" s="94"/>
      <c r="L723" s="39"/>
      <c r="M723" s="39"/>
      <c r="N723" s="94"/>
      <c r="O723" s="94"/>
      <c r="P723" s="39"/>
      <c r="Q723" s="39"/>
      <c r="R723" s="94"/>
      <c r="S723" s="74"/>
      <c r="T723" s="94"/>
    </row>
    <row r="724">
      <c r="B724" s="36"/>
      <c r="C724" s="92"/>
      <c r="D724" s="93"/>
      <c r="E724" s="93"/>
      <c r="F724" s="93"/>
      <c r="G724" s="94"/>
      <c r="H724" s="74"/>
      <c r="I724" s="74"/>
      <c r="J724" s="94"/>
      <c r="K724" s="94"/>
      <c r="L724" s="39"/>
      <c r="M724" s="39"/>
      <c r="N724" s="94"/>
      <c r="O724" s="94"/>
      <c r="P724" s="39"/>
      <c r="Q724" s="39"/>
      <c r="R724" s="94"/>
      <c r="S724" s="74"/>
      <c r="T724" s="94"/>
    </row>
    <row r="725">
      <c r="B725" s="36"/>
      <c r="C725" s="92"/>
      <c r="D725" s="93"/>
      <c r="E725" s="93"/>
      <c r="F725" s="93"/>
      <c r="G725" s="94"/>
      <c r="H725" s="74"/>
      <c r="I725" s="74"/>
      <c r="J725" s="94"/>
      <c r="K725" s="94"/>
      <c r="L725" s="39"/>
      <c r="M725" s="39"/>
      <c r="N725" s="94"/>
      <c r="O725" s="94"/>
      <c r="P725" s="39"/>
      <c r="Q725" s="39"/>
      <c r="R725" s="94"/>
      <c r="S725" s="74"/>
      <c r="T725" s="94"/>
    </row>
    <row r="726">
      <c r="B726" s="36"/>
      <c r="C726" s="92"/>
      <c r="D726" s="93"/>
      <c r="E726" s="93"/>
      <c r="F726" s="93"/>
      <c r="G726" s="94"/>
      <c r="H726" s="74"/>
      <c r="I726" s="74"/>
      <c r="J726" s="94"/>
      <c r="K726" s="94"/>
      <c r="L726" s="39"/>
      <c r="M726" s="39"/>
      <c r="N726" s="94"/>
      <c r="O726" s="94"/>
      <c r="P726" s="39"/>
      <c r="Q726" s="39"/>
      <c r="R726" s="94"/>
      <c r="S726" s="74"/>
      <c r="T726" s="94"/>
    </row>
    <row r="727">
      <c r="B727" s="36"/>
      <c r="C727" s="92"/>
      <c r="D727" s="93"/>
      <c r="E727" s="93"/>
      <c r="F727" s="93"/>
      <c r="G727" s="94"/>
      <c r="H727" s="74"/>
      <c r="I727" s="74"/>
      <c r="J727" s="94"/>
      <c r="K727" s="94"/>
      <c r="L727" s="39"/>
      <c r="M727" s="39"/>
      <c r="N727" s="94"/>
      <c r="O727" s="94"/>
      <c r="P727" s="39"/>
      <c r="Q727" s="39"/>
      <c r="R727" s="94"/>
      <c r="S727" s="74"/>
      <c r="T727" s="94"/>
    </row>
    <row r="728">
      <c r="B728" s="36"/>
      <c r="C728" s="92"/>
      <c r="D728" s="93"/>
      <c r="E728" s="93"/>
      <c r="F728" s="93"/>
      <c r="G728" s="94"/>
      <c r="H728" s="74"/>
      <c r="I728" s="74"/>
      <c r="J728" s="94"/>
      <c r="K728" s="94"/>
      <c r="L728" s="39"/>
      <c r="M728" s="39"/>
      <c r="N728" s="94"/>
      <c r="O728" s="94"/>
      <c r="P728" s="39"/>
      <c r="Q728" s="39"/>
      <c r="R728" s="94"/>
      <c r="S728" s="74"/>
      <c r="T728" s="94"/>
    </row>
    <row r="729">
      <c r="B729" s="36"/>
      <c r="C729" s="92"/>
      <c r="D729" s="93"/>
      <c r="E729" s="93"/>
      <c r="F729" s="93"/>
      <c r="G729" s="94"/>
      <c r="H729" s="74"/>
      <c r="I729" s="74"/>
      <c r="J729" s="94"/>
      <c r="K729" s="94"/>
      <c r="L729" s="39"/>
      <c r="M729" s="39"/>
      <c r="N729" s="94"/>
      <c r="O729" s="94"/>
      <c r="P729" s="39"/>
      <c r="Q729" s="39"/>
      <c r="R729" s="94"/>
      <c r="S729" s="74"/>
      <c r="T729" s="94"/>
    </row>
    <row r="730">
      <c r="B730" s="36"/>
      <c r="C730" s="92"/>
      <c r="D730" s="93"/>
      <c r="E730" s="93"/>
      <c r="F730" s="93"/>
      <c r="G730" s="94"/>
      <c r="H730" s="74"/>
      <c r="I730" s="74"/>
      <c r="J730" s="94"/>
      <c r="K730" s="94"/>
      <c r="L730" s="39"/>
      <c r="M730" s="39"/>
      <c r="N730" s="94"/>
      <c r="O730" s="94"/>
      <c r="P730" s="39"/>
      <c r="Q730" s="39"/>
      <c r="R730" s="94"/>
      <c r="S730" s="74"/>
      <c r="T730" s="94"/>
    </row>
    <row r="731">
      <c r="B731" s="36"/>
      <c r="C731" s="92"/>
      <c r="D731" s="93"/>
      <c r="E731" s="93"/>
      <c r="F731" s="93"/>
      <c r="G731" s="94"/>
      <c r="H731" s="74"/>
      <c r="I731" s="74"/>
      <c r="J731" s="94"/>
      <c r="K731" s="94"/>
      <c r="L731" s="39"/>
      <c r="M731" s="39"/>
      <c r="N731" s="94"/>
      <c r="O731" s="94"/>
      <c r="P731" s="39"/>
      <c r="Q731" s="39"/>
      <c r="R731" s="94"/>
      <c r="S731" s="74"/>
      <c r="T731" s="94"/>
    </row>
    <row r="732">
      <c r="B732" s="36"/>
      <c r="C732" s="92"/>
      <c r="D732" s="93"/>
      <c r="E732" s="93"/>
      <c r="F732" s="93"/>
      <c r="G732" s="94"/>
      <c r="H732" s="74"/>
      <c r="I732" s="74"/>
      <c r="J732" s="94"/>
      <c r="K732" s="94"/>
      <c r="L732" s="39"/>
      <c r="M732" s="39"/>
      <c r="N732" s="94"/>
      <c r="O732" s="94"/>
      <c r="P732" s="39"/>
      <c r="Q732" s="39"/>
      <c r="R732" s="94"/>
      <c r="S732" s="74"/>
      <c r="T732" s="94"/>
    </row>
    <row r="733">
      <c r="B733" s="36"/>
      <c r="C733" s="92"/>
      <c r="D733" s="93"/>
      <c r="E733" s="93"/>
      <c r="F733" s="93"/>
      <c r="G733" s="94"/>
      <c r="H733" s="74"/>
      <c r="I733" s="74"/>
      <c r="J733" s="94"/>
      <c r="K733" s="94"/>
      <c r="L733" s="39"/>
      <c r="M733" s="39"/>
      <c r="N733" s="94"/>
      <c r="O733" s="94"/>
      <c r="P733" s="39"/>
      <c r="Q733" s="39"/>
      <c r="R733" s="94"/>
      <c r="S733" s="74"/>
      <c r="T733" s="94"/>
    </row>
    <row r="734">
      <c r="B734" s="36"/>
      <c r="C734" s="92"/>
      <c r="D734" s="93"/>
      <c r="E734" s="93"/>
      <c r="F734" s="93"/>
      <c r="G734" s="94"/>
      <c r="H734" s="74"/>
      <c r="I734" s="74"/>
      <c r="J734" s="94"/>
      <c r="K734" s="94"/>
      <c r="L734" s="39"/>
      <c r="M734" s="39"/>
      <c r="N734" s="94"/>
      <c r="O734" s="94"/>
      <c r="P734" s="39"/>
      <c r="Q734" s="39"/>
      <c r="R734" s="94"/>
      <c r="S734" s="74"/>
      <c r="T734" s="94"/>
    </row>
    <row r="735">
      <c r="B735" s="36"/>
      <c r="C735" s="92"/>
      <c r="D735" s="93"/>
      <c r="E735" s="93"/>
      <c r="F735" s="93"/>
      <c r="G735" s="94"/>
      <c r="H735" s="74"/>
      <c r="I735" s="74"/>
      <c r="J735" s="94"/>
      <c r="K735" s="94"/>
      <c r="L735" s="39"/>
      <c r="M735" s="39"/>
      <c r="N735" s="94"/>
      <c r="O735" s="94"/>
      <c r="P735" s="39"/>
      <c r="Q735" s="39"/>
      <c r="R735" s="94"/>
      <c r="S735" s="74"/>
      <c r="T735" s="94"/>
    </row>
    <row r="736">
      <c r="B736" s="36"/>
      <c r="C736" s="92"/>
      <c r="D736" s="93"/>
      <c r="E736" s="93"/>
      <c r="F736" s="93"/>
      <c r="G736" s="94"/>
      <c r="H736" s="74"/>
      <c r="I736" s="74"/>
      <c r="J736" s="94"/>
      <c r="K736" s="94"/>
      <c r="L736" s="39"/>
      <c r="M736" s="39"/>
      <c r="N736" s="94"/>
      <c r="O736" s="94"/>
      <c r="P736" s="39"/>
      <c r="Q736" s="39"/>
      <c r="R736" s="94"/>
      <c r="S736" s="74"/>
      <c r="T736" s="94"/>
    </row>
    <row r="737">
      <c r="B737" s="36"/>
      <c r="C737" s="92"/>
      <c r="D737" s="93"/>
      <c r="E737" s="93"/>
      <c r="F737" s="93"/>
      <c r="G737" s="94"/>
      <c r="H737" s="74"/>
      <c r="I737" s="74"/>
      <c r="J737" s="94"/>
      <c r="K737" s="94"/>
      <c r="L737" s="39"/>
      <c r="M737" s="39"/>
      <c r="N737" s="94"/>
      <c r="O737" s="94"/>
      <c r="P737" s="39"/>
      <c r="Q737" s="39"/>
      <c r="R737" s="94"/>
      <c r="S737" s="74"/>
      <c r="T737" s="94"/>
    </row>
    <row r="738">
      <c r="B738" s="36"/>
      <c r="C738" s="92"/>
      <c r="D738" s="93"/>
      <c r="E738" s="93"/>
      <c r="F738" s="93"/>
      <c r="G738" s="94"/>
      <c r="H738" s="74"/>
      <c r="I738" s="74"/>
      <c r="J738" s="94"/>
      <c r="K738" s="94"/>
      <c r="L738" s="39"/>
      <c r="M738" s="39"/>
      <c r="N738" s="94"/>
      <c r="O738" s="94"/>
      <c r="P738" s="39"/>
      <c r="Q738" s="39"/>
      <c r="R738" s="94"/>
      <c r="S738" s="74"/>
      <c r="T738" s="94"/>
    </row>
    <row r="739">
      <c r="B739" s="36"/>
      <c r="C739" s="92"/>
      <c r="D739" s="93"/>
      <c r="E739" s="93"/>
      <c r="F739" s="93"/>
      <c r="G739" s="94"/>
      <c r="H739" s="74"/>
      <c r="I739" s="74"/>
      <c r="J739" s="94"/>
      <c r="K739" s="94"/>
      <c r="L739" s="39"/>
      <c r="M739" s="39"/>
      <c r="N739" s="94"/>
      <c r="O739" s="94"/>
      <c r="P739" s="39"/>
      <c r="Q739" s="39"/>
      <c r="R739" s="94"/>
      <c r="S739" s="74"/>
      <c r="T739" s="94"/>
    </row>
    <row r="740">
      <c r="B740" s="36"/>
      <c r="C740" s="92"/>
      <c r="D740" s="93"/>
      <c r="E740" s="93"/>
      <c r="F740" s="93"/>
      <c r="G740" s="94"/>
      <c r="H740" s="74"/>
      <c r="I740" s="74"/>
      <c r="J740" s="94"/>
      <c r="K740" s="94"/>
      <c r="L740" s="39"/>
      <c r="M740" s="39"/>
      <c r="N740" s="94"/>
      <c r="O740" s="94"/>
      <c r="P740" s="39"/>
      <c r="Q740" s="39"/>
      <c r="R740" s="94"/>
      <c r="S740" s="74"/>
      <c r="T740" s="94"/>
    </row>
    <row r="741">
      <c r="B741" s="36"/>
      <c r="C741" s="92"/>
      <c r="D741" s="93"/>
      <c r="E741" s="93"/>
      <c r="F741" s="93"/>
      <c r="G741" s="94"/>
      <c r="H741" s="74"/>
      <c r="I741" s="74"/>
      <c r="J741" s="94"/>
      <c r="K741" s="94"/>
      <c r="L741" s="39"/>
      <c r="M741" s="39"/>
      <c r="N741" s="94"/>
      <c r="O741" s="94"/>
      <c r="P741" s="39"/>
      <c r="Q741" s="39"/>
      <c r="R741" s="94"/>
      <c r="S741" s="74"/>
      <c r="T741" s="94"/>
    </row>
    <row r="742">
      <c r="B742" s="36"/>
      <c r="C742" s="92"/>
      <c r="D742" s="93"/>
      <c r="E742" s="93"/>
      <c r="F742" s="93"/>
      <c r="G742" s="94"/>
      <c r="H742" s="74"/>
      <c r="I742" s="74"/>
      <c r="J742" s="94"/>
      <c r="K742" s="94"/>
      <c r="L742" s="39"/>
      <c r="M742" s="39"/>
      <c r="N742" s="94"/>
      <c r="O742" s="94"/>
      <c r="P742" s="39"/>
      <c r="Q742" s="39"/>
      <c r="R742" s="94"/>
      <c r="S742" s="74"/>
      <c r="T742" s="94"/>
    </row>
    <row r="743">
      <c r="B743" s="36"/>
      <c r="C743" s="92"/>
      <c r="D743" s="93"/>
      <c r="E743" s="93"/>
      <c r="F743" s="93"/>
      <c r="G743" s="94"/>
      <c r="H743" s="74"/>
      <c r="I743" s="74"/>
      <c r="J743" s="94"/>
      <c r="K743" s="94"/>
      <c r="L743" s="39"/>
      <c r="M743" s="39"/>
      <c r="N743" s="94"/>
      <c r="O743" s="94"/>
      <c r="P743" s="39"/>
      <c r="Q743" s="39"/>
      <c r="R743" s="94"/>
      <c r="S743" s="74"/>
      <c r="T743" s="94"/>
    </row>
    <row r="744">
      <c r="B744" s="36"/>
      <c r="C744" s="92"/>
      <c r="D744" s="93"/>
      <c r="E744" s="93"/>
      <c r="F744" s="93"/>
      <c r="G744" s="94"/>
      <c r="H744" s="74"/>
      <c r="I744" s="74"/>
      <c r="J744" s="94"/>
      <c r="K744" s="94"/>
      <c r="L744" s="39"/>
      <c r="M744" s="39"/>
      <c r="N744" s="94"/>
      <c r="O744" s="94"/>
      <c r="P744" s="39"/>
      <c r="Q744" s="39"/>
      <c r="R744" s="94"/>
      <c r="S744" s="74"/>
      <c r="T744" s="94"/>
    </row>
    <row r="745">
      <c r="B745" s="36"/>
      <c r="C745" s="92"/>
      <c r="D745" s="93"/>
      <c r="E745" s="93"/>
      <c r="F745" s="93"/>
      <c r="G745" s="94"/>
      <c r="H745" s="74"/>
      <c r="I745" s="74"/>
      <c r="J745" s="94"/>
      <c r="K745" s="94"/>
      <c r="L745" s="39"/>
      <c r="M745" s="39"/>
      <c r="N745" s="94"/>
      <c r="O745" s="94"/>
      <c r="P745" s="39"/>
      <c r="Q745" s="39"/>
      <c r="R745" s="94"/>
      <c r="S745" s="74"/>
      <c r="T745" s="94"/>
    </row>
    <row r="746">
      <c r="B746" s="36"/>
      <c r="C746" s="92"/>
      <c r="D746" s="93"/>
      <c r="E746" s="93"/>
      <c r="F746" s="93"/>
      <c r="G746" s="94"/>
      <c r="H746" s="74"/>
      <c r="I746" s="74"/>
      <c r="J746" s="94"/>
      <c r="K746" s="94"/>
      <c r="L746" s="39"/>
      <c r="M746" s="39"/>
      <c r="N746" s="94"/>
      <c r="O746" s="94"/>
      <c r="P746" s="39"/>
      <c r="Q746" s="39"/>
      <c r="R746" s="94"/>
      <c r="S746" s="74"/>
      <c r="T746" s="94"/>
    </row>
    <row r="747">
      <c r="B747" s="36"/>
      <c r="C747" s="92"/>
      <c r="D747" s="93"/>
      <c r="E747" s="93"/>
      <c r="F747" s="93"/>
      <c r="G747" s="94"/>
      <c r="H747" s="74"/>
      <c r="I747" s="74"/>
      <c r="J747" s="94"/>
      <c r="K747" s="94"/>
      <c r="L747" s="39"/>
      <c r="M747" s="39"/>
      <c r="N747" s="94"/>
      <c r="O747" s="94"/>
      <c r="P747" s="39"/>
      <c r="Q747" s="39"/>
      <c r="R747" s="94"/>
      <c r="S747" s="74"/>
      <c r="T747" s="94"/>
    </row>
    <row r="748">
      <c r="B748" s="36"/>
      <c r="C748" s="92"/>
      <c r="D748" s="93"/>
      <c r="E748" s="93"/>
      <c r="F748" s="93"/>
      <c r="G748" s="94"/>
      <c r="H748" s="74"/>
      <c r="I748" s="74"/>
      <c r="J748" s="94"/>
      <c r="K748" s="94"/>
      <c r="L748" s="39"/>
      <c r="M748" s="39"/>
      <c r="N748" s="94"/>
      <c r="O748" s="94"/>
      <c r="P748" s="39"/>
      <c r="Q748" s="39"/>
      <c r="R748" s="94"/>
      <c r="S748" s="74"/>
      <c r="T748" s="94"/>
    </row>
    <row r="749">
      <c r="B749" s="36"/>
      <c r="C749" s="92"/>
      <c r="D749" s="93"/>
      <c r="E749" s="93"/>
      <c r="F749" s="93"/>
      <c r="G749" s="94"/>
      <c r="H749" s="74"/>
      <c r="I749" s="74"/>
      <c r="J749" s="94"/>
      <c r="K749" s="94"/>
      <c r="L749" s="39"/>
      <c r="M749" s="39"/>
      <c r="N749" s="94"/>
      <c r="O749" s="94"/>
      <c r="P749" s="39"/>
      <c r="Q749" s="39"/>
      <c r="R749" s="94"/>
      <c r="S749" s="74"/>
      <c r="T749" s="94"/>
    </row>
    <row r="750">
      <c r="B750" s="36"/>
      <c r="C750" s="92"/>
      <c r="D750" s="93"/>
      <c r="E750" s="93"/>
      <c r="F750" s="93"/>
      <c r="G750" s="94"/>
      <c r="H750" s="74"/>
      <c r="I750" s="74"/>
      <c r="J750" s="94"/>
      <c r="K750" s="94"/>
      <c r="L750" s="39"/>
      <c r="M750" s="39"/>
      <c r="N750" s="94"/>
      <c r="O750" s="94"/>
      <c r="P750" s="39"/>
      <c r="Q750" s="39"/>
      <c r="R750" s="94"/>
      <c r="S750" s="74"/>
      <c r="T750" s="94"/>
    </row>
    <row r="751">
      <c r="B751" s="36"/>
      <c r="C751" s="92"/>
      <c r="D751" s="93"/>
      <c r="E751" s="93"/>
      <c r="F751" s="93"/>
      <c r="G751" s="94"/>
      <c r="H751" s="74"/>
      <c r="I751" s="74"/>
      <c r="J751" s="94"/>
      <c r="K751" s="94"/>
      <c r="L751" s="39"/>
      <c r="M751" s="39"/>
      <c r="N751" s="94"/>
      <c r="O751" s="94"/>
      <c r="P751" s="39"/>
      <c r="Q751" s="39"/>
      <c r="R751" s="94"/>
      <c r="S751" s="74"/>
      <c r="T751" s="94"/>
    </row>
    <row r="752">
      <c r="B752" s="36"/>
      <c r="C752" s="92"/>
      <c r="D752" s="93"/>
      <c r="E752" s="93"/>
      <c r="F752" s="93"/>
      <c r="G752" s="94"/>
      <c r="H752" s="74"/>
      <c r="I752" s="74"/>
      <c r="J752" s="94"/>
      <c r="K752" s="94"/>
      <c r="L752" s="39"/>
      <c r="M752" s="39"/>
      <c r="N752" s="94"/>
      <c r="O752" s="94"/>
      <c r="P752" s="39"/>
      <c r="Q752" s="39"/>
      <c r="R752" s="94"/>
      <c r="S752" s="74"/>
      <c r="T752" s="94"/>
    </row>
    <row r="753">
      <c r="B753" s="36"/>
      <c r="C753" s="92"/>
      <c r="D753" s="93"/>
      <c r="E753" s="93"/>
      <c r="F753" s="93"/>
      <c r="G753" s="94"/>
      <c r="H753" s="74"/>
      <c r="I753" s="74"/>
      <c r="J753" s="94"/>
      <c r="K753" s="94"/>
      <c r="L753" s="39"/>
      <c r="M753" s="39"/>
      <c r="N753" s="94"/>
      <c r="O753" s="94"/>
      <c r="P753" s="39"/>
      <c r="Q753" s="39"/>
      <c r="R753" s="94"/>
      <c r="S753" s="74"/>
      <c r="T753" s="94"/>
    </row>
    <row r="754">
      <c r="B754" s="36"/>
      <c r="C754" s="92"/>
      <c r="D754" s="93"/>
      <c r="E754" s="93"/>
      <c r="F754" s="93"/>
      <c r="G754" s="94"/>
      <c r="H754" s="74"/>
      <c r="I754" s="74"/>
      <c r="J754" s="94"/>
      <c r="K754" s="94"/>
      <c r="L754" s="39"/>
      <c r="M754" s="39"/>
      <c r="N754" s="94"/>
      <c r="O754" s="94"/>
      <c r="P754" s="39"/>
      <c r="Q754" s="39"/>
      <c r="R754" s="94"/>
      <c r="S754" s="74"/>
      <c r="T754" s="94"/>
    </row>
    <row r="755">
      <c r="B755" s="36"/>
      <c r="C755" s="92"/>
      <c r="D755" s="93"/>
      <c r="E755" s="93"/>
      <c r="F755" s="93"/>
      <c r="G755" s="94"/>
      <c r="H755" s="74"/>
      <c r="I755" s="74"/>
      <c r="J755" s="94"/>
      <c r="K755" s="94"/>
      <c r="L755" s="39"/>
      <c r="M755" s="39"/>
      <c r="N755" s="94"/>
      <c r="O755" s="94"/>
      <c r="P755" s="39"/>
      <c r="Q755" s="39"/>
      <c r="R755" s="94"/>
      <c r="S755" s="74"/>
      <c r="T755" s="94"/>
    </row>
    <row r="756">
      <c r="B756" s="36"/>
      <c r="C756" s="92"/>
      <c r="D756" s="93"/>
      <c r="E756" s="93"/>
      <c r="F756" s="93"/>
      <c r="G756" s="94"/>
      <c r="H756" s="74"/>
      <c r="I756" s="74"/>
      <c r="J756" s="94"/>
      <c r="K756" s="94"/>
      <c r="L756" s="39"/>
      <c r="M756" s="39"/>
      <c r="N756" s="94"/>
      <c r="O756" s="94"/>
      <c r="P756" s="39"/>
      <c r="Q756" s="39"/>
      <c r="R756" s="94"/>
      <c r="S756" s="74"/>
      <c r="T756" s="94"/>
    </row>
    <row r="757">
      <c r="B757" s="36"/>
      <c r="C757" s="92"/>
      <c r="D757" s="93"/>
      <c r="E757" s="93"/>
      <c r="F757" s="93"/>
      <c r="G757" s="94"/>
      <c r="H757" s="74"/>
      <c r="I757" s="74"/>
      <c r="J757" s="94"/>
      <c r="K757" s="94"/>
      <c r="L757" s="39"/>
      <c r="M757" s="39"/>
      <c r="N757" s="94"/>
      <c r="O757" s="94"/>
      <c r="P757" s="39"/>
      <c r="Q757" s="39"/>
      <c r="R757" s="94"/>
      <c r="S757" s="74"/>
      <c r="T757" s="94"/>
    </row>
    <row r="758">
      <c r="B758" s="36"/>
      <c r="C758" s="92"/>
      <c r="D758" s="93"/>
      <c r="E758" s="93"/>
      <c r="F758" s="93"/>
      <c r="G758" s="94"/>
      <c r="H758" s="74"/>
      <c r="I758" s="74"/>
      <c r="J758" s="94"/>
      <c r="K758" s="94"/>
      <c r="L758" s="39"/>
      <c r="M758" s="39"/>
      <c r="N758" s="94"/>
      <c r="O758" s="94"/>
      <c r="P758" s="39"/>
      <c r="Q758" s="39"/>
      <c r="R758" s="94"/>
      <c r="S758" s="74"/>
      <c r="T758" s="94"/>
    </row>
    <row r="759">
      <c r="B759" s="36"/>
      <c r="C759" s="92"/>
      <c r="D759" s="93"/>
      <c r="E759" s="93"/>
      <c r="F759" s="93"/>
      <c r="G759" s="94"/>
      <c r="H759" s="74"/>
      <c r="I759" s="74"/>
      <c r="J759" s="94"/>
      <c r="K759" s="94"/>
      <c r="L759" s="39"/>
      <c r="M759" s="39"/>
      <c r="N759" s="94"/>
      <c r="O759" s="94"/>
      <c r="P759" s="39"/>
      <c r="Q759" s="39"/>
      <c r="R759" s="94"/>
      <c r="S759" s="74"/>
      <c r="T759" s="94"/>
    </row>
    <row r="760">
      <c r="B760" s="36"/>
      <c r="C760" s="92"/>
      <c r="D760" s="93"/>
      <c r="E760" s="93"/>
      <c r="F760" s="93"/>
      <c r="G760" s="94"/>
      <c r="H760" s="74"/>
      <c r="I760" s="74"/>
      <c r="J760" s="94"/>
      <c r="K760" s="94"/>
      <c r="L760" s="39"/>
      <c r="M760" s="39"/>
      <c r="N760" s="94"/>
      <c r="O760" s="94"/>
      <c r="P760" s="39"/>
      <c r="Q760" s="39"/>
      <c r="R760" s="94"/>
      <c r="S760" s="74"/>
      <c r="T760" s="94"/>
    </row>
    <row r="761">
      <c r="B761" s="36"/>
      <c r="C761" s="92"/>
      <c r="D761" s="93"/>
      <c r="E761" s="93"/>
      <c r="F761" s="93"/>
      <c r="G761" s="94"/>
      <c r="H761" s="74"/>
      <c r="I761" s="74"/>
      <c r="J761" s="94"/>
      <c r="K761" s="94"/>
      <c r="L761" s="39"/>
      <c r="M761" s="39"/>
      <c r="N761" s="94"/>
      <c r="O761" s="94"/>
      <c r="P761" s="39"/>
      <c r="Q761" s="39"/>
      <c r="R761" s="94"/>
      <c r="S761" s="74"/>
      <c r="T761" s="94"/>
    </row>
    <row r="762">
      <c r="B762" s="36"/>
      <c r="C762" s="92"/>
      <c r="D762" s="93"/>
      <c r="E762" s="93"/>
      <c r="F762" s="93"/>
      <c r="G762" s="94"/>
      <c r="H762" s="74"/>
      <c r="I762" s="74"/>
      <c r="J762" s="94"/>
      <c r="K762" s="94"/>
      <c r="L762" s="39"/>
      <c r="M762" s="39"/>
      <c r="N762" s="94"/>
      <c r="O762" s="94"/>
      <c r="P762" s="39"/>
      <c r="Q762" s="39"/>
      <c r="R762" s="94"/>
      <c r="S762" s="74"/>
      <c r="T762" s="94"/>
    </row>
    <row r="763">
      <c r="B763" s="36"/>
      <c r="C763" s="92"/>
      <c r="D763" s="93"/>
      <c r="E763" s="93"/>
      <c r="F763" s="93"/>
      <c r="G763" s="94"/>
      <c r="H763" s="74"/>
      <c r="I763" s="74"/>
      <c r="J763" s="94"/>
      <c r="K763" s="94"/>
      <c r="L763" s="39"/>
      <c r="M763" s="39"/>
      <c r="N763" s="94"/>
      <c r="O763" s="94"/>
      <c r="P763" s="39"/>
      <c r="Q763" s="39"/>
      <c r="R763" s="94"/>
      <c r="S763" s="74"/>
      <c r="T763" s="94"/>
    </row>
    <row r="764">
      <c r="B764" s="36"/>
      <c r="C764" s="92"/>
      <c r="D764" s="93"/>
      <c r="E764" s="93"/>
      <c r="F764" s="93"/>
      <c r="G764" s="94"/>
      <c r="H764" s="74"/>
      <c r="I764" s="74"/>
      <c r="J764" s="94"/>
      <c r="K764" s="94"/>
      <c r="L764" s="39"/>
      <c r="M764" s="39"/>
      <c r="N764" s="94"/>
      <c r="O764" s="94"/>
      <c r="P764" s="39"/>
      <c r="Q764" s="39"/>
      <c r="R764" s="94"/>
      <c r="S764" s="74"/>
      <c r="T764" s="94"/>
    </row>
    <row r="765">
      <c r="B765" s="36"/>
      <c r="C765" s="92"/>
      <c r="D765" s="93"/>
      <c r="E765" s="93"/>
      <c r="F765" s="93"/>
      <c r="G765" s="94"/>
      <c r="H765" s="74"/>
      <c r="I765" s="74"/>
      <c r="J765" s="94"/>
      <c r="K765" s="94"/>
      <c r="L765" s="39"/>
      <c r="M765" s="39"/>
      <c r="N765" s="94"/>
      <c r="O765" s="94"/>
      <c r="P765" s="39"/>
      <c r="Q765" s="39"/>
      <c r="R765" s="94"/>
      <c r="S765" s="74"/>
      <c r="T765" s="94"/>
    </row>
    <row r="766">
      <c r="B766" s="36"/>
      <c r="C766" s="92"/>
      <c r="D766" s="93"/>
      <c r="E766" s="93"/>
      <c r="F766" s="93"/>
      <c r="G766" s="94"/>
      <c r="H766" s="74"/>
      <c r="I766" s="74"/>
      <c r="J766" s="94"/>
      <c r="K766" s="94"/>
      <c r="L766" s="39"/>
      <c r="M766" s="39"/>
      <c r="N766" s="94"/>
      <c r="O766" s="94"/>
      <c r="P766" s="39"/>
      <c r="Q766" s="39"/>
      <c r="R766" s="94"/>
      <c r="S766" s="74"/>
      <c r="T766" s="94"/>
    </row>
    <row r="767">
      <c r="B767" s="36"/>
      <c r="C767" s="92"/>
      <c r="D767" s="93"/>
      <c r="E767" s="93"/>
      <c r="F767" s="93"/>
      <c r="G767" s="94"/>
      <c r="H767" s="74"/>
      <c r="I767" s="74"/>
      <c r="J767" s="94"/>
      <c r="K767" s="94"/>
      <c r="L767" s="39"/>
      <c r="M767" s="39"/>
      <c r="N767" s="94"/>
      <c r="O767" s="94"/>
      <c r="P767" s="39"/>
      <c r="Q767" s="39"/>
      <c r="R767" s="94"/>
      <c r="S767" s="74"/>
      <c r="T767" s="94"/>
    </row>
    <row r="768">
      <c r="B768" s="36"/>
      <c r="C768" s="92"/>
      <c r="D768" s="93"/>
      <c r="E768" s="93"/>
      <c r="F768" s="93"/>
      <c r="G768" s="94"/>
      <c r="H768" s="74"/>
      <c r="I768" s="74"/>
      <c r="J768" s="94"/>
      <c r="K768" s="94"/>
      <c r="L768" s="39"/>
      <c r="M768" s="39"/>
      <c r="N768" s="94"/>
      <c r="O768" s="94"/>
      <c r="P768" s="39"/>
      <c r="Q768" s="39"/>
      <c r="R768" s="94"/>
      <c r="S768" s="74"/>
      <c r="T768" s="94"/>
    </row>
    <row r="769">
      <c r="B769" s="36"/>
      <c r="C769" s="92"/>
      <c r="D769" s="93"/>
      <c r="E769" s="93"/>
      <c r="F769" s="93"/>
      <c r="G769" s="94"/>
      <c r="H769" s="74"/>
      <c r="I769" s="74"/>
      <c r="J769" s="94"/>
      <c r="K769" s="94"/>
      <c r="L769" s="39"/>
      <c r="M769" s="39"/>
      <c r="N769" s="94"/>
      <c r="O769" s="94"/>
      <c r="P769" s="39"/>
      <c r="Q769" s="39"/>
      <c r="R769" s="94"/>
      <c r="S769" s="74"/>
      <c r="T769" s="94"/>
    </row>
    <row r="770">
      <c r="B770" s="36"/>
      <c r="C770" s="92"/>
      <c r="D770" s="93"/>
      <c r="E770" s="93"/>
      <c r="F770" s="93"/>
      <c r="G770" s="94"/>
      <c r="H770" s="74"/>
      <c r="I770" s="74"/>
      <c r="J770" s="94"/>
      <c r="K770" s="94"/>
      <c r="L770" s="39"/>
      <c r="M770" s="39"/>
      <c r="N770" s="94"/>
      <c r="O770" s="94"/>
      <c r="P770" s="39"/>
      <c r="Q770" s="39"/>
      <c r="R770" s="94"/>
      <c r="S770" s="74"/>
      <c r="T770" s="94"/>
    </row>
    <row r="771">
      <c r="B771" s="36"/>
      <c r="C771" s="92"/>
      <c r="D771" s="93"/>
      <c r="E771" s="93"/>
      <c r="F771" s="93"/>
      <c r="G771" s="94"/>
      <c r="H771" s="74"/>
      <c r="I771" s="74"/>
      <c r="J771" s="94"/>
      <c r="K771" s="94"/>
      <c r="L771" s="39"/>
      <c r="M771" s="39"/>
      <c r="N771" s="94"/>
      <c r="O771" s="94"/>
      <c r="P771" s="39"/>
      <c r="Q771" s="39"/>
      <c r="R771" s="94"/>
      <c r="S771" s="74"/>
      <c r="T771" s="94"/>
    </row>
    <row r="772">
      <c r="B772" s="36"/>
      <c r="C772" s="92"/>
      <c r="D772" s="93"/>
      <c r="E772" s="93"/>
      <c r="F772" s="93"/>
      <c r="G772" s="94"/>
      <c r="H772" s="74"/>
      <c r="I772" s="74"/>
      <c r="J772" s="94"/>
      <c r="K772" s="94"/>
      <c r="L772" s="39"/>
      <c r="M772" s="39"/>
      <c r="N772" s="94"/>
      <c r="O772" s="94"/>
      <c r="P772" s="39"/>
      <c r="Q772" s="39"/>
      <c r="R772" s="94"/>
      <c r="S772" s="74"/>
      <c r="T772" s="94"/>
    </row>
    <row r="773">
      <c r="B773" s="36"/>
      <c r="C773" s="92"/>
      <c r="D773" s="93"/>
      <c r="E773" s="93"/>
      <c r="F773" s="93"/>
      <c r="G773" s="94"/>
      <c r="H773" s="74"/>
      <c r="I773" s="74"/>
      <c r="J773" s="94"/>
      <c r="K773" s="94"/>
      <c r="L773" s="39"/>
      <c r="M773" s="39"/>
      <c r="N773" s="94"/>
      <c r="O773" s="94"/>
      <c r="P773" s="39"/>
      <c r="Q773" s="39"/>
      <c r="R773" s="94"/>
      <c r="S773" s="74"/>
      <c r="T773" s="94"/>
    </row>
    <row r="774">
      <c r="B774" s="36"/>
      <c r="C774" s="92"/>
      <c r="D774" s="93"/>
      <c r="E774" s="93"/>
      <c r="F774" s="93"/>
      <c r="G774" s="94"/>
      <c r="H774" s="74"/>
      <c r="I774" s="74"/>
      <c r="J774" s="94"/>
      <c r="K774" s="94"/>
      <c r="L774" s="39"/>
      <c r="M774" s="39"/>
      <c r="N774" s="94"/>
      <c r="O774" s="94"/>
      <c r="P774" s="39"/>
      <c r="Q774" s="39"/>
      <c r="R774" s="94"/>
      <c r="S774" s="74"/>
      <c r="T774" s="94"/>
    </row>
    <row r="775">
      <c r="B775" s="36"/>
      <c r="C775" s="92"/>
      <c r="D775" s="93"/>
      <c r="E775" s="93"/>
      <c r="F775" s="93"/>
      <c r="G775" s="94"/>
      <c r="H775" s="74"/>
      <c r="I775" s="74"/>
      <c r="J775" s="94"/>
      <c r="K775" s="94"/>
      <c r="L775" s="39"/>
      <c r="M775" s="39"/>
      <c r="N775" s="94"/>
      <c r="O775" s="94"/>
      <c r="P775" s="39"/>
      <c r="Q775" s="39"/>
      <c r="R775" s="94"/>
      <c r="S775" s="74"/>
      <c r="T775" s="94"/>
    </row>
    <row r="776">
      <c r="B776" s="36"/>
      <c r="C776" s="92"/>
      <c r="D776" s="93"/>
      <c r="E776" s="93"/>
      <c r="F776" s="93"/>
      <c r="G776" s="94"/>
      <c r="H776" s="74"/>
      <c r="I776" s="74"/>
      <c r="J776" s="94"/>
      <c r="K776" s="94"/>
      <c r="L776" s="39"/>
      <c r="M776" s="39"/>
      <c r="N776" s="94"/>
      <c r="O776" s="94"/>
      <c r="P776" s="39"/>
      <c r="Q776" s="39"/>
      <c r="R776" s="94"/>
      <c r="S776" s="74"/>
      <c r="T776" s="94"/>
    </row>
    <row r="777">
      <c r="B777" s="36"/>
      <c r="C777" s="92"/>
      <c r="D777" s="93"/>
      <c r="E777" s="93"/>
      <c r="F777" s="93"/>
      <c r="G777" s="94"/>
      <c r="H777" s="74"/>
      <c r="I777" s="74"/>
      <c r="J777" s="94"/>
      <c r="K777" s="94"/>
      <c r="L777" s="39"/>
      <c r="M777" s="39"/>
      <c r="N777" s="94"/>
      <c r="O777" s="94"/>
      <c r="P777" s="39"/>
      <c r="Q777" s="39"/>
      <c r="R777" s="94"/>
      <c r="S777" s="74"/>
      <c r="T777" s="94"/>
    </row>
    <row r="778">
      <c r="B778" s="36"/>
      <c r="C778" s="92"/>
      <c r="D778" s="93"/>
      <c r="E778" s="93"/>
      <c r="F778" s="93"/>
      <c r="G778" s="94"/>
      <c r="H778" s="74"/>
      <c r="I778" s="74"/>
      <c r="J778" s="94"/>
      <c r="K778" s="94"/>
      <c r="L778" s="39"/>
      <c r="M778" s="39"/>
      <c r="N778" s="94"/>
      <c r="O778" s="94"/>
      <c r="P778" s="39"/>
      <c r="Q778" s="39"/>
      <c r="R778" s="94"/>
      <c r="S778" s="74"/>
      <c r="T778" s="94"/>
    </row>
    <row r="779">
      <c r="B779" s="36"/>
      <c r="C779" s="92"/>
      <c r="D779" s="93"/>
      <c r="E779" s="93"/>
      <c r="F779" s="93"/>
      <c r="G779" s="94"/>
      <c r="H779" s="74"/>
      <c r="I779" s="74"/>
      <c r="J779" s="94"/>
      <c r="K779" s="94"/>
      <c r="L779" s="39"/>
      <c r="M779" s="39"/>
      <c r="N779" s="94"/>
      <c r="O779" s="94"/>
      <c r="P779" s="39"/>
      <c r="Q779" s="39"/>
      <c r="R779" s="94"/>
      <c r="S779" s="74"/>
      <c r="T779" s="94"/>
    </row>
    <row r="780">
      <c r="B780" s="36"/>
      <c r="C780" s="92"/>
      <c r="D780" s="93"/>
      <c r="E780" s="93"/>
      <c r="F780" s="93"/>
      <c r="G780" s="94"/>
      <c r="H780" s="74"/>
      <c r="I780" s="74"/>
      <c r="J780" s="94"/>
      <c r="K780" s="94"/>
      <c r="L780" s="39"/>
      <c r="M780" s="39"/>
      <c r="N780" s="94"/>
      <c r="O780" s="94"/>
      <c r="P780" s="39"/>
      <c r="Q780" s="39"/>
      <c r="R780" s="94"/>
      <c r="S780" s="74"/>
      <c r="T780" s="94"/>
    </row>
    <row r="781">
      <c r="B781" s="36"/>
      <c r="C781" s="92"/>
      <c r="D781" s="93"/>
      <c r="E781" s="93"/>
      <c r="F781" s="93"/>
      <c r="G781" s="94"/>
      <c r="H781" s="74"/>
      <c r="I781" s="74"/>
      <c r="J781" s="94"/>
      <c r="K781" s="94"/>
      <c r="L781" s="39"/>
      <c r="M781" s="39"/>
      <c r="N781" s="94"/>
      <c r="O781" s="94"/>
      <c r="P781" s="39"/>
      <c r="Q781" s="39"/>
      <c r="R781" s="94"/>
      <c r="S781" s="74"/>
      <c r="T781" s="94"/>
    </row>
    <row r="782">
      <c r="B782" s="36"/>
      <c r="C782" s="92"/>
      <c r="D782" s="93"/>
      <c r="E782" s="93"/>
      <c r="F782" s="93"/>
      <c r="G782" s="94"/>
      <c r="H782" s="74"/>
      <c r="I782" s="74"/>
      <c r="J782" s="94"/>
      <c r="K782" s="94"/>
      <c r="L782" s="39"/>
      <c r="M782" s="39"/>
      <c r="N782" s="94"/>
      <c r="O782" s="94"/>
      <c r="P782" s="39"/>
      <c r="Q782" s="39"/>
      <c r="R782" s="94"/>
      <c r="S782" s="74"/>
      <c r="T782" s="94"/>
    </row>
    <row r="783">
      <c r="B783" s="36"/>
      <c r="C783" s="92"/>
      <c r="D783" s="93"/>
      <c r="E783" s="93"/>
      <c r="F783" s="93"/>
      <c r="G783" s="94"/>
      <c r="H783" s="74"/>
      <c r="I783" s="74"/>
      <c r="J783" s="94"/>
      <c r="K783" s="94"/>
      <c r="L783" s="39"/>
      <c r="M783" s="39"/>
      <c r="N783" s="94"/>
      <c r="O783" s="94"/>
      <c r="P783" s="39"/>
      <c r="Q783" s="39"/>
      <c r="R783" s="94"/>
      <c r="S783" s="74"/>
      <c r="T783" s="94"/>
    </row>
    <row r="784">
      <c r="B784" s="36"/>
      <c r="C784" s="92"/>
      <c r="D784" s="93"/>
      <c r="E784" s="93"/>
      <c r="F784" s="93"/>
      <c r="G784" s="94"/>
      <c r="H784" s="74"/>
      <c r="I784" s="74"/>
      <c r="J784" s="94"/>
      <c r="K784" s="94"/>
      <c r="L784" s="39"/>
      <c r="M784" s="39"/>
      <c r="N784" s="94"/>
      <c r="O784" s="94"/>
      <c r="P784" s="39"/>
      <c r="Q784" s="39"/>
      <c r="R784" s="94"/>
      <c r="S784" s="74"/>
      <c r="T784" s="94"/>
    </row>
    <row r="785">
      <c r="B785" s="36"/>
      <c r="C785" s="92"/>
      <c r="D785" s="93"/>
      <c r="E785" s="93"/>
      <c r="F785" s="93"/>
      <c r="G785" s="94"/>
      <c r="H785" s="74"/>
      <c r="I785" s="74"/>
      <c r="J785" s="94"/>
      <c r="K785" s="94"/>
      <c r="L785" s="39"/>
      <c r="M785" s="39"/>
      <c r="N785" s="94"/>
      <c r="O785" s="94"/>
      <c r="P785" s="39"/>
      <c r="Q785" s="39"/>
      <c r="R785" s="94"/>
      <c r="S785" s="74"/>
      <c r="T785" s="94"/>
    </row>
    <row r="786">
      <c r="B786" s="36"/>
      <c r="C786" s="92"/>
      <c r="D786" s="93"/>
      <c r="E786" s="93"/>
      <c r="F786" s="93"/>
      <c r="G786" s="94"/>
      <c r="H786" s="74"/>
      <c r="I786" s="74"/>
      <c r="J786" s="94"/>
      <c r="K786" s="94"/>
      <c r="L786" s="39"/>
      <c r="M786" s="39"/>
      <c r="N786" s="94"/>
      <c r="O786" s="94"/>
      <c r="P786" s="39"/>
      <c r="Q786" s="39"/>
      <c r="R786" s="94"/>
      <c r="S786" s="74"/>
      <c r="T786" s="94"/>
    </row>
    <row r="787">
      <c r="B787" s="36"/>
      <c r="C787" s="92"/>
      <c r="D787" s="93"/>
      <c r="E787" s="93"/>
      <c r="F787" s="93"/>
      <c r="G787" s="94"/>
      <c r="H787" s="74"/>
      <c r="I787" s="74"/>
      <c r="J787" s="94"/>
      <c r="K787" s="94"/>
      <c r="L787" s="39"/>
      <c r="M787" s="39"/>
      <c r="N787" s="94"/>
      <c r="O787" s="94"/>
      <c r="P787" s="39"/>
      <c r="Q787" s="39"/>
      <c r="R787" s="94"/>
      <c r="S787" s="74"/>
      <c r="T787" s="94"/>
    </row>
    <row r="788">
      <c r="B788" s="36"/>
      <c r="C788" s="92"/>
      <c r="D788" s="93"/>
      <c r="E788" s="93"/>
      <c r="F788" s="93"/>
      <c r="G788" s="94"/>
      <c r="H788" s="74"/>
      <c r="I788" s="74"/>
      <c r="J788" s="94"/>
      <c r="K788" s="94"/>
      <c r="L788" s="39"/>
      <c r="M788" s="39"/>
      <c r="N788" s="94"/>
      <c r="O788" s="94"/>
      <c r="P788" s="39"/>
      <c r="Q788" s="39"/>
      <c r="R788" s="94"/>
      <c r="S788" s="74"/>
      <c r="T788" s="94"/>
    </row>
    <row r="789">
      <c r="B789" s="36"/>
      <c r="C789" s="92"/>
      <c r="D789" s="93"/>
      <c r="E789" s="93"/>
      <c r="F789" s="93"/>
      <c r="G789" s="94"/>
      <c r="H789" s="74"/>
      <c r="I789" s="74"/>
      <c r="J789" s="94"/>
      <c r="K789" s="94"/>
      <c r="L789" s="39"/>
      <c r="M789" s="39"/>
      <c r="N789" s="94"/>
      <c r="O789" s="94"/>
      <c r="P789" s="39"/>
      <c r="Q789" s="39"/>
      <c r="R789" s="94"/>
      <c r="S789" s="74"/>
      <c r="T789" s="94"/>
    </row>
    <row r="790">
      <c r="B790" s="36"/>
      <c r="C790" s="92"/>
      <c r="D790" s="93"/>
      <c r="E790" s="93"/>
      <c r="F790" s="93"/>
      <c r="G790" s="94"/>
      <c r="H790" s="74"/>
      <c r="I790" s="74"/>
      <c r="J790" s="94"/>
      <c r="K790" s="94"/>
      <c r="L790" s="39"/>
      <c r="M790" s="39"/>
      <c r="N790" s="94"/>
      <c r="O790" s="94"/>
      <c r="P790" s="39"/>
      <c r="Q790" s="39"/>
      <c r="R790" s="94"/>
      <c r="S790" s="74"/>
      <c r="T790" s="94"/>
    </row>
    <row r="791">
      <c r="B791" s="36"/>
      <c r="C791" s="92"/>
      <c r="D791" s="93"/>
      <c r="E791" s="93"/>
      <c r="F791" s="93"/>
      <c r="G791" s="94"/>
      <c r="H791" s="74"/>
      <c r="I791" s="74"/>
      <c r="J791" s="94"/>
      <c r="K791" s="94"/>
      <c r="L791" s="39"/>
      <c r="M791" s="39"/>
      <c r="N791" s="94"/>
      <c r="O791" s="94"/>
      <c r="P791" s="39"/>
      <c r="Q791" s="39"/>
      <c r="R791" s="94"/>
      <c r="S791" s="74"/>
      <c r="T791" s="94"/>
    </row>
    <row r="792">
      <c r="B792" s="36"/>
      <c r="C792" s="92"/>
      <c r="D792" s="93"/>
      <c r="E792" s="93"/>
      <c r="F792" s="93"/>
      <c r="G792" s="94"/>
      <c r="H792" s="74"/>
      <c r="I792" s="74"/>
      <c r="J792" s="94"/>
      <c r="K792" s="94"/>
      <c r="L792" s="39"/>
      <c r="M792" s="39"/>
      <c r="N792" s="94"/>
      <c r="O792" s="94"/>
      <c r="P792" s="39"/>
      <c r="Q792" s="39"/>
      <c r="R792" s="94"/>
      <c r="S792" s="74"/>
      <c r="T792" s="94"/>
    </row>
    <row r="793">
      <c r="B793" s="36"/>
      <c r="C793" s="92"/>
      <c r="D793" s="93"/>
      <c r="E793" s="93"/>
      <c r="F793" s="93"/>
      <c r="G793" s="94"/>
      <c r="H793" s="74"/>
      <c r="I793" s="74"/>
      <c r="J793" s="94"/>
      <c r="K793" s="94"/>
      <c r="L793" s="39"/>
      <c r="M793" s="39"/>
      <c r="N793" s="94"/>
      <c r="O793" s="94"/>
      <c r="P793" s="39"/>
      <c r="Q793" s="39"/>
      <c r="R793" s="94"/>
      <c r="S793" s="74"/>
      <c r="T793" s="94"/>
    </row>
    <row r="794">
      <c r="B794" s="36"/>
      <c r="C794" s="92"/>
      <c r="D794" s="93"/>
      <c r="E794" s="93"/>
      <c r="F794" s="93"/>
      <c r="G794" s="94"/>
      <c r="H794" s="74"/>
      <c r="I794" s="74"/>
      <c r="J794" s="94"/>
      <c r="K794" s="94"/>
      <c r="L794" s="39"/>
      <c r="M794" s="39"/>
      <c r="N794" s="94"/>
      <c r="O794" s="94"/>
      <c r="P794" s="39"/>
      <c r="Q794" s="39"/>
      <c r="R794" s="94"/>
      <c r="S794" s="74"/>
      <c r="T794" s="94"/>
    </row>
    <row r="795">
      <c r="B795" s="36"/>
      <c r="C795" s="92"/>
      <c r="D795" s="93"/>
      <c r="E795" s="93"/>
      <c r="F795" s="93"/>
      <c r="G795" s="94"/>
      <c r="H795" s="74"/>
      <c r="I795" s="74"/>
      <c r="J795" s="94"/>
      <c r="K795" s="94"/>
      <c r="L795" s="39"/>
      <c r="M795" s="39"/>
      <c r="N795" s="94"/>
      <c r="O795" s="94"/>
      <c r="P795" s="39"/>
      <c r="Q795" s="39"/>
      <c r="R795" s="94"/>
      <c r="S795" s="74"/>
      <c r="T795" s="94"/>
    </row>
    <row r="796">
      <c r="B796" s="36"/>
      <c r="C796" s="92"/>
      <c r="D796" s="93"/>
      <c r="E796" s="93"/>
      <c r="F796" s="93"/>
      <c r="G796" s="94"/>
      <c r="H796" s="74"/>
      <c r="I796" s="74"/>
      <c r="J796" s="94"/>
      <c r="K796" s="94"/>
      <c r="L796" s="39"/>
      <c r="M796" s="39"/>
      <c r="N796" s="94"/>
      <c r="O796" s="94"/>
      <c r="P796" s="39"/>
      <c r="Q796" s="39"/>
      <c r="R796" s="94"/>
      <c r="S796" s="74"/>
      <c r="T796" s="94"/>
    </row>
    <row r="797">
      <c r="B797" s="36"/>
      <c r="C797" s="92"/>
      <c r="D797" s="93"/>
      <c r="E797" s="93"/>
      <c r="F797" s="93"/>
      <c r="G797" s="94"/>
      <c r="H797" s="74"/>
      <c r="I797" s="74"/>
      <c r="J797" s="94"/>
      <c r="K797" s="94"/>
      <c r="L797" s="39"/>
      <c r="M797" s="39"/>
      <c r="N797" s="94"/>
      <c r="O797" s="94"/>
      <c r="P797" s="39"/>
      <c r="Q797" s="39"/>
      <c r="R797" s="94"/>
      <c r="S797" s="74"/>
      <c r="T797" s="94"/>
    </row>
    <row r="798">
      <c r="B798" s="36"/>
      <c r="C798" s="92"/>
      <c r="D798" s="93"/>
      <c r="E798" s="93"/>
      <c r="F798" s="93"/>
      <c r="G798" s="94"/>
      <c r="H798" s="74"/>
      <c r="I798" s="74"/>
      <c r="J798" s="94"/>
      <c r="K798" s="94"/>
      <c r="L798" s="39"/>
      <c r="M798" s="39"/>
      <c r="N798" s="94"/>
      <c r="O798" s="94"/>
      <c r="P798" s="39"/>
      <c r="Q798" s="39"/>
      <c r="R798" s="94"/>
      <c r="S798" s="74"/>
      <c r="T798" s="94"/>
    </row>
    <row r="799">
      <c r="B799" s="36"/>
      <c r="C799" s="92"/>
      <c r="D799" s="93"/>
      <c r="E799" s="93"/>
      <c r="F799" s="93"/>
      <c r="G799" s="94"/>
      <c r="H799" s="74"/>
      <c r="I799" s="74"/>
      <c r="J799" s="94"/>
      <c r="K799" s="94"/>
      <c r="L799" s="39"/>
      <c r="M799" s="39"/>
      <c r="N799" s="94"/>
      <c r="O799" s="94"/>
      <c r="P799" s="39"/>
      <c r="Q799" s="39"/>
      <c r="R799" s="94"/>
      <c r="S799" s="74"/>
      <c r="T799" s="94"/>
    </row>
    <row r="800">
      <c r="B800" s="36"/>
      <c r="C800" s="92"/>
      <c r="D800" s="93"/>
      <c r="E800" s="93"/>
      <c r="F800" s="93"/>
      <c r="G800" s="94"/>
      <c r="H800" s="74"/>
      <c r="I800" s="74"/>
      <c r="J800" s="94"/>
      <c r="K800" s="94"/>
      <c r="L800" s="39"/>
      <c r="M800" s="39"/>
      <c r="N800" s="94"/>
      <c r="O800" s="94"/>
      <c r="P800" s="39"/>
      <c r="Q800" s="39"/>
      <c r="R800" s="94"/>
      <c r="S800" s="74"/>
      <c r="T800" s="94"/>
    </row>
    <row r="801">
      <c r="B801" s="36"/>
      <c r="C801" s="92"/>
      <c r="D801" s="93"/>
      <c r="E801" s="93"/>
      <c r="F801" s="93"/>
      <c r="G801" s="94"/>
      <c r="H801" s="74"/>
      <c r="I801" s="74"/>
      <c r="J801" s="94"/>
      <c r="K801" s="94"/>
      <c r="L801" s="39"/>
      <c r="M801" s="39"/>
      <c r="N801" s="94"/>
      <c r="O801" s="94"/>
      <c r="P801" s="39"/>
      <c r="Q801" s="39"/>
      <c r="R801" s="94"/>
      <c r="S801" s="74"/>
      <c r="T801" s="94"/>
    </row>
    <row r="802">
      <c r="B802" s="36"/>
      <c r="C802" s="92"/>
      <c r="D802" s="93"/>
      <c r="E802" s="93"/>
      <c r="F802" s="93"/>
      <c r="G802" s="94"/>
      <c r="H802" s="74"/>
      <c r="I802" s="74"/>
      <c r="J802" s="94"/>
      <c r="K802" s="94"/>
      <c r="L802" s="39"/>
      <c r="M802" s="39"/>
      <c r="N802" s="94"/>
      <c r="O802" s="94"/>
      <c r="P802" s="39"/>
      <c r="Q802" s="39"/>
      <c r="R802" s="94"/>
      <c r="S802" s="74"/>
      <c r="T802" s="94"/>
    </row>
    <row r="803">
      <c r="B803" s="36"/>
      <c r="C803" s="92"/>
      <c r="D803" s="93"/>
      <c r="E803" s="93"/>
      <c r="F803" s="93"/>
      <c r="G803" s="94"/>
      <c r="H803" s="74"/>
      <c r="I803" s="74"/>
      <c r="J803" s="94"/>
      <c r="K803" s="94"/>
      <c r="L803" s="39"/>
      <c r="M803" s="39"/>
      <c r="N803" s="94"/>
      <c r="O803" s="94"/>
      <c r="P803" s="39"/>
      <c r="Q803" s="39"/>
      <c r="R803" s="94"/>
      <c r="S803" s="74"/>
      <c r="T803" s="94"/>
    </row>
    <row r="804">
      <c r="B804" s="36"/>
      <c r="C804" s="92"/>
      <c r="D804" s="93"/>
      <c r="E804" s="93"/>
      <c r="F804" s="93"/>
      <c r="G804" s="94"/>
      <c r="H804" s="74"/>
      <c r="I804" s="74"/>
      <c r="J804" s="94"/>
      <c r="K804" s="94"/>
      <c r="L804" s="39"/>
      <c r="M804" s="39"/>
      <c r="N804" s="94"/>
      <c r="O804" s="94"/>
      <c r="P804" s="39"/>
      <c r="Q804" s="39"/>
      <c r="R804" s="94"/>
      <c r="S804" s="74"/>
      <c r="T804" s="94"/>
    </row>
    <row r="805">
      <c r="B805" s="36"/>
      <c r="C805" s="92"/>
      <c r="D805" s="93"/>
      <c r="E805" s="93"/>
      <c r="F805" s="93"/>
      <c r="G805" s="94"/>
      <c r="H805" s="74"/>
      <c r="I805" s="74"/>
      <c r="J805" s="94"/>
      <c r="K805" s="94"/>
      <c r="L805" s="39"/>
      <c r="M805" s="39"/>
      <c r="N805" s="94"/>
      <c r="O805" s="94"/>
      <c r="P805" s="39"/>
      <c r="Q805" s="39"/>
      <c r="R805" s="94"/>
      <c r="S805" s="74"/>
      <c r="T805" s="94"/>
    </row>
    <row r="806">
      <c r="B806" s="36"/>
      <c r="C806" s="92"/>
      <c r="D806" s="93"/>
      <c r="E806" s="93"/>
      <c r="F806" s="93"/>
      <c r="G806" s="94"/>
      <c r="H806" s="74"/>
      <c r="I806" s="74"/>
      <c r="J806" s="94"/>
      <c r="K806" s="94"/>
      <c r="L806" s="39"/>
      <c r="M806" s="39"/>
      <c r="N806" s="94"/>
      <c r="O806" s="94"/>
      <c r="P806" s="39"/>
      <c r="Q806" s="39"/>
      <c r="R806" s="94"/>
      <c r="S806" s="74"/>
      <c r="T806" s="94"/>
    </row>
    <row r="807">
      <c r="B807" s="36"/>
      <c r="C807" s="92"/>
      <c r="D807" s="93"/>
      <c r="E807" s="93"/>
      <c r="F807" s="93"/>
      <c r="G807" s="94"/>
      <c r="H807" s="74"/>
      <c r="I807" s="74"/>
      <c r="J807" s="94"/>
      <c r="K807" s="94"/>
      <c r="L807" s="39"/>
      <c r="M807" s="39"/>
      <c r="N807" s="94"/>
      <c r="O807" s="94"/>
      <c r="P807" s="39"/>
      <c r="Q807" s="39"/>
      <c r="R807" s="94"/>
      <c r="S807" s="74"/>
      <c r="T807" s="94"/>
    </row>
    <row r="808">
      <c r="B808" s="36"/>
      <c r="C808" s="92"/>
      <c r="D808" s="93"/>
      <c r="E808" s="93"/>
      <c r="F808" s="93"/>
      <c r="G808" s="94"/>
      <c r="H808" s="74"/>
      <c r="I808" s="74"/>
      <c r="J808" s="94"/>
      <c r="K808" s="94"/>
      <c r="L808" s="39"/>
      <c r="M808" s="39"/>
      <c r="N808" s="94"/>
      <c r="O808" s="94"/>
      <c r="P808" s="39"/>
      <c r="Q808" s="39"/>
      <c r="R808" s="94"/>
      <c r="S808" s="74"/>
      <c r="T808" s="94"/>
    </row>
    <row r="809">
      <c r="B809" s="36"/>
      <c r="C809" s="92"/>
      <c r="D809" s="93"/>
      <c r="E809" s="93"/>
      <c r="F809" s="93"/>
      <c r="G809" s="94"/>
      <c r="H809" s="74"/>
      <c r="I809" s="74"/>
      <c r="J809" s="94"/>
      <c r="K809" s="94"/>
      <c r="L809" s="39"/>
      <c r="M809" s="39"/>
      <c r="N809" s="94"/>
      <c r="O809" s="94"/>
      <c r="P809" s="39"/>
      <c r="Q809" s="39"/>
      <c r="R809" s="94"/>
      <c r="S809" s="74"/>
      <c r="T809" s="94"/>
    </row>
    <row r="810">
      <c r="B810" s="36"/>
      <c r="C810" s="92"/>
      <c r="D810" s="93"/>
      <c r="E810" s="93"/>
      <c r="F810" s="93"/>
      <c r="G810" s="94"/>
      <c r="H810" s="74"/>
      <c r="I810" s="74"/>
      <c r="J810" s="94"/>
      <c r="K810" s="94"/>
      <c r="L810" s="39"/>
      <c r="M810" s="39"/>
      <c r="N810" s="94"/>
      <c r="O810" s="94"/>
      <c r="P810" s="39"/>
      <c r="Q810" s="39"/>
      <c r="R810" s="94"/>
      <c r="S810" s="74"/>
      <c r="T810" s="94"/>
    </row>
    <row r="811">
      <c r="B811" s="36"/>
      <c r="C811" s="92"/>
      <c r="D811" s="93"/>
      <c r="E811" s="93"/>
      <c r="F811" s="93"/>
      <c r="G811" s="94"/>
      <c r="H811" s="74"/>
      <c r="I811" s="74"/>
      <c r="J811" s="94"/>
      <c r="K811" s="94"/>
      <c r="L811" s="39"/>
      <c r="M811" s="39"/>
      <c r="N811" s="94"/>
      <c r="O811" s="94"/>
      <c r="P811" s="39"/>
      <c r="Q811" s="39"/>
      <c r="R811" s="94"/>
      <c r="S811" s="74"/>
      <c r="T811" s="94"/>
    </row>
    <row r="812">
      <c r="B812" s="36"/>
      <c r="C812" s="92"/>
      <c r="D812" s="93"/>
      <c r="E812" s="93"/>
      <c r="F812" s="93"/>
      <c r="G812" s="94"/>
      <c r="H812" s="74"/>
      <c r="I812" s="74"/>
      <c r="J812" s="94"/>
      <c r="K812" s="94"/>
      <c r="L812" s="39"/>
      <c r="M812" s="39"/>
      <c r="N812" s="94"/>
      <c r="O812" s="94"/>
      <c r="P812" s="39"/>
      <c r="Q812" s="39"/>
      <c r="R812" s="94"/>
      <c r="S812" s="74"/>
      <c r="T812" s="94"/>
    </row>
    <row r="813">
      <c r="B813" s="36"/>
      <c r="C813" s="92"/>
      <c r="D813" s="93"/>
      <c r="E813" s="93"/>
      <c r="F813" s="93"/>
      <c r="G813" s="94"/>
      <c r="H813" s="74"/>
      <c r="I813" s="74"/>
      <c r="J813" s="94"/>
      <c r="K813" s="94"/>
      <c r="L813" s="39"/>
      <c r="M813" s="39"/>
      <c r="N813" s="94"/>
      <c r="O813" s="94"/>
      <c r="P813" s="39"/>
      <c r="Q813" s="39"/>
      <c r="R813" s="94"/>
      <c r="S813" s="74"/>
      <c r="T813" s="94"/>
    </row>
    <row r="814">
      <c r="B814" s="36"/>
      <c r="C814" s="92"/>
      <c r="D814" s="93"/>
      <c r="E814" s="93"/>
      <c r="F814" s="93"/>
      <c r="G814" s="94"/>
      <c r="H814" s="74"/>
      <c r="I814" s="74"/>
      <c r="J814" s="94"/>
      <c r="K814" s="94"/>
      <c r="L814" s="39"/>
      <c r="M814" s="39"/>
      <c r="N814" s="94"/>
      <c r="O814" s="94"/>
      <c r="P814" s="39"/>
      <c r="Q814" s="39"/>
      <c r="R814" s="94"/>
      <c r="S814" s="74"/>
      <c r="T814" s="94"/>
    </row>
    <row r="815">
      <c r="B815" s="36"/>
      <c r="C815" s="92"/>
      <c r="D815" s="93"/>
      <c r="E815" s="93"/>
      <c r="F815" s="93"/>
      <c r="G815" s="94"/>
      <c r="H815" s="74"/>
      <c r="I815" s="74"/>
      <c r="J815" s="94"/>
      <c r="K815" s="94"/>
      <c r="L815" s="39"/>
      <c r="M815" s="39"/>
      <c r="N815" s="94"/>
      <c r="O815" s="94"/>
      <c r="P815" s="39"/>
      <c r="Q815" s="39"/>
      <c r="R815" s="94"/>
      <c r="S815" s="74"/>
      <c r="T815" s="94"/>
    </row>
    <row r="816">
      <c r="B816" s="36"/>
      <c r="C816" s="92"/>
      <c r="D816" s="93"/>
      <c r="E816" s="93"/>
      <c r="F816" s="93"/>
      <c r="G816" s="94"/>
      <c r="H816" s="74"/>
      <c r="I816" s="74"/>
      <c r="J816" s="94"/>
      <c r="K816" s="94"/>
      <c r="L816" s="39"/>
      <c r="M816" s="39"/>
      <c r="N816" s="94"/>
      <c r="O816" s="94"/>
      <c r="P816" s="39"/>
      <c r="Q816" s="39"/>
      <c r="R816" s="94"/>
      <c r="S816" s="74"/>
      <c r="T816" s="94"/>
    </row>
    <row r="817">
      <c r="B817" s="36"/>
      <c r="C817" s="92"/>
      <c r="D817" s="93"/>
      <c r="E817" s="93"/>
      <c r="F817" s="93"/>
      <c r="G817" s="94"/>
      <c r="H817" s="74"/>
      <c r="I817" s="74"/>
      <c r="J817" s="94"/>
      <c r="K817" s="94"/>
      <c r="L817" s="39"/>
      <c r="M817" s="39"/>
      <c r="N817" s="94"/>
      <c r="O817" s="94"/>
      <c r="P817" s="39"/>
      <c r="Q817" s="39"/>
      <c r="R817" s="94"/>
      <c r="S817" s="74"/>
      <c r="T817" s="94"/>
    </row>
    <row r="818">
      <c r="B818" s="36"/>
      <c r="C818" s="92"/>
      <c r="D818" s="93"/>
      <c r="E818" s="93"/>
      <c r="F818" s="93"/>
      <c r="G818" s="94"/>
      <c r="H818" s="74"/>
      <c r="I818" s="74"/>
      <c r="J818" s="94"/>
      <c r="K818" s="94"/>
      <c r="L818" s="39"/>
      <c r="M818" s="39"/>
      <c r="N818" s="94"/>
      <c r="O818" s="94"/>
      <c r="P818" s="39"/>
      <c r="Q818" s="39"/>
      <c r="R818" s="94"/>
      <c r="S818" s="74"/>
      <c r="T818" s="94"/>
    </row>
    <row r="819">
      <c r="B819" s="36"/>
      <c r="C819" s="92"/>
      <c r="D819" s="93"/>
      <c r="E819" s="93"/>
      <c r="F819" s="93"/>
      <c r="G819" s="94"/>
      <c r="H819" s="74"/>
      <c r="I819" s="74"/>
      <c r="J819" s="94"/>
      <c r="K819" s="94"/>
      <c r="L819" s="39"/>
      <c r="M819" s="39"/>
      <c r="N819" s="94"/>
      <c r="O819" s="94"/>
      <c r="P819" s="39"/>
      <c r="Q819" s="39"/>
      <c r="R819" s="94"/>
      <c r="S819" s="74"/>
      <c r="T819" s="94"/>
    </row>
    <row r="820">
      <c r="B820" s="36"/>
      <c r="C820" s="92"/>
      <c r="D820" s="93"/>
      <c r="E820" s="93"/>
      <c r="F820" s="93"/>
      <c r="G820" s="94"/>
      <c r="H820" s="74"/>
      <c r="I820" s="74"/>
      <c r="J820" s="94"/>
      <c r="K820" s="94"/>
      <c r="L820" s="39"/>
      <c r="M820" s="39"/>
      <c r="N820" s="94"/>
      <c r="O820" s="94"/>
      <c r="P820" s="39"/>
      <c r="Q820" s="39"/>
      <c r="R820" s="94"/>
      <c r="S820" s="74"/>
      <c r="T820" s="94"/>
    </row>
    <row r="821">
      <c r="B821" s="36"/>
      <c r="C821" s="92"/>
      <c r="D821" s="93"/>
      <c r="E821" s="93"/>
      <c r="F821" s="93"/>
      <c r="G821" s="94"/>
      <c r="H821" s="74"/>
      <c r="I821" s="74"/>
      <c r="J821" s="94"/>
      <c r="K821" s="94"/>
      <c r="L821" s="39"/>
      <c r="M821" s="39"/>
      <c r="N821" s="94"/>
      <c r="O821" s="94"/>
      <c r="P821" s="39"/>
      <c r="Q821" s="39"/>
      <c r="R821" s="94"/>
      <c r="S821" s="74"/>
      <c r="T821" s="94"/>
    </row>
    <row r="822">
      <c r="B822" s="36"/>
      <c r="C822" s="92"/>
      <c r="D822" s="93"/>
      <c r="E822" s="93"/>
      <c r="F822" s="93"/>
      <c r="G822" s="94"/>
      <c r="H822" s="74"/>
      <c r="I822" s="74"/>
      <c r="J822" s="94"/>
      <c r="K822" s="94"/>
      <c r="L822" s="39"/>
      <c r="M822" s="39"/>
      <c r="N822" s="94"/>
      <c r="O822" s="94"/>
      <c r="P822" s="39"/>
      <c r="Q822" s="39"/>
      <c r="R822" s="94"/>
      <c r="S822" s="74"/>
      <c r="T822" s="94"/>
    </row>
    <row r="823">
      <c r="B823" s="36"/>
      <c r="C823" s="92"/>
      <c r="D823" s="93"/>
      <c r="E823" s="93"/>
      <c r="F823" s="93"/>
      <c r="G823" s="94"/>
      <c r="H823" s="74"/>
      <c r="I823" s="74"/>
      <c r="J823" s="94"/>
      <c r="K823" s="94"/>
      <c r="L823" s="39"/>
      <c r="M823" s="39"/>
      <c r="N823" s="94"/>
      <c r="O823" s="94"/>
      <c r="P823" s="39"/>
      <c r="Q823" s="39"/>
      <c r="R823" s="94"/>
      <c r="S823" s="74"/>
      <c r="T823" s="94"/>
    </row>
    <row r="824">
      <c r="B824" s="36"/>
      <c r="C824" s="92"/>
      <c r="D824" s="93"/>
      <c r="E824" s="93"/>
      <c r="F824" s="93"/>
      <c r="G824" s="94"/>
      <c r="H824" s="74"/>
      <c r="I824" s="74"/>
      <c r="J824" s="94"/>
      <c r="K824" s="94"/>
      <c r="L824" s="39"/>
      <c r="M824" s="39"/>
      <c r="N824" s="94"/>
      <c r="O824" s="94"/>
      <c r="P824" s="39"/>
      <c r="Q824" s="39"/>
      <c r="R824" s="94"/>
      <c r="S824" s="74"/>
      <c r="T824" s="94"/>
    </row>
    <row r="825">
      <c r="B825" s="36"/>
      <c r="C825" s="92"/>
      <c r="D825" s="93"/>
      <c r="E825" s="93"/>
      <c r="F825" s="93"/>
      <c r="G825" s="94"/>
      <c r="H825" s="74"/>
      <c r="I825" s="74"/>
      <c r="J825" s="94"/>
      <c r="K825" s="94"/>
      <c r="L825" s="39"/>
      <c r="M825" s="39"/>
      <c r="N825" s="94"/>
      <c r="O825" s="94"/>
      <c r="P825" s="39"/>
      <c r="Q825" s="39"/>
      <c r="R825" s="94"/>
      <c r="S825" s="74"/>
      <c r="T825" s="94"/>
    </row>
    <row r="826">
      <c r="B826" s="36"/>
      <c r="C826" s="92"/>
      <c r="D826" s="93"/>
      <c r="E826" s="93"/>
      <c r="F826" s="93"/>
      <c r="G826" s="94"/>
      <c r="H826" s="74"/>
      <c r="I826" s="74"/>
      <c r="J826" s="94"/>
      <c r="K826" s="94"/>
      <c r="L826" s="39"/>
      <c r="M826" s="39"/>
      <c r="N826" s="94"/>
      <c r="O826" s="94"/>
      <c r="P826" s="39"/>
      <c r="Q826" s="39"/>
      <c r="R826" s="94"/>
      <c r="S826" s="74"/>
      <c r="T826" s="94"/>
    </row>
    <row r="827">
      <c r="B827" s="36"/>
      <c r="C827" s="92"/>
      <c r="D827" s="93"/>
      <c r="E827" s="93"/>
      <c r="F827" s="93"/>
      <c r="G827" s="94"/>
      <c r="H827" s="74"/>
      <c r="I827" s="74"/>
      <c r="J827" s="94"/>
      <c r="K827" s="94"/>
      <c r="L827" s="39"/>
      <c r="M827" s="39"/>
      <c r="N827" s="94"/>
      <c r="O827" s="94"/>
      <c r="P827" s="39"/>
      <c r="Q827" s="39"/>
      <c r="R827" s="94"/>
      <c r="S827" s="74"/>
      <c r="T827" s="94"/>
    </row>
    <row r="828">
      <c r="B828" s="36"/>
      <c r="C828" s="92"/>
      <c r="D828" s="93"/>
      <c r="E828" s="93"/>
      <c r="F828" s="93"/>
      <c r="G828" s="94"/>
      <c r="H828" s="74"/>
      <c r="I828" s="74"/>
      <c r="J828" s="94"/>
      <c r="K828" s="94"/>
      <c r="L828" s="39"/>
      <c r="M828" s="39"/>
      <c r="N828" s="94"/>
      <c r="O828" s="94"/>
      <c r="P828" s="39"/>
      <c r="Q828" s="39"/>
      <c r="R828" s="94"/>
      <c r="S828" s="74"/>
      <c r="T828" s="94"/>
    </row>
    <row r="829">
      <c r="B829" s="36"/>
      <c r="C829" s="92"/>
      <c r="D829" s="93"/>
      <c r="E829" s="93"/>
      <c r="F829" s="93"/>
      <c r="G829" s="94"/>
      <c r="H829" s="74"/>
      <c r="I829" s="74"/>
      <c r="J829" s="94"/>
      <c r="K829" s="94"/>
      <c r="L829" s="39"/>
      <c r="M829" s="39"/>
      <c r="N829" s="94"/>
      <c r="O829" s="94"/>
      <c r="P829" s="39"/>
      <c r="Q829" s="39"/>
      <c r="R829" s="94"/>
      <c r="S829" s="74"/>
      <c r="T829" s="94"/>
    </row>
    <row r="830">
      <c r="B830" s="36"/>
      <c r="C830" s="92"/>
      <c r="D830" s="93"/>
      <c r="E830" s="93"/>
      <c r="F830" s="93"/>
      <c r="G830" s="94"/>
      <c r="H830" s="74"/>
      <c r="I830" s="74"/>
      <c r="J830" s="94"/>
      <c r="K830" s="94"/>
      <c r="L830" s="39"/>
      <c r="M830" s="39"/>
      <c r="N830" s="94"/>
      <c r="O830" s="94"/>
      <c r="P830" s="39"/>
      <c r="Q830" s="39"/>
      <c r="R830" s="94"/>
      <c r="S830" s="74"/>
      <c r="T830" s="94"/>
    </row>
    <row r="831">
      <c r="B831" s="36"/>
      <c r="C831" s="92"/>
      <c r="D831" s="93"/>
      <c r="E831" s="93"/>
      <c r="F831" s="93"/>
      <c r="G831" s="94"/>
      <c r="H831" s="74"/>
      <c r="I831" s="74"/>
      <c r="J831" s="94"/>
      <c r="K831" s="94"/>
      <c r="L831" s="39"/>
      <c r="M831" s="39"/>
      <c r="N831" s="94"/>
      <c r="O831" s="94"/>
      <c r="P831" s="39"/>
      <c r="Q831" s="39"/>
      <c r="R831" s="94"/>
      <c r="S831" s="74"/>
      <c r="T831" s="94"/>
    </row>
    <row r="832">
      <c r="B832" s="36"/>
      <c r="C832" s="92"/>
      <c r="D832" s="93"/>
      <c r="E832" s="93"/>
      <c r="F832" s="93"/>
      <c r="G832" s="94"/>
      <c r="H832" s="74"/>
      <c r="I832" s="74"/>
      <c r="J832" s="94"/>
      <c r="K832" s="94"/>
      <c r="L832" s="39"/>
      <c r="M832" s="39"/>
      <c r="N832" s="94"/>
      <c r="O832" s="94"/>
      <c r="P832" s="39"/>
      <c r="Q832" s="39"/>
      <c r="R832" s="94"/>
      <c r="S832" s="74"/>
      <c r="T832" s="94"/>
    </row>
    <row r="833">
      <c r="B833" s="36"/>
      <c r="C833" s="92"/>
      <c r="D833" s="93"/>
      <c r="E833" s="93"/>
      <c r="F833" s="93"/>
      <c r="G833" s="94"/>
      <c r="H833" s="74"/>
      <c r="I833" s="74"/>
      <c r="J833" s="94"/>
      <c r="K833" s="94"/>
      <c r="L833" s="39"/>
      <c r="M833" s="39"/>
      <c r="N833" s="94"/>
      <c r="O833" s="94"/>
      <c r="P833" s="39"/>
      <c r="Q833" s="39"/>
      <c r="R833" s="94"/>
      <c r="S833" s="74"/>
      <c r="T833" s="94"/>
    </row>
    <row r="834">
      <c r="B834" s="36"/>
      <c r="C834" s="92"/>
      <c r="D834" s="93"/>
      <c r="E834" s="93"/>
      <c r="F834" s="93"/>
      <c r="G834" s="94"/>
      <c r="H834" s="74"/>
      <c r="I834" s="74"/>
      <c r="J834" s="94"/>
      <c r="K834" s="94"/>
      <c r="L834" s="39"/>
      <c r="M834" s="39"/>
      <c r="N834" s="94"/>
      <c r="O834" s="94"/>
      <c r="P834" s="39"/>
      <c r="Q834" s="39"/>
      <c r="R834" s="94"/>
      <c r="S834" s="74"/>
      <c r="T834" s="94"/>
    </row>
    <row r="835">
      <c r="B835" s="36"/>
      <c r="C835" s="92"/>
      <c r="D835" s="93"/>
      <c r="E835" s="93"/>
      <c r="F835" s="93"/>
      <c r="G835" s="94"/>
      <c r="H835" s="74"/>
      <c r="I835" s="74"/>
      <c r="J835" s="94"/>
      <c r="K835" s="94"/>
      <c r="L835" s="39"/>
      <c r="M835" s="39"/>
      <c r="N835" s="94"/>
      <c r="O835" s="94"/>
      <c r="P835" s="39"/>
      <c r="Q835" s="39"/>
      <c r="R835" s="94"/>
      <c r="S835" s="74"/>
      <c r="T835" s="94"/>
    </row>
    <row r="836">
      <c r="B836" s="36"/>
      <c r="C836" s="92"/>
      <c r="D836" s="93"/>
      <c r="E836" s="93"/>
      <c r="F836" s="93"/>
      <c r="G836" s="94"/>
      <c r="H836" s="74"/>
      <c r="I836" s="74"/>
      <c r="J836" s="94"/>
      <c r="K836" s="94"/>
      <c r="L836" s="39"/>
      <c r="M836" s="39"/>
      <c r="N836" s="94"/>
      <c r="O836" s="94"/>
      <c r="P836" s="39"/>
      <c r="Q836" s="39"/>
      <c r="R836" s="94"/>
      <c r="S836" s="74"/>
      <c r="T836" s="94"/>
    </row>
    <row r="837">
      <c r="B837" s="36"/>
      <c r="C837" s="92"/>
      <c r="D837" s="93"/>
      <c r="E837" s="93"/>
      <c r="F837" s="93"/>
      <c r="G837" s="94"/>
      <c r="H837" s="74"/>
      <c r="I837" s="74"/>
      <c r="J837" s="94"/>
      <c r="K837" s="94"/>
      <c r="L837" s="39"/>
      <c r="M837" s="39"/>
      <c r="N837" s="94"/>
      <c r="O837" s="94"/>
      <c r="P837" s="39"/>
      <c r="Q837" s="39"/>
      <c r="R837" s="94"/>
      <c r="S837" s="74"/>
      <c r="T837" s="94"/>
    </row>
    <row r="838">
      <c r="B838" s="36"/>
      <c r="C838" s="92"/>
      <c r="D838" s="93"/>
      <c r="E838" s="93"/>
      <c r="F838" s="93"/>
      <c r="G838" s="94"/>
      <c r="H838" s="74"/>
      <c r="I838" s="74"/>
      <c r="J838" s="94"/>
      <c r="K838" s="94"/>
      <c r="L838" s="39"/>
      <c r="M838" s="39"/>
      <c r="N838" s="94"/>
      <c r="O838" s="94"/>
      <c r="P838" s="39"/>
      <c r="Q838" s="39"/>
      <c r="R838" s="94"/>
      <c r="S838" s="74"/>
      <c r="T838" s="94"/>
    </row>
    <row r="839">
      <c r="B839" s="36"/>
      <c r="C839" s="92"/>
      <c r="D839" s="93"/>
      <c r="E839" s="93"/>
      <c r="F839" s="93"/>
      <c r="G839" s="94"/>
      <c r="H839" s="74"/>
      <c r="I839" s="74"/>
      <c r="J839" s="94"/>
      <c r="K839" s="94"/>
      <c r="L839" s="39"/>
      <c r="M839" s="39"/>
      <c r="N839" s="94"/>
      <c r="O839" s="94"/>
      <c r="P839" s="39"/>
      <c r="Q839" s="39"/>
      <c r="R839" s="94"/>
      <c r="S839" s="74"/>
      <c r="T839" s="94"/>
    </row>
    <row r="840">
      <c r="B840" s="36"/>
      <c r="C840" s="92"/>
      <c r="D840" s="93"/>
      <c r="E840" s="93"/>
      <c r="F840" s="93"/>
      <c r="G840" s="94"/>
      <c r="H840" s="74"/>
      <c r="I840" s="74"/>
      <c r="J840" s="94"/>
      <c r="K840" s="94"/>
      <c r="L840" s="39"/>
      <c r="M840" s="39"/>
      <c r="N840" s="94"/>
      <c r="O840" s="94"/>
      <c r="P840" s="39"/>
      <c r="Q840" s="39"/>
      <c r="R840" s="94"/>
      <c r="S840" s="74"/>
      <c r="T840" s="94"/>
    </row>
    <row r="841">
      <c r="B841" s="36"/>
      <c r="C841" s="92"/>
      <c r="D841" s="93"/>
      <c r="E841" s="93"/>
      <c r="F841" s="93"/>
      <c r="G841" s="94"/>
      <c r="H841" s="74"/>
      <c r="I841" s="74"/>
      <c r="J841" s="94"/>
      <c r="K841" s="94"/>
      <c r="L841" s="39"/>
      <c r="M841" s="39"/>
      <c r="N841" s="94"/>
      <c r="O841" s="94"/>
      <c r="P841" s="39"/>
      <c r="Q841" s="39"/>
      <c r="R841" s="94"/>
      <c r="S841" s="74"/>
      <c r="T841" s="94"/>
    </row>
    <row r="842">
      <c r="B842" s="36"/>
      <c r="C842" s="92"/>
      <c r="D842" s="93"/>
      <c r="E842" s="93"/>
      <c r="F842" s="93"/>
      <c r="G842" s="94"/>
      <c r="H842" s="74"/>
      <c r="I842" s="74"/>
      <c r="J842" s="94"/>
      <c r="K842" s="94"/>
      <c r="L842" s="39"/>
      <c r="M842" s="39"/>
      <c r="N842" s="94"/>
      <c r="O842" s="94"/>
      <c r="P842" s="39"/>
      <c r="Q842" s="39"/>
      <c r="R842" s="94"/>
      <c r="S842" s="74"/>
      <c r="T842" s="94"/>
    </row>
    <row r="843">
      <c r="B843" s="36"/>
      <c r="C843" s="92"/>
      <c r="D843" s="93"/>
      <c r="E843" s="93"/>
      <c r="F843" s="93"/>
      <c r="G843" s="94"/>
      <c r="H843" s="74"/>
      <c r="I843" s="74"/>
      <c r="J843" s="94"/>
      <c r="K843" s="94"/>
      <c r="L843" s="39"/>
      <c r="M843" s="39"/>
      <c r="N843" s="94"/>
      <c r="O843" s="94"/>
      <c r="P843" s="39"/>
      <c r="Q843" s="39"/>
      <c r="R843" s="94"/>
      <c r="S843" s="74"/>
      <c r="T843" s="94"/>
    </row>
    <row r="844">
      <c r="B844" s="36"/>
      <c r="C844" s="92"/>
      <c r="D844" s="93"/>
      <c r="E844" s="93"/>
      <c r="F844" s="93"/>
      <c r="G844" s="94"/>
      <c r="H844" s="74"/>
      <c r="I844" s="74"/>
      <c r="J844" s="94"/>
      <c r="K844" s="94"/>
      <c r="L844" s="39"/>
      <c r="M844" s="39"/>
      <c r="N844" s="94"/>
      <c r="O844" s="94"/>
      <c r="P844" s="39"/>
      <c r="Q844" s="39"/>
      <c r="R844" s="94"/>
      <c r="S844" s="74"/>
      <c r="T844" s="94"/>
    </row>
    <row r="845">
      <c r="B845" s="36"/>
      <c r="C845" s="92"/>
      <c r="D845" s="93"/>
      <c r="E845" s="93"/>
      <c r="F845" s="93"/>
      <c r="G845" s="94"/>
      <c r="H845" s="74"/>
      <c r="I845" s="74"/>
      <c r="J845" s="94"/>
      <c r="K845" s="94"/>
      <c r="L845" s="39"/>
      <c r="M845" s="39"/>
      <c r="N845" s="94"/>
      <c r="O845" s="94"/>
      <c r="P845" s="39"/>
      <c r="Q845" s="39"/>
      <c r="R845" s="94"/>
      <c r="S845" s="74"/>
      <c r="T845" s="94"/>
    </row>
    <row r="846">
      <c r="B846" s="36"/>
      <c r="C846" s="92"/>
      <c r="D846" s="93"/>
      <c r="E846" s="93"/>
      <c r="F846" s="93"/>
      <c r="G846" s="94"/>
      <c r="H846" s="74"/>
      <c r="I846" s="74"/>
      <c r="J846" s="94"/>
      <c r="K846" s="94"/>
      <c r="L846" s="39"/>
      <c r="M846" s="39"/>
      <c r="N846" s="94"/>
      <c r="O846" s="94"/>
      <c r="P846" s="39"/>
      <c r="Q846" s="39"/>
      <c r="R846" s="94"/>
      <c r="S846" s="74"/>
      <c r="T846" s="94"/>
    </row>
    <row r="847">
      <c r="B847" s="36"/>
      <c r="C847" s="92"/>
      <c r="D847" s="93"/>
      <c r="E847" s="93"/>
      <c r="F847" s="93"/>
      <c r="G847" s="94"/>
      <c r="H847" s="74"/>
      <c r="I847" s="74"/>
      <c r="J847" s="94"/>
      <c r="K847" s="94"/>
      <c r="L847" s="39"/>
      <c r="M847" s="39"/>
      <c r="N847" s="94"/>
      <c r="O847" s="94"/>
      <c r="P847" s="39"/>
      <c r="Q847" s="39"/>
      <c r="R847" s="94"/>
      <c r="S847" s="74"/>
      <c r="T847" s="94"/>
    </row>
    <row r="848">
      <c r="B848" s="36"/>
      <c r="C848" s="92"/>
      <c r="D848" s="93"/>
      <c r="E848" s="93"/>
      <c r="F848" s="93"/>
      <c r="G848" s="94"/>
      <c r="H848" s="74"/>
      <c r="I848" s="74"/>
      <c r="J848" s="94"/>
      <c r="K848" s="94"/>
      <c r="L848" s="39"/>
      <c r="M848" s="39"/>
      <c r="N848" s="94"/>
      <c r="O848" s="94"/>
      <c r="P848" s="39"/>
      <c r="Q848" s="39"/>
      <c r="R848" s="94"/>
      <c r="S848" s="74"/>
      <c r="T848" s="94"/>
    </row>
    <row r="849">
      <c r="B849" s="36"/>
      <c r="C849" s="92"/>
      <c r="D849" s="93"/>
      <c r="E849" s="93"/>
      <c r="F849" s="93"/>
      <c r="G849" s="94"/>
      <c r="H849" s="74"/>
      <c r="I849" s="74"/>
      <c r="J849" s="94"/>
      <c r="K849" s="94"/>
      <c r="L849" s="39"/>
      <c r="M849" s="39"/>
      <c r="N849" s="94"/>
      <c r="O849" s="94"/>
      <c r="P849" s="39"/>
      <c r="Q849" s="39"/>
      <c r="R849" s="94"/>
      <c r="S849" s="74"/>
      <c r="T849" s="94"/>
    </row>
    <row r="850">
      <c r="B850" s="36"/>
      <c r="C850" s="92"/>
      <c r="D850" s="93"/>
      <c r="E850" s="93"/>
      <c r="F850" s="93"/>
      <c r="G850" s="94"/>
      <c r="H850" s="74"/>
      <c r="I850" s="74"/>
      <c r="J850" s="94"/>
      <c r="K850" s="94"/>
      <c r="L850" s="39"/>
      <c r="M850" s="39"/>
      <c r="N850" s="94"/>
      <c r="O850" s="94"/>
      <c r="P850" s="39"/>
      <c r="Q850" s="39"/>
      <c r="R850" s="94"/>
      <c r="S850" s="74"/>
      <c r="T850" s="94"/>
    </row>
    <row r="851">
      <c r="B851" s="36"/>
      <c r="C851" s="92"/>
      <c r="D851" s="93"/>
      <c r="E851" s="93"/>
      <c r="F851" s="93"/>
      <c r="G851" s="94"/>
      <c r="H851" s="74"/>
      <c r="I851" s="74"/>
      <c r="J851" s="94"/>
      <c r="K851" s="94"/>
      <c r="L851" s="39"/>
      <c r="M851" s="39"/>
      <c r="N851" s="94"/>
      <c r="O851" s="94"/>
      <c r="P851" s="39"/>
      <c r="Q851" s="39"/>
      <c r="R851" s="94"/>
      <c r="S851" s="74"/>
      <c r="T851" s="94"/>
    </row>
    <row r="852">
      <c r="B852" s="36"/>
      <c r="C852" s="92"/>
      <c r="D852" s="93"/>
      <c r="E852" s="93"/>
      <c r="F852" s="93"/>
      <c r="G852" s="94"/>
      <c r="H852" s="74"/>
      <c r="I852" s="74"/>
      <c r="J852" s="94"/>
      <c r="K852" s="94"/>
      <c r="L852" s="39"/>
      <c r="M852" s="39"/>
      <c r="N852" s="94"/>
      <c r="O852" s="94"/>
      <c r="P852" s="39"/>
      <c r="Q852" s="39"/>
      <c r="R852" s="94"/>
      <c r="S852" s="74"/>
      <c r="T852" s="94"/>
    </row>
    <row r="853">
      <c r="B853" s="36"/>
      <c r="C853" s="92"/>
      <c r="D853" s="93"/>
      <c r="E853" s="93"/>
      <c r="F853" s="93"/>
      <c r="G853" s="94"/>
      <c r="H853" s="74"/>
      <c r="I853" s="74"/>
      <c r="J853" s="94"/>
      <c r="K853" s="94"/>
      <c r="L853" s="39"/>
      <c r="M853" s="39"/>
      <c r="N853" s="94"/>
      <c r="O853" s="94"/>
      <c r="P853" s="39"/>
      <c r="Q853" s="39"/>
      <c r="R853" s="94"/>
      <c r="S853" s="74"/>
      <c r="T853" s="94"/>
    </row>
    <row r="854">
      <c r="B854" s="36"/>
      <c r="C854" s="92"/>
      <c r="D854" s="93"/>
      <c r="E854" s="93"/>
      <c r="F854" s="93"/>
      <c r="G854" s="94"/>
      <c r="H854" s="74"/>
      <c r="I854" s="74"/>
      <c r="J854" s="94"/>
      <c r="K854" s="94"/>
      <c r="L854" s="39"/>
      <c r="M854" s="39"/>
      <c r="N854" s="94"/>
      <c r="O854" s="94"/>
      <c r="P854" s="39"/>
      <c r="Q854" s="39"/>
      <c r="R854" s="94"/>
      <c r="S854" s="74"/>
      <c r="T854" s="94"/>
    </row>
    <row r="855">
      <c r="B855" s="36"/>
      <c r="C855" s="92"/>
      <c r="D855" s="93"/>
      <c r="E855" s="93"/>
      <c r="F855" s="93"/>
      <c r="G855" s="94"/>
      <c r="H855" s="74"/>
      <c r="I855" s="74"/>
      <c r="J855" s="94"/>
      <c r="K855" s="94"/>
      <c r="L855" s="39"/>
      <c r="M855" s="39"/>
      <c r="N855" s="94"/>
      <c r="O855" s="94"/>
      <c r="P855" s="39"/>
      <c r="Q855" s="39"/>
      <c r="R855" s="94"/>
      <c r="S855" s="74"/>
      <c r="T855" s="94"/>
    </row>
    <row r="856">
      <c r="B856" s="36"/>
      <c r="C856" s="92"/>
      <c r="D856" s="93"/>
      <c r="E856" s="93"/>
      <c r="F856" s="93"/>
      <c r="G856" s="94"/>
      <c r="H856" s="74"/>
      <c r="I856" s="74"/>
      <c r="J856" s="94"/>
      <c r="K856" s="94"/>
      <c r="L856" s="39"/>
      <c r="M856" s="39"/>
      <c r="N856" s="94"/>
      <c r="O856" s="94"/>
      <c r="P856" s="39"/>
      <c r="Q856" s="39"/>
      <c r="R856" s="94"/>
      <c r="S856" s="74"/>
      <c r="T856" s="94"/>
    </row>
    <row r="857">
      <c r="B857" s="36"/>
      <c r="C857" s="92"/>
      <c r="D857" s="93"/>
      <c r="E857" s="93"/>
      <c r="F857" s="93"/>
      <c r="G857" s="94"/>
      <c r="H857" s="74"/>
      <c r="I857" s="74"/>
      <c r="J857" s="94"/>
      <c r="K857" s="94"/>
      <c r="L857" s="39"/>
      <c r="M857" s="39"/>
      <c r="N857" s="94"/>
      <c r="O857" s="94"/>
      <c r="P857" s="39"/>
      <c r="Q857" s="39"/>
      <c r="R857" s="94"/>
      <c r="S857" s="74"/>
      <c r="T857" s="94"/>
    </row>
    <row r="858">
      <c r="B858" s="36"/>
      <c r="C858" s="92"/>
      <c r="D858" s="93"/>
      <c r="E858" s="93"/>
      <c r="F858" s="93"/>
      <c r="G858" s="94"/>
      <c r="H858" s="74"/>
      <c r="I858" s="74"/>
      <c r="J858" s="94"/>
      <c r="K858" s="94"/>
      <c r="L858" s="39"/>
      <c r="M858" s="39"/>
      <c r="N858" s="94"/>
      <c r="O858" s="94"/>
      <c r="P858" s="39"/>
      <c r="Q858" s="39"/>
      <c r="R858" s="94"/>
      <c r="S858" s="74"/>
      <c r="T858" s="94"/>
    </row>
    <row r="859">
      <c r="B859" s="36"/>
      <c r="C859" s="92"/>
      <c r="D859" s="93"/>
      <c r="E859" s="93"/>
      <c r="F859" s="93"/>
      <c r="G859" s="94"/>
      <c r="H859" s="74"/>
      <c r="I859" s="74"/>
      <c r="J859" s="94"/>
      <c r="K859" s="94"/>
      <c r="L859" s="39"/>
      <c r="M859" s="39"/>
      <c r="N859" s="94"/>
      <c r="O859" s="94"/>
      <c r="P859" s="39"/>
      <c r="Q859" s="39"/>
      <c r="R859" s="94"/>
      <c r="S859" s="74"/>
      <c r="T859" s="94"/>
    </row>
    <row r="860">
      <c r="B860" s="36"/>
      <c r="C860" s="92"/>
      <c r="D860" s="93"/>
      <c r="E860" s="93"/>
      <c r="F860" s="93"/>
      <c r="G860" s="94"/>
      <c r="H860" s="74"/>
      <c r="I860" s="74"/>
      <c r="J860" s="94"/>
      <c r="K860" s="94"/>
      <c r="L860" s="39"/>
      <c r="M860" s="39"/>
      <c r="N860" s="94"/>
      <c r="O860" s="94"/>
      <c r="P860" s="39"/>
      <c r="Q860" s="39"/>
      <c r="R860" s="94"/>
      <c r="S860" s="74"/>
      <c r="T860" s="94"/>
    </row>
    <row r="861">
      <c r="B861" s="36"/>
      <c r="C861" s="92"/>
      <c r="D861" s="93"/>
      <c r="E861" s="93"/>
      <c r="F861" s="93"/>
      <c r="G861" s="94"/>
      <c r="H861" s="74"/>
      <c r="I861" s="74"/>
      <c r="J861" s="94"/>
      <c r="K861" s="94"/>
      <c r="L861" s="39"/>
      <c r="M861" s="39"/>
      <c r="N861" s="94"/>
      <c r="O861" s="94"/>
      <c r="P861" s="39"/>
      <c r="Q861" s="39"/>
      <c r="R861" s="94"/>
      <c r="S861" s="74"/>
      <c r="T861" s="94"/>
    </row>
    <row r="862">
      <c r="B862" s="36"/>
      <c r="C862" s="92"/>
      <c r="D862" s="93"/>
      <c r="E862" s="93"/>
      <c r="F862" s="93"/>
      <c r="G862" s="94"/>
      <c r="H862" s="74"/>
      <c r="I862" s="74"/>
      <c r="J862" s="94"/>
      <c r="K862" s="94"/>
      <c r="L862" s="39"/>
      <c r="M862" s="39"/>
      <c r="N862" s="94"/>
      <c r="O862" s="94"/>
      <c r="P862" s="39"/>
      <c r="Q862" s="39"/>
      <c r="R862" s="94"/>
      <c r="S862" s="74"/>
      <c r="T862" s="94"/>
    </row>
    <row r="863">
      <c r="B863" s="36"/>
      <c r="C863" s="92"/>
      <c r="D863" s="93"/>
      <c r="E863" s="93"/>
      <c r="F863" s="93"/>
      <c r="G863" s="94"/>
      <c r="H863" s="74"/>
      <c r="I863" s="74"/>
      <c r="J863" s="94"/>
      <c r="K863" s="94"/>
      <c r="L863" s="39"/>
      <c r="M863" s="39"/>
      <c r="N863" s="94"/>
      <c r="O863" s="94"/>
      <c r="P863" s="39"/>
      <c r="Q863" s="39"/>
      <c r="R863" s="94"/>
      <c r="S863" s="74"/>
      <c r="T863" s="94"/>
    </row>
    <row r="864">
      <c r="B864" s="36"/>
      <c r="C864" s="92"/>
      <c r="D864" s="93"/>
      <c r="E864" s="93"/>
      <c r="F864" s="93"/>
      <c r="G864" s="94"/>
      <c r="H864" s="74"/>
      <c r="I864" s="74"/>
      <c r="J864" s="94"/>
      <c r="K864" s="94"/>
      <c r="L864" s="39"/>
      <c r="M864" s="39"/>
      <c r="N864" s="94"/>
      <c r="O864" s="94"/>
      <c r="P864" s="39"/>
      <c r="Q864" s="39"/>
      <c r="R864" s="94"/>
      <c r="S864" s="74"/>
      <c r="T864" s="94"/>
    </row>
    <row r="865">
      <c r="B865" s="36"/>
      <c r="C865" s="92"/>
      <c r="D865" s="93"/>
      <c r="E865" s="93"/>
      <c r="F865" s="93"/>
      <c r="G865" s="94"/>
      <c r="H865" s="74"/>
      <c r="I865" s="74"/>
      <c r="J865" s="94"/>
      <c r="K865" s="94"/>
      <c r="L865" s="39"/>
      <c r="M865" s="39"/>
      <c r="N865" s="94"/>
      <c r="O865" s="94"/>
      <c r="P865" s="39"/>
      <c r="Q865" s="39"/>
      <c r="R865" s="94"/>
      <c r="S865" s="74"/>
      <c r="T865" s="94"/>
    </row>
    <row r="866">
      <c r="B866" s="36"/>
      <c r="C866" s="92"/>
      <c r="D866" s="93"/>
      <c r="E866" s="93"/>
      <c r="F866" s="93"/>
      <c r="G866" s="94"/>
      <c r="H866" s="74"/>
      <c r="I866" s="74"/>
      <c r="J866" s="94"/>
      <c r="K866" s="94"/>
      <c r="L866" s="39"/>
      <c r="M866" s="39"/>
      <c r="N866" s="94"/>
      <c r="O866" s="94"/>
      <c r="P866" s="39"/>
      <c r="Q866" s="39"/>
      <c r="R866" s="94"/>
      <c r="S866" s="74"/>
      <c r="T866" s="94"/>
    </row>
    <row r="867">
      <c r="B867" s="36"/>
      <c r="C867" s="92"/>
      <c r="D867" s="93"/>
      <c r="E867" s="93"/>
      <c r="F867" s="93"/>
      <c r="G867" s="94"/>
      <c r="H867" s="74"/>
      <c r="I867" s="74"/>
      <c r="J867" s="94"/>
      <c r="K867" s="94"/>
      <c r="L867" s="39"/>
      <c r="M867" s="39"/>
      <c r="N867" s="94"/>
      <c r="O867" s="94"/>
      <c r="P867" s="39"/>
      <c r="Q867" s="39"/>
      <c r="R867" s="94"/>
      <c r="S867" s="74"/>
      <c r="T867" s="94"/>
    </row>
    <row r="868">
      <c r="B868" s="36"/>
      <c r="C868" s="92"/>
      <c r="D868" s="93"/>
      <c r="E868" s="93"/>
      <c r="F868" s="93"/>
      <c r="G868" s="94"/>
      <c r="H868" s="74"/>
      <c r="I868" s="74"/>
      <c r="J868" s="94"/>
      <c r="K868" s="94"/>
      <c r="L868" s="39"/>
      <c r="M868" s="39"/>
      <c r="N868" s="94"/>
      <c r="O868" s="94"/>
      <c r="P868" s="39"/>
      <c r="Q868" s="39"/>
      <c r="R868" s="94"/>
      <c r="S868" s="74"/>
      <c r="T868" s="94"/>
    </row>
    <row r="869">
      <c r="B869" s="36"/>
      <c r="C869" s="92"/>
      <c r="D869" s="93"/>
      <c r="E869" s="93"/>
      <c r="F869" s="93"/>
      <c r="G869" s="94"/>
      <c r="H869" s="74"/>
      <c r="I869" s="74"/>
      <c r="J869" s="94"/>
      <c r="K869" s="94"/>
      <c r="L869" s="39"/>
      <c r="M869" s="39"/>
      <c r="N869" s="94"/>
      <c r="O869" s="94"/>
      <c r="P869" s="39"/>
      <c r="Q869" s="39"/>
      <c r="R869" s="94"/>
      <c r="S869" s="74"/>
      <c r="T869" s="94"/>
    </row>
    <row r="870">
      <c r="B870" s="36"/>
      <c r="C870" s="92"/>
      <c r="D870" s="93"/>
      <c r="E870" s="93"/>
      <c r="F870" s="93"/>
      <c r="G870" s="94"/>
      <c r="H870" s="74"/>
      <c r="I870" s="74"/>
      <c r="J870" s="94"/>
      <c r="K870" s="94"/>
      <c r="L870" s="39"/>
      <c r="M870" s="39"/>
      <c r="N870" s="94"/>
      <c r="O870" s="94"/>
      <c r="P870" s="39"/>
      <c r="Q870" s="39"/>
      <c r="R870" s="94"/>
      <c r="S870" s="74"/>
      <c r="T870" s="94"/>
    </row>
    <row r="871">
      <c r="B871" s="36"/>
      <c r="C871" s="92"/>
      <c r="D871" s="93"/>
      <c r="E871" s="93"/>
      <c r="F871" s="93"/>
      <c r="G871" s="94"/>
      <c r="H871" s="74"/>
      <c r="I871" s="74"/>
      <c r="J871" s="94"/>
      <c r="K871" s="94"/>
      <c r="L871" s="39"/>
      <c r="M871" s="39"/>
      <c r="N871" s="94"/>
      <c r="O871" s="94"/>
      <c r="P871" s="39"/>
      <c r="Q871" s="39"/>
      <c r="R871" s="94"/>
      <c r="S871" s="74"/>
      <c r="T871" s="94"/>
    </row>
    <row r="872">
      <c r="B872" s="36"/>
      <c r="C872" s="92"/>
      <c r="D872" s="93"/>
      <c r="E872" s="93"/>
      <c r="F872" s="93"/>
      <c r="G872" s="94"/>
      <c r="H872" s="74"/>
      <c r="I872" s="74"/>
      <c r="J872" s="94"/>
      <c r="K872" s="94"/>
      <c r="L872" s="39"/>
      <c r="M872" s="39"/>
      <c r="N872" s="94"/>
      <c r="O872" s="94"/>
      <c r="P872" s="39"/>
      <c r="Q872" s="39"/>
      <c r="R872" s="94"/>
      <c r="S872" s="74"/>
      <c r="T872" s="94"/>
    </row>
    <row r="873">
      <c r="B873" s="36"/>
      <c r="C873" s="92"/>
      <c r="D873" s="93"/>
      <c r="E873" s="93"/>
      <c r="F873" s="93"/>
      <c r="G873" s="94"/>
      <c r="H873" s="74"/>
      <c r="I873" s="74"/>
      <c r="J873" s="94"/>
      <c r="K873" s="94"/>
      <c r="L873" s="39"/>
      <c r="M873" s="39"/>
      <c r="N873" s="94"/>
      <c r="O873" s="94"/>
      <c r="P873" s="39"/>
      <c r="Q873" s="39"/>
      <c r="R873" s="94"/>
      <c r="S873" s="74"/>
      <c r="T873" s="94"/>
    </row>
    <row r="874">
      <c r="B874" s="36"/>
      <c r="C874" s="92"/>
      <c r="D874" s="93"/>
      <c r="E874" s="93"/>
      <c r="F874" s="93"/>
      <c r="G874" s="94"/>
      <c r="H874" s="74"/>
      <c r="I874" s="74"/>
      <c r="J874" s="94"/>
      <c r="K874" s="94"/>
      <c r="L874" s="39"/>
      <c r="M874" s="39"/>
      <c r="N874" s="94"/>
      <c r="O874" s="94"/>
      <c r="P874" s="39"/>
      <c r="Q874" s="39"/>
      <c r="R874" s="94"/>
      <c r="S874" s="74"/>
      <c r="T874" s="94"/>
    </row>
    <row r="875">
      <c r="B875" s="36"/>
      <c r="C875" s="92"/>
      <c r="D875" s="93"/>
      <c r="E875" s="93"/>
      <c r="F875" s="93"/>
      <c r="G875" s="94"/>
      <c r="H875" s="74"/>
      <c r="I875" s="74"/>
      <c r="J875" s="94"/>
      <c r="K875" s="94"/>
      <c r="L875" s="39"/>
      <c r="M875" s="39"/>
      <c r="N875" s="94"/>
      <c r="O875" s="94"/>
      <c r="P875" s="39"/>
      <c r="Q875" s="39"/>
      <c r="R875" s="94"/>
      <c r="S875" s="74"/>
      <c r="T875" s="94"/>
    </row>
    <row r="876">
      <c r="B876" s="36"/>
      <c r="C876" s="92"/>
      <c r="D876" s="93"/>
      <c r="E876" s="93"/>
      <c r="F876" s="93"/>
      <c r="G876" s="94"/>
      <c r="H876" s="74"/>
      <c r="I876" s="74"/>
      <c r="J876" s="94"/>
      <c r="K876" s="94"/>
      <c r="L876" s="39"/>
      <c r="M876" s="39"/>
      <c r="N876" s="94"/>
      <c r="O876" s="94"/>
      <c r="P876" s="39"/>
      <c r="Q876" s="39"/>
      <c r="R876" s="94"/>
      <c r="S876" s="74"/>
      <c r="T876" s="94"/>
    </row>
    <row r="877">
      <c r="B877" s="36"/>
      <c r="C877" s="92"/>
      <c r="D877" s="93"/>
      <c r="E877" s="93"/>
      <c r="F877" s="93"/>
      <c r="G877" s="94"/>
      <c r="H877" s="74"/>
      <c r="I877" s="74"/>
      <c r="J877" s="94"/>
      <c r="K877" s="94"/>
      <c r="L877" s="39"/>
      <c r="M877" s="39"/>
      <c r="N877" s="94"/>
      <c r="O877" s="94"/>
      <c r="P877" s="39"/>
      <c r="Q877" s="39"/>
      <c r="R877" s="94"/>
      <c r="S877" s="74"/>
      <c r="T877" s="94"/>
    </row>
    <row r="878">
      <c r="B878" s="36"/>
      <c r="C878" s="92"/>
      <c r="D878" s="93"/>
      <c r="E878" s="93"/>
      <c r="F878" s="93"/>
      <c r="G878" s="94"/>
      <c r="H878" s="74"/>
      <c r="I878" s="74"/>
      <c r="J878" s="94"/>
      <c r="K878" s="94"/>
      <c r="L878" s="39"/>
      <c r="M878" s="39"/>
      <c r="N878" s="94"/>
      <c r="O878" s="94"/>
      <c r="P878" s="39"/>
      <c r="Q878" s="39"/>
      <c r="R878" s="94"/>
      <c r="S878" s="74"/>
      <c r="T878" s="94"/>
    </row>
    <row r="879">
      <c r="B879" s="36"/>
      <c r="C879" s="92"/>
      <c r="D879" s="93"/>
      <c r="E879" s="93"/>
      <c r="F879" s="93"/>
      <c r="G879" s="94"/>
      <c r="H879" s="74"/>
      <c r="I879" s="74"/>
      <c r="J879" s="94"/>
      <c r="K879" s="94"/>
      <c r="L879" s="39"/>
      <c r="M879" s="39"/>
      <c r="N879" s="94"/>
      <c r="O879" s="94"/>
      <c r="P879" s="39"/>
      <c r="Q879" s="39"/>
      <c r="R879" s="94"/>
      <c r="S879" s="74"/>
      <c r="T879" s="94"/>
    </row>
    <row r="880">
      <c r="B880" s="36"/>
      <c r="C880" s="92"/>
      <c r="D880" s="93"/>
      <c r="E880" s="93"/>
      <c r="F880" s="93"/>
      <c r="G880" s="94"/>
      <c r="H880" s="74"/>
      <c r="I880" s="74"/>
      <c r="J880" s="94"/>
      <c r="K880" s="94"/>
      <c r="L880" s="39"/>
      <c r="M880" s="39"/>
      <c r="N880" s="94"/>
      <c r="O880" s="94"/>
      <c r="P880" s="39"/>
      <c r="Q880" s="39"/>
      <c r="R880" s="94"/>
      <c r="S880" s="74"/>
      <c r="T880" s="94"/>
    </row>
    <row r="881">
      <c r="B881" s="36"/>
      <c r="C881" s="92"/>
      <c r="D881" s="93"/>
      <c r="E881" s="93"/>
      <c r="F881" s="93"/>
      <c r="G881" s="94"/>
      <c r="H881" s="74"/>
      <c r="I881" s="74"/>
      <c r="J881" s="94"/>
      <c r="K881" s="94"/>
      <c r="L881" s="39"/>
      <c r="M881" s="39"/>
      <c r="N881" s="94"/>
      <c r="O881" s="94"/>
      <c r="P881" s="39"/>
      <c r="Q881" s="39"/>
      <c r="R881" s="94"/>
      <c r="S881" s="74"/>
      <c r="T881" s="94"/>
    </row>
    <row r="882">
      <c r="B882" s="36"/>
      <c r="C882" s="92"/>
      <c r="D882" s="93"/>
      <c r="E882" s="93"/>
      <c r="F882" s="93"/>
      <c r="G882" s="94"/>
      <c r="H882" s="74"/>
      <c r="I882" s="74"/>
      <c r="J882" s="94"/>
      <c r="K882" s="94"/>
      <c r="L882" s="39"/>
      <c r="M882" s="39"/>
      <c r="N882" s="94"/>
      <c r="O882" s="94"/>
      <c r="P882" s="39"/>
      <c r="Q882" s="39"/>
      <c r="R882" s="94"/>
      <c r="S882" s="74"/>
      <c r="T882" s="94"/>
    </row>
    <row r="883">
      <c r="B883" s="36"/>
      <c r="C883" s="92"/>
      <c r="D883" s="93"/>
      <c r="E883" s="93"/>
      <c r="F883" s="93"/>
      <c r="G883" s="94"/>
      <c r="H883" s="74"/>
      <c r="I883" s="74"/>
      <c r="J883" s="94"/>
      <c r="K883" s="94"/>
      <c r="L883" s="39"/>
      <c r="M883" s="39"/>
      <c r="N883" s="94"/>
      <c r="O883" s="94"/>
      <c r="P883" s="39"/>
      <c r="Q883" s="39"/>
      <c r="R883" s="94"/>
      <c r="S883" s="74"/>
      <c r="T883" s="94"/>
    </row>
    <row r="884">
      <c r="B884" s="36"/>
      <c r="C884" s="92"/>
      <c r="D884" s="93"/>
      <c r="E884" s="93"/>
      <c r="F884" s="93"/>
      <c r="G884" s="94"/>
      <c r="H884" s="74"/>
      <c r="I884" s="74"/>
      <c r="J884" s="94"/>
      <c r="K884" s="94"/>
      <c r="L884" s="39"/>
      <c r="M884" s="39"/>
      <c r="N884" s="94"/>
      <c r="O884" s="94"/>
      <c r="P884" s="39"/>
      <c r="Q884" s="39"/>
      <c r="R884" s="94"/>
      <c r="S884" s="74"/>
      <c r="T884" s="94"/>
    </row>
    <row r="885">
      <c r="B885" s="36"/>
      <c r="C885" s="92"/>
      <c r="D885" s="93"/>
      <c r="E885" s="93"/>
      <c r="F885" s="93"/>
      <c r="G885" s="94"/>
      <c r="H885" s="74"/>
      <c r="I885" s="74"/>
      <c r="J885" s="94"/>
      <c r="K885" s="94"/>
      <c r="L885" s="39"/>
      <c r="M885" s="39"/>
      <c r="N885" s="94"/>
      <c r="O885" s="94"/>
      <c r="P885" s="39"/>
      <c r="Q885" s="39"/>
      <c r="R885" s="94"/>
      <c r="S885" s="74"/>
      <c r="T885" s="94"/>
    </row>
    <row r="886">
      <c r="B886" s="36"/>
      <c r="C886" s="92"/>
      <c r="D886" s="93"/>
      <c r="E886" s="93"/>
      <c r="F886" s="93"/>
      <c r="G886" s="94"/>
      <c r="H886" s="74"/>
      <c r="I886" s="74"/>
      <c r="J886" s="94"/>
      <c r="K886" s="94"/>
      <c r="L886" s="39"/>
      <c r="M886" s="39"/>
      <c r="N886" s="94"/>
      <c r="O886" s="94"/>
      <c r="P886" s="39"/>
      <c r="Q886" s="39"/>
      <c r="R886" s="94"/>
      <c r="S886" s="74"/>
      <c r="T886" s="94"/>
    </row>
    <row r="887">
      <c r="B887" s="36"/>
      <c r="C887" s="92"/>
      <c r="D887" s="93"/>
      <c r="E887" s="93"/>
      <c r="F887" s="93"/>
      <c r="G887" s="94"/>
      <c r="H887" s="74"/>
      <c r="I887" s="74"/>
      <c r="J887" s="94"/>
      <c r="K887" s="94"/>
      <c r="L887" s="39"/>
      <c r="M887" s="39"/>
      <c r="N887" s="94"/>
      <c r="O887" s="94"/>
      <c r="P887" s="39"/>
      <c r="Q887" s="39"/>
      <c r="R887" s="94"/>
      <c r="S887" s="74"/>
      <c r="T887" s="94"/>
    </row>
    <row r="888">
      <c r="B888" s="36"/>
      <c r="C888" s="92"/>
      <c r="D888" s="93"/>
      <c r="E888" s="93"/>
      <c r="F888" s="93"/>
      <c r="G888" s="94"/>
      <c r="H888" s="74"/>
      <c r="I888" s="74"/>
      <c r="J888" s="94"/>
      <c r="K888" s="94"/>
      <c r="L888" s="39"/>
      <c r="M888" s="39"/>
      <c r="N888" s="94"/>
      <c r="O888" s="94"/>
      <c r="P888" s="39"/>
      <c r="Q888" s="39"/>
      <c r="R888" s="94"/>
      <c r="S888" s="74"/>
      <c r="T888" s="94"/>
    </row>
    <row r="889">
      <c r="B889" s="36"/>
      <c r="C889" s="92"/>
      <c r="D889" s="93"/>
      <c r="E889" s="93"/>
      <c r="F889" s="93"/>
      <c r="G889" s="94"/>
      <c r="H889" s="74"/>
      <c r="I889" s="74"/>
      <c r="J889" s="94"/>
      <c r="K889" s="94"/>
      <c r="L889" s="39"/>
      <c r="M889" s="39"/>
      <c r="N889" s="94"/>
      <c r="O889" s="94"/>
      <c r="P889" s="39"/>
      <c r="Q889" s="39"/>
      <c r="R889" s="94"/>
      <c r="S889" s="74"/>
      <c r="T889" s="94"/>
    </row>
    <row r="890">
      <c r="B890" s="36"/>
      <c r="C890" s="92"/>
      <c r="D890" s="93"/>
      <c r="E890" s="93"/>
      <c r="F890" s="93"/>
      <c r="G890" s="94"/>
      <c r="H890" s="74"/>
      <c r="I890" s="74"/>
      <c r="J890" s="94"/>
      <c r="K890" s="94"/>
      <c r="L890" s="39"/>
      <c r="M890" s="39"/>
      <c r="N890" s="94"/>
      <c r="O890" s="94"/>
      <c r="P890" s="39"/>
      <c r="Q890" s="39"/>
      <c r="R890" s="94"/>
      <c r="S890" s="74"/>
      <c r="T890" s="94"/>
    </row>
    <row r="891">
      <c r="B891" s="36"/>
      <c r="C891" s="92"/>
      <c r="D891" s="93"/>
      <c r="E891" s="93"/>
      <c r="F891" s="93"/>
      <c r="G891" s="94"/>
      <c r="H891" s="74"/>
      <c r="I891" s="74"/>
      <c r="J891" s="94"/>
      <c r="K891" s="94"/>
      <c r="L891" s="39"/>
      <c r="M891" s="39"/>
      <c r="N891" s="94"/>
      <c r="O891" s="94"/>
      <c r="P891" s="39"/>
      <c r="Q891" s="39"/>
      <c r="R891" s="94"/>
      <c r="S891" s="74"/>
      <c r="T891" s="94"/>
    </row>
    <row r="892">
      <c r="B892" s="36"/>
      <c r="C892" s="92"/>
      <c r="D892" s="93"/>
      <c r="E892" s="93"/>
      <c r="F892" s="93"/>
      <c r="G892" s="94"/>
      <c r="H892" s="74"/>
      <c r="I892" s="74"/>
      <c r="J892" s="94"/>
      <c r="K892" s="94"/>
      <c r="L892" s="39"/>
      <c r="M892" s="39"/>
      <c r="N892" s="94"/>
      <c r="O892" s="94"/>
      <c r="P892" s="39"/>
      <c r="Q892" s="39"/>
      <c r="R892" s="94"/>
      <c r="S892" s="74"/>
      <c r="T892" s="94"/>
    </row>
    <row r="893">
      <c r="B893" s="36"/>
      <c r="C893" s="92"/>
      <c r="D893" s="93"/>
      <c r="E893" s="93"/>
      <c r="F893" s="93"/>
      <c r="G893" s="94"/>
      <c r="H893" s="74"/>
      <c r="I893" s="74"/>
      <c r="J893" s="94"/>
      <c r="K893" s="94"/>
      <c r="L893" s="39"/>
      <c r="M893" s="39"/>
      <c r="N893" s="94"/>
      <c r="O893" s="94"/>
      <c r="P893" s="39"/>
      <c r="Q893" s="39"/>
      <c r="R893" s="94"/>
      <c r="S893" s="74"/>
      <c r="T893" s="94"/>
    </row>
    <row r="894">
      <c r="B894" s="36"/>
      <c r="C894" s="92"/>
      <c r="D894" s="93"/>
      <c r="E894" s="93"/>
      <c r="F894" s="93"/>
      <c r="G894" s="94"/>
      <c r="H894" s="74"/>
      <c r="I894" s="74"/>
      <c r="J894" s="94"/>
      <c r="K894" s="94"/>
      <c r="L894" s="39"/>
      <c r="M894" s="39"/>
      <c r="N894" s="94"/>
      <c r="O894" s="94"/>
      <c r="P894" s="39"/>
      <c r="Q894" s="39"/>
      <c r="R894" s="94"/>
      <c r="S894" s="74"/>
      <c r="T894" s="94"/>
    </row>
    <row r="895">
      <c r="B895" s="36"/>
      <c r="C895" s="92"/>
      <c r="D895" s="93"/>
      <c r="E895" s="93"/>
      <c r="F895" s="93"/>
      <c r="G895" s="94"/>
      <c r="H895" s="74"/>
      <c r="I895" s="74"/>
      <c r="J895" s="94"/>
      <c r="K895" s="94"/>
      <c r="L895" s="39"/>
      <c r="M895" s="39"/>
      <c r="N895" s="94"/>
      <c r="O895" s="94"/>
      <c r="P895" s="39"/>
      <c r="Q895" s="39"/>
      <c r="R895" s="94"/>
      <c r="S895" s="74"/>
      <c r="T895" s="94"/>
    </row>
    <row r="896">
      <c r="B896" s="36"/>
      <c r="C896" s="92"/>
      <c r="D896" s="93"/>
      <c r="E896" s="93"/>
      <c r="F896" s="93"/>
      <c r="G896" s="94"/>
      <c r="H896" s="74"/>
      <c r="I896" s="74"/>
      <c r="J896" s="94"/>
      <c r="K896" s="94"/>
      <c r="L896" s="39"/>
      <c r="M896" s="39"/>
      <c r="N896" s="94"/>
      <c r="O896" s="94"/>
      <c r="P896" s="39"/>
      <c r="Q896" s="39"/>
      <c r="R896" s="94"/>
      <c r="S896" s="74"/>
      <c r="T896" s="94"/>
    </row>
    <row r="897">
      <c r="B897" s="36"/>
      <c r="C897" s="92"/>
      <c r="D897" s="93"/>
      <c r="E897" s="93"/>
      <c r="F897" s="93"/>
      <c r="G897" s="94"/>
      <c r="H897" s="74"/>
      <c r="I897" s="74"/>
      <c r="J897" s="94"/>
      <c r="K897" s="94"/>
      <c r="L897" s="39"/>
      <c r="M897" s="39"/>
      <c r="N897" s="94"/>
      <c r="O897" s="94"/>
      <c r="P897" s="39"/>
      <c r="Q897" s="39"/>
      <c r="R897" s="94"/>
      <c r="S897" s="74"/>
      <c r="T897" s="94"/>
    </row>
    <row r="898">
      <c r="B898" s="36"/>
      <c r="C898" s="92"/>
      <c r="D898" s="93"/>
      <c r="E898" s="93"/>
      <c r="F898" s="93"/>
      <c r="G898" s="94"/>
      <c r="H898" s="74"/>
      <c r="I898" s="74"/>
      <c r="J898" s="94"/>
      <c r="K898" s="94"/>
      <c r="L898" s="39"/>
      <c r="M898" s="39"/>
      <c r="N898" s="94"/>
      <c r="O898" s="94"/>
      <c r="P898" s="39"/>
      <c r="Q898" s="39"/>
      <c r="R898" s="94"/>
      <c r="S898" s="74"/>
      <c r="T898" s="94"/>
    </row>
    <row r="899">
      <c r="B899" s="36"/>
      <c r="C899" s="92"/>
      <c r="D899" s="93"/>
      <c r="E899" s="93"/>
      <c r="F899" s="93"/>
      <c r="G899" s="94"/>
      <c r="H899" s="74"/>
      <c r="I899" s="74"/>
      <c r="J899" s="94"/>
      <c r="K899" s="94"/>
      <c r="L899" s="39"/>
      <c r="M899" s="39"/>
      <c r="N899" s="94"/>
      <c r="O899" s="94"/>
      <c r="P899" s="39"/>
      <c r="Q899" s="39"/>
      <c r="R899" s="94"/>
      <c r="S899" s="74"/>
      <c r="T899" s="94"/>
    </row>
    <row r="900">
      <c r="B900" s="36"/>
      <c r="C900" s="92"/>
      <c r="D900" s="93"/>
      <c r="E900" s="93"/>
      <c r="F900" s="93"/>
      <c r="G900" s="94"/>
      <c r="H900" s="74"/>
      <c r="I900" s="74"/>
      <c r="J900" s="94"/>
      <c r="K900" s="94"/>
      <c r="L900" s="39"/>
      <c r="M900" s="39"/>
      <c r="N900" s="94"/>
      <c r="O900" s="94"/>
      <c r="P900" s="39"/>
      <c r="Q900" s="39"/>
      <c r="R900" s="94"/>
      <c r="S900" s="74"/>
      <c r="T900" s="94"/>
    </row>
    <row r="901">
      <c r="B901" s="36"/>
      <c r="C901" s="92"/>
      <c r="D901" s="93"/>
      <c r="E901" s="93"/>
      <c r="F901" s="93"/>
      <c r="G901" s="94"/>
      <c r="H901" s="74"/>
      <c r="I901" s="74"/>
      <c r="J901" s="94"/>
      <c r="K901" s="94"/>
      <c r="L901" s="39"/>
      <c r="M901" s="39"/>
      <c r="N901" s="94"/>
      <c r="O901" s="94"/>
      <c r="P901" s="39"/>
      <c r="Q901" s="39"/>
      <c r="R901" s="94"/>
      <c r="S901" s="74"/>
      <c r="T901" s="94"/>
    </row>
    <row r="902">
      <c r="B902" s="36"/>
      <c r="C902" s="92"/>
      <c r="D902" s="93"/>
      <c r="E902" s="93"/>
      <c r="F902" s="93"/>
      <c r="G902" s="94"/>
      <c r="H902" s="74"/>
      <c r="I902" s="74"/>
      <c r="J902" s="94"/>
      <c r="K902" s="94"/>
      <c r="L902" s="39"/>
      <c r="M902" s="39"/>
      <c r="N902" s="94"/>
      <c r="O902" s="94"/>
      <c r="P902" s="39"/>
      <c r="Q902" s="39"/>
      <c r="R902" s="94"/>
      <c r="S902" s="74"/>
      <c r="T902" s="94"/>
    </row>
    <row r="903">
      <c r="B903" s="36"/>
      <c r="C903" s="92"/>
      <c r="D903" s="93"/>
      <c r="E903" s="93"/>
      <c r="F903" s="93"/>
      <c r="G903" s="94"/>
      <c r="H903" s="74"/>
      <c r="I903" s="74"/>
      <c r="J903" s="94"/>
      <c r="K903" s="94"/>
      <c r="L903" s="39"/>
      <c r="M903" s="39"/>
      <c r="N903" s="94"/>
      <c r="O903" s="94"/>
      <c r="P903" s="39"/>
      <c r="Q903" s="39"/>
      <c r="R903" s="94"/>
      <c r="S903" s="74"/>
      <c r="T903" s="94"/>
    </row>
    <row r="904">
      <c r="B904" s="36"/>
      <c r="C904" s="92"/>
      <c r="D904" s="93"/>
      <c r="E904" s="93"/>
      <c r="F904" s="93"/>
      <c r="G904" s="94"/>
      <c r="H904" s="74"/>
      <c r="I904" s="74"/>
      <c r="J904" s="94"/>
      <c r="K904" s="94"/>
      <c r="L904" s="39"/>
      <c r="M904" s="39"/>
      <c r="N904" s="94"/>
      <c r="O904" s="94"/>
      <c r="P904" s="39"/>
      <c r="Q904" s="39"/>
      <c r="R904" s="94"/>
      <c r="S904" s="74"/>
      <c r="T904" s="94"/>
    </row>
    <row r="905">
      <c r="B905" s="36"/>
      <c r="C905" s="92"/>
      <c r="D905" s="93"/>
      <c r="E905" s="93"/>
      <c r="F905" s="93"/>
      <c r="G905" s="94"/>
      <c r="H905" s="74"/>
      <c r="I905" s="74"/>
      <c r="J905" s="94"/>
      <c r="K905" s="94"/>
      <c r="L905" s="39"/>
      <c r="M905" s="39"/>
      <c r="N905" s="94"/>
      <c r="O905" s="94"/>
      <c r="P905" s="39"/>
      <c r="Q905" s="39"/>
      <c r="R905" s="94"/>
      <c r="S905" s="74"/>
      <c r="T905" s="94"/>
    </row>
    <row r="906">
      <c r="B906" s="36"/>
      <c r="C906" s="92"/>
      <c r="D906" s="93"/>
      <c r="E906" s="93"/>
      <c r="F906" s="93"/>
      <c r="G906" s="94"/>
      <c r="H906" s="74"/>
      <c r="I906" s="74"/>
      <c r="J906" s="94"/>
      <c r="K906" s="94"/>
      <c r="L906" s="39"/>
      <c r="M906" s="39"/>
      <c r="N906" s="94"/>
      <c r="O906" s="94"/>
      <c r="P906" s="39"/>
      <c r="Q906" s="39"/>
      <c r="R906" s="94"/>
      <c r="S906" s="74"/>
      <c r="T906" s="94"/>
    </row>
    <row r="907">
      <c r="B907" s="36"/>
      <c r="C907" s="92"/>
      <c r="D907" s="93"/>
      <c r="E907" s="93"/>
      <c r="F907" s="93"/>
      <c r="G907" s="94"/>
      <c r="H907" s="74"/>
      <c r="I907" s="74"/>
      <c r="J907" s="94"/>
      <c r="K907" s="94"/>
      <c r="L907" s="39"/>
      <c r="M907" s="39"/>
      <c r="N907" s="94"/>
      <c r="O907" s="94"/>
      <c r="P907" s="39"/>
      <c r="Q907" s="39"/>
      <c r="R907" s="94"/>
      <c r="S907" s="74"/>
      <c r="T907" s="94"/>
    </row>
    <row r="908">
      <c r="B908" s="36"/>
      <c r="C908" s="92"/>
      <c r="D908" s="93"/>
      <c r="E908" s="93"/>
      <c r="F908" s="93"/>
      <c r="G908" s="94"/>
      <c r="H908" s="74"/>
      <c r="I908" s="74"/>
      <c r="J908" s="94"/>
      <c r="K908" s="94"/>
      <c r="L908" s="39"/>
      <c r="M908" s="39"/>
      <c r="N908" s="94"/>
      <c r="O908" s="94"/>
      <c r="P908" s="39"/>
      <c r="Q908" s="39"/>
      <c r="R908" s="94"/>
      <c r="S908" s="74"/>
      <c r="T908" s="94"/>
    </row>
    <row r="909">
      <c r="B909" s="36"/>
      <c r="C909" s="92"/>
      <c r="D909" s="93"/>
      <c r="E909" s="93"/>
      <c r="F909" s="93"/>
      <c r="G909" s="94"/>
      <c r="H909" s="74"/>
      <c r="I909" s="74"/>
      <c r="J909" s="94"/>
      <c r="K909" s="94"/>
      <c r="L909" s="39"/>
      <c r="M909" s="39"/>
      <c r="N909" s="94"/>
      <c r="O909" s="94"/>
      <c r="P909" s="39"/>
      <c r="Q909" s="39"/>
      <c r="R909" s="94"/>
      <c r="S909" s="74"/>
      <c r="T909" s="94"/>
    </row>
    <row r="910">
      <c r="B910" s="36"/>
      <c r="C910" s="92"/>
      <c r="D910" s="93"/>
      <c r="E910" s="93"/>
      <c r="F910" s="93"/>
      <c r="G910" s="94"/>
      <c r="H910" s="74"/>
      <c r="I910" s="74"/>
      <c r="J910" s="94"/>
      <c r="K910" s="94"/>
      <c r="L910" s="39"/>
      <c r="M910" s="39"/>
      <c r="N910" s="94"/>
      <c r="O910" s="94"/>
      <c r="P910" s="39"/>
      <c r="Q910" s="39"/>
      <c r="R910" s="94"/>
      <c r="S910" s="74"/>
      <c r="T910" s="94"/>
    </row>
    <row r="911">
      <c r="B911" s="36"/>
      <c r="C911" s="92"/>
      <c r="D911" s="93"/>
      <c r="E911" s="93"/>
      <c r="F911" s="93"/>
      <c r="G911" s="94"/>
      <c r="H911" s="74"/>
      <c r="I911" s="74"/>
      <c r="J911" s="94"/>
      <c r="K911" s="94"/>
      <c r="L911" s="39"/>
      <c r="M911" s="39"/>
      <c r="N911" s="94"/>
      <c r="O911" s="94"/>
      <c r="P911" s="39"/>
      <c r="Q911" s="39"/>
      <c r="R911" s="94"/>
      <c r="S911" s="74"/>
      <c r="T911" s="94"/>
    </row>
    <row r="912">
      <c r="B912" s="36"/>
      <c r="C912" s="92"/>
      <c r="D912" s="93"/>
      <c r="E912" s="93"/>
      <c r="F912" s="93"/>
      <c r="G912" s="94"/>
      <c r="H912" s="74"/>
      <c r="I912" s="74"/>
      <c r="J912" s="94"/>
      <c r="K912" s="94"/>
      <c r="L912" s="39"/>
      <c r="M912" s="39"/>
      <c r="N912" s="94"/>
      <c r="O912" s="94"/>
      <c r="P912" s="39"/>
      <c r="Q912" s="39"/>
      <c r="R912" s="94"/>
      <c r="S912" s="74"/>
      <c r="T912" s="94"/>
    </row>
    <row r="913">
      <c r="B913" s="36"/>
      <c r="C913" s="92"/>
      <c r="D913" s="93"/>
      <c r="E913" s="93"/>
      <c r="F913" s="93"/>
      <c r="G913" s="94"/>
      <c r="H913" s="74"/>
      <c r="I913" s="74"/>
      <c r="J913" s="94"/>
      <c r="K913" s="94"/>
      <c r="L913" s="39"/>
      <c r="M913" s="39"/>
      <c r="N913" s="94"/>
      <c r="O913" s="94"/>
      <c r="P913" s="39"/>
      <c r="Q913" s="39"/>
      <c r="R913" s="94"/>
      <c r="S913" s="74"/>
      <c r="T913" s="94"/>
    </row>
    <row r="914">
      <c r="B914" s="36"/>
      <c r="C914" s="92"/>
      <c r="D914" s="93"/>
      <c r="E914" s="93"/>
      <c r="F914" s="93"/>
      <c r="G914" s="94"/>
      <c r="H914" s="74"/>
      <c r="I914" s="74"/>
      <c r="J914" s="94"/>
      <c r="K914" s="94"/>
      <c r="L914" s="39"/>
      <c r="M914" s="39"/>
      <c r="N914" s="94"/>
      <c r="O914" s="94"/>
      <c r="P914" s="39"/>
      <c r="Q914" s="39"/>
      <c r="R914" s="94"/>
      <c r="S914" s="74"/>
      <c r="T914" s="94"/>
    </row>
    <row r="915">
      <c r="B915" s="36"/>
      <c r="C915" s="92"/>
      <c r="D915" s="93"/>
      <c r="E915" s="93"/>
      <c r="F915" s="93"/>
      <c r="G915" s="94"/>
      <c r="H915" s="74"/>
      <c r="I915" s="74"/>
      <c r="J915" s="94"/>
      <c r="K915" s="94"/>
      <c r="L915" s="39"/>
      <c r="M915" s="39"/>
      <c r="N915" s="94"/>
      <c r="O915" s="94"/>
      <c r="P915" s="39"/>
      <c r="Q915" s="39"/>
      <c r="R915" s="94"/>
      <c r="S915" s="74"/>
      <c r="T915" s="94"/>
    </row>
    <row r="916">
      <c r="B916" s="36"/>
      <c r="C916" s="92"/>
      <c r="D916" s="93"/>
      <c r="E916" s="93"/>
      <c r="F916" s="93"/>
      <c r="G916" s="94"/>
      <c r="H916" s="74"/>
      <c r="I916" s="74"/>
      <c r="J916" s="94"/>
      <c r="K916" s="94"/>
      <c r="L916" s="39"/>
      <c r="M916" s="39"/>
      <c r="N916" s="94"/>
      <c r="O916" s="94"/>
      <c r="P916" s="39"/>
      <c r="Q916" s="39"/>
      <c r="R916" s="94"/>
      <c r="S916" s="74"/>
      <c r="T916" s="94"/>
    </row>
    <row r="917">
      <c r="B917" s="36"/>
      <c r="C917" s="92"/>
      <c r="D917" s="93"/>
      <c r="E917" s="93"/>
      <c r="F917" s="93"/>
      <c r="G917" s="94"/>
      <c r="H917" s="74"/>
      <c r="I917" s="74"/>
      <c r="J917" s="94"/>
      <c r="K917" s="94"/>
      <c r="L917" s="39"/>
      <c r="M917" s="39"/>
      <c r="N917" s="94"/>
      <c r="O917" s="94"/>
      <c r="P917" s="39"/>
      <c r="Q917" s="39"/>
      <c r="R917" s="94"/>
      <c r="S917" s="74"/>
      <c r="T917" s="94"/>
    </row>
    <row r="918">
      <c r="B918" s="36"/>
      <c r="C918" s="92"/>
      <c r="D918" s="93"/>
      <c r="E918" s="93"/>
      <c r="F918" s="93"/>
      <c r="G918" s="94"/>
      <c r="H918" s="74"/>
      <c r="I918" s="74"/>
      <c r="J918" s="94"/>
      <c r="K918" s="94"/>
      <c r="L918" s="39"/>
      <c r="M918" s="39"/>
      <c r="N918" s="94"/>
      <c r="O918" s="94"/>
      <c r="P918" s="39"/>
      <c r="Q918" s="39"/>
      <c r="R918" s="94"/>
      <c r="S918" s="74"/>
      <c r="T918" s="94"/>
    </row>
    <row r="919">
      <c r="B919" s="36"/>
      <c r="C919" s="92"/>
      <c r="D919" s="93"/>
      <c r="E919" s="93"/>
      <c r="F919" s="93"/>
      <c r="G919" s="94"/>
      <c r="H919" s="74"/>
      <c r="I919" s="74"/>
      <c r="J919" s="94"/>
      <c r="K919" s="94"/>
      <c r="L919" s="39"/>
      <c r="M919" s="39"/>
      <c r="N919" s="94"/>
      <c r="O919" s="94"/>
      <c r="P919" s="39"/>
      <c r="Q919" s="39"/>
      <c r="R919" s="94"/>
      <c r="S919" s="74"/>
      <c r="T919" s="94"/>
    </row>
    <row r="920">
      <c r="B920" s="36"/>
      <c r="C920" s="92"/>
      <c r="D920" s="93"/>
      <c r="E920" s="93"/>
      <c r="F920" s="93"/>
      <c r="G920" s="94"/>
      <c r="H920" s="74"/>
      <c r="I920" s="74"/>
      <c r="J920" s="94"/>
      <c r="K920" s="94"/>
      <c r="L920" s="39"/>
      <c r="M920" s="39"/>
      <c r="N920" s="94"/>
      <c r="O920" s="94"/>
      <c r="P920" s="39"/>
      <c r="Q920" s="39"/>
      <c r="R920" s="94"/>
      <c r="S920" s="74"/>
      <c r="T920" s="94"/>
    </row>
    <row r="921">
      <c r="B921" s="36"/>
      <c r="C921" s="92"/>
      <c r="D921" s="93"/>
      <c r="E921" s="93"/>
      <c r="F921" s="93"/>
      <c r="G921" s="94"/>
      <c r="H921" s="74"/>
      <c r="I921" s="74"/>
      <c r="J921" s="94"/>
      <c r="K921" s="94"/>
      <c r="L921" s="39"/>
      <c r="M921" s="39"/>
      <c r="N921" s="94"/>
      <c r="O921" s="94"/>
      <c r="P921" s="39"/>
      <c r="Q921" s="39"/>
      <c r="R921" s="94"/>
      <c r="S921" s="74"/>
      <c r="T921" s="94"/>
    </row>
    <row r="922">
      <c r="B922" s="36"/>
      <c r="C922" s="92"/>
      <c r="D922" s="93"/>
      <c r="E922" s="93"/>
      <c r="F922" s="93"/>
      <c r="G922" s="94"/>
      <c r="H922" s="74"/>
      <c r="I922" s="74"/>
      <c r="J922" s="94"/>
      <c r="K922" s="94"/>
      <c r="L922" s="39"/>
      <c r="M922" s="39"/>
      <c r="N922" s="94"/>
      <c r="O922" s="94"/>
      <c r="P922" s="39"/>
      <c r="Q922" s="39"/>
      <c r="R922" s="94"/>
      <c r="S922" s="74"/>
      <c r="T922" s="94"/>
    </row>
    <row r="923">
      <c r="B923" s="36"/>
      <c r="C923" s="92"/>
      <c r="D923" s="93"/>
      <c r="E923" s="93"/>
      <c r="F923" s="93"/>
      <c r="G923" s="94"/>
      <c r="H923" s="74"/>
      <c r="I923" s="74"/>
      <c r="J923" s="94"/>
      <c r="K923" s="94"/>
      <c r="L923" s="39"/>
      <c r="M923" s="39"/>
      <c r="N923" s="94"/>
      <c r="O923" s="94"/>
      <c r="P923" s="39"/>
      <c r="Q923" s="39"/>
      <c r="R923" s="94"/>
      <c r="S923" s="74"/>
      <c r="T923" s="94"/>
    </row>
    <row r="924">
      <c r="B924" s="36"/>
      <c r="C924" s="92"/>
      <c r="D924" s="93"/>
      <c r="E924" s="93"/>
      <c r="F924" s="93"/>
      <c r="G924" s="94"/>
      <c r="H924" s="74"/>
      <c r="I924" s="74"/>
      <c r="J924" s="94"/>
      <c r="K924" s="94"/>
      <c r="L924" s="39"/>
      <c r="M924" s="39"/>
      <c r="N924" s="94"/>
      <c r="O924" s="94"/>
      <c r="P924" s="39"/>
      <c r="Q924" s="39"/>
      <c r="R924" s="94"/>
      <c r="S924" s="74"/>
      <c r="T924" s="94"/>
    </row>
    <row r="925">
      <c r="B925" s="36"/>
      <c r="C925" s="92"/>
      <c r="D925" s="93"/>
      <c r="E925" s="93"/>
      <c r="F925" s="93"/>
      <c r="G925" s="94"/>
      <c r="H925" s="74"/>
      <c r="I925" s="74"/>
      <c r="J925" s="94"/>
      <c r="K925" s="94"/>
      <c r="L925" s="39"/>
      <c r="M925" s="39"/>
      <c r="N925" s="94"/>
      <c r="O925" s="94"/>
      <c r="P925" s="39"/>
      <c r="Q925" s="39"/>
      <c r="R925" s="94"/>
      <c r="S925" s="74"/>
      <c r="T925" s="94"/>
    </row>
    <row r="926">
      <c r="B926" s="36"/>
      <c r="C926" s="92"/>
      <c r="D926" s="93"/>
      <c r="E926" s="93"/>
      <c r="F926" s="93"/>
      <c r="G926" s="94"/>
      <c r="H926" s="74"/>
      <c r="I926" s="74"/>
      <c r="J926" s="94"/>
      <c r="K926" s="94"/>
      <c r="L926" s="39"/>
      <c r="M926" s="39"/>
      <c r="N926" s="94"/>
      <c r="O926" s="94"/>
      <c r="P926" s="39"/>
      <c r="Q926" s="39"/>
      <c r="R926" s="94"/>
      <c r="S926" s="74"/>
      <c r="T926" s="94"/>
    </row>
    <row r="927">
      <c r="B927" s="36"/>
      <c r="C927" s="92"/>
      <c r="D927" s="93"/>
      <c r="E927" s="93"/>
      <c r="F927" s="93"/>
      <c r="G927" s="94"/>
      <c r="H927" s="74"/>
      <c r="I927" s="74"/>
      <c r="J927" s="94"/>
      <c r="K927" s="94"/>
      <c r="L927" s="39"/>
      <c r="M927" s="39"/>
      <c r="N927" s="94"/>
      <c r="O927" s="94"/>
      <c r="P927" s="39"/>
      <c r="Q927" s="39"/>
      <c r="R927" s="94"/>
      <c r="S927" s="74"/>
      <c r="T927" s="94"/>
    </row>
    <row r="928">
      <c r="B928" s="36"/>
      <c r="C928" s="92"/>
      <c r="D928" s="93"/>
      <c r="E928" s="93"/>
      <c r="F928" s="93"/>
      <c r="G928" s="94"/>
      <c r="H928" s="74"/>
      <c r="I928" s="74"/>
      <c r="J928" s="94"/>
      <c r="K928" s="94"/>
      <c r="L928" s="39"/>
      <c r="M928" s="39"/>
      <c r="N928" s="94"/>
      <c r="O928" s="94"/>
      <c r="P928" s="39"/>
      <c r="Q928" s="39"/>
      <c r="R928" s="94"/>
      <c r="S928" s="74"/>
      <c r="T928" s="94"/>
    </row>
    <row r="929">
      <c r="B929" s="36"/>
      <c r="C929" s="92"/>
      <c r="D929" s="93"/>
      <c r="E929" s="93"/>
      <c r="F929" s="93"/>
      <c r="G929" s="94"/>
      <c r="H929" s="74"/>
      <c r="I929" s="74"/>
      <c r="J929" s="94"/>
      <c r="K929" s="94"/>
      <c r="L929" s="39"/>
      <c r="M929" s="39"/>
      <c r="N929" s="94"/>
      <c r="O929" s="94"/>
      <c r="P929" s="39"/>
      <c r="Q929" s="39"/>
      <c r="R929" s="94"/>
      <c r="S929" s="74"/>
      <c r="T929" s="94"/>
    </row>
    <row r="930">
      <c r="B930" s="36"/>
      <c r="C930" s="92"/>
      <c r="D930" s="93"/>
      <c r="E930" s="93"/>
      <c r="F930" s="93"/>
      <c r="G930" s="94"/>
      <c r="H930" s="74"/>
      <c r="I930" s="74"/>
      <c r="J930" s="94"/>
      <c r="K930" s="94"/>
      <c r="L930" s="39"/>
      <c r="M930" s="39"/>
      <c r="N930" s="94"/>
      <c r="O930" s="94"/>
      <c r="P930" s="39"/>
      <c r="Q930" s="39"/>
      <c r="R930" s="94"/>
      <c r="S930" s="74"/>
      <c r="T930" s="94"/>
    </row>
    <row r="931">
      <c r="B931" s="36"/>
      <c r="C931" s="92"/>
      <c r="D931" s="93"/>
      <c r="E931" s="93"/>
      <c r="F931" s="93"/>
      <c r="G931" s="94"/>
      <c r="H931" s="74"/>
      <c r="I931" s="74"/>
      <c r="J931" s="94"/>
      <c r="K931" s="94"/>
      <c r="L931" s="39"/>
      <c r="M931" s="39"/>
      <c r="N931" s="94"/>
      <c r="O931" s="94"/>
      <c r="P931" s="39"/>
      <c r="Q931" s="39"/>
      <c r="R931" s="94"/>
      <c r="S931" s="74"/>
      <c r="T931" s="94"/>
    </row>
    <row r="932">
      <c r="B932" s="36"/>
      <c r="C932" s="92"/>
      <c r="D932" s="93"/>
      <c r="E932" s="93"/>
      <c r="F932" s="93"/>
      <c r="G932" s="94"/>
      <c r="H932" s="74"/>
      <c r="I932" s="74"/>
      <c r="J932" s="94"/>
      <c r="K932" s="94"/>
      <c r="L932" s="39"/>
      <c r="M932" s="39"/>
      <c r="N932" s="94"/>
      <c r="O932" s="94"/>
      <c r="P932" s="39"/>
      <c r="Q932" s="39"/>
      <c r="R932" s="94"/>
      <c r="S932" s="74"/>
      <c r="T932" s="94"/>
    </row>
    <row r="933">
      <c r="B933" s="36"/>
      <c r="C933" s="92"/>
      <c r="D933" s="93"/>
      <c r="E933" s="93"/>
      <c r="F933" s="93"/>
      <c r="G933" s="94"/>
      <c r="H933" s="74"/>
      <c r="I933" s="74"/>
      <c r="J933" s="94"/>
      <c r="K933" s="94"/>
      <c r="L933" s="39"/>
      <c r="M933" s="39"/>
      <c r="N933" s="94"/>
      <c r="O933" s="94"/>
      <c r="P933" s="39"/>
      <c r="Q933" s="39"/>
      <c r="R933" s="94"/>
      <c r="S933" s="74"/>
      <c r="T933" s="94"/>
    </row>
    <row r="934">
      <c r="B934" s="36"/>
      <c r="C934" s="92"/>
      <c r="D934" s="93"/>
      <c r="E934" s="93"/>
      <c r="F934" s="93"/>
      <c r="G934" s="94"/>
      <c r="H934" s="74"/>
      <c r="I934" s="74"/>
      <c r="J934" s="94"/>
      <c r="K934" s="94"/>
      <c r="L934" s="39"/>
      <c r="M934" s="39"/>
      <c r="N934" s="94"/>
      <c r="O934" s="94"/>
      <c r="P934" s="39"/>
      <c r="Q934" s="39"/>
      <c r="R934" s="94"/>
      <c r="S934" s="74"/>
      <c r="T934" s="94"/>
    </row>
    <row r="935">
      <c r="B935" s="36"/>
      <c r="C935" s="92"/>
      <c r="D935" s="93"/>
      <c r="E935" s="93"/>
      <c r="F935" s="93"/>
      <c r="G935" s="94"/>
      <c r="H935" s="74"/>
      <c r="I935" s="74"/>
      <c r="J935" s="94"/>
      <c r="K935" s="94"/>
      <c r="L935" s="39"/>
      <c r="M935" s="39"/>
      <c r="N935" s="94"/>
      <c r="O935" s="94"/>
      <c r="P935" s="39"/>
      <c r="Q935" s="39"/>
      <c r="R935" s="94"/>
      <c r="S935" s="74"/>
      <c r="T935" s="94"/>
    </row>
    <row r="936">
      <c r="B936" s="36"/>
      <c r="C936" s="92"/>
      <c r="D936" s="93"/>
      <c r="E936" s="93"/>
      <c r="F936" s="93"/>
      <c r="G936" s="94"/>
      <c r="H936" s="74"/>
      <c r="I936" s="74"/>
      <c r="J936" s="94"/>
      <c r="K936" s="94"/>
      <c r="L936" s="39"/>
      <c r="M936" s="39"/>
      <c r="N936" s="94"/>
      <c r="O936" s="94"/>
      <c r="P936" s="39"/>
      <c r="Q936" s="39"/>
      <c r="R936" s="94"/>
      <c r="S936" s="74"/>
      <c r="T936" s="94"/>
    </row>
    <row r="937">
      <c r="B937" s="36"/>
      <c r="C937" s="92"/>
      <c r="D937" s="93"/>
      <c r="E937" s="93"/>
      <c r="F937" s="93"/>
      <c r="G937" s="94"/>
      <c r="H937" s="74"/>
      <c r="I937" s="74"/>
      <c r="J937" s="94"/>
      <c r="K937" s="94"/>
      <c r="L937" s="39"/>
      <c r="M937" s="39"/>
      <c r="N937" s="94"/>
      <c r="O937" s="94"/>
      <c r="P937" s="39"/>
      <c r="Q937" s="39"/>
      <c r="R937" s="94"/>
      <c r="S937" s="74"/>
      <c r="T937" s="94"/>
    </row>
    <row r="938">
      <c r="B938" s="36"/>
      <c r="C938" s="92"/>
      <c r="D938" s="93"/>
      <c r="E938" s="93"/>
      <c r="F938" s="93"/>
      <c r="G938" s="94"/>
      <c r="H938" s="74"/>
      <c r="I938" s="74"/>
      <c r="J938" s="94"/>
      <c r="K938" s="94"/>
      <c r="L938" s="39"/>
      <c r="M938" s="39"/>
      <c r="N938" s="94"/>
      <c r="O938" s="94"/>
      <c r="P938" s="39"/>
      <c r="Q938" s="39"/>
      <c r="R938" s="94"/>
      <c r="S938" s="74"/>
      <c r="T938" s="94"/>
    </row>
    <row r="939">
      <c r="B939" s="36"/>
      <c r="C939" s="92"/>
      <c r="D939" s="93"/>
      <c r="E939" s="93"/>
      <c r="F939" s="93"/>
      <c r="G939" s="94"/>
      <c r="H939" s="74"/>
      <c r="I939" s="74"/>
      <c r="J939" s="94"/>
      <c r="K939" s="94"/>
      <c r="L939" s="39"/>
      <c r="M939" s="39"/>
      <c r="N939" s="94"/>
      <c r="O939" s="94"/>
      <c r="P939" s="39"/>
      <c r="Q939" s="39"/>
      <c r="R939" s="94"/>
      <c r="S939" s="74"/>
      <c r="T939" s="94"/>
    </row>
    <row r="940">
      <c r="B940" s="36"/>
      <c r="C940" s="92"/>
      <c r="D940" s="93"/>
      <c r="E940" s="93"/>
      <c r="F940" s="93"/>
      <c r="G940" s="94"/>
      <c r="H940" s="74"/>
      <c r="I940" s="74"/>
      <c r="J940" s="94"/>
      <c r="K940" s="94"/>
      <c r="L940" s="39"/>
      <c r="M940" s="39"/>
      <c r="N940" s="94"/>
      <c r="O940" s="94"/>
      <c r="P940" s="39"/>
      <c r="Q940" s="39"/>
      <c r="R940" s="94"/>
      <c r="S940" s="74"/>
      <c r="T940" s="94"/>
    </row>
    <row r="941">
      <c r="B941" s="36"/>
      <c r="C941" s="92"/>
      <c r="D941" s="93"/>
      <c r="E941" s="93"/>
      <c r="F941" s="93"/>
      <c r="G941" s="94"/>
      <c r="H941" s="74"/>
      <c r="I941" s="74"/>
      <c r="J941" s="94"/>
      <c r="K941" s="94"/>
      <c r="L941" s="39"/>
      <c r="M941" s="39"/>
      <c r="N941" s="94"/>
      <c r="O941" s="94"/>
      <c r="P941" s="39"/>
      <c r="Q941" s="39"/>
      <c r="R941" s="94"/>
      <c r="S941" s="74"/>
      <c r="T941" s="94"/>
    </row>
    <row r="942">
      <c r="B942" s="36"/>
      <c r="C942" s="92"/>
      <c r="D942" s="93"/>
      <c r="E942" s="93"/>
      <c r="F942" s="93"/>
      <c r="G942" s="94"/>
      <c r="H942" s="74"/>
      <c r="I942" s="74"/>
      <c r="J942" s="94"/>
      <c r="K942" s="94"/>
      <c r="L942" s="39"/>
      <c r="M942" s="39"/>
      <c r="N942" s="94"/>
      <c r="O942" s="94"/>
      <c r="P942" s="39"/>
      <c r="Q942" s="39"/>
      <c r="R942" s="94"/>
      <c r="S942" s="74"/>
      <c r="T942" s="94"/>
    </row>
    <row r="943">
      <c r="B943" s="36"/>
      <c r="C943" s="92"/>
      <c r="D943" s="93"/>
      <c r="E943" s="93"/>
      <c r="F943" s="93"/>
      <c r="G943" s="94"/>
      <c r="H943" s="74"/>
      <c r="I943" s="74"/>
      <c r="J943" s="94"/>
      <c r="K943" s="94"/>
      <c r="L943" s="39"/>
      <c r="M943" s="39"/>
      <c r="N943" s="94"/>
      <c r="O943" s="94"/>
      <c r="P943" s="39"/>
      <c r="Q943" s="39"/>
      <c r="R943" s="94"/>
      <c r="S943" s="74"/>
      <c r="T943" s="94"/>
    </row>
    <row r="944">
      <c r="B944" s="36"/>
      <c r="C944" s="92"/>
      <c r="D944" s="93"/>
      <c r="E944" s="93"/>
      <c r="F944" s="93"/>
      <c r="G944" s="94"/>
      <c r="H944" s="74"/>
      <c r="I944" s="74"/>
      <c r="J944" s="94"/>
      <c r="K944" s="94"/>
      <c r="L944" s="39"/>
      <c r="M944" s="39"/>
      <c r="N944" s="94"/>
      <c r="O944" s="94"/>
      <c r="P944" s="39"/>
      <c r="Q944" s="39"/>
      <c r="R944" s="94"/>
      <c r="S944" s="74"/>
      <c r="T944" s="94"/>
    </row>
    <row r="945">
      <c r="B945" s="36"/>
      <c r="C945" s="92"/>
      <c r="D945" s="93"/>
      <c r="E945" s="93"/>
      <c r="F945" s="93"/>
      <c r="G945" s="94"/>
      <c r="H945" s="74"/>
      <c r="I945" s="74"/>
      <c r="J945" s="94"/>
      <c r="K945" s="94"/>
      <c r="L945" s="39"/>
      <c r="M945" s="39"/>
      <c r="N945" s="94"/>
      <c r="O945" s="94"/>
      <c r="P945" s="39"/>
      <c r="Q945" s="39"/>
      <c r="R945" s="94"/>
      <c r="S945" s="74"/>
      <c r="T945" s="94"/>
    </row>
    <row r="946">
      <c r="B946" s="36"/>
      <c r="C946" s="92"/>
      <c r="D946" s="93"/>
      <c r="E946" s="93"/>
      <c r="F946" s="93"/>
      <c r="G946" s="94"/>
      <c r="H946" s="74"/>
      <c r="I946" s="74"/>
      <c r="J946" s="94"/>
      <c r="K946" s="94"/>
      <c r="L946" s="39"/>
      <c r="M946" s="39"/>
      <c r="N946" s="94"/>
      <c r="O946" s="94"/>
      <c r="P946" s="39"/>
      <c r="Q946" s="39"/>
      <c r="R946" s="94"/>
      <c r="S946" s="74"/>
      <c r="T946" s="94"/>
    </row>
    <row r="947">
      <c r="B947" s="36"/>
      <c r="C947" s="92"/>
      <c r="D947" s="93"/>
      <c r="E947" s="93"/>
      <c r="F947" s="93"/>
      <c r="G947" s="94"/>
      <c r="H947" s="74"/>
      <c r="I947" s="74"/>
      <c r="J947" s="94"/>
      <c r="K947" s="94"/>
      <c r="L947" s="39"/>
      <c r="M947" s="39"/>
      <c r="N947" s="94"/>
      <c r="O947" s="94"/>
      <c r="P947" s="39"/>
      <c r="Q947" s="39"/>
      <c r="R947" s="94"/>
      <c r="S947" s="74"/>
      <c r="T947" s="94"/>
    </row>
    <row r="948">
      <c r="B948" s="36"/>
      <c r="C948" s="92"/>
      <c r="D948" s="93"/>
      <c r="E948" s="93"/>
      <c r="F948" s="93"/>
      <c r="G948" s="94"/>
      <c r="H948" s="74"/>
      <c r="I948" s="74"/>
      <c r="J948" s="94"/>
      <c r="K948" s="94"/>
      <c r="L948" s="39"/>
      <c r="M948" s="39"/>
      <c r="N948" s="94"/>
      <c r="O948" s="94"/>
      <c r="P948" s="39"/>
      <c r="Q948" s="39"/>
      <c r="R948" s="94"/>
      <c r="S948" s="74"/>
      <c r="T948" s="94"/>
    </row>
    <row r="949">
      <c r="B949" s="36"/>
      <c r="C949" s="92"/>
      <c r="D949" s="93"/>
      <c r="E949" s="93"/>
      <c r="F949" s="93"/>
      <c r="G949" s="94"/>
      <c r="H949" s="74"/>
      <c r="I949" s="74"/>
      <c r="J949" s="94"/>
      <c r="K949" s="94"/>
      <c r="L949" s="39"/>
      <c r="M949" s="39"/>
      <c r="N949" s="94"/>
      <c r="O949" s="94"/>
      <c r="P949" s="39"/>
      <c r="Q949" s="39"/>
      <c r="R949" s="94"/>
      <c r="S949" s="74"/>
      <c r="T949" s="94"/>
    </row>
    <row r="950">
      <c r="B950" s="36"/>
      <c r="C950" s="92"/>
      <c r="D950" s="93"/>
      <c r="E950" s="93"/>
      <c r="F950" s="93"/>
      <c r="G950" s="94"/>
      <c r="H950" s="74"/>
      <c r="I950" s="74"/>
      <c r="J950" s="94"/>
      <c r="K950" s="94"/>
      <c r="L950" s="39"/>
      <c r="M950" s="39"/>
      <c r="N950" s="94"/>
      <c r="O950" s="94"/>
      <c r="P950" s="39"/>
      <c r="Q950" s="39"/>
      <c r="R950" s="94"/>
      <c r="S950" s="74"/>
      <c r="T950" s="94"/>
    </row>
    <row r="951">
      <c r="B951" s="36"/>
      <c r="C951" s="92"/>
      <c r="D951" s="93"/>
      <c r="E951" s="93"/>
      <c r="F951" s="93"/>
      <c r="G951" s="94"/>
      <c r="H951" s="74"/>
      <c r="I951" s="74"/>
      <c r="J951" s="94"/>
      <c r="K951" s="94"/>
      <c r="L951" s="39"/>
      <c r="M951" s="39"/>
      <c r="N951" s="94"/>
      <c r="O951" s="94"/>
      <c r="P951" s="39"/>
      <c r="Q951" s="39"/>
      <c r="R951" s="94"/>
      <c r="S951" s="74"/>
      <c r="T951" s="94"/>
    </row>
    <row r="952">
      <c r="B952" s="36"/>
      <c r="C952" s="92"/>
      <c r="D952" s="93"/>
      <c r="E952" s="93"/>
      <c r="F952" s="93"/>
      <c r="G952" s="94"/>
      <c r="H952" s="74"/>
      <c r="I952" s="74"/>
      <c r="J952" s="94"/>
      <c r="K952" s="94"/>
      <c r="L952" s="39"/>
      <c r="M952" s="39"/>
      <c r="N952" s="94"/>
      <c r="O952" s="94"/>
      <c r="P952" s="39"/>
      <c r="Q952" s="39"/>
      <c r="R952" s="94"/>
      <c r="S952" s="74"/>
      <c r="T952" s="94"/>
    </row>
    <row r="953">
      <c r="B953" s="36"/>
      <c r="C953" s="92"/>
      <c r="D953" s="93"/>
      <c r="E953" s="93"/>
      <c r="F953" s="93"/>
      <c r="G953" s="94"/>
      <c r="H953" s="74"/>
      <c r="I953" s="74"/>
      <c r="J953" s="94"/>
      <c r="K953" s="94"/>
      <c r="L953" s="39"/>
      <c r="M953" s="39"/>
      <c r="N953" s="94"/>
      <c r="O953" s="94"/>
      <c r="P953" s="39"/>
      <c r="Q953" s="39"/>
      <c r="R953" s="94"/>
      <c r="S953" s="74"/>
      <c r="T953" s="94"/>
    </row>
    <row r="954">
      <c r="B954" s="36"/>
      <c r="C954" s="92"/>
      <c r="D954" s="93"/>
      <c r="E954" s="93"/>
      <c r="F954" s="93"/>
      <c r="G954" s="94"/>
      <c r="H954" s="74"/>
      <c r="I954" s="74"/>
      <c r="J954" s="94"/>
      <c r="K954" s="94"/>
      <c r="L954" s="39"/>
      <c r="M954" s="39"/>
      <c r="N954" s="94"/>
      <c r="O954" s="94"/>
      <c r="P954" s="39"/>
      <c r="Q954" s="39"/>
      <c r="R954" s="94"/>
      <c r="S954" s="74"/>
      <c r="T954" s="94"/>
    </row>
    <row r="955">
      <c r="B955" s="36"/>
      <c r="C955" s="92"/>
      <c r="D955" s="93"/>
      <c r="E955" s="93"/>
      <c r="F955" s="93"/>
      <c r="G955" s="94"/>
      <c r="H955" s="74"/>
      <c r="I955" s="74"/>
      <c r="J955" s="94"/>
      <c r="K955" s="94"/>
      <c r="L955" s="39"/>
      <c r="M955" s="39"/>
      <c r="N955" s="94"/>
      <c r="O955" s="94"/>
      <c r="P955" s="39"/>
      <c r="Q955" s="39"/>
      <c r="R955" s="94"/>
      <c r="S955" s="74"/>
      <c r="T955" s="94"/>
    </row>
    <row r="956">
      <c r="B956" s="36"/>
      <c r="C956" s="92"/>
      <c r="D956" s="93"/>
      <c r="E956" s="93"/>
      <c r="F956" s="93"/>
      <c r="G956" s="94"/>
      <c r="H956" s="74"/>
      <c r="I956" s="74"/>
      <c r="J956" s="94"/>
      <c r="K956" s="94"/>
      <c r="L956" s="39"/>
      <c r="M956" s="39"/>
      <c r="N956" s="94"/>
      <c r="O956" s="94"/>
      <c r="P956" s="39"/>
      <c r="Q956" s="39"/>
      <c r="R956" s="94"/>
      <c r="S956" s="74"/>
      <c r="T956" s="94"/>
    </row>
    <row r="957">
      <c r="B957" s="36"/>
      <c r="C957" s="92"/>
      <c r="D957" s="93"/>
      <c r="E957" s="93"/>
      <c r="F957" s="93"/>
      <c r="G957" s="94"/>
      <c r="H957" s="74"/>
      <c r="I957" s="74"/>
      <c r="J957" s="94"/>
      <c r="K957" s="94"/>
      <c r="L957" s="39"/>
      <c r="M957" s="39"/>
      <c r="N957" s="94"/>
      <c r="O957" s="94"/>
      <c r="P957" s="39"/>
      <c r="Q957" s="39"/>
      <c r="R957" s="94"/>
      <c r="S957" s="74"/>
      <c r="T957" s="94"/>
    </row>
    <row r="958">
      <c r="B958" s="36"/>
      <c r="C958" s="92"/>
      <c r="D958" s="93"/>
      <c r="E958" s="93"/>
      <c r="F958" s="93"/>
      <c r="G958" s="94"/>
      <c r="H958" s="74"/>
      <c r="I958" s="74"/>
      <c r="J958" s="94"/>
      <c r="K958" s="94"/>
      <c r="L958" s="39"/>
      <c r="M958" s="39"/>
      <c r="N958" s="94"/>
      <c r="O958" s="94"/>
      <c r="P958" s="39"/>
      <c r="Q958" s="39"/>
      <c r="R958" s="94"/>
      <c r="S958" s="74"/>
      <c r="T958" s="94"/>
    </row>
    <row r="959">
      <c r="B959" s="36"/>
      <c r="C959" s="92"/>
      <c r="D959" s="93"/>
      <c r="E959" s="93"/>
      <c r="F959" s="93"/>
      <c r="G959" s="94"/>
      <c r="H959" s="74"/>
      <c r="I959" s="74"/>
      <c r="J959" s="94"/>
      <c r="K959" s="94"/>
      <c r="L959" s="39"/>
      <c r="M959" s="39"/>
      <c r="N959" s="94"/>
      <c r="O959" s="94"/>
      <c r="P959" s="39"/>
      <c r="Q959" s="39"/>
      <c r="R959" s="94"/>
      <c r="S959" s="74"/>
      <c r="T959" s="94"/>
    </row>
    <row r="960">
      <c r="B960" s="36"/>
      <c r="C960" s="92"/>
      <c r="D960" s="93"/>
      <c r="E960" s="93"/>
      <c r="F960" s="93"/>
      <c r="G960" s="94"/>
      <c r="H960" s="74"/>
      <c r="I960" s="74"/>
      <c r="J960" s="94"/>
      <c r="K960" s="94"/>
      <c r="L960" s="39"/>
      <c r="M960" s="39"/>
      <c r="N960" s="94"/>
      <c r="O960" s="94"/>
      <c r="P960" s="39"/>
      <c r="Q960" s="39"/>
      <c r="R960" s="94"/>
      <c r="S960" s="74"/>
      <c r="T960" s="94"/>
    </row>
    <row r="961">
      <c r="B961" s="36"/>
      <c r="C961" s="92"/>
      <c r="D961" s="93"/>
      <c r="E961" s="93"/>
      <c r="F961" s="93"/>
      <c r="G961" s="94"/>
      <c r="H961" s="74"/>
      <c r="I961" s="74"/>
      <c r="J961" s="94"/>
      <c r="K961" s="94"/>
      <c r="L961" s="39"/>
      <c r="M961" s="39"/>
      <c r="N961" s="94"/>
      <c r="O961" s="94"/>
      <c r="P961" s="39"/>
      <c r="Q961" s="39"/>
      <c r="R961" s="94"/>
      <c r="S961" s="74"/>
      <c r="T961" s="94"/>
    </row>
    <row r="962">
      <c r="B962" s="36"/>
      <c r="C962" s="92"/>
      <c r="D962" s="93"/>
      <c r="E962" s="93"/>
      <c r="F962" s="93"/>
      <c r="G962" s="94"/>
      <c r="H962" s="74"/>
      <c r="I962" s="74"/>
      <c r="J962" s="94"/>
      <c r="K962" s="94"/>
      <c r="L962" s="39"/>
      <c r="M962" s="39"/>
      <c r="N962" s="94"/>
      <c r="O962" s="94"/>
      <c r="P962" s="39"/>
      <c r="Q962" s="39"/>
      <c r="R962" s="94"/>
      <c r="S962" s="74"/>
      <c r="T962" s="94"/>
    </row>
    <row r="963">
      <c r="B963" s="36"/>
      <c r="C963" s="92"/>
      <c r="D963" s="93"/>
      <c r="E963" s="93"/>
      <c r="F963" s="93"/>
      <c r="G963" s="94"/>
      <c r="H963" s="74"/>
      <c r="I963" s="74"/>
      <c r="J963" s="94"/>
      <c r="K963" s="94"/>
      <c r="L963" s="39"/>
      <c r="M963" s="39"/>
      <c r="N963" s="94"/>
      <c r="O963" s="94"/>
      <c r="P963" s="39"/>
      <c r="Q963" s="39"/>
      <c r="R963" s="94"/>
      <c r="S963" s="74"/>
      <c r="T963" s="94"/>
    </row>
    <row r="964">
      <c r="B964" s="36"/>
      <c r="C964" s="92"/>
      <c r="D964" s="93"/>
      <c r="E964" s="93"/>
      <c r="F964" s="93"/>
      <c r="G964" s="94"/>
      <c r="H964" s="74"/>
      <c r="I964" s="74"/>
      <c r="J964" s="94"/>
      <c r="K964" s="94"/>
      <c r="L964" s="39"/>
      <c r="M964" s="39"/>
      <c r="N964" s="94"/>
      <c r="O964" s="94"/>
      <c r="P964" s="39"/>
      <c r="Q964" s="39"/>
      <c r="R964" s="94"/>
      <c r="S964" s="74"/>
      <c r="T964" s="94"/>
    </row>
    <row r="965">
      <c r="B965" s="36"/>
      <c r="C965" s="92"/>
      <c r="D965" s="93"/>
      <c r="E965" s="93"/>
      <c r="F965" s="93"/>
      <c r="G965" s="94"/>
      <c r="H965" s="74"/>
      <c r="I965" s="74"/>
      <c r="J965" s="94"/>
      <c r="K965" s="94"/>
      <c r="L965" s="39"/>
      <c r="M965" s="39"/>
      <c r="N965" s="94"/>
      <c r="O965" s="94"/>
      <c r="P965" s="39"/>
      <c r="Q965" s="39"/>
      <c r="R965" s="94"/>
      <c r="S965" s="74"/>
      <c r="T965" s="94"/>
    </row>
    <row r="966">
      <c r="B966" s="36"/>
      <c r="C966" s="92"/>
      <c r="D966" s="93"/>
      <c r="E966" s="93"/>
      <c r="F966" s="93"/>
      <c r="G966" s="94"/>
      <c r="H966" s="74"/>
      <c r="I966" s="74"/>
      <c r="J966" s="94"/>
      <c r="K966" s="94"/>
      <c r="L966" s="39"/>
      <c r="M966" s="39"/>
      <c r="N966" s="94"/>
      <c r="O966" s="94"/>
      <c r="P966" s="39"/>
      <c r="Q966" s="39"/>
      <c r="R966" s="94"/>
      <c r="S966" s="74"/>
      <c r="T966" s="94"/>
    </row>
    <row r="967">
      <c r="B967" s="36"/>
      <c r="C967" s="92"/>
      <c r="D967" s="93"/>
      <c r="E967" s="93"/>
      <c r="F967" s="93"/>
      <c r="G967" s="94"/>
      <c r="H967" s="74"/>
      <c r="I967" s="74"/>
      <c r="J967" s="94"/>
      <c r="K967" s="94"/>
      <c r="L967" s="39"/>
      <c r="M967" s="39"/>
      <c r="N967" s="94"/>
      <c r="O967" s="94"/>
      <c r="P967" s="39"/>
      <c r="Q967" s="39"/>
      <c r="R967" s="94"/>
      <c r="S967" s="74"/>
      <c r="T967" s="94"/>
    </row>
    <row r="968">
      <c r="B968" s="36"/>
      <c r="C968" s="92"/>
      <c r="D968" s="93"/>
      <c r="E968" s="93"/>
      <c r="F968" s="93"/>
      <c r="G968" s="94"/>
      <c r="H968" s="74"/>
      <c r="I968" s="74"/>
      <c r="J968" s="94"/>
      <c r="K968" s="94"/>
      <c r="L968" s="39"/>
      <c r="M968" s="39"/>
      <c r="N968" s="94"/>
      <c r="O968" s="94"/>
      <c r="P968" s="39"/>
      <c r="Q968" s="39"/>
      <c r="R968" s="94"/>
      <c r="S968" s="74"/>
      <c r="T968" s="94"/>
    </row>
    <row r="969">
      <c r="B969" s="36"/>
      <c r="C969" s="92"/>
      <c r="D969" s="93"/>
      <c r="E969" s="93"/>
      <c r="F969" s="93"/>
      <c r="G969" s="94"/>
      <c r="H969" s="74"/>
      <c r="I969" s="74"/>
      <c r="J969" s="94"/>
      <c r="K969" s="94"/>
      <c r="L969" s="39"/>
      <c r="M969" s="39"/>
      <c r="N969" s="94"/>
      <c r="O969" s="94"/>
      <c r="P969" s="39"/>
      <c r="Q969" s="39"/>
      <c r="R969" s="94"/>
      <c r="S969" s="74"/>
      <c r="T969" s="94"/>
    </row>
    <row r="970">
      <c r="B970" s="36"/>
      <c r="C970" s="92"/>
      <c r="D970" s="93"/>
      <c r="E970" s="93"/>
      <c r="F970" s="93"/>
      <c r="G970" s="94"/>
      <c r="H970" s="74"/>
      <c r="I970" s="74"/>
      <c r="J970" s="94"/>
      <c r="K970" s="94"/>
      <c r="L970" s="39"/>
      <c r="M970" s="39"/>
      <c r="N970" s="94"/>
      <c r="O970" s="94"/>
      <c r="P970" s="39"/>
      <c r="Q970" s="39"/>
      <c r="R970" s="94"/>
      <c r="S970" s="74"/>
      <c r="T970" s="94"/>
    </row>
    <row r="971">
      <c r="B971" s="36"/>
      <c r="C971" s="92"/>
      <c r="D971" s="93"/>
      <c r="E971" s="93"/>
      <c r="F971" s="93"/>
      <c r="G971" s="94"/>
      <c r="H971" s="74"/>
      <c r="I971" s="74"/>
      <c r="J971" s="94"/>
      <c r="K971" s="94"/>
      <c r="L971" s="39"/>
      <c r="M971" s="39"/>
      <c r="N971" s="94"/>
      <c r="O971" s="94"/>
      <c r="P971" s="39"/>
      <c r="Q971" s="39"/>
      <c r="R971" s="94"/>
      <c r="S971" s="74"/>
      <c r="T971" s="94"/>
    </row>
    <row r="972">
      <c r="B972" s="36"/>
      <c r="C972" s="92"/>
      <c r="D972" s="93"/>
      <c r="E972" s="93"/>
      <c r="F972" s="93"/>
      <c r="G972" s="94"/>
      <c r="H972" s="74"/>
      <c r="I972" s="74"/>
      <c r="J972" s="94"/>
      <c r="K972" s="94"/>
      <c r="L972" s="39"/>
      <c r="M972" s="39"/>
      <c r="N972" s="94"/>
      <c r="O972" s="94"/>
      <c r="P972" s="39"/>
      <c r="Q972" s="39"/>
      <c r="R972" s="94"/>
      <c r="S972" s="74"/>
      <c r="T972" s="94"/>
    </row>
    <row r="973">
      <c r="B973" s="36"/>
      <c r="C973" s="92"/>
      <c r="D973" s="93"/>
      <c r="E973" s="93"/>
      <c r="F973" s="93"/>
      <c r="G973" s="94"/>
      <c r="H973" s="74"/>
      <c r="I973" s="74"/>
      <c r="J973" s="94"/>
      <c r="K973" s="94"/>
      <c r="L973" s="39"/>
      <c r="M973" s="39"/>
      <c r="N973" s="94"/>
      <c r="O973" s="94"/>
      <c r="P973" s="39"/>
      <c r="Q973" s="39"/>
      <c r="R973" s="94"/>
      <c r="S973" s="74"/>
      <c r="T973" s="94"/>
    </row>
    <row r="974">
      <c r="B974" s="36"/>
      <c r="C974" s="92"/>
      <c r="D974" s="93"/>
      <c r="E974" s="93"/>
      <c r="F974" s="93"/>
      <c r="G974" s="94"/>
      <c r="H974" s="74"/>
      <c r="I974" s="74"/>
      <c r="J974" s="94"/>
      <c r="K974" s="94"/>
      <c r="L974" s="39"/>
      <c r="M974" s="39"/>
      <c r="N974" s="94"/>
      <c r="O974" s="94"/>
      <c r="P974" s="39"/>
      <c r="Q974" s="39"/>
      <c r="R974" s="94"/>
      <c r="S974" s="74"/>
      <c r="T974" s="94"/>
    </row>
    <row r="975">
      <c r="B975" s="36"/>
      <c r="C975" s="92"/>
      <c r="D975" s="93"/>
      <c r="E975" s="93"/>
      <c r="F975" s="93"/>
      <c r="G975" s="94"/>
      <c r="H975" s="74"/>
      <c r="I975" s="74"/>
      <c r="J975" s="94"/>
      <c r="K975" s="94"/>
      <c r="L975" s="39"/>
      <c r="M975" s="39"/>
      <c r="N975" s="94"/>
      <c r="O975" s="94"/>
      <c r="P975" s="39"/>
      <c r="Q975" s="39"/>
      <c r="R975" s="94"/>
      <c r="S975" s="74"/>
      <c r="T975" s="94"/>
    </row>
    <row r="976">
      <c r="B976" s="36"/>
      <c r="C976" s="92"/>
      <c r="D976" s="93"/>
      <c r="E976" s="93"/>
      <c r="F976" s="93"/>
      <c r="G976" s="94"/>
      <c r="H976" s="74"/>
      <c r="I976" s="74"/>
      <c r="J976" s="94"/>
      <c r="K976" s="94"/>
      <c r="L976" s="39"/>
      <c r="M976" s="39"/>
      <c r="N976" s="94"/>
      <c r="O976" s="94"/>
      <c r="P976" s="39"/>
      <c r="Q976" s="39"/>
      <c r="R976" s="94"/>
      <c r="S976" s="74"/>
      <c r="T976" s="94"/>
    </row>
    <row r="977">
      <c r="B977" s="36"/>
      <c r="C977" s="92"/>
      <c r="D977" s="93"/>
      <c r="E977" s="93"/>
      <c r="F977" s="93"/>
      <c r="G977" s="94"/>
      <c r="H977" s="74"/>
      <c r="I977" s="74"/>
      <c r="J977" s="94"/>
      <c r="K977" s="94"/>
      <c r="L977" s="39"/>
      <c r="M977" s="39"/>
      <c r="N977" s="94"/>
      <c r="O977" s="94"/>
      <c r="P977" s="39"/>
      <c r="Q977" s="39"/>
      <c r="R977" s="94"/>
      <c r="S977" s="74"/>
      <c r="T977" s="94"/>
    </row>
    <row r="978">
      <c r="B978" s="36"/>
      <c r="C978" s="92"/>
      <c r="D978" s="93"/>
      <c r="E978" s="93"/>
      <c r="F978" s="93"/>
      <c r="G978" s="94"/>
      <c r="H978" s="74"/>
      <c r="I978" s="74"/>
      <c r="J978" s="94"/>
      <c r="K978" s="94"/>
      <c r="L978" s="39"/>
      <c r="M978" s="39"/>
      <c r="N978" s="94"/>
      <c r="O978" s="94"/>
      <c r="P978" s="39"/>
      <c r="Q978" s="39"/>
      <c r="R978" s="94"/>
      <c r="S978" s="74"/>
      <c r="T978" s="94"/>
    </row>
    <row r="979">
      <c r="B979" s="36"/>
      <c r="C979" s="92"/>
      <c r="D979" s="93"/>
      <c r="E979" s="93"/>
      <c r="F979" s="93"/>
      <c r="G979" s="94"/>
      <c r="H979" s="74"/>
      <c r="I979" s="74"/>
      <c r="J979" s="94"/>
      <c r="K979" s="94"/>
      <c r="L979" s="39"/>
      <c r="M979" s="39"/>
      <c r="N979" s="94"/>
      <c r="O979" s="94"/>
      <c r="P979" s="39"/>
      <c r="Q979" s="39"/>
      <c r="R979" s="94"/>
      <c r="S979" s="74"/>
      <c r="T979" s="94"/>
    </row>
    <row r="980">
      <c r="B980" s="36"/>
      <c r="C980" s="92"/>
      <c r="D980" s="93"/>
      <c r="E980" s="93"/>
      <c r="F980" s="93"/>
      <c r="G980" s="94"/>
      <c r="H980" s="74"/>
      <c r="I980" s="74"/>
      <c r="J980" s="94"/>
      <c r="K980" s="94"/>
      <c r="L980" s="39"/>
      <c r="M980" s="39"/>
      <c r="N980" s="94"/>
      <c r="O980" s="94"/>
      <c r="P980" s="39"/>
      <c r="Q980" s="39"/>
      <c r="R980" s="94"/>
      <c r="S980" s="74"/>
      <c r="T980" s="94"/>
    </row>
    <row r="981">
      <c r="B981" s="36"/>
      <c r="C981" s="92"/>
      <c r="D981" s="93"/>
      <c r="E981" s="93"/>
      <c r="F981" s="93"/>
      <c r="G981" s="94"/>
      <c r="H981" s="74"/>
      <c r="I981" s="74"/>
      <c r="J981" s="94"/>
      <c r="K981" s="94"/>
      <c r="L981" s="39"/>
      <c r="M981" s="39"/>
      <c r="N981" s="94"/>
      <c r="O981" s="94"/>
      <c r="P981" s="39"/>
      <c r="Q981" s="39"/>
      <c r="R981" s="94"/>
      <c r="S981" s="74"/>
      <c r="T981" s="94"/>
    </row>
    <row r="982">
      <c r="B982" s="36"/>
      <c r="C982" s="92"/>
      <c r="D982" s="93"/>
      <c r="E982" s="93"/>
      <c r="F982" s="93"/>
      <c r="G982" s="94"/>
      <c r="H982" s="74"/>
      <c r="I982" s="74"/>
      <c r="J982" s="94"/>
      <c r="K982" s="94"/>
      <c r="L982" s="39"/>
      <c r="M982" s="39"/>
      <c r="N982" s="94"/>
      <c r="O982" s="94"/>
      <c r="P982" s="39"/>
      <c r="Q982" s="39"/>
      <c r="R982" s="94"/>
      <c r="S982" s="74"/>
      <c r="T982" s="94"/>
    </row>
    <row r="983">
      <c r="B983" s="36"/>
      <c r="C983" s="92"/>
      <c r="D983" s="93"/>
      <c r="E983" s="93"/>
      <c r="F983" s="93"/>
      <c r="G983" s="94"/>
      <c r="H983" s="74"/>
      <c r="I983" s="74"/>
      <c r="J983" s="94"/>
      <c r="K983" s="94"/>
      <c r="L983" s="39"/>
      <c r="M983" s="39"/>
      <c r="N983" s="94"/>
      <c r="O983" s="94"/>
      <c r="P983" s="39"/>
      <c r="Q983" s="39"/>
      <c r="R983" s="94"/>
      <c r="S983" s="74"/>
      <c r="T983" s="94"/>
    </row>
    <row r="984">
      <c r="B984" s="36"/>
      <c r="C984" s="92"/>
      <c r="D984" s="93"/>
      <c r="E984" s="93"/>
      <c r="F984" s="93"/>
      <c r="G984" s="94"/>
      <c r="H984" s="74"/>
      <c r="I984" s="74"/>
      <c r="J984" s="94"/>
      <c r="K984" s="94"/>
      <c r="L984" s="39"/>
      <c r="M984" s="39"/>
      <c r="N984" s="94"/>
      <c r="O984" s="94"/>
      <c r="P984" s="39"/>
      <c r="Q984" s="39"/>
      <c r="R984" s="94"/>
      <c r="S984" s="74"/>
      <c r="T984" s="94"/>
    </row>
    <row r="985">
      <c r="B985" s="36"/>
      <c r="C985" s="92"/>
      <c r="D985" s="93"/>
      <c r="E985" s="93"/>
      <c r="F985" s="93"/>
      <c r="G985" s="94"/>
      <c r="H985" s="74"/>
      <c r="I985" s="74"/>
      <c r="J985" s="94"/>
      <c r="K985" s="94"/>
      <c r="L985" s="39"/>
      <c r="M985" s="39"/>
      <c r="N985" s="94"/>
      <c r="O985" s="94"/>
      <c r="P985" s="39"/>
      <c r="Q985" s="39"/>
      <c r="R985" s="94"/>
      <c r="S985" s="74"/>
      <c r="T985" s="94"/>
    </row>
    <row r="986">
      <c r="B986" s="36"/>
      <c r="C986" s="92"/>
      <c r="D986" s="93"/>
      <c r="E986" s="93"/>
      <c r="F986" s="93"/>
      <c r="G986" s="94"/>
      <c r="H986" s="74"/>
      <c r="I986" s="74"/>
      <c r="J986" s="94"/>
      <c r="K986" s="94"/>
      <c r="L986" s="39"/>
      <c r="M986" s="39"/>
      <c r="N986" s="94"/>
      <c r="O986" s="94"/>
      <c r="P986" s="39"/>
      <c r="Q986" s="39"/>
      <c r="R986" s="94"/>
      <c r="S986" s="74"/>
      <c r="T986" s="94"/>
    </row>
    <row r="987">
      <c r="B987" s="36"/>
      <c r="C987" s="92"/>
      <c r="D987" s="93"/>
      <c r="E987" s="93"/>
      <c r="F987" s="93"/>
      <c r="G987" s="94"/>
      <c r="H987" s="74"/>
      <c r="I987" s="74"/>
      <c r="J987" s="94"/>
      <c r="K987" s="94"/>
      <c r="L987" s="39"/>
      <c r="M987" s="39"/>
      <c r="N987" s="94"/>
      <c r="O987" s="94"/>
      <c r="P987" s="39"/>
      <c r="Q987" s="39"/>
      <c r="R987" s="94"/>
      <c r="S987" s="74"/>
      <c r="T987" s="94"/>
    </row>
    <row r="988">
      <c r="B988" s="36"/>
      <c r="C988" s="92"/>
      <c r="D988" s="93"/>
      <c r="E988" s="93"/>
      <c r="F988" s="93"/>
      <c r="G988" s="94"/>
      <c r="H988" s="74"/>
      <c r="I988" s="74"/>
      <c r="J988" s="94"/>
      <c r="K988" s="94"/>
      <c r="L988" s="39"/>
      <c r="M988" s="39"/>
      <c r="N988" s="94"/>
      <c r="O988" s="94"/>
      <c r="P988" s="39"/>
      <c r="Q988" s="39"/>
      <c r="R988" s="94"/>
      <c r="S988" s="74"/>
      <c r="T988" s="94"/>
    </row>
    <row r="989">
      <c r="B989" s="36"/>
      <c r="C989" s="92"/>
      <c r="D989" s="93"/>
      <c r="E989" s="93"/>
      <c r="F989" s="93"/>
      <c r="G989" s="94"/>
      <c r="H989" s="74"/>
      <c r="I989" s="74"/>
      <c r="J989" s="94"/>
      <c r="K989" s="94"/>
      <c r="L989" s="39"/>
      <c r="M989" s="39"/>
      <c r="N989" s="94"/>
      <c r="O989" s="94"/>
      <c r="P989" s="39"/>
      <c r="Q989" s="39"/>
      <c r="R989" s="94"/>
      <c r="S989" s="74"/>
      <c r="T989" s="94"/>
    </row>
    <row r="990">
      <c r="B990" s="36"/>
      <c r="C990" s="92"/>
      <c r="D990" s="93"/>
      <c r="E990" s="93"/>
      <c r="F990" s="93"/>
      <c r="G990" s="94"/>
      <c r="H990" s="74"/>
      <c r="I990" s="74"/>
      <c r="J990" s="94"/>
      <c r="K990" s="94"/>
      <c r="L990" s="39"/>
      <c r="M990" s="39"/>
      <c r="N990" s="94"/>
      <c r="O990" s="94"/>
      <c r="P990" s="39"/>
      <c r="Q990" s="39"/>
      <c r="R990" s="94"/>
      <c r="S990" s="74"/>
      <c r="T990" s="94"/>
    </row>
    <row r="991">
      <c r="B991" s="36"/>
      <c r="C991" s="92"/>
      <c r="D991" s="93"/>
      <c r="E991" s="93"/>
      <c r="F991" s="93"/>
      <c r="G991" s="94"/>
      <c r="H991" s="74"/>
      <c r="I991" s="74"/>
      <c r="J991" s="94"/>
      <c r="K991" s="94"/>
      <c r="L991" s="39"/>
      <c r="M991" s="39"/>
      <c r="N991" s="94"/>
      <c r="O991" s="94"/>
      <c r="P991" s="39"/>
      <c r="Q991" s="39"/>
      <c r="R991" s="94"/>
      <c r="S991" s="74"/>
      <c r="T991" s="94"/>
    </row>
    <row r="992">
      <c r="B992" s="36"/>
      <c r="C992" s="92"/>
      <c r="D992" s="93"/>
      <c r="E992" s="93"/>
      <c r="F992" s="93"/>
      <c r="G992" s="94"/>
      <c r="H992" s="74"/>
      <c r="I992" s="74"/>
      <c r="J992" s="94"/>
      <c r="K992" s="94"/>
      <c r="L992" s="39"/>
      <c r="M992" s="39"/>
      <c r="N992" s="94"/>
      <c r="O992" s="94"/>
      <c r="P992" s="39"/>
      <c r="Q992" s="39"/>
      <c r="R992" s="94"/>
      <c r="S992" s="74"/>
      <c r="T992" s="94"/>
    </row>
    <row r="993">
      <c r="B993" s="36"/>
      <c r="C993" s="92"/>
      <c r="D993" s="93"/>
      <c r="E993" s="93"/>
      <c r="F993" s="93"/>
      <c r="G993" s="94"/>
      <c r="H993" s="74"/>
      <c r="I993" s="74"/>
      <c r="J993" s="94"/>
      <c r="K993" s="94"/>
      <c r="L993" s="39"/>
      <c r="M993" s="39"/>
      <c r="N993" s="94"/>
      <c r="O993" s="94"/>
      <c r="P993" s="39"/>
      <c r="Q993" s="39"/>
      <c r="R993" s="94"/>
      <c r="S993" s="74"/>
      <c r="T993" s="94"/>
    </row>
    <row r="994">
      <c r="B994" s="36"/>
      <c r="C994" s="92"/>
      <c r="D994" s="93"/>
      <c r="E994" s="93"/>
      <c r="F994" s="93"/>
      <c r="G994" s="94"/>
      <c r="H994" s="74"/>
      <c r="I994" s="74"/>
      <c r="J994" s="94"/>
      <c r="K994" s="94"/>
      <c r="L994" s="39"/>
      <c r="M994" s="39"/>
      <c r="N994" s="94"/>
      <c r="O994" s="94"/>
      <c r="P994" s="39"/>
      <c r="Q994" s="39"/>
      <c r="R994" s="94"/>
      <c r="S994" s="74"/>
      <c r="T994" s="94"/>
    </row>
    <row r="995">
      <c r="B995" s="36"/>
      <c r="C995" s="92"/>
      <c r="D995" s="93"/>
      <c r="E995" s="93"/>
      <c r="F995" s="93"/>
      <c r="G995" s="94"/>
      <c r="H995" s="74"/>
      <c r="I995" s="74"/>
      <c r="J995" s="94"/>
      <c r="K995" s="94"/>
      <c r="L995" s="39"/>
      <c r="M995" s="39"/>
      <c r="N995" s="94"/>
      <c r="O995" s="94"/>
      <c r="P995" s="39"/>
      <c r="Q995" s="39"/>
      <c r="R995" s="94"/>
      <c r="S995" s="74"/>
      <c r="T995" s="94"/>
    </row>
    <row r="996">
      <c r="B996" s="36"/>
      <c r="C996" s="92"/>
      <c r="D996" s="93"/>
      <c r="E996" s="93"/>
      <c r="F996" s="93"/>
      <c r="G996" s="94"/>
      <c r="H996" s="74"/>
      <c r="I996" s="74"/>
      <c r="J996" s="94"/>
      <c r="K996" s="94"/>
      <c r="L996" s="39"/>
      <c r="M996" s="39"/>
      <c r="N996" s="94"/>
      <c r="O996" s="94"/>
      <c r="P996" s="39"/>
      <c r="Q996" s="39"/>
      <c r="R996" s="94"/>
      <c r="S996" s="74"/>
      <c r="T996" s="94"/>
    </row>
    <row r="997">
      <c r="B997" s="36"/>
      <c r="C997" s="92"/>
      <c r="D997" s="93"/>
      <c r="E997" s="93"/>
      <c r="F997" s="93"/>
      <c r="G997" s="94"/>
      <c r="H997" s="74"/>
      <c r="I997" s="74"/>
      <c r="J997" s="94"/>
      <c r="K997" s="94"/>
      <c r="L997" s="39"/>
      <c r="M997" s="39"/>
      <c r="N997" s="94"/>
      <c r="O997" s="94"/>
      <c r="P997" s="39"/>
      <c r="Q997" s="39"/>
      <c r="R997" s="94"/>
      <c r="S997" s="74"/>
      <c r="T997" s="94"/>
    </row>
    <row r="998">
      <c r="B998" s="36"/>
      <c r="C998" s="92"/>
      <c r="D998" s="93"/>
      <c r="E998" s="93"/>
      <c r="F998" s="93"/>
      <c r="G998" s="94"/>
      <c r="H998" s="74"/>
      <c r="I998" s="74"/>
      <c r="J998" s="94"/>
      <c r="K998" s="94"/>
      <c r="L998" s="39"/>
      <c r="M998" s="39"/>
      <c r="N998" s="94"/>
      <c r="O998" s="94"/>
      <c r="P998" s="39"/>
      <c r="Q998" s="39"/>
      <c r="R998" s="94"/>
      <c r="S998" s="74"/>
      <c r="T998" s="94"/>
    </row>
    <row r="999">
      <c r="B999" s="36"/>
      <c r="C999" s="92"/>
      <c r="D999" s="93"/>
      <c r="E999" s="93"/>
      <c r="F999" s="93"/>
      <c r="G999" s="94"/>
      <c r="H999" s="74"/>
      <c r="I999" s="74"/>
      <c r="J999" s="94"/>
      <c r="K999" s="94"/>
      <c r="L999" s="39"/>
      <c r="M999" s="39"/>
      <c r="N999" s="94"/>
      <c r="O999" s="94"/>
      <c r="P999" s="39"/>
      <c r="Q999" s="39"/>
      <c r="R999" s="94"/>
      <c r="S999" s="74"/>
      <c r="T999" s="94"/>
    </row>
    <row r="1000">
      <c r="B1000" s="36"/>
      <c r="C1000" s="92"/>
      <c r="D1000" s="93"/>
      <c r="E1000" s="93"/>
      <c r="F1000" s="93"/>
      <c r="G1000" s="94"/>
      <c r="H1000" s="74"/>
      <c r="I1000" s="74"/>
      <c r="J1000" s="94"/>
      <c r="K1000" s="94"/>
      <c r="L1000" s="39"/>
      <c r="M1000" s="39"/>
      <c r="N1000" s="94"/>
      <c r="O1000" s="94"/>
      <c r="P1000" s="39"/>
      <c r="Q1000" s="39"/>
      <c r="R1000" s="94"/>
      <c r="S1000" s="74"/>
      <c r="T1000" s="94"/>
    </row>
  </sheetData>
  <mergeCells>
    <mergeCell ref="B2:G2"/>
    <mergeCell ref="Q2:S2"/>
    <mergeCell ref="T2:T2"/>
    <mergeCell ref="M2:N2"/>
    <mergeCell ref="H2:L2"/>
    <mergeCell ref="O2:P2"/>
    <mergeCell ref="B58:G58"/>
  </mergeCells>
  <conditionalFormatting sqref="Q5:Q1000">
    <cfRule priority="1" type="containsText" operator="containsText" text="Planning" dxfId="18">
      <formula>NOT(ISERROR(SEARCH("Planning",Q5)))</formula>
    </cfRule>
    <cfRule priority="2" type="containsText" operator="containsText" text="In Progress" dxfId="5">
      <formula>NOT(ISERROR(SEARCH("In Progress",Q5)))</formula>
    </cfRule>
    <cfRule priority="3" type="containsText" operator="containsText" text="Testing" dxfId="8">
      <formula>NOT(ISERROR(SEARCH("Testing",Q5)))</formula>
    </cfRule>
    <cfRule priority="4" type="containsText" operator="containsText" text="Completed" dxfId="4">
      <formula>NOT(ISERROR(SEARCH("Completed",Q5)))</formula>
    </cfRule>
    <cfRule priority="5" type="containsText" operator="containsText" text="On Hold" dxfId="3">
      <formula>NOT(ISERROR(SEARCH("On Hold",Q5)))</formula>
    </cfRule>
    <cfRule priority="6" type="containsText" operator="containsText" text="Cancelled" dxfId="6">
      <formula>NOT(ISERROR(SEARCH("Cancelled",Q5)))</formula>
    </cfRule>
  </conditionalFormatting>
  <conditionalFormatting sqref="S5:S1000">
    <cfRule priority="7" type="expression" dxfId="19">
      <formula>AND($Q5="Completed",ISBLANK($S5))</formula>
    </cfRule>
  </conditionalFormatting>
  <conditionalFormatting sqref="H5:H1000">
    <cfRule priority="8" type="expression" dxfId="19">
      <formula>AND(OR($Q5="In Progress",$Q5="Testing"),ISBLANK($H5))</formula>
    </cfRule>
  </conditionalFormatting>
  <conditionalFormatting sqref="P5:P1000">
    <cfRule priority="9" type="expression" dxfId="19">
      <formula>AND($L5="Prod",ISBLANK($P5))</formula>
    </cfRule>
  </conditionalFormatting>
  <conditionalFormatting sqref="I5:I1000">
    <cfRule priority="10" type="expression" dxfId="20">
      <formula>AND(NOT(ISBLANK($I5)),$I5&lt;TODAY(),NOT(OR($Q5="Completed",$Q5="Cancelled")))</formula>
    </cfRule>
  </conditionalFormatting>
  <dataValidations count="4">
    <dataValidation type="list" sqref="E5:E1000" allowBlank="1">
      <formula1>"Phase1,Phase2,Phase3,Phase4,Phase5,Pending"</formula1>
    </dataValidation>
    <dataValidation type="list" sqref="L5:L1000" allowBlank="1">
      <formula1>"Test,Prod,Other"</formula1>
    </dataValidation>
    <dataValidation type="list" sqref="M5:M1000" allowBlank="1">
      <formula1>"GPO,Intune,Conditional Access,Azure Policy,Terraform,Ansible,Script (PowerShell),Script (Bash/Shell),CloudFormation,Configuration Profile,Kubernetes Manifest,Puppet/Chef,Manual,Other"</formula1>
    </dataValidation>
    <dataValidation type="list" sqref="Q5:Q1000" allowBlank="1">
      <formula1>"Planning,In Progress,Testing,Completed,On Hold,Cancelled"</formula1>
    </dataValidation>
  </dataValidations>
  <hyperlinks>
    <hyperlink ref="B58" r:id="rId2"/>
  </hyperlinks>
  <headerFooter/>
  <tableParts>
    <tablePart r:id="rId1"/>
  </tableParts>
</worksheet>
</file>

<file path=docProps/app.xml><?xml version="1.0" encoding="utf-8"?>
<Properties xmlns:vt="http://schemas.openxmlformats.org/officeDocument/2006/docPropsVTypes" xmlns="http://schemas.openxmlformats.org/officeDocument/2006/extended-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keywords>Baseline;Hardening;DISA;STIG</cp:keywords>
  <dc:description>Baseline Developed By: Defense Information Systems Agency (DISA) for the US DoD</dc:description>
  <cp:contentStatus>Draft</cp:contentStatus>
  <dc:subject>Generated on: 2026-06-08 15:04:55</dc:subject>
  <dc:title>DISA Microsoft Outlook 2010 Security Technical Implementation Guide - SHGIR</dc:title>
  <dc:creator>Anicet Fopa Tchoffo</dc:creator>
  <cp:category>DISA-STIG</cp:category>
</cp:coreProperties>
</file>

<file path=docProps/custom.xml><?xml version="1.0" encoding="utf-8"?>
<Properties xmlns:vt="http://schemas.openxmlformats.org/officeDocument/2006/docPropsVTypes" xmlns="http://schemas.openxmlformats.org/officeDocument/2006/custom-properties"/>
</file>