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FCC110EE3C98B3AF4EBDAF820D4F4CCCF8CEB8DD" xr6:coauthVersionLast="47" xr6:coauthVersionMax="47" xr10:uidLastSave="{C5913FEA-7C09-4F1F-966F-BC7BA0B1BD8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E87" i="3"/>
  <c r="D87" i="3"/>
  <c r="C87" i="3"/>
  <c r="F87" i="3" s="1"/>
  <c r="E86" i="3"/>
  <c r="D86" i="3"/>
  <c r="C86" i="3"/>
  <c r="W138" i="3" s="1"/>
  <c r="E85" i="3"/>
  <c r="F85" i="3" s="1"/>
  <c r="D85" i="3"/>
  <c r="C85" i="3"/>
  <c r="U138" i="3" s="1"/>
  <c r="F84" i="3"/>
  <c r="T167" i="3" s="1"/>
  <c r="E84" i="3"/>
  <c r="D84" i="3"/>
  <c r="C84" i="3"/>
  <c r="S138" i="3" s="1"/>
  <c r="E69" i="3"/>
  <c r="D69" i="3"/>
  <c r="C69" i="3"/>
  <c r="F69"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D16" i="3"/>
  <c r="C16" i="3"/>
  <c r="F16" i="3" s="1"/>
  <c r="D9" i="3"/>
  <c r="C9" i="3"/>
  <c r="C7" i="3" s="1"/>
  <c r="D7" i="3" s="1"/>
  <c r="C8" i="3"/>
  <c r="D8" i="3" s="1"/>
  <c r="C55" i="3" l="1"/>
  <c r="E55" i="3"/>
  <c r="D55" i="3"/>
  <c r="D54" i="3"/>
  <c r="C54" i="3"/>
  <c r="E54"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E35" i="3"/>
  <c r="D35" i="3"/>
  <c r="C35" i="3"/>
  <c r="E56" i="3"/>
  <c r="D56" i="3"/>
  <c r="C56" i="3"/>
  <c r="E114" i="3"/>
  <c r="D114" i="3"/>
  <c r="C114" i="3"/>
  <c r="E96" i="3"/>
  <c r="D96" i="3"/>
  <c r="C96" i="3"/>
  <c r="E75" i="3"/>
  <c r="D75" i="3"/>
  <c r="C75" i="3"/>
  <c r="E113" i="3"/>
  <c r="D113" i="3"/>
  <c r="C113" i="3"/>
  <c r="E115" i="3"/>
  <c r="D115" i="3"/>
  <c r="C115" i="3"/>
  <c r="E74" i="3"/>
  <c r="D74" i="3"/>
  <c r="C74" i="3"/>
  <c r="E34" i="3"/>
  <c r="D34" i="3"/>
  <c r="C34" i="3"/>
  <c r="E95" i="3"/>
  <c r="D95" i="3"/>
  <c r="C95" i="3"/>
  <c r="V167" i="3"/>
  <c r="V162" i="3"/>
  <c r="V157" i="3"/>
  <c r="V152" i="3"/>
  <c r="V147" i="3"/>
  <c r="V142" i="3"/>
  <c r="E93" i="3"/>
  <c r="D93" i="3"/>
  <c r="C93" i="3"/>
  <c r="V166" i="3"/>
  <c r="V161" i="3"/>
  <c r="V156" i="3"/>
  <c r="V151" i="3"/>
  <c r="V146" i="3"/>
  <c r="V141" i="3"/>
  <c r="V170" i="3"/>
  <c r="V165" i="3"/>
  <c r="V160" i="3"/>
  <c r="V155" i="3"/>
  <c r="V150" i="3"/>
  <c r="V145" i="3"/>
  <c r="V140" i="3"/>
  <c r="V169" i="3"/>
  <c r="V164" i="3"/>
  <c r="V159" i="3"/>
  <c r="V154" i="3"/>
  <c r="V149" i="3"/>
  <c r="V144" i="3"/>
  <c r="V168" i="3"/>
  <c r="V163" i="3"/>
  <c r="V158" i="3"/>
  <c r="V153" i="3"/>
  <c r="V148" i="3"/>
  <c r="V143" i="3"/>
  <c r="C58" i="3"/>
  <c r="E58" i="3"/>
  <c r="D58" i="3"/>
  <c r="E73" i="3"/>
  <c r="D73" i="3"/>
  <c r="C73" i="3"/>
  <c r="E53" i="3"/>
  <c r="D53" i="3"/>
  <c r="C53" i="3"/>
  <c r="E112" i="3"/>
  <c r="D112" i="3"/>
  <c r="C112" i="3"/>
  <c r="T143" i="3"/>
  <c r="T148" i="3"/>
  <c r="T153" i="3"/>
  <c r="T158" i="3"/>
  <c r="T163" i="3"/>
  <c r="T168" i="3"/>
  <c r="F86" i="3"/>
  <c r="Q138" i="3"/>
  <c r="T144" i="3"/>
  <c r="T149" i="3"/>
  <c r="T154" i="3"/>
  <c r="T159" i="3"/>
  <c r="T164" i="3"/>
  <c r="T169" i="3"/>
  <c r="C57" i="3"/>
  <c r="D57" i="3"/>
  <c r="T140" i="3"/>
  <c r="T145" i="3"/>
  <c r="T150" i="3"/>
  <c r="T155" i="3"/>
  <c r="T160" i="3"/>
  <c r="T165" i="3"/>
  <c r="T170" i="3"/>
  <c r="C92" i="3"/>
  <c r="T141" i="3"/>
  <c r="T146" i="3"/>
  <c r="T151" i="3"/>
  <c r="T156" i="3"/>
  <c r="T161" i="3"/>
  <c r="T166" i="3"/>
  <c r="D92" i="3"/>
  <c r="E92" i="3"/>
  <c r="T142" i="3"/>
  <c r="T147" i="3"/>
  <c r="T152" i="3"/>
  <c r="T157" i="3"/>
  <c r="T162" i="3"/>
  <c r="X166" i="3" l="1"/>
  <c r="X161" i="3"/>
  <c r="X156" i="3"/>
  <c r="X151" i="3"/>
  <c r="X146" i="3"/>
  <c r="X141" i="3"/>
  <c r="X170" i="3"/>
  <c r="X165" i="3"/>
  <c r="X160" i="3"/>
  <c r="X155" i="3"/>
  <c r="X150" i="3"/>
  <c r="X145" i="3"/>
  <c r="X140" i="3"/>
  <c r="X169" i="3"/>
  <c r="X164" i="3"/>
  <c r="X159" i="3"/>
  <c r="X154" i="3"/>
  <c r="X149" i="3"/>
  <c r="X144" i="3"/>
  <c r="X168" i="3"/>
  <c r="X163" i="3"/>
  <c r="X158" i="3"/>
  <c r="X153" i="3"/>
  <c r="X148" i="3"/>
  <c r="X143" i="3"/>
  <c r="E94" i="3"/>
  <c r="D94" i="3"/>
  <c r="X167" i="3"/>
  <c r="X162" i="3"/>
  <c r="X157" i="3"/>
  <c r="X152" i="3"/>
  <c r="X147" i="3"/>
  <c r="X142" i="3"/>
  <c r="C94" i="3"/>
</calcChain>
</file>

<file path=xl/sharedStrings.xml><?xml version="1.0" encoding="utf-8"?>
<sst xmlns="http://schemas.openxmlformats.org/spreadsheetml/2006/main" count="1261" uniqueCount="436">
  <si>
    <t>Id</t>
  </si>
  <si>
    <t>Title</t>
  </si>
  <si>
    <t>Severity</t>
  </si>
  <si>
    <t>Component</t>
  </si>
  <si>
    <t>MoSCoW</t>
  </si>
  <si>
    <t>OpsImpact</t>
  </si>
  <si>
    <t>Phase</t>
  </si>
  <si>
    <t>ImplStatus</t>
  </si>
  <si>
    <t>Notes</t>
  </si>
  <si>
    <t>Remediation</t>
  </si>
  <si>
    <t>Description</t>
  </si>
  <si>
    <t>Audit</t>
  </si>
  <si>
    <t>Status</t>
  </si>
  <si>
    <t>LogID</t>
  </si>
  <si>
    <t>V-230077</t>
  </si>
  <si>
    <r>
      <rPr>
        <sz val="11"/>
        <rFont val="Calibri"/>
      </rPr>
      <t>The Motorola Android Pie must be configured to enforce a minimum password length of six characters.</t>
    </r>
  </si>
  <si>
    <t>CAT II (Medium)</t>
  </si>
  <si>
    <t>COPE</t>
  </si>
  <si>
    <t>Unassigned</t>
  </si>
  <si>
    <t>Unassessed</t>
  </si>
  <si>
    <t>Pending</t>
  </si>
  <si>
    <t/>
  </si>
  <si>
    <r>
      <rPr>
        <sz val="11"/>
        <color rgb="FF000000"/>
        <rFont val="Calibri"/>
      </rPr>
      <t>Configure the Motorola Android device to enforce a minimum password length of six characters.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Enter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</si>
  <si>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in device and data compromise.</t>
    </r>
    <r>
      <rPr>
        <sz val="11"/>
        <color rgb="FF000000"/>
        <rFont val="Calibri"/>
      </rPr>
      <t xml:space="preserve">
</t>
    </r>
    <r>
      <rPr>
        <sz val="11"/>
        <color rgb="FF000000"/>
        <rFont val="Calibri"/>
      </rPr>
      <t>SFR ID: FMT_SMF_EXT.1.1 #1a</t>
    </r>
  </si>
  <si>
    <r>
      <rPr>
        <sz val="11"/>
        <color rgb="FF000000"/>
        <rFont val="Calibri"/>
      </rPr>
      <t>Review Motorola Android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Verify the minimum password length is set to "6" characters.</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Open Settings &gt;&gt; Security &amp; location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on "Password".</t>
    </r>
    <r>
      <rPr>
        <sz val="11"/>
        <color rgb="FF000000"/>
        <rFont val="Calibri"/>
      </rPr>
      <t xml:space="preserve">
</t>
    </r>
    <r>
      <rPr>
        <sz val="11"/>
        <color rgb="FF000000"/>
        <rFont val="Calibri"/>
      </rPr>
      <t>4. Verify Password length listed is at least "6".</t>
    </r>
    <r>
      <rPr>
        <sz val="11"/>
        <color rgb="FF000000"/>
        <rFont val="Calibri"/>
      </rPr>
      <t xml:space="preserve">
</t>
    </r>
    <r>
      <rPr>
        <sz val="11"/>
        <color rgb="FF000000"/>
        <rFont val="Calibri"/>
      </rPr>
      <t>If the device password length is not set to six characters or more on the MDM console or the Android Pie device, this is a finding.</t>
    </r>
  </si>
  <si>
    <t>V-230078</t>
  </si>
  <si>
    <r>
      <rPr>
        <sz val="11"/>
        <rFont val="Calibri"/>
      </rPr>
      <t>The Motorola Android Pie must be configured to not allow passwords that include more than two repeating or sequential characters.</t>
    </r>
  </si>
  <si>
    <r>
      <rPr>
        <sz val="11"/>
        <color rgb="FF000000"/>
        <rFont val="Calibri"/>
      </rPr>
      <t>Configure the Motorola Android device to prevent passwords from containing more than two repeating or sequential characters.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password quality to "Complex".</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</si>
  <si>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</si>
  <si>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 xml:space="preserve">Review Motorola Android device configuration settings to determine if the mobile device is prohibiting passwords with more than two repeating or sequential characters.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Verify the password quality is set to "Complex".</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Open Settings &gt;&gt; Security &amp; location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on "Password".</t>
    </r>
    <r>
      <rPr>
        <sz val="11"/>
        <color rgb="FF000000"/>
        <rFont val="Calibri"/>
      </rPr>
      <t xml:space="preserve">
</t>
    </r>
    <r>
      <rPr>
        <sz val="11"/>
        <color rgb="FF000000"/>
        <rFont val="Calibri"/>
      </rPr>
      <t>4. Verify Password complexity requirements are listed: must contain at least one letter, one numeric digit, one special symbol.</t>
    </r>
    <r>
      <rPr>
        <sz val="11"/>
        <color rgb="FF000000"/>
        <rFont val="Calibri"/>
      </rPr>
      <t xml:space="preserve">
</t>
    </r>
    <r>
      <rPr>
        <sz val="11"/>
        <color rgb="FF000000"/>
        <rFont val="Calibri"/>
      </rPr>
      <t>If the MDM console device policy is set to a password with more than two repeating or sequential characters, or on the Android Pie device, the device policy is set to a password with more than two repeating or sequential characters, this is a finding.</t>
    </r>
  </si>
  <si>
    <t>V-230079</t>
  </si>
  <si>
    <r>
      <rPr>
        <sz val="11"/>
        <rFont val="Calibri"/>
      </rPr>
      <t>The Motorola Android Pie must be configured to enable a screen lock policy that will lock the display after a period of inactivity.</t>
    </r>
  </si>
  <si>
    <r>
      <rPr>
        <sz val="11"/>
        <color rgb="FF000000"/>
        <rFont val="Calibri"/>
      </rPr>
      <t>Configure the Motorola Android device to enable a screen lock policy that will lock the display after a period of inactivity.</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"Device Lock Timeout" to any number desired. Units are in minutes.</t>
    </r>
  </si>
  <si>
    <r>
      <rPr>
        <sz val="11"/>
        <color rgb="FF000000"/>
        <rFont val="Calibri"/>
      </rPr>
      <t>The screen lock timeout helps protect the device from unauthorized access. Devices without a screen 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</si>
  <si>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Motorola Android device configuration settings to determine if the mobile device is enforcing a screen lock policy that will lock the display after a period of inactivity.</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Verify "Device Lock Timeout" is set to any number desired. Units are in minutes.</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Open Settings &gt;&gt; Security &amp; location.</t>
    </r>
    <r>
      <rPr>
        <sz val="11"/>
        <color rgb="FF000000"/>
        <rFont val="Calibri"/>
      </rPr>
      <t xml:space="preserve">
</t>
    </r>
    <r>
      <rPr>
        <sz val="11"/>
        <color rgb="FF000000"/>
        <rFont val="Calibri"/>
      </rPr>
      <t>2. Click the gear icon next to "Screen lock".</t>
    </r>
    <r>
      <rPr>
        <sz val="11"/>
        <color rgb="FF000000"/>
        <rFont val="Calibri"/>
      </rPr>
      <t xml:space="preserve">
</t>
    </r>
    <r>
      <rPr>
        <sz val="11"/>
        <color rgb="FF000000"/>
        <rFont val="Calibri"/>
      </rPr>
      <t>3. Verify "Automatically lock" is set to a required time.</t>
    </r>
    <r>
      <rPr>
        <sz val="11"/>
        <color rgb="FF000000"/>
        <rFont val="Calibri"/>
      </rPr>
      <t xml:space="preserve">
</t>
    </r>
    <r>
      <rPr>
        <sz val="11"/>
        <color rgb="FF000000"/>
        <rFont val="Calibri"/>
      </rPr>
      <t>If the MDM console device policy is not set to enable a screen lock policy that will lock the display after a period of inactivity, or on the Android Pie device, the device policy is not set to enable a screen lock policy that will lock the display after a period of inactivity, this is a finding.</t>
    </r>
  </si>
  <si>
    <t>V-230080</t>
  </si>
  <si>
    <r>
      <rPr>
        <sz val="11"/>
        <rFont val="Calibri"/>
      </rPr>
      <t>The Motorola Android Pie must be configured to lock the display after 15 minutes (or less) of inactivity.</t>
    </r>
  </si>
  <si>
    <r>
      <rPr>
        <sz val="11"/>
        <color rgb="FF000000"/>
        <rFont val="Calibri"/>
      </rPr>
      <t>Configure the Motorola Android device to lock the device display after 15 minutes (or less) of inactivity.</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"Device Lock Timeout" to any number between 1 and 15.</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</si>
  <si>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</si>
  <si>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Motorola Android device configuration settings to determine if the mobile device has the screen lock timeout set to 15 minutes or less.</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passcode requirements.</t>
    </r>
    <r>
      <rPr>
        <sz val="11"/>
        <color rgb="FF000000"/>
        <rFont val="Calibri"/>
      </rPr>
      <t xml:space="preserve">
</t>
    </r>
    <r>
      <rPr>
        <sz val="11"/>
        <color rgb="FF000000"/>
        <rFont val="Calibri"/>
      </rPr>
      <t>2. Open device passcode section.</t>
    </r>
    <r>
      <rPr>
        <sz val="11"/>
        <color rgb="FF000000"/>
        <rFont val="Calibri"/>
      </rPr>
      <t xml:space="preserve">
</t>
    </r>
    <r>
      <rPr>
        <sz val="11"/>
        <color rgb="FF000000"/>
        <rFont val="Calibri"/>
      </rPr>
      <t>3. Verify "Device Lock Timeout" is set to any number between 1 and 15.</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Open Settings &gt;&gt; Security &amp; location.</t>
    </r>
    <r>
      <rPr>
        <sz val="11"/>
        <color rgb="FF000000"/>
        <rFont val="Calibri"/>
      </rPr>
      <t xml:space="preserve">
</t>
    </r>
    <r>
      <rPr>
        <sz val="11"/>
        <color rgb="FF000000"/>
        <rFont val="Calibri"/>
      </rPr>
      <t>2. Click the gear icon next to "Screen lock".</t>
    </r>
    <r>
      <rPr>
        <sz val="11"/>
        <color rgb="FF000000"/>
        <rFont val="Calibri"/>
      </rPr>
      <t xml:space="preserve">
</t>
    </r>
    <r>
      <rPr>
        <sz val="11"/>
        <color rgb="FF000000"/>
        <rFont val="Calibri"/>
      </rPr>
      <t>3. Verify "Automatically lock" is set to between 0 and 15 minutes.</t>
    </r>
    <r>
      <rPr>
        <sz val="11"/>
        <color rgb="FF000000"/>
        <rFont val="Calibri"/>
      </rPr>
      <t xml:space="preserve">
</t>
    </r>
    <r>
      <rPr>
        <sz val="11"/>
        <color rgb="FF000000"/>
        <rFont val="Calibri"/>
      </rPr>
      <t>If the MDM console device policy is not set to 15 minutes or less for the screen lock timeout, or on the Android Pie device, the device policy is not set to 15 minutes or less for the screen lock timeout, this is a finding.</t>
    </r>
  </si>
  <si>
    <t>V-230081</t>
  </si>
  <si>
    <r>
      <rPr>
        <sz val="11"/>
        <rFont val="Calibri"/>
      </rPr>
      <t>The Motorola Android Pie must be configured to not allow more than 10 consecutive failed authentication attempts.</t>
    </r>
  </si>
  <si>
    <t>CAT III (Low)</t>
  </si>
  <si>
    <r>
      <rPr>
        <sz val="11"/>
        <color rgb="FF000000"/>
        <rFont val="Calibri"/>
      </rPr>
      <t>Configure the Motorola Android device to allow only 10 or fewer consecutive failed authentication attempts.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"Maximum Number of Failed Attempts"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</si>
  <si>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</si>
  <si>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Motorola Android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Review the policy configuration that was pushed down to the device and verify the "Maximum Number of Failed Attempts" is set to between 1 and 10.</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 &gt;&gt; Security &amp; location &gt;&gt; Managed device info. </t>
    </r>
    <r>
      <rPr>
        <sz val="11"/>
        <color rgb="FF000000"/>
        <rFont val="Calibri"/>
      </rPr>
      <t xml:space="preserve">
</t>
    </r>
    <r>
      <rPr>
        <sz val="11"/>
        <color rgb="FF000000"/>
        <rFont val="Calibri"/>
      </rPr>
      <t>2. Verify "Failed password attempts before deleting all device data" is set to 10 or fewer attempts.</t>
    </r>
    <r>
      <rPr>
        <sz val="11"/>
        <color rgb="FF000000"/>
        <rFont val="Calibri"/>
      </rPr>
      <t xml:space="preserve">
</t>
    </r>
    <r>
      <rPr>
        <sz val="11"/>
        <color rgb="FF000000"/>
        <rFont val="Calibri"/>
      </rPr>
      <t>If the MDM console device policy is not set to the maximum number of consecutive failed authentication attempts at 10 or fewer or on the Android Pie device, the device policy is not set to the maximum number of consecutive failed authentication attempts at 10 or fewer, this is a finding.</t>
    </r>
  </si>
  <si>
    <t>V-230082</t>
  </si>
  <si>
    <r>
      <rPr>
        <sz val="11"/>
        <rFont val="Calibri"/>
      </rPr>
      <t>The Motorola Android Pie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</si>
  <si>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Motorola Android device to disable unauthorized application repositories.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Allow "Google Play" (Uses only Managed Google Play).</t>
    </r>
    <r>
      <rPr>
        <sz val="11"/>
        <color rgb="FF000000"/>
        <rFont val="Calibri"/>
      </rPr>
      <t xml:space="preserve">
</t>
    </r>
    <r>
      <rPr>
        <sz val="11"/>
        <color rgb="FF000000"/>
        <rFont val="Calibri"/>
      </rPr>
      <t>3. Set Disallow "Install unknown sources".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</si>
  <si>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</si>
  <si>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Motorola Android device configuration settings to determine if the mobile device has only approved application repositories (DoD-approved commercial app repository, MDM server, and/or mobile application store).</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Allow "Google Play" (Uses only Managed Google Play).</t>
    </r>
    <r>
      <rPr>
        <sz val="11"/>
        <color rgb="FF000000"/>
        <rFont val="Calibri"/>
      </rPr>
      <t xml:space="preserve">
</t>
    </r>
    <r>
      <rPr>
        <sz val="11"/>
        <color rgb="FF000000"/>
        <rFont val="Calibri"/>
      </rPr>
      <t>3. Verify that Disallow is set for "Install unknown sources".</t>
    </r>
    <r>
      <rPr>
        <sz val="11"/>
        <color rgb="FF000000"/>
        <rFont val="Calibri"/>
      </rPr>
      <t xml:space="preserve">
</t>
    </r>
    <r>
      <rPr>
        <sz val="11"/>
        <color rgb="FF000000"/>
        <rFont val="Calibri"/>
      </rPr>
      <t xml:space="preserve">On the Motorola device: </t>
    </r>
    <r>
      <rPr>
        <sz val="11"/>
        <color rgb="FF000000"/>
        <rFont val="Calibri"/>
      </rPr>
      <t xml:space="preserve">
</t>
    </r>
    <r>
      <rPr>
        <sz val="11"/>
        <color rgb="FF000000"/>
        <rFont val="Calibri"/>
      </rPr>
      <t>1. Open Settings &gt;&gt; Apps and notifications &gt;&gt; Advanced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Verify the list of apps is blank or if an app is on the list, "Disabled by admin" is listed under the app name.</t>
    </r>
    <r>
      <rPr>
        <sz val="11"/>
        <color rgb="FF000000"/>
        <rFont val="Calibri"/>
      </rPr>
      <t xml:space="preserve">
</t>
    </r>
    <r>
      <rPr>
        <sz val="11"/>
        <color rgb="FF000000"/>
        <rFont val="Calibri"/>
      </rPr>
      <t>If the MDM console device policy is not set to allow connections to only approved application repositories, or on the Android Pie device, the device policy is not set to allow connections to only approved application repositories, this is a finding.</t>
    </r>
  </si>
  <si>
    <t>V-230083</t>
  </si>
  <si>
    <r>
      <rPr>
        <sz val="11"/>
        <rFont val="Calibri"/>
      </rPr>
      <t>The Motorola Android Pie must be configured to enforce an application installation policy by specifying an application whitelist that restricts applications by the following characteristics: [selection: list of digital signatures, cryptographic hash values, names, application version].</t>
    </r>
  </si>
  <si>
    <r>
      <rPr>
        <sz val="11"/>
        <color rgb="FF000000"/>
        <rFont val="Calibri"/>
      </rPr>
      <t>Configure the Motorola Android device to use an application whitelist.</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always a Whitelisted App Store.</t>
    </r>
  </si>
  <si>
    <r>
      <rPr>
        <sz val="11"/>
        <color rgb="FF000000"/>
        <rFont val="Calibri"/>
      </rPr>
      <t xml:space="preserve">The application whitelist, in addition to controlling the installation of applications on the mobile device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operating system (OS) build by the OS vendor, MD vendor, or wireless carrier.</t>
    </r>
    <r>
      <rPr>
        <sz val="11"/>
        <color rgb="FF000000"/>
        <rFont val="Calibri"/>
      </rPr>
      <t xml:space="preserve">
</t>
    </r>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whitelist,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</si>
  <si>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Motorola Android device configuration settings to determine if the mobile device has an application whitelist configured. Verify all applications listed on the whitelist have been approved by the Approving Official (AO).</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NOTE: Managed Google Play is always a Whitelisted App Store.</t>
    </r>
    <r>
      <rPr>
        <sz val="11"/>
        <color rgb="FF000000"/>
        <rFont val="Calibri"/>
      </rPr>
      <t xml:space="preserve">
</t>
    </r>
    <r>
      <rPr>
        <sz val="11"/>
        <color rgb="FF000000"/>
        <rFont val="Calibri"/>
      </rPr>
      <t>If on the MDM console the list of selected Managed Google Play apps includes non-approved apps, this is a finding.</t>
    </r>
    <r>
      <rPr>
        <sz val="11"/>
        <color rgb="FF000000"/>
        <rFont val="Calibri"/>
      </rPr>
      <t xml:space="preserve">
</t>
    </r>
    <r>
      <rPr>
        <sz val="11"/>
        <color rgb="FF000000"/>
        <rFont val="Calibri"/>
      </rPr>
      <t>NOTE: The application whitelist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</si>
  <si>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V-230084</t>
  </si>
  <si>
    <r>
      <rPr>
        <sz val="11"/>
        <rFont val="Calibri"/>
      </rPr>
      <t>The Motorola Android Pie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</si>
  <si>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Configure the Motorola Android device application whitelist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</si>
  <si>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whitelist, in addition to controlling the installation of applications on the mobile device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operating system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</si>
  <si>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Motorola Android device configuration settings to determine if the mobile device has an application whitelist configured and that the application whitelist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verify the app does not include prohibited characteristics.</t>
    </r>
    <r>
      <rPr>
        <sz val="11"/>
        <color rgb="FF000000"/>
        <rFont val="Calibri"/>
      </rPr>
      <t xml:space="preserve">
</t>
    </r>
    <r>
      <rPr>
        <sz val="11"/>
        <color rgb="FF000000"/>
        <rFont val="Calibri"/>
      </rPr>
      <t>If the MDM console device policy includes applications with unauthorized characteristics, this is a finding.</t>
    </r>
  </si>
  <si>
    <t>V-230085</t>
  </si>
  <si>
    <r>
      <rPr>
        <sz val="11"/>
        <rFont val="Calibri"/>
      </rPr>
      <t>The Motorola Android Pie must be configured to disable Bluetooth or configured via User Based Enforcement (UBE) to allow Bluetooth for only HSP (Headset Profile), HFP (HandsFree Profile), or SPP (Serial Port Profile) capable devices.</t>
    </r>
  </si>
  <si>
    <r>
      <rPr>
        <sz val="11"/>
        <color rgb="FF000000"/>
        <rFont val="Calibri"/>
      </rPr>
      <t>Configure the Motorola Android device to disable Bluetooth or, if the AO has approved the use of Bluetooth (for example, for car hands-free use), train the user to connect to only authorized Bluetooth devices using only HSP, HFP, or SPP Bluetooth capable devices (User Based Enforcement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MOTO-09-008700.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</si>
  <si>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 #18h</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</si>
  <si>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Verify "Disallow Bluetooth" is set.</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Verify this is set to "Off" and cannot be toggled to "On".</t>
    </r>
    <r>
      <rPr>
        <sz val="11"/>
        <color rgb="FF000000"/>
        <rFont val="Calibri"/>
      </rPr>
      <t xml:space="preserve">
</t>
    </r>
    <r>
      <rPr>
        <sz val="11"/>
        <color rgb="FF000000"/>
        <rFont val="Calibri"/>
      </rPr>
      <t xml:space="preserve">If the AO has approved the use of Bluetooth, on the Android Pie device: </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Bluetooth-connected devices using approved profiles are listed.</t>
    </r>
    <r>
      <rPr>
        <sz val="11"/>
        <color rgb="FF000000"/>
        <rFont val="Calibri"/>
      </rPr>
      <t xml:space="preserve">
</t>
    </r>
    <r>
      <rPr>
        <sz val="11"/>
        <color rgb="FF000000"/>
        <rFont val="Calibri"/>
      </rPr>
      <t>If the AO has not approved the use of Bluetooth, and Bluetooth use is not disabled via an MDM 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</si>
  <si>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V-230086</t>
  </si>
  <si>
    <r>
      <rPr>
        <sz val="11"/>
        <rFont val="Calibri"/>
      </rPr>
      <t>The Motorola Android Pie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</si>
  <si>
    <r>
      <rPr>
        <sz val="11"/>
        <color rgb="FF000000"/>
        <rFont val="Calibri"/>
      </rPr>
      <t>Configure the Motorola Android device to not display (work profile) notifications when the device is locked.</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</si>
  <si>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Motorola Android device to not send notifications to the lock screen mitigates this risk.</t>
    </r>
    <r>
      <rPr>
        <sz val="11"/>
        <color rgb="FF000000"/>
        <rFont val="Calibri"/>
      </rPr>
      <t xml:space="preserve">
</t>
    </r>
    <r>
      <rPr>
        <sz val="11"/>
        <color rgb="FF000000"/>
        <rFont val="Calibri"/>
      </rPr>
      <t>SFR ID: FMT_SMF_EXT.1.1 #19</t>
    </r>
  </si>
  <si>
    <r>
      <rPr>
        <sz val="11"/>
        <color rgb="FF000000"/>
        <rFont val="Calibri"/>
      </rPr>
      <t xml:space="preserve">Review Motorola Android device settings to determine if the Motorola Android device displays (work container)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Verify "Unredacted Notifications" is set to "Disallow".</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Go to Settings &gt;&gt; Security &amp; location.</t>
    </r>
    <r>
      <rPr>
        <sz val="11"/>
        <color rgb="FF000000"/>
        <rFont val="Calibri"/>
      </rPr>
      <t xml:space="preserve">
</t>
    </r>
    <r>
      <rPr>
        <sz val="11"/>
        <color rgb="FF000000"/>
        <rFont val="Calibri"/>
      </rPr>
      <t>2. Tap on "Lock screen preferences".</t>
    </r>
    <r>
      <rPr>
        <sz val="11"/>
        <color rgb="FF000000"/>
        <rFont val="Calibri"/>
      </rPr>
      <t xml:space="preserve">
</t>
    </r>
    <r>
      <rPr>
        <sz val="11"/>
        <color rgb="FF000000"/>
        <rFont val="Calibri"/>
      </rPr>
      <t>3. Verify "Hide sensitive work content" is listed under "When work profile is locked".</t>
    </r>
    <r>
      <rPr>
        <sz val="11"/>
        <color rgb="FF000000"/>
        <rFont val="Calibri"/>
      </rPr>
      <t xml:space="preserve">
</t>
    </r>
    <r>
      <rPr>
        <sz val="11"/>
        <color rgb="FF000000"/>
        <rFont val="Calibri"/>
      </rPr>
      <t>If the MDM console device policy allows work notifications on the lock screen or the Android Pie device allows work notifications on the lock screen, this is a finding.</t>
    </r>
  </si>
  <si>
    <t>V-230087</t>
  </si>
  <si>
    <r>
      <rPr>
        <sz val="11"/>
        <rFont val="Calibri"/>
      </rPr>
      <t>Motorola Android Pie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</si>
  <si>
    <r>
      <rPr>
        <sz val="11"/>
        <color rgb="FF000000"/>
        <rFont val="Calibri"/>
      </rPr>
      <t xml:space="preserve">Configure Motorola Android Pie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Set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</si>
  <si>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If compromised, this technology would allow unauthorized users to have access to DoD sensitive data. Not permitting the use of non-password authentication mechanisms forces users to use passcodes that meet DoD passcode requirements.</t>
    </r>
    <r>
      <rPr>
        <sz val="11"/>
        <color rgb="FF000000"/>
        <rFont val="Calibri"/>
      </rPr>
      <t xml:space="preserve">
</t>
    </r>
    <r>
      <rPr>
        <sz val="11"/>
        <color rgb="FF000000"/>
        <rFont val="Calibri"/>
      </rPr>
      <t>SFR ID: FMT_SMF_EXT.1.1 #23,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</si>
  <si>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"Disable trust agents" to "On".</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location". </t>
    </r>
    <r>
      <rPr>
        <sz val="11"/>
        <color rgb="FF000000"/>
        <rFont val="Calibri"/>
      </rPr>
      <t xml:space="preserve">
</t>
    </r>
    <r>
      <rPr>
        <sz val="11"/>
        <color rgb="FF000000"/>
        <rFont val="Calibri"/>
      </rPr>
      <t xml:space="preserve">3. Tap "Advanced".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 xml:space="preserve">5. Verify that all listed trust agents are disabled and cannot be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"disable trust agents" is not selected, or on the Android Pie device a trust agent can be enabled, this is a finding.</t>
    </r>
  </si>
  <si>
    <t>V-230088</t>
  </si>
  <si>
    <r>
      <rPr>
        <sz val="11"/>
        <rFont val="Calibri"/>
      </rPr>
      <t>The Motorola Android Pie must be configured to disable developer modes.</t>
    </r>
  </si>
  <si>
    <r>
      <rPr>
        <sz val="11"/>
        <color rgb="FF000000"/>
        <rFont val="Calibri"/>
      </rPr>
      <t>Configure the Motorola Android device to disable developer modes.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"Debugging Features" to "Disallow".</t>
    </r>
  </si>
  <si>
    <r>
      <rPr>
        <sz val="11"/>
        <color rgb="FF000000"/>
        <rFont val="Calibri"/>
      </rPr>
      <t>Developer modes expose features of the Motorola Android device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</si>
  <si>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Motorola Android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Verify "Debugging Features" is set to "Disallow".</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Verify "Developer Options" is not listed.</t>
    </r>
    <r>
      <rPr>
        <sz val="11"/>
        <color rgb="FF000000"/>
        <rFont val="Calibri"/>
      </rPr>
      <t xml:space="preserve">
</t>
    </r>
    <r>
      <rPr>
        <sz val="11"/>
        <color rgb="FF000000"/>
        <rFont val="Calibri"/>
      </rPr>
      <t>If the MDM console device policy is not set to disable developer mode, or on the Android Pie device, the device policy is not set to disable developer mode, this is a finding.</t>
    </r>
  </si>
  <si>
    <t>V-230089</t>
  </si>
  <si>
    <r>
      <rPr>
        <sz val="11"/>
        <rFont val="Calibri"/>
      </rPr>
      <t>The Motorola Android Pie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</si>
  <si>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Motorola Android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Enable "Lock Screen Message" and enter the banner text.</t>
    </r>
  </si>
  <si>
    <r>
      <rPr>
        <sz val="11"/>
        <color rgb="FF000000"/>
        <rFont val="Calibri"/>
      </rPr>
      <t>Android Pie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</si>
  <si>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Motorola Android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Determine which method is used at the Motorola Android device site and follow the appropriate validation procedure below.</t>
    </r>
    <r>
      <rPr>
        <sz val="11"/>
        <color rgb="FF000000"/>
        <rFont val="Calibri"/>
      </rPr>
      <t xml:space="preserve">
</t>
    </r>
    <r>
      <rPr>
        <sz val="11"/>
        <color rgb="FF000000"/>
        <rFont val="Calibri"/>
      </rPr>
      <t xml:space="preserve">Validation Procedure for Method #1: </t>
    </r>
    <r>
      <rPr>
        <sz val="11"/>
        <color rgb="FF000000"/>
        <rFont val="Calibri"/>
      </rPr>
      <t xml:space="preserve">
</t>
    </r>
    <r>
      <rPr>
        <sz val="11"/>
        <color rgb="FF000000"/>
        <rFont val="Calibri"/>
      </rPr>
      <t>Review the signed user agreements for several Motorola Android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MDM console, ensure "Lock Screen Message" is set and the appropriate banner text is included.</t>
    </r>
    <r>
      <rPr>
        <sz val="11"/>
        <color rgb="FF000000"/>
        <rFont val="Calibri"/>
      </rPr>
      <t xml:space="preserve">
</t>
    </r>
    <r>
      <rPr>
        <sz val="11"/>
        <color rgb="FF000000"/>
        <rFont val="Calibri"/>
      </rPr>
      <t>If, for Method #1, the required warning banner text is not on all signed user agreements reviewed, or for Method #2, the MDM console device policy is not set to display a warning banner with the appropriate designated wording or on the Android Pie device, the device policy is not set to display a warning banner with the appropriate designated wording, this is a finding.</t>
    </r>
  </si>
  <si>
    <t>V-230090</t>
  </si>
  <si>
    <r>
      <rPr>
        <sz val="11"/>
        <rFont val="Calibri"/>
      </rPr>
      <t>The Motorola Android Pie must be configured to disable USB mass storage mode.</t>
    </r>
  </si>
  <si>
    <r>
      <rPr>
        <sz val="11"/>
        <color rgb="FF000000"/>
        <rFont val="Calibri"/>
      </rPr>
      <t>Configure the Motorola Android device to disable USB mass storage mode.</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Select "Disallow usb file 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</si>
  <si>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#39a</t>
    </r>
  </si>
  <si>
    <r>
      <rPr>
        <sz val="11"/>
        <color rgb="FF000000"/>
        <rFont val="Calibri"/>
      </rPr>
      <t xml:space="preserve">Review Motorola Android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Verify "Disallow usb file transfer" is selected.</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Plug USB cable into Android Pie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MDM console device policy is not set to disable USB mass storage mode, or on the Android Pie device, the device policy is not set to disable USB mass storage mode, this is a finding.</t>
    </r>
  </si>
  <si>
    <t>V-230091</t>
  </si>
  <si>
    <r>
      <rPr>
        <sz val="11"/>
        <rFont val="Calibri"/>
      </rPr>
      <t>The Motorola Android Pie must be configured to not allow backup of [all applications, configuration data] to locally connected systems.</t>
    </r>
  </si>
  <si>
    <r>
      <rPr>
        <sz val="11"/>
        <color rgb="FF000000"/>
        <rFont val="Calibri"/>
      </rPr>
      <t>Configure the Motorola Android device to disable backup to locally connected systems.</t>
    </r>
    <r>
      <rPr>
        <sz val="11"/>
        <color rgb="FF000000"/>
        <rFont val="Calibri"/>
      </rPr>
      <t xml:space="preserve">
</t>
    </r>
    <r>
      <rPr>
        <sz val="11"/>
        <color rgb="FF000000"/>
        <rFont val="Calibri"/>
      </rPr>
      <t>NOTE: On Restrictions, the backup features for Motorola are not in the framework.</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Select "Disallow usb file transfer".</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</si>
  <si>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</si>
  <si>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Motorola Android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Verify "Disallow usb file transfer" is selected.</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Plug USB cable into Android Pie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MDM console device policy is not set to disable the capability to back up to a locally connected system, or on the Android Pie device, the device policy is not set to disable the capability to back up to a locally connected system, this is a finding.</t>
    </r>
  </si>
  <si>
    <t>V-230092</t>
  </si>
  <si>
    <r>
      <rPr>
        <sz val="11"/>
        <rFont val="Calibri"/>
      </rPr>
      <t>The Motorola Android Pie must be configured to not allow backup of all applications and configuration data to remote systems.</t>
    </r>
  </si>
  <si>
    <r>
      <rPr>
        <sz val="11"/>
        <color rgb="FF000000"/>
        <rFont val="Calibri"/>
      </rPr>
      <t>Configure the Motorola Android device to disable backup to remote systems (including commercial clouds).</t>
    </r>
    <r>
      <rPr>
        <sz val="11"/>
        <color rgb="FF000000"/>
        <rFont val="Calibri"/>
      </rPr>
      <t xml:space="preserve">
</t>
    </r>
    <r>
      <rPr>
        <sz val="11"/>
        <color rgb="FF000000"/>
        <rFont val="Calibri"/>
      </rPr>
      <t>NOTE: On Restrictions, data in the work profile cannot be backed up by default.</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Ensure "Enable backup service" is not selected.</t>
    </r>
  </si>
  <si>
    <r>
      <rPr>
        <sz val="11"/>
        <color rgb="FF000000"/>
        <rFont val="Calibri"/>
      </rPr>
      <t>Backups to remote systems (including cloud backup) can leave data vulnerable to breach on the external systems, which often offer less protection than the Android device.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</si>
  <si>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Motorola Android device configuration settings to determine if the capability to back up to a remote system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Verify "Disallow backup service" is not selected.</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Verify "Backup" is set to "Off".</t>
    </r>
    <r>
      <rPr>
        <sz val="11"/>
        <color rgb="FF000000"/>
        <rFont val="Calibri"/>
      </rPr>
      <t xml:space="preserve">
</t>
    </r>
    <r>
      <rPr>
        <sz val="11"/>
        <color rgb="FF000000"/>
        <rFont val="Calibri"/>
      </rPr>
      <t>If the MDM console device policy is not set to disable the capability to back up to a remote system, or on the Android Pie device, the device policy is not set to disable the capability to back up to a remote system, this is a finding.</t>
    </r>
  </si>
  <si>
    <t>V-230093</t>
  </si>
  <si>
    <r>
      <rPr>
        <sz val="11"/>
        <rFont val="Calibri"/>
      </rPr>
      <t>The Motorola Android Pie must be configured to disable exceptions to the access control policy that prevents application processes from accessing all data stored by other application processes.</t>
    </r>
  </si>
  <si>
    <r>
      <rPr>
        <sz val="11"/>
        <color rgb="FF000000"/>
        <rFont val="Calibri"/>
      </rPr>
      <t>Configure the Motorola Android Pie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 xml:space="preserve">NOTE: All application data is inherently sandboxed and isolated from other applications. </t>
    </r>
    <r>
      <rPr>
        <sz val="11"/>
        <color rgb="FF000000"/>
        <rFont val="Calibri"/>
      </rPr>
      <t xml:space="preserve">
</t>
    </r>
    <r>
      <rPr>
        <sz val="11"/>
        <color rgb="FF000000"/>
        <rFont val="Calibri"/>
      </rPr>
      <t xml:space="preserve">To disable copy/paste on the MDM console: </t>
    </r>
    <r>
      <rPr>
        <sz val="11"/>
        <color rgb="FF000000"/>
        <rFont val="Calibri"/>
      </rPr>
      <t xml:space="preserve">
</t>
    </r>
    <r>
      <rPr>
        <sz val="11"/>
        <color rgb="FF000000"/>
        <rFont val="Calibri"/>
      </rPr>
      <t>1. Open Restrictions settings.</t>
    </r>
    <r>
      <rPr>
        <sz val="11"/>
        <color rgb="FF000000"/>
        <rFont val="Calibri"/>
      </rPr>
      <t xml:space="preserve">
</t>
    </r>
    <r>
      <rPr>
        <sz val="11"/>
        <color rgb="FF000000"/>
        <rFont val="Calibri"/>
      </rPr>
      <t>2. Open User Restrictions.</t>
    </r>
    <r>
      <rPr>
        <sz val="11"/>
        <color rgb="FF000000"/>
        <rFont val="Calibri"/>
      </rPr>
      <t xml:space="preserve">
</t>
    </r>
    <r>
      <rPr>
        <sz val="11"/>
        <color rgb="FF000000"/>
        <rFont val="Calibri"/>
      </rPr>
      <t>3. Select "Disallow cross profile copy/paste".</t>
    </r>
    <r>
      <rPr>
        <sz val="11"/>
        <color rgb="FF000000"/>
        <rFont val="Calibri"/>
      </rPr>
      <t xml:space="preserve">
</t>
    </r>
    <r>
      <rPr>
        <sz val="11"/>
        <color rgb="FF000000"/>
        <rFont val="Calibri"/>
      </rPr>
      <t>4. Select "Disallow sharing data into the profile".</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</si>
  <si>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</si>
  <si>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Motorola Android device and inspect the configuration on the Motorola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settings.</t>
    </r>
    <r>
      <rPr>
        <sz val="11"/>
        <color rgb="FF000000"/>
        <rFont val="Calibri"/>
      </rPr>
      <t xml:space="preserve">
</t>
    </r>
    <r>
      <rPr>
        <sz val="11"/>
        <color rgb="FF000000"/>
        <rFont val="Calibri"/>
      </rPr>
      <t>2. Open User Restrictions.</t>
    </r>
    <r>
      <rPr>
        <sz val="11"/>
        <color rgb="FF000000"/>
        <rFont val="Calibri"/>
      </rPr>
      <t xml:space="preserve">
</t>
    </r>
    <r>
      <rPr>
        <sz val="11"/>
        <color rgb="FF000000"/>
        <rFont val="Calibri"/>
      </rPr>
      <t>3. Verify "Disallow cross profile copy/paste" is selected.</t>
    </r>
    <r>
      <rPr>
        <sz val="11"/>
        <color rgb="FF000000"/>
        <rFont val="Calibri"/>
      </rPr>
      <t xml:space="preserve">
</t>
    </r>
    <r>
      <rPr>
        <sz val="11"/>
        <color rgb="FF000000"/>
        <rFont val="Calibri"/>
      </rPr>
      <t>4. Verify "Disallow sharing data into the profile" is selected.</t>
    </r>
    <r>
      <rPr>
        <sz val="11"/>
        <color rgb="FF000000"/>
        <rFont val="Calibri"/>
      </rPr>
      <t xml:space="preserve">
</t>
    </r>
    <r>
      <rPr>
        <sz val="11"/>
        <color rgb="FF000000"/>
        <rFont val="Calibri"/>
      </rPr>
      <t>If the MDM console device policy is not set to disable data sharing between profiles, this is a finding.</t>
    </r>
  </si>
  <si>
    <t>V-230095</t>
  </si>
  <si>
    <r>
      <rPr>
        <sz val="11"/>
        <rFont val="Calibri"/>
      </rPr>
      <t>The Motorola Android Pie must be configured to enable audit logging.</t>
    </r>
  </si>
  <si>
    <r>
      <rPr>
        <sz val="11"/>
        <color rgb="FF000000"/>
        <rFont val="Calibri"/>
      </rPr>
      <t>Configure the Motorola Android Pie to enable audit logging.</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Restrictions settings.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</si>
  <si>
    <r>
      <rPr>
        <sz val="11"/>
        <color rgb="FF000000"/>
        <rFont val="Calibri"/>
      </rPr>
      <t>Audit logs enable monitoring of security-relevant events and subsequent forensics when breaches occur. For the logs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</si>
  <si>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Review documentation on the Motorola Android device and inspect the configuration on the Motorola Android device to enable audit logging.</t>
    </r>
    <r>
      <rPr>
        <sz val="11"/>
        <color rgb="FF000000"/>
        <rFont val="Calibri"/>
      </rPr>
      <t xml:space="preserve">
</t>
    </r>
    <r>
      <rPr>
        <sz val="11"/>
        <color rgb="FF000000"/>
        <rFont val="Calibri"/>
      </rPr>
      <t xml:space="preserve">This validation procedure is performed on only on the MDM Administration Console.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Restrictions settings.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r>
      <rPr>
        <sz val="11"/>
        <color rgb="FF000000"/>
        <rFont val="Calibri"/>
      </rPr>
      <t xml:space="preserve">
</t>
    </r>
    <r>
      <rPr>
        <sz val="11"/>
        <color rgb="FF000000"/>
        <rFont val="Calibri"/>
      </rPr>
      <t>If the MDM console device policy is not set to enable audit logging, this is a finding.</t>
    </r>
  </si>
  <si>
    <t>V-230096</t>
  </si>
  <si>
    <r>
      <rPr>
        <sz val="11"/>
        <rFont val="Calibri"/>
      </rPr>
      <t>The Motorola Android Pie must be configured to generate audit records for the following auditable events: detected integrity violations.</t>
    </r>
  </si>
  <si>
    <r>
      <rPr>
        <sz val="11"/>
        <color rgb="FF000000"/>
        <rFont val="Calibri"/>
      </rPr>
      <t>Configure the Motorola Android device to generate audit records for the following auditable events: detected integrity violations.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Enable "Security Logging".</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</si>
  <si>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Application note: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</si>
  <si>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Motorola Android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Verify "Security Logging" is enabled.</t>
    </r>
    <r>
      <rPr>
        <sz val="11"/>
        <color rgb="FF000000"/>
        <rFont val="Calibri"/>
      </rPr>
      <t xml:space="preserve">
</t>
    </r>
    <r>
      <rPr>
        <sz val="11"/>
        <color rgb="FF000000"/>
        <rFont val="Calibri"/>
      </rPr>
      <t>If the MDM console device policy is not set to enable security logging, this is a finding.</t>
    </r>
  </si>
  <si>
    <t>V-230097</t>
  </si>
  <si>
    <r>
      <rPr>
        <sz val="11"/>
        <rFont val="Calibri"/>
      </rPr>
      <t>Motorola Android Pie users must complete required training.</t>
    </r>
  </si>
  <si>
    <r>
      <rPr>
        <sz val="11"/>
        <color rgb="FF000000"/>
        <rFont val="Calibri"/>
      </rPr>
      <t xml:space="preserve">Have all Motorola device users complete training on the following topics. Users should acknowledge that they have reviewed training via a signed User Agreement or similar written record.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Training topics: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Operational security concerns introduced by unmanaged applications/unmanaged personal space, including applications using global positioning system (GPS) tracking. </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 </t>
    </r>
    <r>
      <rPr>
        <sz val="11"/>
        <color rgb="FF000000"/>
        <rFont val="Calibri"/>
      </rPr>
      <t xml:space="preserve">
</t>
    </r>
    <r>
      <rPr>
        <sz val="11"/>
        <color rgb="FF000000"/>
        <rFont val="Calibri"/>
      </rPr>
      <t xml:space="preserve">- How to configure the following UBE controls (users must configure the control) on the Motorola device: </t>
    </r>
    <r>
      <rPr>
        <sz val="11"/>
        <color rgb="FF000000"/>
        <rFont val="Calibri"/>
      </rPr>
      <t xml:space="preserve">
</t>
    </r>
    <r>
      <rPr>
        <sz val="11"/>
        <color rgb="FF000000"/>
        <rFont val="Calibri"/>
      </rPr>
      <t xml:space="preserve"> **Secure use of Calendar Alarm. </t>
    </r>
    <r>
      <rPr>
        <sz val="11"/>
        <color rgb="FF000000"/>
        <rFont val="Calibri"/>
      </rPr>
      <t xml:space="preserve">
</t>
    </r>
    <r>
      <rPr>
        <sz val="11"/>
        <color rgb="FF000000"/>
        <rFont val="Calibri"/>
      </rPr>
      <t xml:space="preserve"> **Local screen mirroring and Mirroring procedures (authorized/not authorized for use).</t>
    </r>
    <r>
      <rPr>
        <sz val="11"/>
        <color rgb="FF000000"/>
        <rFont val="Calibri"/>
      </rPr>
      <t xml:space="preserve">
</t>
    </r>
    <r>
      <rPr>
        <sz val="11"/>
        <color rgb="FF000000"/>
        <rFont val="Calibri"/>
      </rPr>
      <t xml:space="preserve"> **Do not upload DoD contacts via smart call and caller ID services.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t>
    </r>
    <r>
      <rPr>
        <sz val="11"/>
        <color rgb="FF000000"/>
        <rFont val="Calibri"/>
      </rPr>
      <t xml:space="preserve">
</t>
    </r>
    <r>
      <rPr>
        <sz val="11"/>
        <color rgb="FF000000"/>
        <rFont val="Calibri"/>
      </rPr>
      <t xml:space="preserve"> **If Bluetooth connections are approved for mobile device, types of allowed connections (for example car hands free but not Bluetooth wireless keyboard).</t>
    </r>
    <r>
      <rPr>
        <sz val="11"/>
        <color rgb="FF000000"/>
        <rFont val="Calibri"/>
      </rPr>
      <t xml:space="preserve">
</t>
    </r>
    <r>
      <rPr>
        <sz val="11"/>
        <color rgb="FF000000"/>
        <rFont val="Calibri"/>
      </rPr>
      <t>- AO guidance on acceptable use and restrictions, if any, on downloading and installing personal apps and data (music, photos, etc.) in the Motorola device personal space.</t>
    </r>
    <r>
      <rPr>
        <sz val="11"/>
        <color rgb="FF000000"/>
        <rFont val="Calibri"/>
      </rPr>
      <t xml:space="preserve">
</t>
    </r>
    <r>
      <rPr>
        <sz val="11"/>
        <color rgb="FF000000"/>
        <rFont val="Calibri"/>
      </rPr>
      <t>Motorola provides an Administrative Guide for the LEX L11 device to NIAP customers (refer to https://www.niap-ccevs.org/MMO/Product/st_vid11002-agd.pdf). The guide includes procedures for configuring Common Criteria on the Motorola Solutions, Inc. LEX L11 device.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</si>
  <si>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</si>
  <si>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Motorola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Motorola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Motorola device user has not completed the required training, this is a finding.</t>
    </r>
  </si>
  <si>
    <t>V-230098</t>
  </si>
  <si>
    <r>
      <rPr>
        <sz val="11"/>
        <rFont val="Calibri"/>
      </rPr>
      <t>Motorola Android Pie must be configured to enforce that Wi-Fi Sharing is disabled.</t>
    </r>
  </si>
  <si>
    <r>
      <rPr>
        <sz val="11"/>
        <color rgb="FF000000"/>
        <rFont val="Calibri"/>
      </rPr>
      <t xml:space="preserve">Configure Motorola Android Pie to disable Wi-Fi Sharing.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AO has not approved Mobile Hotspot, and it has been disabled on the MDM console, no further action is needed. If Mobile Hotspot is being used, use the following procedure to disable Wi-Fi Sharing: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</si>
  <si>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</si>
  <si>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Authorizing Official (AO) has not approved Mobile Hotspot, and it has been verified as disabled on the MDM console, no further action is needed. If Mobile Hotspot is being used, use the following procedure to verify Wi-Fi Sharing is disabled: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"Disallow config tethering" is set to "On".</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"Networks &amp; internet". </t>
    </r>
    <r>
      <rPr>
        <sz val="11"/>
        <color rgb="FF000000"/>
        <rFont val="Calibri"/>
      </rPr>
      <t xml:space="preserve">
</t>
    </r>
    <r>
      <rPr>
        <sz val="11"/>
        <color rgb="FF000000"/>
        <rFont val="Calibri"/>
      </rPr>
      <t xml:space="preserve">3. Verify that "Hotspots &amp; tethering"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Android Pie device "Wi-Fi sharing" is enabled, this is a finding.</t>
    </r>
  </si>
  <si>
    <t>V-230099</t>
  </si>
  <si>
    <r>
      <rPr>
        <sz val="11"/>
        <rFont val="Calibri"/>
      </rPr>
      <t>Motorola Android Pie must have the DoD root and intermediate PKI certificates installed.</t>
    </r>
  </si>
  <si>
    <r>
      <rPr>
        <sz val="11"/>
        <color rgb="FF000000"/>
        <rFont val="Calibri"/>
      </rPr>
      <t xml:space="preserve">Configure Motorola Android Pie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</si>
  <si>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</si>
  <si>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DoD root and intermediate PKI certificates are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Location". </t>
    </r>
    <r>
      <rPr>
        <sz val="11"/>
        <color rgb="FF000000"/>
        <rFont val="Calibri"/>
      </rPr>
      <t xml:space="preserve">
</t>
    </r>
    <r>
      <rPr>
        <sz val="11"/>
        <color rgb="FF000000"/>
        <rFont val="Calibri"/>
      </rPr>
      <t>3. Tap on "Advanced".</t>
    </r>
    <r>
      <rPr>
        <sz val="11"/>
        <color rgb="FF000000"/>
        <rFont val="Calibri"/>
      </rPr>
      <t xml:space="preserve">
</t>
    </r>
    <r>
      <rPr>
        <sz val="11"/>
        <color rgb="FF000000"/>
        <rFont val="Calibri"/>
      </rPr>
      <t>4. Tap on "Encryption &amp; credentials".</t>
    </r>
    <r>
      <rPr>
        <sz val="11"/>
        <color rgb="FF000000"/>
        <rFont val="Calibri"/>
      </rPr>
      <t xml:space="preserve">
</t>
    </r>
    <r>
      <rPr>
        <sz val="11"/>
        <color rgb="FF000000"/>
        <rFont val="Calibri"/>
      </rPr>
      <t>5. Tap on "Trusted credentials".</t>
    </r>
    <r>
      <rPr>
        <sz val="11"/>
        <color rgb="FF000000"/>
        <rFont val="Calibri"/>
      </rPr>
      <t xml:space="preserve">
</t>
    </r>
    <r>
      <rPr>
        <sz val="11"/>
        <color rgb="FF000000"/>
        <rFont val="Calibri"/>
      </rPr>
      <t>6. Verify that DoD root and intermediate PKI certificates are listed under the user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the DoD root and intermediate certificates are not listed in a profile, or the Motorola Android Pie device does not list the DoD root and intermediate certificates under the user tab, this is a finding.</t>
    </r>
  </si>
  <si>
    <t>V-230100</t>
  </si>
  <si>
    <r>
      <rPr>
        <sz val="11"/>
        <rFont val="Calibri"/>
      </rPr>
      <t>Motorola Android Pie must allow only the Administrator (MDM) to install/remove DoD root and intermediate PKI certificates.</t>
    </r>
  </si>
  <si>
    <r>
      <rPr>
        <sz val="11"/>
        <color rgb="FF000000"/>
        <rFont val="Calibri"/>
      </rPr>
      <t>Configure Motorola Android Pie to prevent a user from removing DoD root and intermediate PKI certificates.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config credentials" to "On" for the work profile.</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</si>
  <si>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</si>
  <si>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that "Disallow config credentials" is set to "On" for the work profile.</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Location". </t>
    </r>
    <r>
      <rPr>
        <sz val="11"/>
        <color rgb="FF000000"/>
        <rFont val="Calibri"/>
      </rPr>
      <t xml:space="preserve">
</t>
    </r>
    <r>
      <rPr>
        <sz val="11"/>
        <color rgb="FF000000"/>
        <rFont val="Calibri"/>
      </rPr>
      <t>3. Tap on "Advanced".</t>
    </r>
    <r>
      <rPr>
        <sz val="11"/>
        <color rgb="FF000000"/>
        <rFont val="Calibri"/>
      </rPr>
      <t xml:space="preserve">
</t>
    </r>
    <r>
      <rPr>
        <sz val="11"/>
        <color rgb="FF000000"/>
        <rFont val="Calibri"/>
      </rPr>
      <t>4. Tap on "Encryption &amp; credentials".</t>
    </r>
    <r>
      <rPr>
        <sz val="11"/>
        <color rgb="FF000000"/>
        <rFont val="Calibri"/>
      </rPr>
      <t xml:space="preserve">
</t>
    </r>
    <r>
      <rPr>
        <sz val="11"/>
        <color rgb="FF000000"/>
        <rFont val="Calibri"/>
      </rPr>
      <t>5. Tap on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Android Pie device the user is able to remove certificates, this is a finding.</t>
    </r>
  </si>
  <si>
    <t>V-230101</t>
  </si>
  <si>
    <r>
      <rPr>
        <sz val="11"/>
        <rFont val="Calibri"/>
      </rPr>
      <t>The Motorola Android Pie Work Profile must be configured to prevent users from adding personal email accounts to the work email app.</t>
    </r>
  </si>
  <si>
    <r>
      <rPr>
        <sz val="11"/>
        <color rgb="FF000000"/>
        <rFont val="Calibri"/>
      </rPr>
      <t xml:space="preserve">Configure the Motorola Android Pie Work Profile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 Profile: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modify accounts" to "On".</t>
    </r>
    <r>
      <rPr>
        <sz val="11"/>
        <color rgb="FF000000"/>
        <rFont val="Calibri"/>
      </rPr>
      <t xml:space="preserve">
</t>
    </r>
    <r>
      <rPr>
        <sz val="11"/>
        <color rgb="FF000000"/>
        <rFont val="Calibri"/>
      </rPr>
      <t>Refer to the MDM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</si>
  <si>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whitelisted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</si>
  <si>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Motorola Android Pie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Administrator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that "Disallow add accounts" is set to "On".</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"Accounts". </t>
    </r>
    <r>
      <rPr>
        <sz val="11"/>
        <color rgb="FF000000"/>
        <rFont val="Calibri"/>
      </rPr>
      <t xml:space="preserve">
</t>
    </r>
    <r>
      <rPr>
        <sz val="11"/>
        <color rgb="FF000000"/>
        <rFont val="Calibri"/>
      </rPr>
      <t>3. Verify that "Add account" is grayed out under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the restriction to "Disallow add accounts" is not set, or On the Android Pie device the user is able to add an account, this is a finding.</t>
    </r>
  </si>
  <si>
    <t>V-230102</t>
  </si>
  <si>
    <r>
      <rPr>
        <sz val="11"/>
        <rFont val="Calibri"/>
      </rPr>
      <t>Motorola Android Pie work profile must be configured to enforce the system application disable list.</t>
    </r>
  </si>
  <si>
    <r>
      <rPr>
        <sz val="11"/>
        <color rgb="FF000000"/>
        <rFont val="Calibri"/>
      </rPr>
      <t xml:space="preserve">Configure the Motorola Android Pie Work Profile to enforce the system application disable list. </t>
    </r>
    <r>
      <rPr>
        <sz val="11"/>
        <color rgb="FF000000"/>
        <rFont val="Calibri"/>
      </rPr>
      <t xml:space="preserve">
</t>
    </r>
    <r>
      <rPr>
        <sz val="11"/>
        <color rgb="FF000000"/>
        <rFont val="Calibri"/>
      </rPr>
      <t xml:space="preserve">The required configuration is the default configuration when the device is enrolled. If the device configuration is changed, use the following procedure to bring the device back into compliance: </t>
    </r>
    <r>
      <rPr>
        <sz val="11"/>
        <color rgb="FF000000"/>
        <rFont val="Calibri"/>
      </rPr>
      <t xml:space="preserve">
</t>
    </r>
    <r>
      <rPr>
        <sz val="11"/>
        <color rgb="FF000000"/>
        <rFont val="Calibri"/>
      </rPr>
      <t>On the MDM, configure a list of approved Motorola core and preinstalled apps in the core app whitelist.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</si>
  <si>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Android Pie by Google or Motorola.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Android Pie build by Google, Motorola,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</si>
  <si>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Motorola Android Pie Work Profile configuration settings to confirm the system application disable list is enforced. This setting is enforced by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MDM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whitelist and verify that only approved apps are on the list.</t>
    </r>
    <r>
      <rPr>
        <sz val="11"/>
        <color rgb="FF000000"/>
        <rFont val="Calibri"/>
      </rPr>
      <t xml:space="preserve">
</t>
    </r>
    <r>
      <rPr>
        <sz val="11"/>
        <color rgb="FF000000"/>
        <rFont val="Calibri"/>
      </rPr>
      <t>If on the MDM console the system app whitelist contains unapproved core apps, this is a finding.</t>
    </r>
  </si>
  <si>
    <t>V-230103</t>
  </si>
  <si>
    <r>
      <rPr>
        <sz val="11"/>
        <rFont val="Calibri"/>
      </rPr>
      <t>Motorola Android Pie must be provisioned as a fully managed device and configured to create a work profile.</t>
    </r>
  </si>
  <si>
    <r>
      <rPr>
        <sz val="11"/>
        <color rgb="FF000000"/>
        <rFont val="Calibri"/>
      </rPr>
      <t>Configure Motorola Android Pie in a Corporate Owned Work Managed configuration.</t>
    </r>
    <r>
      <rPr>
        <sz val="11"/>
        <color rgb="FF000000"/>
        <rFont val="Calibri"/>
      </rPr>
      <t xml:space="preserve">
</t>
    </r>
    <r>
      <rPr>
        <sz val="11"/>
        <color rgb="FF000000"/>
        <rFont val="Calibri"/>
      </rPr>
      <t>On the MDM console, configure the default enrollment as Corporate Owned Work Managed.</t>
    </r>
    <r>
      <rPr>
        <sz val="11"/>
        <color rgb="FF000000"/>
        <rFont val="Calibri"/>
      </rPr>
      <t xml:space="preserve">
</t>
    </r>
    <r>
      <rPr>
        <sz val="11"/>
        <color rgb="FF000000"/>
        <rFont val="Calibri"/>
      </rPr>
      <t>Refer to the MDM documentation to determine how to configure the device to enroll as Corporate Owned Work Managed.</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</si>
  <si>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</si>
  <si>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Verify that Motorola Android Pie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Administrator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verify that the default enrollment is set to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Verify the presence of a Personal tab and a Work tab.</t>
    </r>
    <r>
      <rPr>
        <sz val="11"/>
        <color rgb="FF000000"/>
        <rFont val="Calibri"/>
      </rPr>
      <t xml:space="preserve">
</t>
    </r>
    <r>
      <rPr>
        <sz val="11"/>
        <color rgb="FF000000"/>
        <rFont val="Calibri"/>
      </rPr>
      <t>If on the MDM console the default enrollment is not set to Corporate Owned Work Managed or On the Android Pie device the user does not see a Work tab, this is a finding.</t>
    </r>
  </si>
  <si>
    <t>V-230104</t>
  </si>
  <si>
    <r>
      <rPr>
        <sz val="11"/>
        <rFont val="Calibri"/>
      </rPr>
      <t>The Motorola Android Pie work profile must be configured to disable automatic completion of work space internet browser text input.</t>
    </r>
  </si>
  <si>
    <r>
      <rPr>
        <sz val="11"/>
        <color rgb="FF000000"/>
        <rFont val="Calibri"/>
      </rPr>
      <t>Configure Chrome Browser in Motorola Android Pie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 Profile: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Set "Enable autofill" to "Off".</t>
    </r>
    <r>
      <rPr>
        <sz val="11"/>
        <color rgb="FF000000"/>
        <rFont val="Calibri"/>
      </rPr>
      <t xml:space="preserve">
</t>
    </r>
    <r>
      <rPr>
        <sz val="11"/>
        <color rgb="FF000000"/>
        <rFont val="Calibri"/>
      </rPr>
      <t>Refer to the MDM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</si>
  <si>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Pie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</si>
  <si>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Chrome Browser in the Motorola Android Pie Work Profile autofill setting.</t>
    </r>
    <r>
      <rPr>
        <sz val="11"/>
        <color rgb="FF000000"/>
        <rFont val="Calibri"/>
      </rPr>
      <t xml:space="preserve">
</t>
    </r>
    <r>
      <rPr>
        <sz val="11"/>
        <color rgb="FF000000"/>
        <rFont val="Calibri"/>
      </rPr>
      <t xml:space="preserve">This procedure is performed only on the MDM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 Profile: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Verify "Enable autofill" is set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autofill is set to "On" in the Chrome Browser settings, this is a finding.</t>
    </r>
  </si>
  <si>
    <t>V-230105</t>
  </si>
  <si>
    <r>
      <rPr>
        <sz val="11"/>
        <rFont val="Calibri"/>
      </rPr>
      <t>Motorola Android Pie Work Profile must be configured to disable the autofill services.</t>
    </r>
  </si>
  <si>
    <r>
      <rPr>
        <sz val="11"/>
        <color rgb="FF000000"/>
        <rFont val="Calibri"/>
      </rPr>
      <t xml:space="preserve">Configure Motorola Android Pie Workspace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work profile restrictions, select "Disallow autofill".</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</si>
  <si>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Pie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</si>
  <si>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Motorola Android Pie Workspace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MDM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Workspace, in the "Android user restrictions" group, under the work profile, verify that "Disallow autofill" is selected.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"Disallow autofill" is not selected, this is a finding.</t>
    </r>
  </si>
  <si>
    <t>V-230106</t>
  </si>
  <si>
    <r>
      <rPr>
        <sz val="11"/>
        <rFont val="Calibri"/>
      </rPr>
      <t>Motorola Android Pie must be configured to disallow configuration of date and time.</t>
    </r>
  </si>
  <si>
    <r>
      <rPr>
        <sz val="11"/>
        <color rgb="FF000000"/>
        <rFont val="Calibri"/>
      </rPr>
      <t>Configure Motorola Android Pie Work Profile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user restrictions section, set "Set auto (network) time required"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</si>
  <si>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Android Pie are an authoritative time server that is synchronized with redundant United States Naval Observatory (USNO) time servers as designated for the appropriate DoD network (NIPRNet or SIPRNet),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Android Pie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</si>
  <si>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Motorola Android Pie Work Profile to confirm that user configuration of date and time is not 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verify that "Set auto (network) time required"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"System". </t>
    </r>
    <r>
      <rPr>
        <sz val="11"/>
        <color rgb="FF000000"/>
        <rFont val="Calibri"/>
      </rPr>
      <t xml:space="preserve">
</t>
    </r>
    <r>
      <rPr>
        <sz val="11"/>
        <color rgb="FF000000"/>
        <rFont val="Calibri"/>
      </rPr>
      <t xml:space="preserve">3. Tap "Date &amp; times". </t>
    </r>
    <r>
      <rPr>
        <sz val="11"/>
        <color rgb="FF000000"/>
        <rFont val="Calibri"/>
      </rPr>
      <t xml:space="preserve">
</t>
    </r>
    <r>
      <rPr>
        <sz val="11"/>
        <color rgb="FF000000"/>
        <rFont val="Calibri"/>
      </rPr>
      <t>4. Verify that "Automatic date &amp; time" is grayed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"Set auto (network) time required" is not set to "On", or On the Android Pie device, "Automatic date &amp; time" is grayed out, this is a finding.</t>
    </r>
  </si>
  <si>
    <t>V-230107</t>
  </si>
  <si>
    <r>
      <rPr>
        <sz val="11"/>
        <rFont val="Calibri"/>
      </rPr>
      <t>Motorola Android Pie must be configured to disallow outgoing beam.</t>
    </r>
  </si>
  <si>
    <r>
      <rPr>
        <sz val="11"/>
        <color rgb="FF000000"/>
        <rFont val="Calibri"/>
      </rPr>
      <t xml:space="preserve">Configure the Motorola Android Pie device to disallow outgoing beam.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user restrictions section, set "Disallow outgoing beam" to "On".</t>
    </r>
  </si>
  <si>
    <r>
      <rPr>
        <sz val="11"/>
        <color rgb="FF000000"/>
        <rFont val="Calibri"/>
      </rPr>
      <t xml:space="preserve">Outgoing beam allows transfer of data through near field communication (NFC) and Bluetooth by touching two unlocked devices together. If it were enabled, sensitive DoD data could be transmitted.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Because of the security risks of sharing sensitive DoD data, users must not be able to allow outgoing beam.</t>
    </r>
    <r>
      <rPr>
        <sz val="11"/>
        <color rgb="FF000000"/>
        <rFont val="Calibri"/>
      </rPr>
      <t xml:space="preserve">
</t>
    </r>
    <r>
      <rPr>
        <sz val="11"/>
        <color rgb="FF000000"/>
        <rFont val="Calibri"/>
      </rPr>
      <t>SFR ID: FMT_MOF_EXT.1.2 #47</t>
    </r>
  </si>
  <si>
    <r>
      <rPr>
        <sz val="11"/>
        <color rgb="FF000000"/>
        <rFont val="Calibri"/>
      </rPr>
      <t xml:space="preserve">Review the Motorola Android Pie device configuration settings to confirm that outgoing beam is disallowed.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user restrictions section, verify that "Disallow outgoing beam"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"Connected devices". </t>
    </r>
    <r>
      <rPr>
        <sz val="11"/>
        <color rgb="FF000000"/>
        <rFont val="Calibri"/>
      </rPr>
      <t xml:space="preserve">
</t>
    </r>
    <r>
      <rPr>
        <sz val="11"/>
        <color rgb="FF000000"/>
        <rFont val="Calibri"/>
      </rPr>
      <t xml:space="preserve">3. Tap "Connection preferences". </t>
    </r>
    <r>
      <rPr>
        <sz val="11"/>
        <color rgb="FF000000"/>
        <rFont val="Calibri"/>
      </rPr>
      <t xml:space="preserve">
</t>
    </r>
    <r>
      <rPr>
        <sz val="11"/>
        <color rgb="FF000000"/>
        <rFont val="Calibri"/>
      </rPr>
      <t>4. Verify that "Android Beam" is off and grayed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"Disallow outgoing beam" is not set to "On", or On the Android Pie device "Android Beam" is not off and grayed out, this is a finding.</t>
    </r>
  </si>
  <si>
    <t>V-230108</t>
  </si>
  <si>
    <r>
      <rPr>
        <sz val="11"/>
        <rFont val="Calibri"/>
      </rPr>
      <t>Motorola Android Pie devices must have the latest available Motorola Android Pie operating system installed.</t>
    </r>
  </si>
  <si>
    <t>CAT I (High)</t>
  </si>
  <si>
    <r>
      <rPr>
        <sz val="11"/>
        <color rgb="FF000000"/>
        <rFont val="Calibri"/>
      </rPr>
      <t xml:space="preserve">Install the latest released version of the Motorola Android Pie operating system on all managed Motorola devices. </t>
    </r>
    <r>
      <rPr>
        <sz val="11"/>
        <color rgb="FF000000"/>
        <rFont val="Calibri"/>
      </rPr>
      <t xml:space="preserve">
</t>
    </r>
    <r>
      <rPr>
        <sz val="11"/>
        <color rgb="FF000000"/>
        <rFont val="Calibri"/>
      </rPr>
      <t>For Motorola Android Pie, LEXL11 current version: PIE.L11_P_30.22.01 uses latest Google Android 9.0 version (and Security Patches) as provided by Qualcomm (chipset vendor) based on Android OS 9.0. Linux Kernel version is 4.4.153.</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</si>
  <si>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</si>
  <si>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most recently released version of Motorola Android Pie is installed. </t>
    </r>
    <r>
      <rPr>
        <sz val="11"/>
        <color rgb="FF000000"/>
        <rFont val="Calibri"/>
      </rPr>
      <t xml:space="preserve">
</t>
    </r>
    <r>
      <rPr>
        <sz val="11"/>
        <color rgb="FF000000"/>
        <rFont val="Calibri"/>
      </rPr>
      <t xml:space="preserve">For Motorola Android Pie, LEXL11 current version: </t>
    </r>
    <r>
      <rPr>
        <sz val="11"/>
        <color rgb="FF000000"/>
        <rFont val="Calibri"/>
      </rPr>
      <t xml:space="preserve">
</t>
    </r>
    <r>
      <rPr>
        <sz val="11"/>
        <color rgb="FF000000"/>
        <rFont val="Calibri"/>
      </rPr>
      <t>PIE.L11_P_30.22.01 uses latest Google Android 9.0 version (and Security Patches) as provided by Qualcomm (chipset vendor) based on Android OS 9.0. Linux Kernel version is 4.4.153.</t>
    </r>
    <r>
      <rPr>
        <sz val="11"/>
        <color rgb="FF000000"/>
        <rFont val="Calibri"/>
      </rPr>
      <t xml:space="preserve">
</t>
    </r>
    <r>
      <rPr>
        <sz val="11"/>
        <color rgb="FF000000"/>
        <rFont val="Calibri"/>
      </rPr>
      <t xml:space="preserve">This procedure is performed on both the MDM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MDM management console, review the version of Motorola Android Pie installed on a sample of managed devices. This procedure will vary depending on the MDM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to see the installed operating system version: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installed version of the Android operating system on any reviewed Motorola devices is not the latest released by the wireless carrier, this is a finding.</t>
    </r>
  </si>
  <si>
    <t>V-230109</t>
  </si>
  <si>
    <r>
      <rPr>
        <sz val="11"/>
        <rFont val="Calibri"/>
      </rPr>
      <t>Motorola Android Pie devices must have a NIAP-validated Motorola Android Pie operating system installed.</t>
    </r>
  </si>
  <si>
    <r>
      <rPr>
        <sz val="11"/>
        <color rgb="FF000000"/>
        <rFont val="Calibri"/>
      </rPr>
      <t xml:space="preserve">Install the latest released version of the Motorola Android Pie operating system on all managed Motorola devices. </t>
    </r>
    <r>
      <rPr>
        <sz val="11"/>
        <color rgb="FF000000"/>
        <rFont val="Calibri"/>
      </rPr>
      <t xml:space="preserve">
</t>
    </r>
    <r>
      <rPr>
        <sz val="11"/>
        <color rgb="FF000000"/>
        <rFont val="Calibri"/>
      </rPr>
      <t>For Motorola Android Pie, LEXL11 NIAP-approved build number (based on Android OS 9.0) is PIE.L11_P_R30.21.10, and Kernel version is 4.4.153. See: https://www.niap-ccevs.org/Product/Compliant.cfm?PID=11002</t>
    </r>
    <r>
      <rPr>
        <sz val="11"/>
        <color rgb="FF000000"/>
        <rFont val="Calibri"/>
      </rPr>
      <t xml:space="preserve">
</t>
    </r>
    <r>
      <rPr>
        <sz val="11"/>
        <color rgb="FF000000"/>
        <rFont val="Calibri"/>
      </rPr>
      <t>LEX L11 current version: PIE.L11_P_30.22.01 is based on the LEX L11 NIAP version, with small additions. The changes are dedicated to support Verizon Wireless and AT&amp;T carriers' requirements only.</t>
    </r>
  </si>
  <si>
    <r>
      <rPr>
        <sz val="11"/>
        <color rgb="FF000000"/>
        <rFont val="Calibri"/>
      </rPr>
      <t>Review device configuration settings to confirm that version LEXL11 NIAP-approved build number (based on Android OS 9.0) is PIE.L11_P_R30.21.10 and Kernel version is 4.4.153. See: https://www.niap-ccevs.org/Product/Compliant.cfm?PID=11002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MDM management console, review the version of Motorola Android Pie installed on a sample of managed devices.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to see the installed operating system version: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Android operating system on any reviewed Motorola device is not the latest released by the wireless carrier, this is a finding. </t>
    </r>
    <r>
      <rPr>
        <sz val="11"/>
        <color rgb="FF000000"/>
        <rFont val="Calibri"/>
      </rPr>
      <t xml:space="preserve">
</t>
    </r>
    <r>
      <rPr>
        <sz val="11"/>
        <color rgb="FF000000"/>
        <rFont val="Calibri"/>
      </rPr>
      <t xml:space="preserve">See Motorola's Android operating system patch website: https://source.android.com/security/bulletin/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installed version of the Android Pie operating system is not the NIAP-approved version, this is a finding.</t>
    </r>
  </si>
  <si>
    <t>V-230110</t>
  </si>
  <si>
    <t>COBO</t>
  </si>
  <si>
    <t>V-230111</t>
  </si>
  <si>
    <t>V-230112</t>
  </si>
  <si>
    <t>V-230113</t>
  </si>
  <si>
    <t>V-230114</t>
  </si>
  <si>
    <t>V-230115</t>
  </si>
  <si>
    <r>
      <rPr>
        <sz val="11"/>
        <color rgb="FF000000"/>
        <rFont val="Calibri"/>
      </rPr>
      <t>Review Motorola Android device configuration settings to determine if the mobile device has only approved application repositories (DoD-approved commercial app repository, MDM server, and/or mobile application store).</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Allow "Google Play" (Uses only Managed Google Play).</t>
    </r>
    <r>
      <rPr>
        <sz val="11"/>
        <color rgb="FF000000"/>
        <rFont val="Calibri"/>
      </rPr>
      <t xml:space="preserve">
</t>
    </r>
    <r>
      <rPr>
        <sz val="11"/>
        <color rgb="FF000000"/>
        <rFont val="Calibri"/>
      </rPr>
      <t>3. Verify that Disallow is set for "Install unknown sources".</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Open Settings &gt;&gt; Apps and notifications &gt;&gt; Advanced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Verify the list of apps is blank or if an app is on the list, "Disabled by admin" is listed under the app name.</t>
    </r>
    <r>
      <rPr>
        <sz val="11"/>
        <color rgb="FF000000"/>
        <rFont val="Calibri"/>
      </rPr>
      <t xml:space="preserve">
</t>
    </r>
    <r>
      <rPr>
        <sz val="11"/>
        <color rgb="FF000000"/>
        <rFont val="Calibri"/>
      </rPr>
      <t>If the MDM console device policy is not set to allow connections to only approved application repositories, or on the Android Pie device, the device policy is not set to allow connections to only approved application repositories, this is a finding.</t>
    </r>
  </si>
  <si>
    <t>V-230116</t>
  </si>
  <si>
    <t>V-230117</t>
  </si>
  <si>
    <t>V-230118</t>
  </si>
  <si>
    <t>V-230120</t>
  </si>
  <si>
    <t>V-230121</t>
  </si>
  <si>
    <t>V-230122</t>
  </si>
  <si>
    <t>V-230123</t>
  </si>
  <si>
    <r>
      <rPr>
        <sz val="11"/>
        <color rgb="FF000000"/>
        <rFont val="Calibri"/>
      </rPr>
      <t>Configure the Motorola Android device to disable USB mass storage mode.</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Select "Disallow usb file transfer".</t>
    </r>
  </si>
  <si>
    <r>
      <rPr>
        <sz val="11"/>
        <color rgb="FF000000"/>
        <rFont val="Calibri"/>
      </rPr>
      <t xml:space="preserve">Review Motorola Android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Verify "Disallow usb file transfer" is selected.</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Plug USB cable into Android Pie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MDM console device policy is not set to disable USB mass storage mode, or on the Android Pie device, the device policy is not set to disable USB mass storage mode, this is a finding.</t>
    </r>
  </si>
  <si>
    <t>V-230124</t>
  </si>
  <si>
    <r>
      <rPr>
        <sz val="11"/>
        <color rgb="FF000000"/>
        <rFont val="Calibri"/>
      </rPr>
      <t>Configure the Motorola Android device to disable backup to locally connected systems.</t>
    </r>
    <r>
      <rPr>
        <sz val="11"/>
        <color rgb="FF000000"/>
        <rFont val="Calibri"/>
      </rPr>
      <t xml:space="preserve">
</t>
    </r>
    <r>
      <rPr>
        <sz val="11"/>
        <color rgb="FF000000"/>
        <rFont val="Calibri"/>
      </rPr>
      <t>NOTE: On Restrictions, the backup features for Motorola are not in the framework.</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Select "Disallow usb file transfer".</t>
    </r>
  </si>
  <si>
    <r>
      <rPr>
        <sz val="11"/>
        <color rgb="FF000000"/>
        <rFont val="Calibri"/>
      </rPr>
      <t xml:space="preserve">Review Motorola Android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Verify "Disallow usb file transfer" is selected.</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Plug USB cable into Android Pie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MDM console device policy is not set to disable the capability to back up to a locally connected system, or on the Android Pie device, the device policy is not set to disable the capability to back up to a locally connected system, this is a finding.</t>
    </r>
  </si>
  <si>
    <t>V-230125</t>
  </si>
  <si>
    <r>
      <rPr>
        <sz val="11"/>
        <color rgb="FF000000"/>
        <rFont val="Calibri"/>
      </rPr>
      <t>Configure the Motorola Android device to disable backup to remote systems (including commercial clouds).</t>
    </r>
    <r>
      <rPr>
        <sz val="11"/>
        <color rgb="FF000000"/>
        <rFont val="Calibri"/>
      </rPr>
      <t xml:space="preserve">
</t>
    </r>
    <r>
      <rPr>
        <sz val="11"/>
        <color rgb="FF000000"/>
        <rFont val="Calibri"/>
      </rPr>
      <t>NOTE: On Restrictions, data in the work profile cannot be backed up by default.</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Ensure "Enable backup service" is not selected.</t>
    </r>
  </si>
  <si>
    <r>
      <rPr>
        <sz val="11"/>
        <color rgb="FF000000"/>
        <rFont val="Calibri"/>
      </rPr>
      <t xml:space="preserve">Review Motorola Android device configuration settings to determine if the capability to back up to a remote system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Verify "Disallow backup service" is not selected.</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Verify "Backup" is set to "Off".</t>
    </r>
    <r>
      <rPr>
        <sz val="11"/>
        <color rgb="FF000000"/>
        <rFont val="Calibri"/>
      </rPr>
      <t xml:space="preserve">
</t>
    </r>
    <r>
      <rPr>
        <sz val="11"/>
        <color rgb="FF000000"/>
        <rFont val="Calibri"/>
      </rPr>
      <t>If the MDM console device policy is not set to disable the capability to back up to a remote system, or on the Android Pie device, the device policy is not set to disable the capability to back up to a remote system, this is a finding.</t>
    </r>
  </si>
  <si>
    <t>V-230128</t>
  </si>
  <si>
    <t>V-230129</t>
  </si>
  <si>
    <t>V-230130</t>
  </si>
  <si>
    <t>V-230131</t>
  </si>
  <si>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Authorizing Official (AO) has not approved Mobile Hotspot, and it has been verified as disabled on the MDM console, no further action is needed. If Mobile Hotspot is being used, use the following procedure to verify Wi-Fi Sharing is disabled: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"Disallow config tethering" is set to "On".</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"Networks &amp; internet". </t>
    </r>
    <r>
      <rPr>
        <sz val="11"/>
        <color rgb="FF000000"/>
        <rFont val="Calibri"/>
      </rPr>
      <t xml:space="preserve">
</t>
    </r>
    <r>
      <rPr>
        <sz val="11"/>
        <color rgb="FF000000"/>
        <rFont val="Calibri"/>
      </rPr>
      <t xml:space="preserve">3. Verify that "Hotspots &amp; tethering"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Android Pie device "Wi-Fi sharing" is enabled, this is a finding.</t>
    </r>
  </si>
  <si>
    <t>V-230132</t>
  </si>
  <si>
    <t>V-230133</t>
  </si>
  <si>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that "Disallow config credentials" is set to "On" for the work profile.</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Location". </t>
    </r>
    <r>
      <rPr>
        <sz val="11"/>
        <color rgb="FF000000"/>
        <rFont val="Calibri"/>
      </rPr>
      <t xml:space="preserve">
</t>
    </r>
    <r>
      <rPr>
        <sz val="11"/>
        <color rgb="FF000000"/>
        <rFont val="Calibri"/>
      </rPr>
      <t>3. Tap on "Advanced".</t>
    </r>
    <r>
      <rPr>
        <sz val="11"/>
        <color rgb="FF000000"/>
        <rFont val="Calibri"/>
      </rPr>
      <t xml:space="preserve">
</t>
    </r>
    <r>
      <rPr>
        <sz val="11"/>
        <color rgb="FF000000"/>
        <rFont val="Calibri"/>
      </rPr>
      <t>4. Tap on "Encryption &amp; credentials".</t>
    </r>
    <r>
      <rPr>
        <sz val="11"/>
        <color rgb="FF000000"/>
        <rFont val="Calibri"/>
      </rPr>
      <t xml:space="preserve">
</t>
    </r>
    <r>
      <rPr>
        <sz val="11"/>
        <color rgb="FF000000"/>
        <rFont val="Calibri"/>
      </rPr>
      <t>5. Tap on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Motorola Android Pie device the user is able to remove certificates, this is a finding.</t>
    </r>
  </si>
  <si>
    <t>V-230139</t>
  </si>
  <si>
    <r>
      <rPr>
        <sz val="11"/>
        <color rgb="FF000000"/>
        <rFont val="Calibri"/>
      </rPr>
      <t xml:space="preserve">Review the Motorola Android Pie Work Profile to confirm that user configuration of date and time is not 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verify that "Set auto (network) time required"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"System". </t>
    </r>
    <r>
      <rPr>
        <sz val="11"/>
        <color rgb="FF000000"/>
        <rFont val="Calibri"/>
      </rPr>
      <t xml:space="preserve">
</t>
    </r>
    <r>
      <rPr>
        <sz val="11"/>
        <color rgb="FF000000"/>
        <rFont val="Calibri"/>
      </rPr>
      <t xml:space="preserve">3. Tap "Date &amp; times". </t>
    </r>
    <r>
      <rPr>
        <sz val="11"/>
        <color rgb="FF000000"/>
        <rFont val="Calibri"/>
      </rPr>
      <t xml:space="preserve">
</t>
    </r>
    <r>
      <rPr>
        <sz val="11"/>
        <color rgb="FF000000"/>
        <rFont val="Calibri"/>
      </rPr>
      <t>4. Verify that "Automatic date &amp; time" is grayed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"Set auto (network) time required" is not set to "On", or on the Motorola Android Pie device, "Automatic date &amp; time" is grayed out, this is a finding.</t>
    </r>
  </si>
  <si>
    <t>V-230140</t>
  </si>
  <si>
    <r>
      <rPr>
        <sz val="11"/>
        <color rgb="FF000000"/>
        <rFont val="Calibri"/>
      </rPr>
      <t xml:space="preserve">Review the Motorola Android Pie device configuration settings to confirm that outgoing beam is disallowed.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Motorola Android Pie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user restrictions section, verify that "Disallow outgoing beam"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"Connected devices". </t>
    </r>
    <r>
      <rPr>
        <sz val="11"/>
        <color rgb="FF000000"/>
        <rFont val="Calibri"/>
      </rPr>
      <t xml:space="preserve">
</t>
    </r>
    <r>
      <rPr>
        <sz val="11"/>
        <color rgb="FF000000"/>
        <rFont val="Calibri"/>
      </rPr>
      <t xml:space="preserve">3. Tap "Connection preferences". </t>
    </r>
    <r>
      <rPr>
        <sz val="11"/>
        <color rgb="FF000000"/>
        <rFont val="Calibri"/>
      </rPr>
      <t xml:space="preserve">
</t>
    </r>
    <r>
      <rPr>
        <sz val="11"/>
        <color rgb="FF000000"/>
        <rFont val="Calibri"/>
      </rPr>
      <t>4. Verify that "Android Beam" is off and grayed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"Disallow outgoing beam" is not set to "On", or on the Motorola Android Pie device "Android Beam" is not off and grayed out, this is a finding.</t>
    </r>
  </si>
  <si>
    <t>V-230141</t>
  </si>
  <si>
    <t>V-230142</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</si>
  <si>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</si>
  <si>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</si>
  <si>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</si>
  <si>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</si>
  <si>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</si>
  <si>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</si>
  <si>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</si>
  <si>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</si>
  <si>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</si>
  <si>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</si>
  <si>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</si>
  <si>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</si>
  <si>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</si>
  <si>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</si>
  <si>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</si>
  <si>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</si>
  <si>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</si>
  <si>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</si>
  <si>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</si>
  <si>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</si>
  <si>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</si>
  <si>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</si>
  <si>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</si>
  <si>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</si>
  <si>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</si>
  <si>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</si>
  <si>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</si>
  <si>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</si>
  <si>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</si>
  <si>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Motorola Android 9.x Security Technical Implementation Guide Y21M04</t>
  </si>
  <si>
    <t>Developed By:</t>
  </si>
  <si>
    <t>Motorola Solutions and Defense Information Systems Agency (DISA) for the US DoD</t>
  </si>
  <si>
    <t>Release Information:</t>
  </si>
  <si>
    <r>
      <rPr>
        <b/>
        <sz val="11"/>
        <color rgb="FF000000"/>
        <rFont val="Calibri"/>
      </rPr>
      <t>Version:</t>
    </r>
    <r>
      <rPr>
        <sz val="11"/>
        <color rgb="FF000000"/>
        <rFont val="Calibri"/>
      </rPr>
      <t xml:space="preserve"> Y21M04    </t>
    </r>
    <r>
      <rPr>
        <b/>
        <sz val="11"/>
        <color rgb="FF000000"/>
        <rFont val="Calibri"/>
      </rPr>
      <t>Date:</t>
    </r>
    <r>
      <rPr>
        <sz val="11"/>
        <color rgb="FF000000"/>
        <rFont val="Calibri"/>
      </rPr>
      <t xml:space="preserve"> 23 April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57</t>
    </r>
  </si>
  <si>
    <t>Download Url:</t>
  </si>
  <si>
    <t>https://www.cyber.mil/stigs</t>
  </si>
  <si>
    <t>Guide Overview:</t>
  </si>
  <si>
    <r>
      <rPr>
        <sz val="11"/>
        <color rgb="FF000000"/>
        <rFont val="Calibri"/>
      </rPr>
      <t>The Motorola Solutions Android 9.x Security Technical Implementation Guide (STIG) provides the technical security policies, requirements, and implementation details for applying security concepts to Motorola Solutions (MSI) LEX L11 handheld devices running Android Pie (9) that process, store, or transmit unclassified data marked as “Controlled Unclassified Information (CUI)” or below.</t>
    </r>
    <r>
      <rPr>
        <sz val="11"/>
        <color rgb="FF000000"/>
        <rFont val="Calibri"/>
      </rPr>
      <t xml:space="preserve">
</t>
    </r>
    <r>
      <rPr>
        <sz val="11"/>
        <color rgb="FF000000"/>
        <rFont val="Calibri"/>
      </rPr>
      <t>This STIG leverages the Google Android 9.x STIG. All requirements in this STIG are based on the Google Android 9.x STIG with several Motorola specific changes.</t>
    </r>
    <r>
      <rPr>
        <sz val="11"/>
        <color rgb="FF000000"/>
        <rFont val="Calibri"/>
      </rPr>
      <t xml:space="preserve">
</t>
    </r>
    <r>
      <rPr>
        <sz val="11"/>
        <color rgb="FF000000"/>
        <rFont val="Calibri"/>
      </rPr>
      <t>The scope of this STIG covers both the Corporate Owned Personally Enabled (COPE) use case and the Corporate Owned Business Only (COBO)1 use case. The Bring Your Own Device (BYOD) and Choose Your Own Device (CYOD)2 use cases are not in scope for this STIG.</t>
    </r>
    <r>
      <rPr>
        <sz val="11"/>
        <color rgb="FF000000"/>
        <rFont val="Calibri"/>
      </rPr>
      <t xml:space="preserve">
</t>
    </r>
    <r>
      <rPr>
        <sz val="11"/>
        <color rgb="FF000000"/>
        <rFont val="Calibri"/>
      </rPr>
      <t>Note: This STIG requires that a NIAP-approved version of Android 9 be installed on DoDowned MSI LEX L11 Android phones. See the STIG Requirement MOTO-09-010900 for more information.</t>
    </r>
    <r>
      <rPr>
        <sz val="11"/>
        <color rgb="FF000000"/>
        <rFont val="Calibri"/>
      </rPr>
      <t xml:space="preserve">
</t>
    </r>
    <r>
      <rPr>
        <sz val="11"/>
        <color rgb="FF000000"/>
        <rFont val="Calibri"/>
      </rPr>
      <t>Note: If the Authorizing Official (AO) has approved the use/storage of DoD data in one or more personal (unmanaged) apps, allowing unrestricted activity by the user in downloading and installing personal (unmanaged) apps on the MSI LEX L11 device may not be warranted due to the risk of possible loss of or unauthorized access to DoD data.</t>
    </r>
    <r>
      <rPr>
        <sz val="11"/>
        <color rgb="FF000000"/>
        <rFont val="Calibri"/>
      </rPr>
      <t xml:space="preserve">
</t>
    </r>
    <r>
      <rPr>
        <sz val="11"/>
        <color rgb="FF000000"/>
        <rFont val="Calibri"/>
      </rPr>
      <t>This STIG assumes that if a DoD Wi-Fi network allows an MSI LEX L11 device to connect to the network, the Wi-Fi network complies with the Network Infrastructure STIG; for example, wireless access points and bridges must not be connected directly to the enclave network.</t>
    </r>
  </si>
  <si>
    <t>Components:</t>
  </si>
  <si>
    <r>
      <rPr>
        <i/>
        <sz val="11"/>
        <color rgb="FF000000"/>
        <rFont val="Calibri"/>
      </rPr>
      <t>Title:</t>
    </r>
    <r>
      <rPr>
        <sz val="11"/>
        <color rgb="FF000000"/>
        <rFont val="Calibri"/>
      </rPr>
      <t xml:space="preserve"> Motorola Android 9.x COPE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14 October 2020     </t>
    </r>
    <r>
      <rPr>
        <i/>
        <sz val="11"/>
        <color rgb="FF000000"/>
        <rFont val="Calibri"/>
      </rPr>
      <t>Recommendation Count:</t>
    </r>
    <r>
      <rPr>
        <sz val="11"/>
        <color rgb="FF000000"/>
        <rFont val="Calibri"/>
      </rPr>
      <t xml:space="preserve"> 32</t>
    </r>
  </si>
  <si>
    <r>
      <rPr>
        <i/>
        <sz val="11"/>
        <color rgb="FF000000"/>
        <rFont val="Calibri"/>
      </rPr>
      <t>Title:</t>
    </r>
    <r>
      <rPr>
        <sz val="11"/>
        <color rgb="FF000000"/>
        <rFont val="Calibri"/>
      </rPr>
      <t xml:space="preserve"> Motorola Android 9.x COBO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14 October 2020     </t>
    </r>
    <r>
      <rPr>
        <i/>
        <sz val="11"/>
        <color rgb="FF000000"/>
        <rFont val="Calibri"/>
      </rPr>
      <t>Recommendation Count:</t>
    </r>
    <r>
      <rPr>
        <sz val="11"/>
        <color rgb="FF000000"/>
        <rFont val="Calibri"/>
      </rPr>
      <t xml:space="preserve"> 25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</si>
  <si>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</si>
  <si>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</si>
  <si>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</si>
  <si>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</si>
  <si>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</si>
  <si>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</si>
  <si>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</si>
  <si>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</si>
  <si>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</si>
  <si>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</si>
  <si>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</si>
  <si>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</si>
  <si>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</si>
  <si>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</si>
  <si>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</si>
  <si>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</si>
  <si>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</si>
  <si>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</si>
  <si>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</si>
  <si>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</si>
  <si>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</si>
  <si>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</si>
  <si>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Motorola Android 9.x Security Technical Implementation Guide Y21M04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</si>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</sst>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36E-4FDD-9B95-7CE620E1FCE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36E-4FDD-9B95-7CE620E1FCE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57</c:v>
                </c:pt>
              </c:numCache>
            </c:numRef>
          </c:val>
          <c:extLst>
            <c:ext xmlns:c16="http://schemas.microsoft.com/office/drawing/2014/chart" uri="{C3380CC4-5D6E-409C-BE32-E72D297353CC}">
              <c16:uniqueId val="{00000002-036E-4FDD-9B95-7CE620E1FCE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136-4EB4-B233-1FD7AE9DF6F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136-4EB4-B233-1FD7AE9DF6F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25</c:v>
                </c:pt>
                <c:pt idx="1">
                  <c:v>32</c:v>
                </c:pt>
              </c:numCache>
            </c:numRef>
          </c:val>
          <c:extLst>
            <c:ext xmlns:c16="http://schemas.microsoft.com/office/drawing/2014/chart" uri="{C3380CC4-5D6E-409C-BE32-E72D297353CC}">
              <c16:uniqueId val="{00000002-D136-4EB4-B233-1FD7AE9DF6F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76F-466C-AFF4-33B5CA9DDB5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76F-466C-AFF4-33B5CA9DDB5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57</c:v>
                </c:pt>
              </c:numCache>
            </c:numRef>
          </c:val>
          <c:extLst>
            <c:ext xmlns:c16="http://schemas.microsoft.com/office/drawing/2014/chart" uri="{C3380CC4-5D6E-409C-BE32-E72D297353CC}">
              <c16:uniqueId val="{00000002-B76F-466C-AFF4-33B5CA9DDB5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D8A9-49F2-8F2F-00A0E480C11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D8A9-49F2-8F2F-00A0E480C11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45</c:v>
                </c:pt>
                <c:pt idx="2">
                  <c:v>8</c:v>
                </c:pt>
              </c:numCache>
            </c:numRef>
          </c:val>
          <c:extLst>
            <c:ext xmlns:c16="http://schemas.microsoft.com/office/drawing/2014/chart" uri="{C3380CC4-5D6E-409C-BE32-E72D297353CC}">
              <c16:uniqueId val="{00000002-D8A9-49F2-8F2F-00A0E480C1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639-4731-B65F-EE6A592D6FE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639-4731-B65F-EE6A592D6FE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57</c:v>
                </c:pt>
              </c:numCache>
            </c:numRef>
          </c:val>
          <c:extLst>
            <c:ext xmlns:c16="http://schemas.microsoft.com/office/drawing/2014/chart" uri="{C3380CC4-5D6E-409C-BE32-E72D297353CC}">
              <c16:uniqueId val="{00000002-0639-4731-B65F-EE6A592D6FE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5C3-459D-9E68-AD6BB2DCF77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5C3-459D-9E68-AD6BB2DCF77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57</c:v>
                </c:pt>
              </c:numCache>
            </c:numRef>
          </c:val>
          <c:extLst>
            <c:ext xmlns:c16="http://schemas.microsoft.com/office/drawing/2014/chart" uri="{C3380CC4-5D6E-409C-BE32-E72D297353CC}">
              <c16:uniqueId val="{00000002-F5C3-459D-9E68-AD6BB2DCF7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6E4-46C6-8C17-714920D9EA50}"/>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6E4-46C6-8C17-714920D9EA50}"/>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6E4-46C6-8C17-714920D9EA50}"/>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6E4-46C6-8C17-714920D9EA5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B4B-4AAA-BE3D-A24AB19E249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3fuf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wg4y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nret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xetoe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feu4g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mqv1p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cwjrj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mg3uz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58">
  <autoFilter ref="A1:N5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219</v>
      </c>
    </row>
    <row r="3" spans="2:3" ht="15" customHeight="1" x14ac:dyDescent="0.35"/>
    <row r="4" spans="2:3" ht="58" x14ac:dyDescent="0.35">
      <c r="B4" s="20" t="s">
        <v>220</v>
      </c>
      <c r="C4" s="21" t="s">
        <v>221</v>
      </c>
    </row>
    <row r="5" spans="2:3" x14ac:dyDescent="0.35">
      <c r="C5" s="21" t="s">
        <v>222</v>
      </c>
    </row>
    <row r="6" spans="2:3" x14ac:dyDescent="0.35">
      <c r="C6" s="18" t="s">
        <v>223</v>
      </c>
    </row>
    <row r="7" spans="2:3" ht="10" customHeight="1" x14ac:dyDescent="0.35"/>
    <row r="8" spans="2:3" ht="232" x14ac:dyDescent="0.35">
      <c r="B8" s="22" t="s">
        <v>224</v>
      </c>
      <c r="C8" s="21" t="s">
        <v>225</v>
      </c>
    </row>
    <row r="9" spans="2:3" ht="10" customHeight="1" x14ac:dyDescent="0.35"/>
    <row r="10" spans="2:3" ht="35" customHeight="1" x14ac:dyDescent="0.35">
      <c r="B10" s="22" t="s">
        <v>226</v>
      </c>
      <c r="C10" s="21" t="s">
        <v>227</v>
      </c>
    </row>
    <row r="11" spans="2:3" ht="75" customHeight="1" x14ac:dyDescent="0.35">
      <c r="B11" s="18" t="s">
        <v>21</v>
      </c>
      <c r="C11" s="21" t="s">
        <v>228</v>
      </c>
    </row>
    <row r="12" spans="2:3" ht="47" customHeight="1" x14ac:dyDescent="0.35">
      <c r="B12" s="18" t="s">
        <v>21</v>
      </c>
      <c r="C12" s="21" t="s">
        <v>229</v>
      </c>
    </row>
    <row r="13" spans="2:3" ht="35" customHeight="1" x14ac:dyDescent="0.35">
      <c r="B13" s="18" t="s">
        <v>21</v>
      </c>
      <c r="C13" s="21" t="s">
        <v>230</v>
      </c>
    </row>
    <row r="14" spans="2:3" ht="32" customHeight="1" x14ac:dyDescent="0.35">
      <c r="B14" s="18" t="s">
        <v>21</v>
      </c>
      <c r="C14" s="21" t="s">
        <v>231</v>
      </c>
    </row>
    <row r="15" spans="2:3" ht="30" customHeight="1" x14ac:dyDescent="0.35">
      <c r="B15" s="18" t="s">
        <v>21</v>
      </c>
      <c r="C15" s="21" t="s">
        <v>232</v>
      </c>
    </row>
    <row r="16" spans="2:3" ht="10" customHeight="1" x14ac:dyDescent="0.35"/>
    <row r="17" spans="1:3" ht="145" customHeight="1" x14ac:dyDescent="0.35">
      <c r="B17" s="22" t="s">
        <v>233</v>
      </c>
      <c r="C17" s="21" t="s">
        <v>234</v>
      </c>
    </row>
    <row r="18" spans="1:3" ht="10" customHeight="1" x14ac:dyDescent="0.35"/>
    <row r="19" spans="1:3" ht="3" customHeight="1" x14ac:dyDescent="0.35">
      <c r="B19" s="23"/>
      <c r="C19" s="23"/>
    </row>
    <row r="20" spans="1:3" ht="12" customHeight="1" x14ac:dyDescent="0.35"/>
    <row r="21" spans="1:3" ht="35" customHeight="1" x14ac:dyDescent="0.35">
      <c r="A21" s="25"/>
      <c r="B21" s="26" t="s">
        <v>235</v>
      </c>
      <c r="C21" s="27" t="s">
        <v>236</v>
      </c>
    </row>
    <row r="22" spans="1:3" ht="18" customHeight="1" x14ac:dyDescent="0.35">
      <c r="A22" s="25"/>
      <c r="B22" s="25" t="s">
        <v>21</v>
      </c>
      <c r="C22" s="27" t="s">
        <v>237</v>
      </c>
    </row>
    <row r="23" spans="1:3" ht="18" customHeight="1" x14ac:dyDescent="0.35">
      <c r="A23" s="25"/>
      <c r="B23" s="25" t="s">
        <v>21</v>
      </c>
      <c r="C23" s="27" t="s">
        <v>238</v>
      </c>
    </row>
    <row r="24" spans="1:3" ht="18" customHeight="1" x14ac:dyDescent="0.35">
      <c r="A24" s="25"/>
      <c r="B24" s="25" t="s">
        <v>21</v>
      </c>
      <c r="C24" s="27" t="s">
        <v>239</v>
      </c>
    </row>
    <row r="25" spans="1:3" ht="18" customHeight="1" x14ac:dyDescent="0.35">
      <c r="A25" s="25"/>
      <c r="B25" s="25" t="s">
        <v>21</v>
      </c>
      <c r="C25" s="27" t="s">
        <v>240</v>
      </c>
    </row>
    <row r="26" spans="1:3" ht="18" customHeight="1" x14ac:dyDescent="0.35">
      <c r="A26" s="25"/>
      <c r="B26" s="25" t="s">
        <v>21</v>
      </c>
      <c r="C26" s="27" t="s">
        <v>241</v>
      </c>
    </row>
    <row r="27" spans="1:3" ht="18" customHeight="1" x14ac:dyDescent="0.35">
      <c r="A27" s="25"/>
      <c r="B27" s="25" t="s">
        <v>21</v>
      </c>
      <c r="C27" s="27" t="s">
        <v>242</v>
      </c>
    </row>
    <row r="28" spans="1:3" ht="18" customHeight="1" x14ac:dyDescent="0.35">
      <c r="A28" s="25"/>
      <c r="B28" s="25" t="s">
        <v>21</v>
      </c>
      <c r="C28" s="27" t="s">
        <v>243</v>
      </c>
    </row>
    <row r="29" spans="1:3" ht="18" customHeight="1" x14ac:dyDescent="0.35">
      <c r="A29" s="25"/>
      <c r="B29" s="25" t="s">
        <v>21</v>
      </c>
      <c r="C29" s="27" t="s">
        <v>244</v>
      </c>
    </row>
    <row r="30" spans="1:3" ht="44" customHeight="1" x14ac:dyDescent="0.35">
      <c r="A30" s="25"/>
      <c r="B30" s="25" t="s">
        <v>21</v>
      </c>
      <c r="C30" s="28" t="s">
        <v>245</v>
      </c>
    </row>
    <row r="31" spans="1:3" ht="10" customHeight="1" x14ac:dyDescent="0.35"/>
    <row r="32" spans="1:3" ht="3" customHeight="1" x14ac:dyDescent="0.35">
      <c r="B32" s="23"/>
      <c r="C32" s="23"/>
    </row>
    <row r="33" spans="2:3" ht="12" customHeight="1" x14ac:dyDescent="0.35"/>
    <row r="34" spans="2:3" ht="24" customHeight="1" x14ac:dyDescent="0.35">
      <c r="B34" s="29" t="s">
        <v>246</v>
      </c>
      <c r="C34" s="30" t="s">
        <v>247</v>
      </c>
    </row>
    <row r="35" spans="2:3" ht="18.5" x14ac:dyDescent="0.35">
      <c r="B35" s="29" t="s">
        <v>248</v>
      </c>
      <c r="C35" s="31" t="s">
        <v>249</v>
      </c>
    </row>
    <row r="36" spans="2:3" ht="27" customHeight="1" x14ac:dyDescent="0.35">
      <c r="B36" s="32" t="s">
        <v>250</v>
      </c>
      <c r="C36" s="24" t="s">
        <v>251</v>
      </c>
    </row>
    <row r="37" spans="2:3" x14ac:dyDescent="0.35">
      <c r="B37" s="29" t="s">
        <v>252</v>
      </c>
      <c r="C37" s="33" t="s">
        <v>253</v>
      </c>
    </row>
    <row r="38" spans="2:3" ht="10" customHeight="1" x14ac:dyDescent="0.35"/>
    <row r="39" spans="2:3" ht="220" customHeight="1" x14ac:dyDescent="0.35">
      <c r="B39" s="29" t="s">
        <v>254</v>
      </c>
      <c r="C39" s="34" t="s">
        <v>255</v>
      </c>
    </row>
    <row r="40" spans="2:3" ht="10" customHeight="1" x14ac:dyDescent="0.35"/>
    <row r="41" spans="2:3" ht="20" customHeight="1" x14ac:dyDescent="0.35">
      <c r="B41" s="29" t="s">
        <v>256</v>
      </c>
      <c r="C41" s="35" t="s">
        <v>17</v>
      </c>
    </row>
    <row r="42" spans="2:3" ht="29" x14ac:dyDescent="0.35">
      <c r="C42" s="21" t="s">
        <v>257</v>
      </c>
    </row>
    <row r="43" spans="2:3" ht="10" customHeight="1" x14ac:dyDescent="0.35"/>
    <row r="44" spans="2:3" ht="20" customHeight="1" x14ac:dyDescent="0.35">
      <c r="C44" s="35" t="s">
        <v>182</v>
      </c>
    </row>
    <row r="45" spans="2:3" ht="29" x14ac:dyDescent="0.35">
      <c r="C45" s="21" t="s">
        <v>258</v>
      </c>
    </row>
    <row r="46" spans="2:3" ht="10" customHeight="1" x14ac:dyDescent="0.35"/>
    <row r="47" spans="2:3" ht="43.5" x14ac:dyDescent="0.35">
      <c r="B47" s="29" t="s">
        <v>259</v>
      </c>
      <c r="C47" s="21" t="s">
        <v>260</v>
      </c>
    </row>
    <row r="48" spans="2:3" ht="10" customHeight="1" x14ac:dyDescent="0.35"/>
    <row r="49" spans="2:3" ht="15.5" x14ac:dyDescent="0.35">
      <c r="C49" s="36" t="s">
        <v>173</v>
      </c>
    </row>
    <row r="50" spans="2:3" ht="29" x14ac:dyDescent="0.35">
      <c r="C50" s="21" t="s">
        <v>261</v>
      </c>
    </row>
    <row r="51" spans="2:3" ht="10" customHeight="1" x14ac:dyDescent="0.35"/>
    <row r="52" spans="2:3" ht="15.5" x14ac:dyDescent="0.35">
      <c r="C52" s="37" t="s">
        <v>16</v>
      </c>
    </row>
    <row r="53" spans="2:3" ht="29" x14ac:dyDescent="0.35">
      <c r="C53" s="21" t="s">
        <v>262</v>
      </c>
    </row>
    <row r="54" spans="2:3" ht="10" customHeight="1" x14ac:dyDescent="0.35"/>
    <row r="55" spans="2:3" ht="15.5" x14ac:dyDescent="0.35">
      <c r="C55" s="38" t="s">
        <v>42</v>
      </c>
    </row>
    <row r="56" spans="2:3" ht="29" x14ac:dyDescent="0.35">
      <c r="C56" s="21" t="s">
        <v>263</v>
      </c>
    </row>
    <row r="57" spans="2:3" ht="10" customHeight="1" x14ac:dyDescent="0.35"/>
    <row r="58" spans="2:3" ht="3" customHeight="1" x14ac:dyDescent="0.35">
      <c r="B58" s="23"/>
      <c r="C58" s="23"/>
    </row>
    <row r="59" spans="2:3" ht="12" customHeight="1" x14ac:dyDescent="0.35"/>
    <row r="60" spans="2:3" ht="130.5" x14ac:dyDescent="0.35">
      <c r="B60" s="20" t="s">
        <v>264</v>
      </c>
      <c r="C60" s="21" t="s">
        <v>265</v>
      </c>
    </row>
    <row r="61" spans="2:3" ht="6" customHeight="1" x14ac:dyDescent="0.35"/>
    <row r="62" spans="2:3" ht="217.5" x14ac:dyDescent="0.35">
      <c r="C62" s="21" t="s">
        <v>266</v>
      </c>
    </row>
    <row r="63" spans="2:3" ht="6" customHeight="1" x14ac:dyDescent="0.35"/>
    <row r="64" spans="2:3" ht="43.5" x14ac:dyDescent="0.35">
      <c r="C64" s="21" t="s">
        <v>267</v>
      </c>
    </row>
    <row r="65" spans="2:3" ht="10" customHeight="1" x14ac:dyDescent="0.35"/>
    <row r="66" spans="2:3" ht="3" customHeight="1" x14ac:dyDescent="0.35">
      <c r="B66" s="23"/>
      <c r="C66" s="23"/>
    </row>
    <row r="67" spans="2:3" ht="12" customHeight="1" x14ac:dyDescent="0.35"/>
    <row r="68" spans="2:3" ht="145" x14ac:dyDescent="0.35">
      <c r="B68" s="20" t="s">
        <v>268</v>
      </c>
      <c r="C68" s="21" t="s">
        <v>269</v>
      </c>
    </row>
    <row r="69" spans="2:3" ht="6" customHeight="1" x14ac:dyDescent="0.35"/>
    <row r="70" spans="2:3" ht="203" x14ac:dyDescent="0.35">
      <c r="C70" s="21" t="s">
        <v>270</v>
      </c>
    </row>
    <row r="71" spans="2:3" ht="6" customHeight="1" x14ac:dyDescent="0.35"/>
    <row r="72" spans="2:3" ht="43.5" x14ac:dyDescent="0.35">
      <c r="C72" s="21" t="s">
        <v>271</v>
      </c>
    </row>
    <row r="73" spans="2:3" ht="10" customHeight="1" x14ac:dyDescent="0.35"/>
    <row r="74" spans="2:3" ht="3" customHeight="1" x14ac:dyDescent="0.35">
      <c r="B74" s="23"/>
      <c r="C74" s="23"/>
    </row>
    <row r="75" spans="2:3" ht="12" customHeight="1" x14ac:dyDescent="0.35"/>
    <row r="76" spans="2:3" ht="101.5" x14ac:dyDescent="0.35">
      <c r="B76" s="20" t="s">
        <v>272</v>
      </c>
      <c r="C76" s="21" t="s">
        <v>273</v>
      </c>
    </row>
    <row r="77" spans="2:3" ht="6" customHeight="1" x14ac:dyDescent="0.35"/>
    <row r="78" spans="2:3" ht="145" x14ac:dyDescent="0.35">
      <c r="C78" s="21" t="s">
        <v>274</v>
      </c>
    </row>
    <row r="79" spans="2:3" ht="6" customHeight="1" x14ac:dyDescent="0.35"/>
    <row r="80" spans="2:3" ht="43.5" x14ac:dyDescent="0.35">
      <c r="C80" s="21" t="s">
        <v>275</v>
      </c>
    </row>
    <row r="84" spans="2:3" ht="32" customHeight="1" x14ac:dyDescent="0.35">
      <c r="B84" s="81" t="s">
        <v>218</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276</v>
      </c>
      <c r="C2" s="83"/>
      <c r="D2" s="83"/>
      <c r="E2" s="83"/>
      <c r="F2" s="83"/>
      <c r="G2" s="83"/>
      <c r="H2" s="83"/>
      <c r="I2" s="83"/>
    </row>
    <row r="4" spans="2:15" ht="18.5" x14ac:dyDescent="0.45">
      <c r="B4" s="40" t="s">
        <v>277</v>
      </c>
    </row>
    <row r="5" spans="2:15" x14ac:dyDescent="0.35">
      <c r="B5" s="42" t="s">
        <v>21</v>
      </c>
      <c r="C5" s="42" t="s">
        <v>278</v>
      </c>
      <c r="D5" s="42" t="s">
        <v>279</v>
      </c>
      <c r="F5" s="84" t="s">
        <v>280</v>
      </c>
      <c r="G5" s="84"/>
      <c r="H5" s="84"/>
      <c r="I5" s="85" t="s">
        <v>281</v>
      </c>
      <c r="J5" s="85"/>
      <c r="K5" s="85"/>
      <c r="L5" s="85"/>
      <c r="M5" s="85"/>
      <c r="N5" s="85"/>
      <c r="O5" s="85"/>
    </row>
    <row r="6" spans="2:15" x14ac:dyDescent="0.35">
      <c r="B6" s="48" t="s">
        <v>282</v>
      </c>
      <c r="C6" s="49">
        <v>57</v>
      </c>
      <c r="D6" s="50" t="s">
        <v>21</v>
      </c>
      <c r="F6" s="84" t="s">
        <v>283</v>
      </c>
      <c r="G6" s="84"/>
      <c r="H6" s="84"/>
      <c r="I6" s="86" t="s">
        <v>284</v>
      </c>
      <c r="J6" s="86"/>
      <c r="K6" s="86"/>
      <c r="L6" s="86"/>
      <c r="M6" s="86"/>
      <c r="N6" s="86"/>
      <c r="O6" s="86"/>
    </row>
    <row r="7" spans="2:15" x14ac:dyDescent="0.35">
      <c r="B7" s="51" t="s">
        <v>285</v>
      </c>
      <c r="C7" s="52">
        <f>C6-C8-C9</f>
        <v>57</v>
      </c>
      <c r="D7" s="53">
        <f>IF(C6&gt;0,C7/C6,0)</f>
        <v>1</v>
      </c>
      <c r="F7" s="84" t="s">
        <v>286</v>
      </c>
      <c r="G7" s="84"/>
      <c r="H7" s="84"/>
      <c r="I7" s="86" t="s">
        <v>284</v>
      </c>
      <c r="J7" s="86"/>
      <c r="K7" s="86"/>
      <c r="L7" s="86"/>
      <c r="M7" s="86"/>
      <c r="N7" s="86"/>
      <c r="O7" s="86"/>
    </row>
    <row r="8" spans="2:15" x14ac:dyDescent="0.35">
      <c r="B8" s="44" t="s">
        <v>287</v>
      </c>
      <c r="C8" s="45">
        <f>COUNTIF('Recommendations'!H:H,"Risk Accepted")</f>
        <v>0</v>
      </c>
      <c r="D8" s="46">
        <f>IF(C6&gt;0,C8/C6,0)</f>
        <v>0</v>
      </c>
      <c r="F8" s="84" t="s">
        <v>288</v>
      </c>
      <c r="G8" s="84"/>
      <c r="H8" s="84"/>
      <c r="I8" s="86" t="s">
        <v>284</v>
      </c>
      <c r="J8" s="86"/>
      <c r="K8" s="86"/>
      <c r="L8" s="86"/>
      <c r="M8" s="86"/>
      <c r="N8" s="86"/>
      <c r="O8" s="86"/>
    </row>
    <row r="9" spans="2:15" x14ac:dyDescent="0.35">
      <c r="B9" s="44" t="s">
        <v>289</v>
      </c>
      <c r="C9" s="45">
        <f>COUNTIF('Recommendations'!H:H,"N/A")</f>
        <v>0</v>
      </c>
      <c r="D9" s="46">
        <f>IF(C6&gt;0,C9/C6,0)</f>
        <v>0</v>
      </c>
      <c r="F9" s="84" t="s">
        <v>290</v>
      </c>
      <c r="G9" s="84"/>
      <c r="H9" s="84"/>
      <c r="I9" s="86" t="s">
        <v>284</v>
      </c>
      <c r="J9" s="86"/>
      <c r="K9" s="86"/>
      <c r="L9" s="86"/>
      <c r="M9" s="86"/>
      <c r="N9" s="86"/>
      <c r="O9" s="86"/>
    </row>
    <row r="12" spans="2:15" ht="18.5" x14ac:dyDescent="0.45">
      <c r="B12" s="40" t="s">
        <v>291</v>
      </c>
    </row>
    <row r="14" spans="2:15" x14ac:dyDescent="0.35">
      <c r="B14" s="54" t="s">
        <v>292</v>
      </c>
    </row>
    <row r="15" spans="2:15" x14ac:dyDescent="0.35">
      <c r="B15" s="42" t="s">
        <v>21</v>
      </c>
      <c r="C15" s="42" t="s">
        <v>293</v>
      </c>
      <c r="D15" s="42" t="s">
        <v>294</v>
      </c>
      <c r="E15" s="42" t="s">
        <v>295</v>
      </c>
      <c r="F15" s="42" t="s">
        <v>296</v>
      </c>
    </row>
    <row r="16" spans="2:15" x14ac:dyDescent="0.35">
      <c r="B16" s="44" t="s">
        <v>297</v>
      </c>
      <c r="C16" s="45">
        <f>COUNTIF('Recommendations'!M:M,"Resolved")</f>
        <v>0</v>
      </c>
      <c r="D16" s="45">
        <f>COUNTIF('Recommendations'!M:M,"Testing")</f>
        <v>0</v>
      </c>
      <c r="E16" s="45">
        <f>COUNTIF('Recommendations'!M:M,"Outstanding")</f>
        <v>57</v>
      </c>
      <c r="F16" s="45">
        <f>SUM(C16:E16)</f>
        <v>57</v>
      </c>
    </row>
    <row r="18" spans="2:6" x14ac:dyDescent="0.35">
      <c r="B18" s="54" t="s">
        <v>298</v>
      </c>
    </row>
    <row r="19" spans="2:6" x14ac:dyDescent="0.35">
      <c r="B19" s="55" t="s">
        <v>21</v>
      </c>
      <c r="C19" s="55" t="s">
        <v>293</v>
      </c>
      <c r="D19" s="55" t="s">
        <v>294</v>
      </c>
      <c r="E19" s="55" t="s">
        <v>295</v>
      </c>
      <c r="F19" s="55" t="s">
        <v>21</v>
      </c>
    </row>
    <row r="20" spans="2:6" x14ac:dyDescent="0.35">
      <c r="B20" s="44" t="s">
        <v>297</v>
      </c>
      <c r="C20" s="46">
        <f>IF(F16&gt;0, C16/F16, 0)</f>
        <v>0</v>
      </c>
      <c r="D20" s="46">
        <f>IF(F16&gt;0, D16/F16, 0)</f>
        <v>0</v>
      </c>
      <c r="E20" s="46">
        <f>IF(F16&gt;0, E16/F16, 0)</f>
        <v>1</v>
      </c>
      <c r="F20" s="47" t="s">
        <v>21</v>
      </c>
    </row>
    <row r="25" spans="2:6" ht="18.5" x14ac:dyDescent="0.45">
      <c r="B25" s="40" t="s">
        <v>299</v>
      </c>
    </row>
    <row r="27" spans="2:6" x14ac:dyDescent="0.35">
      <c r="B27" s="54" t="s">
        <v>292</v>
      </c>
    </row>
    <row r="28" spans="2:6" x14ac:dyDescent="0.35">
      <c r="B28" s="42" t="s">
        <v>3</v>
      </c>
      <c r="C28" s="42" t="s">
        <v>293</v>
      </c>
      <c r="D28" s="42" t="s">
        <v>294</v>
      </c>
      <c r="E28" s="42" t="s">
        <v>295</v>
      </c>
      <c r="F28" s="42" t="s">
        <v>296</v>
      </c>
    </row>
    <row r="29" spans="2:6" x14ac:dyDescent="0.35">
      <c r="B29" s="44" t="s">
        <v>182</v>
      </c>
      <c r="C29" s="45">
        <f>COUNTIFS('Recommendations'!D:D,"COBO",'Recommendations'!M:M,"=Resolved")</f>
        <v>0</v>
      </c>
      <c r="D29" s="45">
        <f>COUNTIFS('Recommendations'!D:D,"=COBO",'Recommendations'!M:M,"=Testing")</f>
        <v>0</v>
      </c>
      <c r="E29" s="45">
        <f>COUNTIFS('Recommendations'!D:D,"=COBO",'Recommendations'!M:M,"=Outstanding")</f>
        <v>25</v>
      </c>
      <c r="F29" s="45">
        <f>SUM(C29:E29)</f>
        <v>25</v>
      </c>
    </row>
    <row r="30" spans="2:6" x14ac:dyDescent="0.35">
      <c r="B30" s="44" t="s">
        <v>17</v>
      </c>
      <c r="C30" s="45">
        <f>COUNTIFS('Recommendations'!D:D,"COPE",'Recommendations'!M:M,"=Resolved")</f>
        <v>0</v>
      </c>
      <c r="D30" s="45">
        <f>COUNTIFS('Recommendations'!D:D,"=COPE",'Recommendations'!M:M,"=Testing")</f>
        <v>0</v>
      </c>
      <c r="E30" s="45">
        <f>COUNTIFS('Recommendations'!D:D,"=COPE",'Recommendations'!M:M,"=Outstanding")</f>
        <v>32</v>
      </c>
      <c r="F30" s="45">
        <f>SUM(C30:E30)</f>
        <v>32</v>
      </c>
    </row>
    <row r="32" spans="2:6" x14ac:dyDescent="0.35">
      <c r="B32" s="54" t="s">
        <v>298</v>
      </c>
    </row>
    <row r="33" spans="2:6" x14ac:dyDescent="0.35">
      <c r="B33" s="55" t="s">
        <v>3</v>
      </c>
      <c r="C33" s="55" t="s">
        <v>293</v>
      </c>
      <c r="D33" s="55" t="s">
        <v>294</v>
      </c>
      <c r="E33" s="55" t="s">
        <v>295</v>
      </c>
      <c r="F33" s="55" t="s">
        <v>21</v>
      </c>
    </row>
    <row r="34" spans="2:6" x14ac:dyDescent="0.35">
      <c r="B34" s="44" t="s">
        <v>182</v>
      </c>
      <c r="C34" s="46">
        <f>IF(F29&gt;0, C29/F29, 0)</f>
        <v>0</v>
      </c>
      <c r="D34" s="46">
        <f>IF(F29&gt;0, D29/F29, 0)</f>
        <v>0</v>
      </c>
      <c r="E34" s="46">
        <f>IF(F29&gt;0, E29/F29, 0)</f>
        <v>1</v>
      </c>
      <c r="F34" s="47" t="s">
        <v>21</v>
      </c>
    </row>
    <row r="35" spans="2:6" x14ac:dyDescent="0.35">
      <c r="B35" s="44" t="s">
        <v>17</v>
      </c>
      <c r="C35" s="46">
        <f>IF(F30&gt;0, C30/F30, 0)</f>
        <v>0</v>
      </c>
      <c r="D35" s="46">
        <f>IF(F30&gt;0, D30/F30, 0)</f>
        <v>0</v>
      </c>
      <c r="E35" s="46">
        <f>IF(F30&gt;0, E30/F30, 0)</f>
        <v>1</v>
      </c>
      <c r="F35" s="47" t="s">
        <v>21</v>
      </c>
    </row>
    <row r="40" spans="2:6" ht="18.5" x14ac:dyDescent="0.45">
      <c r="B40" s="40" t="s">
        <v>300</v>
      </c>
    </row>
    <row r="42" spans="2:6" x14ac:dyDescent="0.35">
      <c r="B42" s="54" t="s">
        <v>292</v>
      </c>
    </row>
    <row r="43" spans="2:6" x14ac:dyDescent="0.35">
      <c r="B43" s="42" t="s">
        <v>6</v>
      </c>
      <c r="C43" s="42" t="s">
        <v>293</v>
      </c>
      <c r="D43" s="42" t="s">
        <v>294</v>
      </c>
      <c r="E43" s="42" t="s">
        <v>295</v>
      </c>
      <c r="F43" s="42" t="s">
        <v>296</v>
      </c>
    </row>
    <row r="44" spans="2:6" x14ac:dyDescent="0.35">
      <c r="B44" s="44" t="s">
        <v>301</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302</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303</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304</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305</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57</v>
      </c>
      <c r="F49" s="45">
        <f t="shared" si="0"/>
        <v>57</v>
      </c>
    </row>
    <row r="51" spans="2:6" x14ac:dyDescent="0.35">
      <c r="B51" s="54" t="s">
        <v>298</v>
      </c>
    </row>
    <row r="52" spans="2:6" x14ac:dyDescent="0.35">
      <c r="B52" s="55" t="s">
        <v>6</v>
      </c>
      <c r="C52" s="55" t="s">
        <v>293</v>
      </c>
      <c r="D52" s="55" t="s">
        <v>294</v>
      </c>
      <c r="E52" s="55" t="s">
        <v>295</v>
      </c>
      <c r="F52" s="55" t="s">
        <v>21</v>
      </c>
    </row>
    <row r="53" spans="2:6" x14ac:dyDescent="0.35">
      <c r="B53" s="44" t="s">
        <v>301</v>
      </c>
      <c r="C53" s="46">
        <f t="shared" ref="C53:C58" si="1">IF(F44&gt;0, C44/F44, 0)</f>
        <v>0</v>
      </c>
      <c r="D53" s="46">
        <f t="shared" ref="D53:D58" si="2">IF(F44&gt;0, D44/F44, 0)</f>
        <v>0</v>
      </c>
      <c r="E53" s="46">
        <f t="shared" ref="E53:E58" si="3">IF(F44&gt;0, E44/F44, 0)</f>
        <v>0</v>
      </c>
      <c r="F53" s="47" t="s">
        <v>21</v>
      </c>
    </row>
    <row r="54" spans="2:6" x14ac:dyDescent="0.35">
      <c r="B54" s="44" t="s">
        <v>302</v>
      </c>
      <c r="C54" s="46">
        <f t="shared" si="1"/>
        <v>0</v>
      </c>
      <c r="D54" s="46">
        <f t="shared" si="2"/>
        <v>0</v>
      </c>
      <c r="E54" s="46">
        <f t="shared" si="3"/>
        <v>0</v>
      </c>
      <c r="F54" s="47" t="s">
        <v>21</v>
      </c>
    </row>
    <row r="55" spans="2:6" x14ac:dyDescent="0.35">
      <c r="B55" s="44" t="s">
        <v>303</v>
      </c>
      <c r="C55" s="46">
        <f t="shared" si="1"/>
        <v>0</v>
      </c>
      <c r="D55" s="46">
        <f t="shared" si="2"/>
        <v>0</v>
      </c>
      <c r="E55" s="46">
        <f t="shared" si="3"/>
        <v>0</v>
      </c>
      <c r="F55" s="47" t="s">
        <v>21</v>
      </c>
    </row>
    <row r="56" spans="2:6" x14ac:dyDescent="0.35">
      <c r="B56" s="44" t="s">
        <v>304</v>
      </c>
      <c r="C56" s="46">
        <f t="shared" si="1"/>
        <v>0</v>
      </c>
      <c r="D56" s="46">
        <f t="shared" si="2"/>
        <v>0</v>
      </c>
      <c r="E56" s="46">
        <f t="shared" si="3"/>
        <v>0</v>
      </c>
      <c r="F56" s="47" t="s">
        <v>21</v>
      </c>
    </row>
    <row r="57" spans="2:6" x14ac:dyDescent="0.35">
      <c r="B57" s="44" t="s">
        <v>305</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306</v>
      </c>
    </row>
    <row r="65" spans="2:6" x14ac:dyDescent="0.35">
      <c r="B65" s="54" t="s">
        <v>292</v>
      </c>
    </row>
    <row r="66" spans="2:6" x14ac:dyDescent="0.35">
      <c r="B66" s="42" t="s">
        <v>2</v>
      </c>
      <c r="C66" s="42" t="s">
        <v>293</v>
      </c>
      <c r="D66" s="42" t="s">
        <v>294</v>
      </c>
      <c r="E66" s="42" t="s">
        <v>295</v>
      </c>
      <c r="F66" s="42" t="s">
        <v>296</v>
      </c>
    </row>
    <row r="67" spans="2:6" x14ac:dyDescent="0.35">
      <c r="B67" s="44" t="s">
        <v>173</v>
      </c>
      <c r="C67" s="45">
        <f>COUNTIFS('Recommendations'!C:C,"CAT I (High)",'Recommendations'!M:M,"=Resolved")</f>
        <v>0</v>
      </c>
      <c r="D67" s="45">
        <f>COUNTIFS('Recommendations'!C:C,"=CAT I (High)",'Recommendations'!M:M,"=Testing")</f>
        <v>0</v>
      </c>
      <c r="E67" s="45">
        <f>COUNTIFS('Recommendations'!C:C,"=CAT I (High)",'Recommendations'!M:M,"=Outstanding")</f>
        <v>4</v>
      </c>
      <c r="F67" s="45">
        <f>SUM(C67:E67)</f>
        <v>4</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45</v>
      </c>
      <c r="F68" s="45">
        <f>SUM(C68:E68)</f>
        <v>45</v>
      </c>
    </row>
    <row r="69" spans="2:6" x14ac:dyDescent="0.35">
      <c r="B69" s="44" t="s">
        <v>42</v>
      </c>
      <c r="C69" s="45">
        <f>COUNTIFS('Recommendations'!C:C,"CAT III (Low)",'Recommendations'!M:M,"=Resolved")</f>
        <v>0</v>
      </c>
      <c r="D69" s="45">
        <f>COUNTIFS('Recommendations'!C:C,"=CAT III (Low)",'Recommendations'!M:M,"=Testing")</f>
        <v>0</v>
      </c>
      <c r="E69" s="45">
        <f>COUNTIFS('Recommendations'!C:C,"=CAT III (Low)",'Recommendations'!M:M,"=Outstanding")</f>
        <v>8</v>
      </c>
      <c r="F69" s="45">
        <f>SUM(C69:E69)</f>
        <v>8</v>
      </c>
    </row>
    <row r="71" spans="2:6" x14ac:dyDescent="0.35">
      <c r="B71" s="54" t="s">
        <v>298</v>
      </c>
    </row>
    <row r="72" spans="2:6" x14ac:dyDescent="0.35">
      <c r="B72" s="55" t="s">
        <v>2</v>
      </c>
      <c r="C72" s="55" t="s">
        <v>293</v>
      </c>
      <c r="D72" s="55" t="s">
        <v>294</v>
      </c>
      <c r="E72" s="55" t="s">
        <v>295</v>
      </c>
      <c r="F72" s="55" t="s">
        <v>21</v>
      </c>
    </row>
    <row r="73" spans="2:6" x14ac:dyDescent="0.35">
      <c r="B73" s="44" t="s">
        <v>173</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42</v>
      </c>
      <c r="C75" s="46">
        <f>IF(F69&gt;0, C69/F69, 0)</f>
        <v>0</v>
      </c>
      <c r="D75" s="46">
        <f>IF(F69&gt;0, D69/F69, 0)</f>
        <v>0</v>
      </c>
      <c r="E75" s="46">
        <f>IF(F69&gt;0, E69/F69, 0)</f>
        <v>1</v>
      </c>
      <c r="F75" s="47" t="s">
        <v>21</v>
      </c>
    </row>
    <row r="80" spans="2:6" ht="18.5" x14ac:dyDescent="0.45">
      <c r="B80" s="40" t="s">
        <v>307</v>
      </c>
    </row>
    <row r="82" spans="2:6" x14ac:dyDescent="0.35">
      <c r="B82" s="54" t="s">
        <v>292</v>
      </c>
    </row>
    <row r="83" spans="2:6" x14ac:dyDescent="0.35">
      <c r="B83" s="42" t="s">
        <v>4</v>
      </c>
      <c r="C83" s="42" t="s">
        <v>293</v>
      </c>
      <c r="D83" s="42" t="s">
        <v>294</v>
      </c>
      <c r="E83" s="42" t="s">
        <v>295</v>
      </c>
      <c r="F83" s="42" t="s">
        <v>296</v>
      </c>
    </row>
    <row r="84" spans="2:6" x14ac:dyDescent="0.35">
      <c r="B84" s="44" t="s">
        <v>308</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309</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310</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311</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57</v>
      </c>
      <c r="F88" s="45">
        <f>SUM(C88:E88)</f>
        <v>57</v>
      </c>
    </row>
    <row r="90" spans="2:6" x14ac:dyDescent="0.35">
      <c r="B90" s="54" t="s">
        <v>298</v>
      </c>
    </row>
    <row r="91" spans="2:6" x14ac:dyDescent="0.35">
      <c r="B91" s="55" t="s">
        <v>4</v>
      </c>
      <c r="C91" s="55" t="s">
        <v>293</v>
      </c>
      <c r="D91" s="55" t="s">
        <v>294</v>
      </c>
      <c r="E91" s="55" t="s">
        <v>295</v>
      </c>
      <c r="F91" s="55" t="s">
        <v>21</v>
      </c>
    </row>
    <row r="92" spans="2:6" x14ac:dyDescent="0.35">
      <c r="B92" s="44" t="s">
        <v>308</v>
      </c>
      <c r="C92" s="46">
        <f>IF(F84&gt;0, C84/F84, 0)</f>
        <v>0</v>
      </c>
      <c r="D92" s="46">
        <f>IF(F84&gt;0, D84/F84, 0)</f>
        <v>0</v>
      </c>
      <c r="E92" s="46">
        <f>IF(F84&gt;0, E84/F84, 0)</f>
        <v>0</v>
      </c>
      <c r="F92" s="47" t="s">
        <v>21</v>
      </c>
    </row>
    <row r="93" spans="2:6" x14ac:dyDescent="0.35">
      <c r="B93" s="44" t="s">
        <v>309</v>
      </c>
      <c r="C93" s="46">
        <f>IF(F85&gt;0, C85/F85, 0)</f>
        <v>0</v>
      </c>
      <c r="D93" s="46">
        <f>IF(F85&gt;0, D85/F85, 0)</f>
        <v>0</v>
      </c>
      <c r="E93" s="46">
        <f>IF(F85&gt;0, E85/F85, 0)</f>
        <v>0</v>
      </c>
      <c r="F93" s="47" t="s">
        <v>21</v>
      </c>
    </row>
    <row r="94" spans="2:6" x14ac:dyDescent="0.35">
      <c r="B94" s="44" t="s">
        <v>310</v>
      </c>
      <c r="C94" s="46">
        <f>IF(F86&gt;0, C86/F86, 0)</f>
        <v>0</v>
      </c>
      <c r="D94" s="46">
        <f>IF(F86&gt;0, D86/F86, 0)</f>
        <v>0</v>
      </c>
      <c r="E94" s="46">
        <f>IF(F86&gt;0, E86/F86, 0)</f>
        <v>0</v>
      </c>
      <c r="F94" s="47" t="s">
        <v>21</v>
      </c>
    </row>
    <row r="95" spans="2:6" x14ac:dyDescent="0.35">
      <c r="B95" s="44" t="s">
        <v>311</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312</v>
      </c>
    </row>
    <row r="103" spans="2:6" x14ac:dyDescent="0.35">
      <c r="B103" s="54" t="s">
        <v>292</v>
      </c>
    </row>
    <row r="104" spans="2:6" x14ac:dyDescent="0.35">
      <c r="B104" s="42" t="s">
        <v>313</v>
      </c>
      <c r="C104" s="42" t="s">
        <v>293</v>
      </c>
      <c r="D104" s="42" t="s">
        <v>294</v>
      </c>
      <c r="E104" s="42" t="s">
        <v>295</v>
      </c>
      <c r="F104" s="42" t="s">
        <v>296</v>
      </c>
    </row>
    <row r="105" spans="2:6" x14ac:dyDescent="0.35">
      <c r="B105" s="44" t="s">
        <v>314</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315</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316</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57</v>
      </c>
      <c r="F108" s="45">
        <f>SUM(C108:E108)</f>
        <v>57</v>
      </c>
    </row>
    <row r="110" spans="2:6" x14ac:dyDescent="0.35">
      <c r="B110" s="54" t="s">
        <v>298</v>
      </c>
    </row>
    <row r="111" spans="2:6" x14ac:dyDescent="0.35">
      <c r="B111" s="55" t="s">
        <v>313</v>
      </c>
      <c r="C111" s="55" t="s">
        <v>293</v>
      </c>
      <c r="D111" s="55" t="s">
        <v>294</v>
      </c>
      <c r="E111" s="55" t="s">
        <v>295</v>
      </c>
      <c r="F111" s="55" t="s">
        <v>21</v>
      </c>
    </row>
    <row r="112" spans="2:6" x14ac:dyDescent="0.35">
      <c r="B112" s="44" t="s">
        <v>314</v>
      </c>
      <c r="C112" s="46">
        <f>IF(F105&gt;0, C105/F105, 0)</f>
        <v>0</v>
      </c>
      <c r="D112" s="46">
        <f>IF(F105&gt;0, D105/F105, 0)</f>
        <v>0</v>
      </c>
      <c r="E112" s="46">
        <f>IF(F105&gt;0, E105/F105, 0)</f>
        <v>0</v>
      </c>
      <c r="F112" s="47" t="s">
        <v>21</v>
      </c>
    </row>
    <row r="113" spans="2:15" x14ac:dyDescent="0.35">
      <c r="B113" s="44" t="s">
        <v>315</v>
      </c>
      <c r="C113" s="46">
        <f>IF(F106&gt;0, C106/F106, 0)</f>
        <v>0</v>
      </c>
      <c r="D113" s="46">
        <f>IF(F106&gt;0, D106/F106, 0)</f>
        <v>0</v>
      </c>
      <c r="E113" s="46">
        <f>IF(F106&gt;0, E106/F106, 0)</f>
        <v>0</v>
      </c>
      <c r="F113" s="47" t="s">
        <v>21</v>
      </c>
    </row>
    <row r="114" spans="2:15" x14ac:dyDescent="0.35">
      <c r="B114" s="44" t="s">
        <v>316</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317</v>
      </c>
      <c r="J120" s="40" t="s">
        <v>318</v>
      </c>
    </row>
    <row r="121" spans="2:15" x14ac:dyDescent="0.35">
      <c r="B121" s="42" t="s">
        <v>6</v>
      </c>
      <c r="C121" s="87" t="s">
        <v>319</v>
      </c>
      <c r="D121" s="87"/>
      <c r="E121" s="42" t="s">
        <v>285</v>
      </c>
      <c r="F121" s="42" t="s">
        <v>293</v>
      </c>
      <c r="G121" s="87" t="s">
        <v>320</v>
      </c>
      <c r="H121" s="87"/>
      <c r="J121" s="42" t="s">
        <v>6</v>
      </c>
      <c r="K121" s="42" t="s">
        <v>308</v>
      </c>
      <c r="L121" s="42" t="s">
        <v>309</v>
      </c>
      <c r="M121" s="42" t="s">
        <v>310</v>
      </c>
      <c r="N121" s="42" t="s">
        <v>311</v>
      </c>
      <c r="O121" s="42" t="s">
        <v>18</v>
      </c>
    </row>
    <row r="122" spans="2:15" x14ac:dyDescent="0.35">
      <c r="B122" s="48" t="s">
        <v>301</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301</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302</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302</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303</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303</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304</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304</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305</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305</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57</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57</v>
      </c>
    </row>
    <row r="134" spans="2:24" ht="21" x14ac:dyDescent="0.5">
      <c r="B134" s="40" t="s">
        <v>321</v>
      </c>
      <c r="P134" s="57" t="s">
        <v>322</v>
      </c>
    </row>
    <row r="136" spans="2:24" ht="60" customHeight="1" x14ac:dyDescent="0.35">
      <c r="B136" s="90" t="s">
        <v>323</v>
      </c>
      <c r="C136" s="83"/>
      <c r="D136" s="83"/>
      <c r="E136" s="83"/>
      <c r="F136" s="83"/>
      <c r="P136" s="90" t="s">
        <v>324</v>
      </c>
      <c r="Q136" s="83"/>
      <c r="R136" s="83"/>
      <c r="S136" s="83"/>
      <c r="T136" s="83"/>
      <c r="U136" s="83"/>
      <c r="V136" s="83"/>
      <c r="W136" s="83"/>
    </row>
    <row r="138" spans="2:24" ht="30" customHeight="1" x14ac:dyDescent="0.35">
      <c r="P138" s="58" t="s">
        <v>325</v>
      </c>
      <c r="Q138" s="59">
        <f>C16</f>
        <v>0</v>
      </c>
      <c r="R138" s="60"/>
      <c r="S138" s="59">
        <f>C84</f>
        <v>0</v>
      </c>
      <c r="T138" s="60"/>
      <c r="U138" s="59">
        <f>C85</f>
        <v>0</v>
      </c>
      <c r="V138" s="60"/>
      <c r="W138" s="59">
        <f>C86</f>
        <v>0</v>
      </c>
      <c r="X138" s="60"/>
    </row>
    <row r="139" spans="2:24" ht="35" customHeight="1" x14ac:dyDescent="0.35">
      <c r="P139" s="61" t="s">
        <v>326</v>
      </c>
      <c r="Q139" s="61" t="s">
        <v>327</v>
      </c>
      <c r="R139" s="61" t="s">
        <v>328</v>
      </c>
      <c r="S139" s="61" t="s">
        <v>329</v>
      </c>
      <c r="T139" s="61" t="s">
        <v>330</v>
      </c>
      <c r="U139" s="61" t="s">
        <v>331</v>
      </c>
      <c r="V139" s="61" t="s">
        <v>332</v>
      </c>
      <c r="W139" s="61" t="s">
        <v>333</v>
      </c>
      <c r="X139" s="61" t="s">
        <v>334</v>
      </c>
    </row>
    <row r="140" spans="2:24" x14ac:dyDescent="0.35">
      <c r="O140" s="62" t="s">
        <v>335</v>
      </c>
      <c r="P140" s="63" t="s">
        <v>336</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337</v>
      </c>
      <c r="P175" s="57" t="s">
        <v>338</v>
      </c>
    </row>
    <row r="177" spans="2:22" ht="45" customHeight="1" x14ac:dyDescent="0.35">
      <c r="B177" s="90" t="s">
        <v>339</v>
      </c>
      <c r="C177" s="83"/>
      <c r="D177" s="83"/>
      <c r="E177" s="83"/>
      <c r="F177" s="83"/>
      <c r="P177" s="90" t="s">
        <v>340</v>
      </c>
      <c r="Q177" s="83"/>
      <c r="R177" s="83"/>
      <c r="S177" s="83"/>
      <c r="T177" s="83"/>
      <c r="U177" s="83"/>
    </row>
    <row r="178" spans="2:22" ht="35" customHeight="1" x14ac:dyDescent="0.35">
      <c r="P178" s="87" t="s">
        <v>341</v>
      </c>
      <c r="Q178" s="87"/>
      <c r="R178" s="87" t="s">
        <v>342</v>
      </c>
      <c r="S178" s="87"/>
      <c r="T178" s="87"/>
    </row>
    <row r="179" spans="2:22" ht="30" customHeight="1" x14ac:dyDescent="0.35">
      <c r="P179" s="91">
        <v>0</v>
      </c>
      <c r="Q179" s="92"/>
      <c r="R179" s="93" t="s">
        <v>343</v>
      </c>
      <c r="S179" s="94"/>
      <c r="T179" s="94"/>
    </row>
    <row r="182" spans="2:22" ht="25" customHeight="1" x14ac:dyDescent="0.35">
      <c r="P182" s="66" t="s">
        <v>326</v>
      </c>
      <c r="Q182" s="66" t="s">
        <v>344</v>
      </c>
      <c r="R182" s="66" t="s">
        <v>345</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218</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58"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42</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42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42</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42</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173</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173</v>
      </c>
      <c r="D33" s="3" t="s">
        <v>17</v>
      </c>
      <c r="E33" s="4" t="s">
        <v>18</v>
      </c>
      <c r="F33" s="4" t="s">
        <v>19</v>
      </c>
      <c r="G33" s="4" t="s">
        <v>20</v>
      </c>
      <c r="H33" s="4" t="s">
        <v>21</v>
      </c>
      <c r="I33" s="5" t="s">
        <v>21</v>
      </c>
      <c r="J33" s="1" t="s">
        <v>179</v>
      </c>
      <c r="K33" s="1" t="s">
        <v>175</v>
      </c>
      <c r="L33" s="1" t="s">
        <v>180</v>
      </c>
      <c r="M33" s="4" t="str">
        <f t="shared" si="0"/>
        <v>Outstanding</v>
      </c>
      <c r="N33" s="13" t="s">
        <v>21</v>
      </c>
    </row>
    <row r="34" spans="1:14" ht="60" customHeight="1" x14ac:dyDescent="0.35">
      <c r="A34" s="11" t="s">
        <v>181</v>
      </c>
      <c r="B34" s="1" t="s">
        <v>15</v>
      </c>
      <c r="C34" s="2" t="s">
        <v>16</v>
      </c>
      <c r="D34" s="3" t="s">
        <v>182</v>
      </c>
      <c r="E34" s="4" t="s">
        <v>18</v>
      </c>
      <c r="F34" s="4" t="s">
        <v>19</v>
      </c>
      <c r="G34" s="4" t="s">
        <v>20</v>
      </c>
      <c r="H34" s="4" t="s">
        <v>21</v>
      </c>
      <c r="I34" s="5" t="s">
        <v>21</v>
      </c>
      <c r="J34" s="1" t="s">
        <v>22</v>
      </c>
      <c r="K34" s="1" t="s">
        <v>23</v>
      </c>
      <c r="L34" s="1" t="s">
        <v>24</v>
      </c>
      <c r="M34" s="4" t="str">
        <f t="shared" si="0"/>
        <v>Outstanding</v>
      </c>
      <c r="N34" s="13" t="s">
        <v>21</v>
      </c>
    </row>
    <row r="35" spans="1:14" ht="60" customHeight="1" x14ac:dyDescent="0.35">
      <c r="A35" s="11" t="s">
        <v>183</v>
      </c>
      <c r="B35" s="1" t="s">
        <v>26</v>
      </c>
      <c r="C35" s="2" t="s">
        <v>16</v>
      </c>
      <c r="D35" s="3" t="s">
        <v>182</v>
      </c>
      <c r="E35" s="4" t="s">
        <v>18</v>
      </c>
      <c r="F35" s="4" t="s">
        <v>19</v>
      </c>
      <c r="G35" s="4" t="s">
        <v>20</v>
      </c>
      <c r="H35" s="4" t="s">
        <v>21</v>
      </c>
      <c r="I35" s="5" t="s">
        <v>21</v>
      </c>
      <c r="J35" s="1" t="s">
        <v>27</v>
      </c>
      <c r="K35" s="1" t="s">
        <v>28</v>
      </c>
      <c r="L35" s="1" t="s">
        <v>29</v>
      </c>
      <c r="M35" s="4" t="str">
        <f t="shared" si="0"/>
        <v>Outstanding</v>
      </c>
      <c r="N35" s="13" t="s">
        <v>21</v>
      </c>
    </row>
    <row r="36" spans="1:14" ht="60" customHeight="1" x14ac:dyDescent="0.35">
      <c r="A36" s="11" t="s">
        <v>184</v>
      </c>
      <c r="B36" s="1" t="s">
        <v>31</v>
      </c>
      <c r="C36" s="2" t="s">
        <v>16</v>
      </c>
      <c r="D36" s="3" t="s">
        <v>182</v>
      </c>
      <c r="E36" s="4" t="s">
        <v>18</v>
      </c>
      <c r="F36" s="4" t="s">
        <v>19</v>
      </c>
      <c r="G36" s="4" t="s">
        <v>20</v>
      </c>
      <c r="H36" s="4" t="s">
        <v>21</v>
      </c>
      <c r="I36" s="5" t="s">
        <v>21</v>
      </c>
      <c r="J36" s="1" t="s">
        <v>32</v>
      </c>
      <c r="K36" s="1" t="s">
        <v>33</v>
      </c>
      <c r="L36" s="1" t="s">
        <v>34</v>
      </c>
      <c r="M36" s="4" t="str">
        <f t="shared" si="0"/>
        <v>Outstanding</v>
      </c>
      <c r="N36" s="13" t="s">
        <v>21</v>
      </c>
    </row>
    <row r="37" spans="1:14" ht="60" customHeight="1" x14ac:dyDescent="0.35">
      <c r="A37" s="11" t="s">
        <v>185</v>
      </c>
      <c r="B37" s="1" t="s">
        <v>36</v>
      </c>
      <c r="C37" s="2" t="s">
        <v>16</v>
      </c>
      <c r="D37" s="3" t="s">
        <v>182</v>
      </c>
      <c r="E37" s="4" t="s">
        <v>18</v>
      </c>
      <c r="F37" s="4" t="s">
        <v>19</v>
      </c>
      <c r="G37" s="4" t="s">
        <v>20</v>
      </c>
      <c r="H37" s="4" t="s">
        <v>21</v>
      </c>
      <c r="I37" s="5" t="s">
        <v>21</v>
      </c>
      <c r="J37" s="1" t="s">
        <v>37</v>
      </c>
      <c r="K37" s="1" t="s">
        <v>38</v>
      </c>
      <c r="L37" s="1" t="s">
        <v>39</v>
      </c>
      <c r="M37" s="4" t="str">
        <f t="shared" si="0"/>
        <v>Outstanding</v>
      </c>
      <c r="N37" s="13" t="s">
        <v>21</v>
      </c>
    </row>
    <row r="38" spans="1:14" ht="60" customHeight="1" x14ac:dyDescent="0.35">
      <c r="A38" s="11" t="s">
        <v>186</v>
      </c>
      <c r="B38" s="1" t="s">
        <v>41</v>
      </c>
      <c r="C38" s="2" t="s">
        <v>42</v>
      </c>
      <c r="D38" s="3" t="s">
        <v>182</v>
      </c>
      <c r="E38" s="4" t="s">
        <v>18</v>
      </c>
      <c r="F38" s="4" t="s">
        <v>19</v>
      </c>
      <c r="G38" s="4" t="s">
        <v>20</v>
      </c>
      <c r="H38" s="4" t="s">
        <v>21</v>
      </c>
      <c r="I38" s="5" t="s">
        <v>21</v>
      </c>
      <c r="J38" s="1" t="s">
        <v>43</v>
      </c>
      <c r="K38" s="1" t="s">
        <v>44</v>
      </c>
      <c r="L38" s="1" t="s">
        <v>45</v>
      </c>
      <c r="M38" s="4" t="str">
        <f t="shared" si="0"/>
        <v>Outstanding</v>
      </c>
      <c r="N38" s="13" t="s">
        <v>21</v>
      </c>
    </row>
    <row r="39" spans="1:14" ht="60" customHeight="1" x14ac:dyDescent="0.35">
      <c r="A39" s="11" t="s">
        <v>187</v>
      </c>
      <c r="B39" s="1" t="s">
        <v>47</v>
      </c>
      <c r="C39" s="2" t="s">
        <v>16</v>
      </c>
      <c r="D39" s="3" t="s">
        <v>182</v>
      </c>
      <c r="E39" s="4" t="s">
        <v>18</v>
      </c>
      <c r="F39" s="4" t="s">
        <v>19</v>
      </c>
      <c r="G39" s="4" t="s">
        <v>20</v>
      </c>
      <c r="H39" s="4" t="s">
        <v>21</v>
      </c>
      <c r="I39" s="5" t="s">
        <v>21</v>
      </c>
      <c r="J39" s="1" t="s">
        <v>48</v>
      </c>
      <c r="K39" s="1" t="s">
        <v>49</v>
      </c>
      <c r="L39" s="1" t="s">
        <v>188</v>
      </c>
      <c r="M39" s="4" t="str">
        <f t="shared" si="0"/>
        <v>Outstanding</v>
      </c>
      <c r="N39" s="13" t="s">
        <v>21</v>
      </c>
    </row>
    <row r="40" spans="1:14" ht="60" customHeight="1" x14ac:dyDescent="0.35">
      <c r="A40" s="11" t="s">
        <v>189</v>
      </c>
      <c r="B40" s="1" t="s">
        <v>52</v>
      </c>
      <c r="C40" s="2" t="s">
        <v>16</v>
      </c>
      <c r="D40" s="3" t="s">
        <v>182</v>
      </c>
      <c r="E40" s="4" t="s">
        <v>18</v>
      </c>
      <c r="F40" s="4" t="s">
        <v>19</v>
      </c>
      <c r="G40" s="4" t="s">
        <v>20</v>
      </c>
      <c r="H40" s="4" t="s">
        <v>21</v>
      </c>
      <c r="I40" s="5" t="s">
        <v>21</v>
      </c>
      <c r="J40" s="1" t="s">
        <v>53</v>
      </c>
      <c r="K40" s="1" t="s">
        <v>54</v>
      </c>
      <c r="L40" s="1" t="s">
        <v>55</v>
      </c>
      <c r="M40" s="4" t="str">
        <f t="shared" si="0"/>
        <v>Outstanding</v>
      </c>
      <c r="N40" s="13" t="s">
        <v>21</v>
      </c>
    </row>
    <row r="41" spans="1:14" ht="60" customHeight="1" x14ac:dyDescent="0.35">
      <c r="A41" s="11" t="s">
        <v>190</v>
      </c>
      <c r="B41" s="1" t="s">
        <v>57</v>
      </c>
      <c r="C41" s="2" t="s">
        <v>16</v>
      </c>
      <c r="D41" s="3" t="s">
        <v>182</v>
      </c>
      <c r="E41" s="4" t="s">
        <v>18</v>
      </c>
      <c r="F41" s="4" t="s">
        <v>19</v>
      </c>
      <c r="G41" s="4" t="s">
        <v>20</v>
      </c>
      <c r="H41" s="4" t="s">
        <v>21</v>
      </c>
      <c r="I41" s="5" t="s">
        <v>21</v>
      </c>
      <c r="J41" s="1" t="s">
        <v>58</v>
      </c>
      <c r="K41" s="1" t="s">
        <v>59</v>
      </c>
      <c r="L41" s="1" t="s">
        <v>60</v>
      </c>
      <c r="M41" s="4" t="str">
        <f t="shared" si="0"/>
        <v>Outstanding</v>
      </c>
      <c r="N41" s="13" t="s">
        <v>21</v>
      </c>
    </row>
    <row r="42" spans="1:14" ht="60" customHeight="1" x14ac:dyDescent="0.35">
      <c r="A42" s="11" t="s">
        <v>191</v>
      </c>
      <c r="B42" s="1" t="s">
        <v>62</v>
      </c>
      <c r="C42" s="2" t="s">
        <v>42</v>
      </c>
      <c r="D42" s="3" t="s">
        <v>182</v>
      </c>
      <c r="E42" s="4" t="s">
        <v>18</v>
      </c>
      <c r="F42" s="4" t="s">
        <v>19</v>
      </c>
      <c r="G42" s="4" t="s">
        <v>20</v>
      </c>
      <c r="H42" s="4" t="s">
        <v>21</v>
      </c>
      <c r="I42" s="5" t="s">
        <v>21</v>
      </c>
      <c r="J42" s="1" t="s">
        <v>63</v>
      </c>
      <c r="K42" s="1" t="s">
        <v>64</v>
      </c>
      <c r="L42" s="1" t="s">
        <v>65</v>
      </c>
      <c r="M42" s="4" t="str">
        <f t="shared" si="0"/>
        <v>Outstanding</v>
      </c>
      <c r="N42" s="13" t="s">
        <v>21</v>
      </c>
    </row>
    <row r="43" spans="1:14" ht="60" customHeight="1" x14ac:dyDescent="0.35">
      <c r="A43" s="11" t="s">
        <v>192</v>
      </c>
      <c r="B43" s="1" t="s">
        <v>72</v>
      </c>
      <c r="C43" s="2" t="s">
        <v>16</v>
      </c>
      <c r="D43" s="3" t="s">
        <v>182</v>
      </c>
      <c r="E43" s="4" t="s">
        <v>18</v>
      </c>
      <c r="F43" s="4" t="s">
        <v>19</v>
      </c>
      <c r="G43" s="4" t="s">
        <v>20</v>
      </c>
      <c r="H43" s="4" t="s">
        <v>21</v>
      </c>
      <c r="I43" s="5" t="s">
        <v>21</v>
      </c>
      <c r="J43" s="1" t="s">
        <v>73</v>
      </c>
      <c r="K43" s="1" t="s">
        <v>74</v>
      </c>
      <c r="L43" s="1" t="s">
        <v>75</v>
      </c>
      <c r="M43" s="4" t="str">
        <f t="shared" si="0"/>
        <v>Outstanding</v>
      </c>
      <c r="N43" s="13" t="s">
        <v>21</v>
      </c>
    </row>
    <row r="44" spans="1:14" ht="60" customHeight="1" x14ac:dyDescent="0.35">
      <c r="A44" s="11" t="s">
        <v>193</v>
      </c>
      <c r="B44" s="1" t="s">
        <v>77</v>
      </c>
      <c r="C44" s="2" t="s">
        <v>16</v>
      </c>
      <c r="D44" s="3" t="s">
        <v>182</v>
      </c>
      <c r="E44" s="4" t="s">
        <v>18</v>
      </c>
      <c r="F44" s="4" t="s">
        <v>19</v>
      </c>
      <c r="G44" s="4" t="s">
        <v>20</v>
      </c>
      <c r="H44" s="4" t="s">
        <v>21</v>
      </c>
      <c r="I44" s="5" t="s">
        <v>21</v>
      </c>
      <c r="J44" s="1" t="s">
        <v>78</v>
      </c>
      <c r="K44" s="1" t="s">
        <v>79</v>
      </c>
      <c r="L44" s="1" t="s">
        <v>80</v>
      </c>
      <c r="M44" s="4" t="str">
        <f t="shared" si="0"/>
        <v>Outstanding</v>
      </c>
      <c r="N44" s="13" t="s">
        <v>21</v>
      </c>
    </row>
    <row r="45" spans="1:14" ht="60" customHeight="1" x14ac:dyDescent="0.35">
      <c r="A45" s="11" t="s">
        <v>194</v>
      </c>
      <c r="B45" s="1" t="s">
        <v>82</v>
      </c>
      <c r="C45" s="2" t="s">
        <v>42</v>
      </c>
      <c r="D45" s="3" t="s">
        <v>182</v>
      </c>
      <c r="E45" s="4" t="s">
        <v>18</v>
      </c>
      <c r="F45" s="4" t="s">
        <v>19</v>
      </c>
      <c r="G45" s="4" t="s">
        <v>20</v>
      </c>
      <c r="H45" s="4" t="s">
        <v>21</v>
      </c>
      <c r="I45" s="5" t="s">
        <v>21</v>
      </c>
      <c r="J45" s="1" t="s">
        <v>83</v>
      </c>
      <c r="K45" s="1" t="s">
        <v>84</v>
      </c>
      <c r="L45" s="1" t="s">
        <v>85</v>
      </c>
      <c r="M45" s="4" t="str">
        <f t="shared" si="0"/>
        <v>Outstanding</v>
      </c>
      <c r="N45" s="13" t="s">
        <v>21</v>
      </c>
    </row>
    <row r="46" spans="1:14" ht="60" customHeight="1" x14ac:dyDescent="0.35">
      <c r="A46" s="11" t="s">
        <v>195</v>
      </c>
      <c r="B46" s="1" t="s">
        <v>87</v>
      </c>
      <c r="C46" s="2" t="s">
        <v>16</v>
      </c>
      <c r="D46" s="3" t="s">
        <v>182</v>
      </c>
      <c r="E46" s="4" t="s">
        <v>18</v>
      </c>
      <c r="F46" s="4" t="s">
        <v>19</v>
      </c>
      <c r="G46" s="4" t="s">
        <v>20</v>
      </c>
      <c r="H46" s="4" t="s">
        <v>21</v>
      </c>
      <c r="I46" s="5" t="s">
        <v>21</v>
      </c>
      <c r="J46" s="1" t="s">
        <v>196</v>
      </c>
      <c r="K46" s="1" t="s">
        <v>89</v>
      </c>
      <c r="L46" s="1" t="s">
        <v>197</v>
      </c>
      <c r="M46" s="4" t="str">
        <f t="shared" si="0"/>
        <v>Outstanding</v>
      </c>
      <c r="N46" s="13" t="s">
        <v>21</v>
      </c>
    </row>
    <row r="47" spans="1:14" ht="60" customHeight="1" x14ac:dyDescent="0.35">
      <c r="A47" s="11" t="s">
        <v>198</v>
      </c>
      <c r="B47" s="1" t="s">
        <v>92</v>
      </c>
      <c r="C47" s="2" t="s">
        <v>16</v>
      </c>
      <c r="D47" s="3" t="s">
        <v>182</v>
      </c>
      <c r="E47" s="4" t="s">
        <v>18</v>
      </c>
      <c r="F47" s="4" t="s">
        <v>19</v>
      </c>
      <c r="G47" s="4" t="s">
        <v>20</v>
      </c>
      <c r="H47" s="4" t="s">
        <v>21</v>
      </c>
      <c r="I47" s="5" t="s">
        <v>21</v>
      </c>
      <c r="J47" s="1" t="s">
        <v>199</v>
      </c>
      <c r="K47" s="1" t="s">
        <v>94</v>
      </c>
      <c r="L47" s="1" t="s">
        <v>200</v>
      </c>
      <c r="M47" s="4" t="str">
        <f t="shared" si="0"/>
        <v>Outstanding</v>
      </c>
      <c r="N47" s="13" t="s">
        <v>21</v>
      </c>
    </row>
    <row r="48" spans="1:14" ht="60" customHeight="1" x14ac:dyDescent="0.35">
      <c r="A48" s="11" t="s">
        <v>201</v>
      </c>
      <c r="B48" s="1" t="s">
        <v>97</v>
      </c>
      <c r="C48" s="2" t="s">
        <v>16</v>
      </c>
      <c r="D48" s="3" t="s">
        <v>182</v>
      </c>
      <c r="E48" s="4" t="s">
        <v>18</v>
      </c>
      <c r="F48" s="4" t="s">
        <v>19</v>
      </c>
      <c r="G48" s="4" t="s">
        <v>20</v>
      </c>
      <c r="H48" s="4" t="s">
        <v>21</v>
      </c>
      <c r="I48" s="5" t="s">
        <v>21</v>
      </c>
      <c r="J48" s="1" t="s">
        <v>202</v>
      </c>
      <c r="K48" s="1" t="s">
        <v>99</v>
      </c>
      <c r="L48" s="1" t="s">
        <v>203</v>
      </c>
      <c r="M48" s="4" t="str">
        <f t="shared" si="0"/>
        <v>Outstanding</v>
      </c>
      <c r="N48" s="13" t="s">
        <v>21</v>
      </c>
    </row>
    <row r="49" spans="1:14" ht="60" customHeight="1" x14ac:dyDescent="0.35">
      <c r="A49" s="11" t="s">
        <v>204</v>
      </c>
      <c r="B49" s="1" t="s">
        <v>107</v>
      </c>
      <c r="C49" s="2" t="s">
        <v>16</v>
      </c>
      <c r="D49" s="3" t="s">
        <v>182</v>
      </c>
      <c r="E49" s="4" t="s">
        <v>18</v>
      </c>
      <c r="F49" s="4" t="s">
        <v>19</v>
      </c>
      <c r="G49" s="4" t="s">
        <v>20</v>
      </c>
      <c r="H49" s="4" t="s">
        <v>21</v>
      </c>
      <c r="I49" s="5" t="s">
        <v>21</v>
      </c>
      <c r="J49" s="1" t="s">
        <v>108</v>
      </c>
      <c r="K49" s="1" t="s">
        <v>109</v>
      </c>
      <c r="L49" s="1" t="s">
        <v>110</v>
      </c>
      <c r="M49" s="4" t="str">
        <f t="shared" si="0"/>
        <v>Outstanding</v>
      </c>
      <c r="N49" s="13" t="s">
        <v>21</v>
      </c>
    </row>
    <row r="50" spans="1:14" ht="60" customHeight="1" x14ac:dyDescent="0.35">
      <c r="A50" s="11" t="s">
        <v>205</v>
      </c>
      <c r="B50" s="1" t="s">
        <v>112</v>
      </c>
      <c r="C50" s="2" t="s">
        <v>42</v>
      </c>
      <c r="D50" s="3" t="s">
        <v>182</v>
      </c>
      <c r="E50" s="4" t="s">
        <v>18</v>
      </c>
      <c r="F50" s="4" t="s">
        <v>19</v>
      </c>
      <c r="G50" s="4" t="s">
        <v>20</v>
      </c>
      <c r="H50" s="4" t="s">
        <v>21</v>
      </c>
      <c r="I50" s="5" t="s">
        <v>21</v>
      </c>
      <c r="J50" s="1" t="s">
        <v>113</v>
      </c>
      <c r="K50" s="1" t="s">
        <v>114</v>
      </c>
      <c r="L50" s="1" t="s">
        <v>115</v>
      </c>
      <c r="M50" s="4" t="str">
        <f t="shared" si="0"/>
        <v>Outstanding</v>
      </c>
      <c r="N50" s="13" t="s">
        <v>21</v>
      </c>
    </row>
    <row r="51" spans="1:14" ht="60" customHeight="1" x14ac:dyDescent="0.35">
      <c r="A51" s="11" t="s">
        <v>206</v>
      </c>
      <c r="B51" s="1" t="s">
        <v>117</v>
      </c>
      <c r="C51" s="2" t="s">
        <v>16</v>
      </c>
      <c r="D51" s="3" t="s">
        <v>182</v>
      </c>
      <c r="E51" s="4" t="s">
        <v>18</v>
      </c>
      <c r="F51" s="4" t="s">
        <v>19</v>
      </c>
      <c r="G51" s="4" t="s">
        <v>20</v>
      </c>
      <c r="H51" s="4" t="s">
        <v>21</v>
      </c>
      <c r="I51" s="5" t="s">
        <v>21</v>
      </c>
      <c r="J51" s="1" t="s">
        <v>118</v>
      </c>
      <c r="K51" s="1" t="s">
        <v>119</v>
      </c>
      <c r="L51" s="1" t="s">
        <v>120</v>
      </c>
      <c r="M51" s="4" t="str">
        <f t="shared" si="0"/>
        <v>Outstanding</v>
      </c>
      <c r="N51" s="13" t="s">
        <v>21</v>
      </c>
    </row>
    <row r="52" spans="1:14" ht="60" customHeight="1" x14ac:dyDescent="0.35">
      <c r="A52" s="11" t="s">
        <v>207</v>
      </c>
      <c r="B52" s="1" t="s">
        <v>122</v>
      </c>
      <c r="C52" s="2" t="s">
        <v>16</v>
      </c>
      <c r="D52" s="3" t="s">
        <v>182</v>
      </c>
      <c r="E52" s="4" t="s">
        <v>18</v>
      </c>
      <c r="F52" s="4" t="s">
        <v>19</v>
      </c>
      <c r="G52" s="4" t="s">
        <v>20</v>
      </c>
      <c r="H52" s="4" t="s">
        <v>21</v>
      </c>
      <c r="I52" s="5" t="s">
        <v>21</v>
      </c>
      <c r="J52" s="1" t="s">
        <v>123</v>
      </c>
      <c r="K52" s="1" t="s">
        <v>124</v>
      </c>
      <c r="L52" s="1" t="s">
        <v>208</v>
      </c>
      <c r="M52" s="4" t="str">
        <f t="shared" si="0"/>
        <v>Outstanding</v>
      </c>
      <c r="N52" s="13" t="s">
        <v>21</v>
      </c>
    </row>
    <row r="53" spans="1:14" ht="60" customHeight="1" x14ac:dyDescent="0.35">
      <c r="A53" s="11" t="s">
        <v>209</v>
      </c>
      <c r="B53" s="1" t="s">
        <v>127</v>
      </c>
      <c r="C53" s="2" t="s">
        <v>16</v>
      </c>
      <c r="D53" s="3" t="s">
        <v>182</v>
      </c>
      <c r="E53" s="4" t="s">
        <v>18</v>
      </c>
      <c r="F53" s="4" t="s">
        <v>19</v>
      </c>
      <c r="G53" s="4" t="s">
        <v>20</v>
      </c>
      <c r="H53" s="4" t="s">
        <v>21</v>
      </c>
      <c r="I53" s="5" t="s">
        <v>21</v>
      </c>
      <c r="J53" s="1" t="s">
        <v>128</v>
      </c>
      <c r="K53" s="1" t="s">
        <v>129</v>
      </c>
      <c r="L53" s="1" t="s">
        <v>130</v>
      </c>
      <c r="M53" s="4" t="str">
        <f t="shared" si="0"/>
        <v>Outstanding</v>
      </c>
      <c r="N53" s="13" t="s">
        <v>21</v>
      </c>
    </row>
    <row r="54" spans="1:14" ht="60" customHeight="1" x14ac:dyDescent="0.35">
      <c r="A54" s="11" t="s">
        <v>210</v>
      </c>
      <c r="B54" s="1" t="s">
        <v>132</v>
      </c>
      <c r="C54" s="2" t="s">
        <v>16</v>
      </c>
      <c r="D54" s="3" t="s">
        <v>182</v>
      </c>
      <c r="E54" s="4" t="s">
        <v>18</v>
      </c>
      <c r="F54" s="4" t="s">
        <v>19</v>
      </c>
      <c r="G54" s="4" t="s">
        <v>20</v>
      </c>
      <c r="H54" s="4" t="s">
        <v>21</v>
      </c>
      <c r="I54" s="5" t="s">
        <v>21</v>
      </c>
      <c r="J54" s="1" t="s">
        <v>133</v>
      </c>
      <c r="K54" s="1" t="s">
        <v>134</v>
      </c>
      <c r="L54" s="1" t="s">
        <v>211</v>
      </c>
      <c r="M54" s="4" t="str">
        <f t="shared" si="0"/>
        <v>Outstanding</v>
      </c>
      <c r="N54" s="13" t="s">
        <v>21</v>
      </c>
    </row>
    <row r="55" spans="1:14" ht="60" customHeight="1" x14ac:dyDescent="0.35">
      <c r="A55" s="11" t="s">
        <v>212</v>
      </c>
      <c r="B55" s="1" t="s">
        <v>162</v>
      </c>
      <c r="C55" s="2" t="s">
        <v>16</v>
      </c>
      <c r="D55" s="3" t="s">
        <v>182</v>
      </c>
      <c r="E55" s="4" t="s">
        <v>18</v>
      </c>
      <c r="F55" s="4" t="s">
        <v>19</v>
      </c>
      <c r="G55" s="4" t="s">
        <v>20</v>
      </c>
      <c r="H55" s="4" t="s">
        <v>21</v>
      </c>
      <c r="I55" s="5" t="s">
        <v>21</v>
      </c>
      <c r="J55" s="1" t="s">
        <v>163</v>
      </c>
      <c r="K55" s="1" t="s">
        <v>164</v>
      </c>
      <c r="L55" s="1" t="s">
        <v>213</v>
      </c>
      <c r="M55" s="4" t="str">
        <f t="shared" si="0"/>
        <v>Outstanding</v>
      </c>
      <c r="N55" s="13" t="s">
        <v>21</v>
      </c>
    </row>
    <row r="56" spans="1:14" ht="60" customHeight="1" x14ac:dyDescent="0.35">
      <c r="A56" s="11" t="s">
        <v>214</v>
      </c>
      <c r="B56" s="1" t="s">
        <v>167</v>
      </c>
      <c r="C56" s="2" t="s">
        <v>16</v>
      </c>
      <c r="D56" s="3" t="s">
        <v>182</v>
      </c>
      <c r="E56" s="4" t="s">
        <v>18</v>
      </c>
      <c r="F56" s="4" t="s">
        <v>19</v>
      </c>
      <c r="G56" s="4" t="s">
        <v>20</v>
      </c>
      <c r="H56" s="4" t="s">
        <v>21</v>
      </c>
      <c r="I56" s="5" t="s">
        <v>21</v>
      </c>
      <c r="J56" s="1" t="s">
        <v>168</v>
      </c>
      <c r="K56" s="1" t="s">
        <v>169</v>
      </c>
      <c r="L56" s="1" t="s">
        <v>215</v>
      </c>
      <c r="M56" s="4" t="str">
        <f t="shared" si="0"/>
        <v>Outstanding</v>
      </c>
      <c r="N56" s="13" t="s">
        <v>21</v>
      </c>
    </row>
    <row r="57" spans="1:14" ht="60" customHeight="1" x14ac:dyDescent="0.35">
      <c r="A57" s="11" t="s">
        <v>216</v>
      </c>
      <c r="B57" s="1" t="s">
        <v>172</v>
      </c>
      <c r="C57" s="2" t="s">
        <v>173</v>
      </c>
      <c r="D57" s="3" t="s">
        <v>182</v>
      </c>
      <c r="E57" s="4" t="s">
        <v>18</v>
      </c>
      <c r="F57" s="4" t="s">
        <v>19</v>
      </c>
      <c r="G57" s="4" t="s">
        <v>20</v>
      </c>
      <c r="H57" s="4" t="s">
        <v>21</v>
      </c>
      <c r="I57" s="5" t="s">
        <v>21</v>
      </c>
      <c r="J57" s="1" t="s">
        <v>174</v>
      </c>
      <c r="K57" s="1" t="s">
        <v>175</v>
      </c>
      <c r="L57" s="1" t="s">
        <v>176</v>
      </c>
      <c r="M57" s="4" t="str">
        <f t="shared" si="0"/>
        <v>Outstanding</v>
      </c>
      <c r="N57" s="13" t="s">
        <v>21</v>
      </c>
    </row>
    <row r="58" spans="1:14" ht="60" customHeight="1" x14ac:dyDescent="0.35">
      <c r="A58" s="12" t="s">
        <v>217</v>
      </c>
      <c r="B58" s="6" t="s">
        <v>178</v>
      </c>
      <c r="C58" s="7" t="s">
        <v>173</v>
      </c>
      <c r="D58" s="8" t="s">
        <v>182</v>
      </c>
      <c r="E58" s="9" t="s">
        <v>18</v>
      </c>
      <c r="F58" s="9" t="s">
        <v>19</v>
      </c>
      <c r="G58" s="9" t="s">
        <v>20</v>
      </c>
      <c r="H58" s="9" t="s">
        <v>21</v>
      </c>
      <c r="I58" s="10" t="s">
        <v>21</v>
      </c>
      <c r="J58" s="6" t="s">
        <v>179</v>
      </c>
      <c r="K58" s="6" t="s">
        <v>175</v>
      </c>
      <c r="L58" s="6" t="s">
        <v>180</v>
      </c>
      <c r="M58" s="9" t="str">
        <f t="shared" si="0"/>
        <v>Outstanding</v>
      </c>
      <c r="N58" s="14" t="s">
        <v>21</v>
      </c>
    </row>
    <row r="62" spans="1:14" ht="32" customHeight="1" x14ac:dyDescent="0.35">
      <c r="A62" s="81" t="s">
        <v>218</v>
      </c>
      <c r="B62" s="81"/>
      <c r="C62" s="81"/>
      <c r="D62" s="81"/>
    </row>
  </sheetData>
  <mergeCells count="1">
    <mergeCell ref="A62:D62"/>
  </mergeCells>
  <conditionalFormatting sqref="C2:C58">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5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5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5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58" xr:uid="{00000000-0002-0000-0200-000000000000}">
      <formula1>"Must,Should,Could,Won't,Unassigned"</formula1>
    </dataValidation>
    <dataValidation type="list" showErrorMessage="1" errorTitle="Invalid Value" error="Please select a value from the list: Low, Medium, High, Unassessed." sqref="F2:F58" xr:uid="{00000000-0002-0000-0200-000001000000}">
      <formula1>"Low,Medium,High,Unassessed"</formula1>
    </dataValidation>
    <dataValidation type="list" showErrorMessage="1" errorTitle="Invalid Value" error="Please select a value from the list: Phase1, Phase2, Phase3, Phase4, Phase5, Pending." sqref="G2:G5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58" xr:uid="{00000000-0002-0000-0200-000003000000}">
      <formula1>"Implemented,Testing,Failed,Compensated,Risk Accepted,N/A"</formula1>
    </dataValidation>
  </dataValidations>
  <hyperlinks>
    <hyperlink ref="A6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346</v>
      </c>
      <c r="C2" s="98" t="s">
        <v>346</v>
      </c>
      <c r="D2" s="98" t="s">
        <v>346</v>
      </c>
      <c r="E2" s="98" t="s">
        <v>346</v>
      </c>
      <c r="F2" s="98" t="s">
        <v>346</v>
      </c>
      <c r="G2" s="98" t="s">
        <v>346</v>
      </c>
      <c r="H2" s="102" t="s">
        <v>347</v>
      </c>
      <c r="I2" s="102" t="s">
        <v>347</v>
      </c>
      <c r="J2" s="102" t="s">
        <v>347</v>
      </c>
      <c r="K2" s="102" t="s">
        <v>347</v>
      </c>
      <c r="L2" s="102" t="s">
        <v>347</v>
      </c>
      <c r="M2" s="101" t="s">
        <v>348</v>
      </c>
      <c r="N2" s="101" t="s">
        <v>348</v>
      </c>
      <c r="O2" s="103" t="s">
        <v>349</v>
      </c>
      <c r="P2" s="103" t="s">
        <v>349</v>
      </c>
      <c r="Q2" s="99" t="s">
        <v>12</v>
      </c>
      <c r="R2" s="99" t="s">
        <v>12</v>
      </c>
      <c r="S2" s="99" t="s">
        <v>12</v>
      </c>
      <c r="T2" s="100" t="s">
        <v>350</v>
      </c>
    </row>
    <row r="3" spans="2:20" ht="35" customHeight="1" x14ac:dyDescent="0.35">
      <c r="B3" s="71" t="s">
        <v>351</v>
      </c>
      <c r="C3" s="71" t="s">
        <v>352</v>
      </c>
      <c r="D3" s="71" t="s">
        <v>353</v>
      </c>
      <c r="E3" s="71" t="s">
        <v>354</v>
      </c>
      <c r="F3" s="71" t="s">
        <v>355</v>
      </c>
      <c r="G3" s="71" t="s">
        <v>10</v>
      </c>
      <c r="H3" s="72" t="s">
        <v>356</v>
      </c>
      <c r="I3" s="72" t="s">
        <v>357</v>
      </c>
      <c r="J3" s="72" t="s">
        <v>358</v>
      </c>
      <c r="K3" s="72" t="s">
        <v>359</v>
      </c>
      <c r="L3" s="72" t="s">
        <v>290</v>
      </c>
      <c r="M3" s="73" t="s">
        <v>360</v>
      </c>
      <c r="N3" s="73" t="s">
        <v>361</v>
      </c>
      <c r="O3" s="74" t="s">
        <v>362</v>
      </c>
      <c r="P3" s="74" t="s">
        <v>363</v>
      </c>
      <c r="Q3" s="75" t="s">
        <v>12</v>
      </c>
      <c r="R3" s="75" t="s">
        <v>364</v>
      </c>
      <c r="S3" s="75" t="s">
        <v>365</v>
      </c>
      <c r="T3" s="76" t="s">
        <v>366</v>
      </c>
    </row>
    <row r="4" spans="2:20" ht="60" customHeight="1" x14ac:dyDescent="0.35">
      <c r="B4" s="77" t="s">
        <v>367</v>
      </c>
      <c r="C4" s="77" t="s">
        <v>368</v>
      </c>
      <c r="D4" s="77" t="s">
        <v>369</v>
      </c>
      <c r="E4" s="77" t="s">
        <v>370</v>
      </c>
      <c r="F4" s="77" t="s">
        <v>371</v>
      </c>
      <c r="G4" s="77" t="s">
        <v>372</v>
      </c>
      <c r="H4" s="77" t="s">
        <v>373</v>
      </c>
      <c r="I4" s="77" t="s">
        <v>374</v>
      </c>
      <c r="J4" s="77" t="s">
        <v>375</v>
      </c>
      <c r="K4" s="77" t="s">
        <v>376</v>
      </c>
      <c r="L4" s="77" t="s">
        <v>377</v>
      </c>
      <c r="M4" s="77" t="s">
        <v>378</v>
      </c>
      <c r="N4" s="77" t="s">
        <v>379</v>
      </c>
      <c r="O4" s="77" t="s">
        <v>380</v>
      </c>
      <c r="P4" s="77" t="s">
        <v>381</v>
      </c>
      <c r="Q4" s="77" t="s">
        <v>382</v>
      </c>
      <c r="R4" s="77" t="s">
        <v>383</v>
      </c>
      <c r="S4" s="77" t="s">
        <v>384</v>
      </c>
      <c r="T4" s="77" t="s">
        <v>385</v>
      </c>
    </row>
    <row r="5" spans="2:20" ht="60" customHeight="1" x14ac:dyDescent="0.35">
      <c r="B5" s="39" t="s">
        <v>386</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387</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388</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389</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390</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391</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392</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393</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394</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395</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396</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397</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398</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399</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400</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401</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402</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403</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404</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405</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406</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407</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408</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409</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410</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411</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412</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413</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414</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415</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416</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417</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418</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419</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420</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421</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422</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423</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424</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425</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426</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427</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428</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429</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430</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431</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432</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433</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434</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435</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218</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Motorola Android 9.x Security Technical Implementation Guide - SHGIR</dc:title>
  <dc:subject>Generated on: 2026-06-08 11:32:26</dc:subject>
  <dc:creator>Anicet Fopa Tchoffo</dc:creator>
  <cp:keywords>Baseline;Hardening;DISA;STIG</cp:keywords>
  <dc:description>Baseline Developed By: Motorola Solutions and Defense Information Systems Agency (DISA) for the US DoD</dc:description>
  <cp:lastModifiedBy>Anicet Fopa Tchoffo</cp:lastModifiedBy>
  <dcterms:modified xsi:type="dcterms:W3CDTF">2026-06-08T10:32:32Z</dcterms:modified>
  <cp:category>DISA-STIG</cp:category>
  <cp:contentStatus>Draft</cp:contentStatus>
</cp:coreProperties>
</file>