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D5B2A2EA1AFFD1921746D46327D48B6F4F2839C0" xr6:coauthVersionLast="47" xr6:coauthVersionMax="47" xr10:uidLastSave="{44A7E2D2-DCAA-40E1-80E8-A18308828427}"/>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L2" i="1"/>
  <c r="F110" i="3" s="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E110" i="3"/>
  <c r="O109" i="3"/>
  <c r="N109" i="3"/>
  <c r="M109" i="3"/>
  <c r="L109" i="3"/>
  <c r="K109" i="3"/>
  <c r="F109" i="3"/>
  <c r="E109" i="3"/>
  <c r="G109" i="3" s="1"/>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E91" i="3"/>
  <c r="D91" i="3"/>
  <c r="C91" i="3"/>
  <c r="F91" i="3" s="1"/>
  <c r="E90" i="3"/>
  <c r="D90" i="3"/>
  <c r="C90" i="3"/>
  <c r="F90" i="3" s="1"/>
  <c r="E89" i="3"/>
  <c r="D89" i="3"/>
  <c r="C89" i="3"/>
  <c r="F89" i="3" s="1"/>
  <c r="E88" i="3"/>
  <c r="D88" i="3"/>
  <c r="C88" i="3"/>
  <c r="F88" i="3" s="1"/>
  <c r="E71" i="3"/>
  <c r="D71" i="3"/>
  <c r="C71" i="3"/>
  <c r="F71" i="3" s="1"/>
  <c r="F70" i="3"/>
  <c r="E78" i="3" s="1"/>
  <c r="E70" i="3"/>
  <c r="D70" i="3"/>
  <c r="C70" i="3"/>
  <c r="E69" i="3"/>
  <c r="D69" i="3"/>
  <c r="C69" i="3"/>
  <c r="W121" i="3" s="1"/>
  <c r="E68" i="3"/>
  <c r="D68" i="3"/>
  <c r="C68" i="3"/>
  <c r="U121" i="3" s="1"/>
  <c r="F67" i="3"/>
  <c r="T153" i="3" s="1"/>
  <c r="E67" i="3"/>
  <c r="D67" i="3"/>
  <c r="C67" i="3"/>
  <c r="S121" i="3" s="1"/>
  <c r="E53" i="3"/>
  <c r="D53" i="3"/>
  <c r="C53" i="3"/>
  <c r="F53" i="3" s="1"/>
  <c r="E52" i="3"/>
  <c r="D52" i="3"/>
  <c r="C52" i="3"/>
  <c r="F52" i="3" s="1"/>
  <c r="E34" i="3"/>
  <c r="D34" i="3"/>
  <c r="C34" i="3"/>
  <c r="F34" i="3" s="1"/>
  <c r="F33" i="3"/>
  <c r="E42" i="3" s="1"/>
  <c r="E33" i="3"/>
  <c r="D33" i="3"/>
  <c r="C33" i="3"/>
  <c r="E32" i="3"/>
  <c r="D32" i="3"/>
  <c r="C32" i="3"/>
  <c r="F32" i="3" s="1"/>
  <c r="E31" i="3"/>
  <c r="D31" i="3"/>
  <c r="C31" i="3"/>
  <c r="F31" i="3" s="1"/>
  <c r="E30" i="3"/>
  <c r="D30" i="3"/>
  <c r="C30" i="3"/>
  <c r="F30" i="3" s="1"/>
  <c r="E29" i="3"/>
  <c r="D29" i="3"/>
  <c r="C29" i="3"/>
  <c r="F29" i="3" s="1"/>
  <c r="E16" i="3"/>
  <c r="D16" i="3"/>
  <c r="F16" i="3" s="1"/>
  <c r="C16" i="3"/>
  <c r="Q121" i="3" s="1"/>
  <c r="C9" i="3"/>
  <c r="C7" i="3" s="1"/>
  <c r="D7" i="3" s="1"/>
  <c r="D8" i="3"/>
  <c r="C8" i="3"/>
  <c r="E57" i="3" l="1"/>
  <c r="C57" i="3"/>
  <c r="D57" i="3"/>
  <c r="D58" i="3"/>
  <c r="C58" i="3"/>
  <c r="E58" i="3"/>
  <c r="E79" i="3"/>
  <c r="D79" i="3"/>
  <c r="C79" i="3"/>
  <c r="E96" i="3"/>
  <c r="D96" i="3"/>
  <c r="C96" i="3"/>
  <c r="C43" i="3"/>
  <c r="E43" i="3"/>
  <c r="D43" i="3"/>
  <c r="C38" i="3"/>
  <c r="E38" i="3"/>
  <c r="D38" i="3"/>
  <c r="D41" i="3"/>
  <c r="C41" i="3"/>
  <c r="E41" i="3"/>
  <c r="D97" i="3"/>
  <c r="C97" i="3"/>
  <c r="E97" i="3"/>
  <c r="G110" i="3"/>
  <c r="R153" i="3"/>
  <c r="R148" i="3"/>
  <c r="R143" i="3"/>
  <c r="R138" i="3"/>
  <c r="R133" i="3"/>
  <c r="R128" i="3"/>
  <c r="R123" i="3"/>
  <c r="E20" i="3"/>
  <c r="R152" i="3"/>
  <c r="R147" i="3"/>
  <c r="R142" i="3"/>
  <c r="R137" i="3"/>
  <c r="R132" i="3"/>
  <c r="R127" i="3"/>
  <c r="R151" i="3"/>
  <c r="R146" i="3"/>
  <c r="R141" i="3"/>
  <c r="R136" i="3"/>
  <c r="R131" i="3"/>
  <c r="R126" i="3"/>
  <c r="R150" i="3"/>
  <c r="R145" i="3"/>
  <c r="R140" i="3"/>
  <c r="R135" i="3"/>
  <c r="R130" i="3"/>
  <c r="R125" i="3"/>
  <c r="D20" i="3"/>
  <c r="C20" i="3"/>
  <c r="R149" i="3"/>
  <c r="R144" i="3"/>
  <c r="R139" i="3"/>
  <c r="R134" i="3"/>
  <c r="R129" i="3"/>
  <c r="R124" i="3"/>
  <c r="E95" i="3"/>
  <c r="D95" i="3"/>
  <c r="C95" i="3"/>
  <c r="C39" i="3"/>
  <c r="E39" i="3"/>
  <c r="D39" i="3"/>
  <c r="E40" i="3"/>
  <c r="C40" i="3"/>
  <c r="D40" i="3"/>
  <c r="E98" i="3"/>
  <c r="D98" i="3"/>
  <c r="C98" i="3"/>
  <c r="C75" i="3"/>
  <c r="T124" i="3"/>
  <c r="T129" i="3"/>
  <c r="T134" i="3"/>
  <c r="T139" i="3"/>
  <c r="T144" i="3"/>
  <c r="T149" i="3"/>
  <c r="D9" i="3"/>
  <c r="D42" i="3"/>
  <c r="D75" i="3"/>
  <c r="C42" i="3"/>
  <c r="E75" i="3"/>
  <c r="T125" i="3"/>
  <c r="T130" i="3"/>
  <c r="T135" i="3"/>
  <c r="T140" i="3"/>
  <c r="T145" i="3"/>
  <c r="T150" i="3"/>
  <c r="F68" i="3"/>
  <c r="T126" i="3"/>
  <c r="T131" i="3"/>
  <c r="T136" i="3"/>
  <c r="T141" i="3"/>
  <c r="T146" i="3"/>
  <c r="T151" i="3"/>
  <c r="C78" i="3"/>
  <c r="D78" i="3"/>
  <c r="F69" i="3"/>
  <c r="T127" i="3"/>
  <c r="T132" i="3"/>
  <c r="T137" i="3"/>
  <c r="T142" i="3"/>
  <c r="T147" i="3"/>
  <c r="T152" i="3"/>
  <c r="T123" i="3"/>
  <c r="T128" i="3"/>
  <c r="T133" i="3"/>
  <c r="T138" i="3"/>
  <c r="T143" i="3"/>
  <c r="T148" i="3"/>
  <c r="V153" i="3" l="1"/>
  <c r="V148" i="3"/>
  <c r="V143" i="3"/>
  <c r="V138" i="3"/>
  <c r="V133" i="3"/>
  <c r="V128" i="3"/>
  <c r="V123" i="3"/>
  <c r="V152" i="3"/>
  <c r="V147" i="3"/>
  <c r="V142" i="3"/>
  <c r="V137" i="3"/>
  <c r="V132" i="3"/>
  <c r="V127" i="3"/>
  <c r="C76" i="3"/>
  <c r="V151" i="3"/>
  <c r="V146" i="3"/>
  <c r="V141" i="3"/>
  <c r="V136" i="3"/>
  <c r="V131" i="3"/>
  <c r="V126" i="3"/>
  <c r="V150" i="3"/>
  <c r="V145" i="3"/>
  <c r="V140" i="3"/>
  <c r="V135" i="3"/>
  <c r="V130" i="3"/>
  <c r="V125" i="3"/>
  <c r="E76" i="3"/>
  <c r="D76" i="3"/>
  <c r="V149" i="3"/>
  <c r="V144" i="3"/>
  <c r="V139" i="3"/>
  <c r="V134" i="3"/>
  <c r="V129" i="3"/>
  <c r="V124" i="3"/>
  <c r="X153" i="3"/>
  <c r="X148" i="3"/>
  <c r="X143" i="3"/>
  <c r="X138" i="3"/>
  <c r="X133" i="3"/>
  <c r="X128" i="3"/>
  <c r="X123" i="3"/>
  <c r="X152" i="3"/>
  <c r="X147" i="3"/>
  <c r="X142" i="3"/>
  <c r="X137" i="3"/>
  <c r="X132" i="3"/>
  <c r="X127" i="3"/>
  <c r="E77" i="3"/>
  <c r="X151" i="3"/>
  <c r="X146" i="3"/>
  <c r="X141" i="3"/>
  <c r="X136" i="3"/>
  <c r="X131" i="3"/>
  <c r="X126" i="3"/>
  <c r="D77" i="3"/>
  <c r="X150" i="3"/>
  <c r="X145" i="3"/>
  <c r="X140" i="3"/>
  <c r="X135" i="3"/>
  <c r="X130" i="3"/>
  <c r="X125" i="3"/>
  <c r="C77" i="3"/>
  <c r="X149" i="3"/>
  <c r="X144" i="3"/>
  <c r="X139" i="3"/>
  <c r="X134" i="3"/>
  <c r="X129" i="3"/>
  <c r="X124" i="3"/>
</calcChain>
</file>

<file path=xl/sharedStrings.xml><?xml version="1.0" encoding="utf-8"?>
<sst xmlns="http://schemas.openxmlformats.org/spreadsheetml/2006/main" count="1092" uniqueCount="482">
  <si>
    <t>Id</t>
  </si>
  <si>
    <t>Title</t>
  </si>
  <si>
    <t>Severity</t>
  </si>
  <si>
    <t>MoSCoW</t>
  </si>
  <si>
    <t>OpsImpact</t>
  </si>
  <si>
    <t>Phase</t>
  </si>
  <si>
    <t>ImplStatus</t>
  </si>
  <si>
    <t>Notes</t>
  </si>
  <si>
    <t>Remediation</t>
  </si>
  <si>
    <t>Description</t>
  </si>
  <si>
    <t>Audit</t>
  </si>
  <si>
    <t>Status</t>
  </si>
  <si>
    <t>LogID</t>
  </si>
  <si>
    <t>V-265905</t>
  </si>
  <si>
    <r>
      <rPr>
        <sz val="11"/>
        <rFont val="Calibri"/>
      </rPr>
      <t>MongoDB must integrate with an organization-level authentication/access mechanism providing account management and automation for all users, groups, roles, and any other principals.</t>
    </r>
  </si>
  <si>
    <t>CAT I (High)</t>
  </si>
  <si>
    <t>Unassigned</t>
  </si>
  <si>
    <t>Unassessed</t>
  </si>
  <si>
    <t>Pending</t>
  </si>
  <si>
    <t/>
  </si>
  <si>
    <r>
      <rPr>
        <sz val="11"/>
        <color rgb="FF000000"/>
        <rFont val="Calibri"/>
      </rPr>
      <t>Edit the MongoDB configuration file (default location: /etc/mongod.conf) to include the following:</t>
    </r>
    <r>
      <rPr>
        <sz val="11"/>
        <color rgb="FF000000"/>
        <rFont val="Calibri"/>
      </rPr>
      <t xml:space="preserve">
</t>
    </r>
    <r>
      <rPr>
        <sz val="11"/>
        <color rgb="FF000000"/>
        <rFont val="Calibri"/>
      </rPr>
      <t>security:</t>
    </r>
    <r>
      <rPr>
        <sz val="11"/>
        <color rgb="FF000000"/>
        <rFont val="Calibri"/>
      </rPr>
      <t xml:space="preserve">
</t>
    </r>
    <r>
      <rPr>
        <sz val="11"/>
        <color rgb="FF000000"/>
        <rFont val="Calibri"/>
      </rPr>
      <t xml:space="preserve">  authorization: "enabled"</t>
    </r>
    <r>
      <rPr>
        <sz val="11"/>
        <color rgb="FF000000"/>
        <rFont val="Calibri"/>
      </rPr>
      <t xml:space="preserve">
</t>
    </r>
    <r>
      <rPr>
        <sz val="11"/>
        <color rgb="FF000000"/>
        <rFont val="Calibri"/>
      </rPr>
      <t>This will enable SCRAM-SHA-256 authentication (default).</t>
    </r>
    <r>
      <rPr>
        <sz val="11"/>
        <color rgb="FF000000"/>
        <rFont val="Calibri"/>
      </rPr>
      <t xml:space="preserve">
</t>
    </r>
    <r>
      <rPr>
        <sz val="11"/>
        <color rgb="FF000000"/>
        <rFont val="Calibri"/>
      </rPr>
      <t>Instruction on configuring the default authentication is provided here:</t>
    </r>
    <r>
      <rPr>
        <sz val="11"/>
        <color rgb="FF000000"/>
        <rFont val="Calibri"/>
      </rPr>
      <t xml:space="preserve">
</t>
    </r>
    <r>
      <rPr>
        <sz val="11"/>
        <color rgb="FF000000"/>
        <rFont val="Calibri"/>
      </rPr>
      <t>https://www.mongodb.com/docs/v7.0/tutorial/enable-authentication/</t>
    </r>
    <r>
      <rPr>
        <sz val="11"/>
        <color rgb="FF000000"/>
        <rFont val="Calibri"/>
      </rPr>
      <t xml:space="preserve">
</t>
    </r>
    <r>
      <rPr>
        <sz val="11"/>
        <color rgb="FF000000"/>
        <rFont val="Calibri"/>
      </rPr>
      <t>The high-level steps described by the above will require the following:</t>
    </r>
    <r>
      <rPr>
        <sz val="11"/>
        <color rgb="FF000000"/>
        <rFont val="Calibri"/>
      </rPr>
      <t xml:space="preserve">
</t>
    </r>
    <r>
      <rPr>
        <sz val="11"/>
        <color rgb="FF000000"/>
        <rFont val="Calibri"/>
      </rPr>
      <t>1. Start MongoDB without access control.</t>
    </r>
    <r>
      <rPr>
        <sz val="11"/>
        <color rgb="FF000000"/>
        <rFont val="Calibri"/>
      </rPr>
      <t xml:space="preserve">
</t>
    </r>
    <r>
      <rPr>
        <sz val="11"/>
        <color rgb="FF000000"/>
        <rFont val="Calibri"/>
      </rPr>
      <t>2. Connect to the instance.</t>
    </r>
    <r>
      <rPr>
        <sz val="11"/>
        <color rgb="FF000000"/>
        <rFont val="Calibri"/>
      </rPr>
      <t xml:space="preserve">
</t>
    </r>
    <r>
      <rPr>
        <sz val="11"/>
        <color rgb="FF000000"/>
        <rFont val="Calibri"/>
      </rPr>
      <t>3. Create the user administrator.</t>
    </r>
    <r>
      <rPr>
        <sz val="11"/>
        <color rgb="FF000000"/>
        <rFont val="Calibri"/>
      </rPr>
      <t xml:space="preserve">
</t>
    </r>
    <r>
      <rPr>
        <sz val="11"/>
        <color rgb="FF000000"/>
        <rFont val="Calibri"/>
      </rPr>
      <t>4. Restart the MongoDB instance with access control.</t>
    </r>
    <r>
      <rPr>
        <sz val="11"/>
        <color rgb="FF000000"/>
        <rFont val="Calibri"/>
      </rPr>
      <t xml:space="preserve">
</t>
    </r>
    <r>
      <rPr>
        <sz val="11"/>
        <color rgb="FF000000"/>
        <rFont val="Calibri"/>
      </rPr>
      <t>5. Connect and authenticate as the user administrator.</t>
    </r>
    <r>
      <rPr>
        <sz val="11"/>
        <color rgb="FF000000"/>
        <rFont val="Calibri"/>
      </rPr>
      <t xml:space="preserve">
</t>
    </r>
    <r>
      <rPr>
        <sz val="11"/>
        <color rgb="FF000000"/>
        <rFont val="Calibri"/>
      </rPr>
      <t>6. Create additional users as needed for the deployment.</t>
    </r>
    <r>
      <rPr>
        <sz val="11"/>
        <color rgb="FF000000"/>
        <rFont val="Calibri"/>
      </rPr>
      <t xml:space="preserve">
</t>
    </r>
    <r>
      <rPr>
        <sz val="11"/>
        <color rgb="FF000000"/>
        <rFont val="Calibri"/>
      </rPr>
      <t>Configuration information for LDAP for MongoDB can be found here: https://www.mongodb.com/docs/v7.0/core/security-ldap-external/</t>
    </r>
    <r>
      <rPr>
        <sz val="11"/>
        <color rgb="FF000000"/>
        <rFont val="Calibri"/>
      </rPr>
      <t xml:space="preserve">
</t>
    </r>
    <r>
      <rPr>
        <sz val="11"/>
        <color rgb="FF000000"/>
        <rFont val="Calibri"/>
      </rPr>
      <t>https://www.mongodb.com/docs/v7.0/core/security-ldap-external/#configuration</t>
    </r>
  </si>
  <si>
    <r>
      <rPr>
        <sz val="11"/>
        <color rgb="FF000000"/>
        <rFont val="Calibri"/>
      </rPr>
      <t>MongoDB must integrate with an organization-level authentication/access mechanism providing account management and automation for all users, groups, roles, and any other principals.</t>
    </r>
  </si>
  <si>
    <r>
      <rPr>
        <sz val="11"/>
        <color rgb="FF000000"/>
        <rFont val="Calibri"/>
      </rPr>
      <t>Verify that the MongoDB configuration file (default location: /etc/mongod.conf) contains the following:</t>
    </r>
    <r>
      <rPr>
        <sz val="11"/>
        <color rgb="FF000000"/>
        <rFont val="Calibri"/>
      </rPr>
      <t xml:space="preserve">
</t>
    </r>
    <r>
      <rPr>
        <sz val="11"/>
        <color rgb="FF000000"/>
        <rFont val="Calibri"/>
      </rPr>
      <t>security:</t>
    </r>
    <r>
      <rPr>
        <sz val="11"/>
        <color rgb="FF000000"/>
        <rFont val="Calibri"/>
      </rPr>
      <t xml:space="preserve">
</t>
    </r>
    <r>
      <rPr>
        <sz val="11"/>
        <color rgb="FF000000"/>
        <rFont val="Calibri"/>
      </rPr>
      <t xml:space="preserve">  authorization: "enabled"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this parameter is not present, this is a finding.</t>
    </r>
    <r>
      <rPr>
        <sz val="11"/>
        <color rgb="FF000000"/>
        <rFont val="Calibri"/>
      </rPr>
      <t xml:space="preserve">
</t>
    </r>
    <r>
      <rPr>
        <sz val="11"/>
        <color rgb="FF000000"/>
        <rFont val="Calibri"/>
      </rPr>
      <t>If using organization-mandated authorization:</t>
    </r>
    <r>
      <rPr>
        <sz val="11"/>
        <color rgb="FF000000"/>
        <rFont val="Calibri"/>
      </rPr>
      <t xml:space="preserve">
</t>
    </r>
    <r>
      <rPr>
        <sz val="11"/>
        <color rgb="FF000000"/>
        <rFont val="Calibri"/>
      </rPr>
      <t>Verify that the MongoDB configuration file (default location: /etc/mongod.conf) contains the following to ensure LDAP auth is enabled as well:</t>
    </r>
    <r>
      <rPr>
        <sz val="11"/>
        <color rgb="FF000000"/>
        <rFont val="Calibri"/>
      </rPr>
      <t xml:space="preserve">
</t>
    </r>
    <r>
      <rPr>
        <sz val="11"/>
        <color rgb="FF000000"/>
        <rFont val="Calibri"/>
      </rPr>
      <t>security:</t>
    </r>
    <r>
      <rPr>
        <sz val="11"/>
        <color rgb="FF000000"/>
        <rFont val="Calibri"/>
      </rPr>
      <t xml:space="preserve">
</t>
    </r>
    <r>
      <rPr>
        <sz val="11"/>
        <color rgb="FF000000"/>
        <rFont val="Calibri"/>
      </rPr>
      <t xml:space="preserve">   ldap:</t>
    </r>
    <r>
      <rPr>
        <sz val="11"/>
        <color rgb="FF000000"/>
        <rFont val="Calibri"/>
      </rPr>
      <t xml:space="preserve">
</t>
    </r>
    <r>
      <rPr>
        <sz val="11"/>
        <color rgb="FF000000"/>
        <rFont val="Calibri"/>
      </rPr>
      <t xml:space="preserve">      servers: [list of ldap servers]</t>
    </r>
    <r>
      <rPr>
        <sz val="11"/>
        <color rgb="FF000000"/>
        <rFont val="Calibri"/>
      </rPr>
      <t xml:space="preserve">
</t>
    </r>
    <r>
      <rPr>
        <sz val="11"/>
        <color rgb="FF000000"/>
        <rFont val="Calibri"/>
      </rPr>
      <t>If this parameter is not present, this is a finding.</t>
    </r>
    <r>
      <rPr>
        <sz val="11"/>
        <color rgb="FF000000"/>
        <rFont val="Calibri"/>
      </rPr>
      <t xml:space="preserve">
</t>
    </r>
    <r>
      <rPr>
        <sz val="11"/>
        <color rgb="FF000000"/>
        <rFont val="Calibri"/>
      </rPr>
      <t>Refer to Security LDAP configuration documentation for additional details: https://www.mongodb.com/docs/v7.0/core/security-ldap-external/#configuration</t>
    </r>
  </si>
  <si>
    <t>V-265906</t>
  </si>
  <si>
    <r>
      <rPr>
        <sz val="11"/>
        <rFont val="Calibri"/>
      </rPr>
      <t>MongoDB must enforce approved authorizations for logical access to information and system resources in accordance with applicable access control policies.</t>
    </r>
  </si>
  <si>
    <r>
      <rPr>
        <sz val="11"/>
        <color rgb="FF000000"/>
        <rFont val="Calibri"/>
      </rPr>
      <t>Use the following statements to add and remove permissions on MongoDB server securables, bringing them into line with the documented requirements:</t>
    </r>
    <r>
      <rPr>
        <sz val="11"/>
        <color rgb="FF000000"/>
        <rFont val="Calibri"/>
      </rPr>
      <t xml:space="preserve">
</t>
    </r>
    <r>
      <rPr>
        <sz val="11"/>
        <color rgb="FF000000"/>
        <rFont val="Calibri"/>
      </rPr>
      <t xml:space="preserve">createRole(), </t>
    </r>
    <r>
      <rPr>
        <sz val="11"/>
        <color rgb="FF000000"/>
        <rFont val="Calibri"/>
      </rPr>
      <t xml:space="preserve">
</t>
    </r>
    <r>
      <rPr>
        <sz val="11"/>
        <color rgb="FF000000"/>
        <rFont val="Calibri"/>
      </rPr>
      <t xml:space="preserve">updateRole(), </t>
    </r>
    <r>
      <rPr>
        <sz val="11"/>
        <color rgb="FF000000"/>
        <rFont val="Calibri"/>
      </rPr>
      <t xml:space="preserve">
</t>
    </r>
    <r>
      <rPr>
        <sz val="11"/>
        <color rgb="FF000000"/>
        <rFont val="Calibri"/>
      </rPr>
      <t xml:space="preserve">dropRole(), </t>
    </r>
    <r>
      <rPr>
        <sz val="11"/>
        <color rgb="FF000000"/>
        <rFont val="Calibri"/>
      </rPr>
      <t xml:space="preserve">
</t>
    </r>
    <r>
      <rPr>
        <sz val="11"/>
        <color rgb="FF000000"/>
        <rFont val="Calibri"/>
      </rPr>
      <t>grantRolesToUser()</t>
    </r>
    <r>
      <rPr>
        <sz val="11"/>
        <color rgb="FF000000"/>
        <rFont val="Calibri"/>
      </rPr>
      <t xml:space="preserve">
</t>
    </r>
    <r>
      <rPr>
        <sz val="11"/>
        <color rgb="FF000000"/>
        <rFont val="Calibri"/>
      </rPr>
      <t>MongoDB commands for role management can be found here:</t>
    </r>
    <r>
      <rPr>
        <sz val="11"/>
        <color rgb="FF000000"/>
        <rFont val="Calibri"/>
      </rPr>
      <t xml:space="preserve">
</t>
    </r>
    <r>
      <rPr>
        <sz val="11"/>
        <color rgb="FF000000"/>
        <rFont val="Calibri"/>
      </rPr>
      <t>https://www.mongodb.com/docs/v7.0/reference/method/js-role-management/</t>
    </r>
  </si>
  <si>
    <r>
      <rPr>
        <sz val="11"/>
        <color rgb="FF000000"/>
        <rFont val="Calibri"/>
      </rPr>
      <t>MongoDB must enforce approved authorizations for logical access to information and system resources in accordance with applicable access control policies.</t>
    </r>
  </si>
  <si>
    <r>
      <rPr>
        <sz val="11"/>
        <color rgb="FF000000"/>
        <rFont val="Calibri"/>
      </rPr>
      <t>The MongoDB administrator must ensure that additional application access control is enforced.</t>
    </r>
    <r>
      <rPr>
        <sz val="11"/>
        <color rgb="FF000000"/>
        <rFont val="Calibri"/>
      </rPr>
      <t xml:space="preserve">
</t>
    </r>
    <r>
      <rPr>
        <sz val="11"/>
        <color rgb="FF000000"/>
        <rFont val="Calibri"/>
      </rPr>
      <t xml:space="preserve">Review the system documentation to determine the required levels of protection for MongoDB server securables by type of login. </t>
    </r>
    <r>
      <rPr>
        <sz val="11"/>
        <color rgb="FF000000"/>
        <rFont val="Calibri"/>
      </rPr>
      <t xml:space="preserve">
</t>
    </r>
    <r>
      <rPr>
        <sz val="11"/>
        <color rgb="FF000000"/>
        <rFont val="Calibri"/>
      </rPr>
      <t>Review the permissions actually in place on the server.</t>
    </r>
    <r>
      <rPr>
        <sz val="11"/>
        <color rgb="FF000000"/>
        <rFont val="Calibri"/>
      </rPr>
      <t xml:space="preserve">
</t>
    </r>
    <r>
      <rPr>
        <sz val="11"/>
        <color rgb="FF000000"/>
        <rFont val="Calibri"/>
      </rPr>
      <t>Run the command to view roles and privileges in a particular &lt;database&gt; :</t>
    </r>
    <r>
      <rPr>
        <sz val="11"/>
        <color rgb="FF000000"/>
        <rFont val="Calibri"/>
      </rPr>
      <t xml:space="preserve">
</t>
    </r>
    <r>
      <rPr>
        <sz val="11"/>
        <color rgb="FF000000"/>
        <rFont val="Calibri"/>
      </rPr>
      <t>use &lt;database&gt;</t>
    </r>
    <r>
      <rPr>
        <sz val="11"/>
        <color rgb="FF000000"/>
        <rFont val="Calibri"/>
      </rPr>
      <t xml:space="preserve">
</t>
    </r>
    <r>
      <rPr>
        <sz val="11"/>
        <color rgb="FF000000"/>
        <rFont val="Calibri"/>
      </rPr>
      <t>db.getRoles(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rolesInfo: 1,</t>
    </r>
    <r>
      <rPr>
        <sz val="11"/>
        <color rgb="FF000000"/>
        <rFont val="Calibri"/>
      </rPr>
      <t xml:space="preserve">
</t>
    </r>
    <r>
      <rPr>
        <sz val="11"/>
        <color rgb="FF000000"/>
        <rFont val="Calibri"/>
      </rPr>
      <t xml:space="preserve">      showPrivileges: true,</t>
    </r>
    <r>
      <rPr>
        <sz val="11"/>
        <color rgb="FF000000"/>
        <rFont val="Calibri"/>
      </rPr>
      <t xml:space="preserve">
</t>
    </r>
    <r>
      <rPr>
        <sz val="11"/>
        <color rgb="FF000000"/>
        <rFont val="Calibri"/>
      </rPr>
      <t xml:space="preserve">      showBuiltinRoles: true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the permissions do not match the documented requirements, this is a finding.</t>
    </r>
  </si>
  <si>
    <t>V-265907</t>
  </si>
  <si>
    <r>
      <rPr>
        <sz val="11"/>
        <rFont val="Calibri"/>
      </rPr>
      <t>MongoDB must provide audit record generation for DOD-defined auditable events within all DBMS/database components.</t>
    </r>
  </si>
  <si>
    <t>CAT II (Medium)</t>
  </si>
  <si>
    <r>
      <rPr>
        <sz val="11"/>
        <color rgb="FF000000"/>
        <rFont val="Calibri"/>
      </rPr>
      <t>Edit the MongoDB configuration file (default location: /etc/mongod.conf) and add a configured "auditLog" setting: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auditLog:</t>
    </r>
    <r>
      <rPr>
        <sz val="11"/>
        <color rgb="FF000000"/>
        <rFont val="Calibri"/>
      </rPr>
      <t xml:space="preserve">
</t>
    </r>
    <r>
      <rPr>
        <sz val="11"/>
        <color rgb="FF000000"/>
        <rFont val="Calibri"/>
      </rPr>
      <t xml:space="preserve">   destination: file</t>
    </r>
    <r>
      <rPr>
        <sz val="11"/>
        <color rgb="FF000000"/>
        <rFont val="Calibri"/>
      </rPr>
      <t xml:space="preserve">
</t>
    </r>
    <r>
      <rPr>
        <sz val="11"/>
        <color rgb="FF000000"/>
        <rFont val="Calibri"/>
      </rPr>
      <t xml:space="preserve">   format: BSON</t>
    </r>
    <r>
      <rPr>
        <sz val="11"/>
        <color rgb="FF000000"/>
        <rFont val="Calibri"/>
      </rPr>
      <t xml:space="preserve">
</t>
    </r>
    <r>
      <rPr>
        <sz val="11"/>
        <color rgb="FF000000"/>
        <rFont val="Calibri"/>
      </rPr>
      <t xml:space="preserve">   path: &lt;mongodb audit log directory&gt;/auditLog.bson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auditLog:</t>
    </r>
    <r>
      <rPr>
        <sz val="11"/>
        <color rgb="FF000000"/>
        <rFont val="Calibri"/>
      </rPr>
      <t xml:space="preserve">
</t>
    </r>
    <r>
      <rPr>
        <sz val="11"/>
        <color rgb="FF000000"/>
        <rFont val="Calibri"/>
      </rPr>
      <t xml:space="preserve">   destination: syslog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Add the following entry to the MongoDB configuration 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setParameter: </t>
    </r>
    <r>
      <rPr>
        <sz val="11"/>
        <color rgb="FF000000"/>
        <rFont val="Calibri"/>
      </rPr>
      <t xml:space="preserve">
</t>
    </r>
    <r>
      <rPr>
        <sz val="11"/>
        <color rgb="FF000000"/>
        <rFont val="Calibri"/>
      </rPr>
      <t xml:space="preserve">    auditAuthorizationSuccess: true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Restart the MongoDB service from the OS.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restart mongod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Setting of auditAuthorizationSuccess enables auditing of authorization success for the authCheck action. The parameter value must be true to audit read and write operations. However, when auditAuthorizationSuccess is false, auditing has less performance impact because the audit system only logs authorization failures.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"auditLog" setting was present and contained a "filter:" parameter, ensure the "filter:" expression does not prevent the auditing of events that should be audited. The filter can be modified accordingly to ensure it complies. Alternatively, remove the "filter:" parameter to enable auditing for all events.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Refer to the MongoDB documentation for details of audit operations and event configuration:</t>
    </r>
    <r>
      <rPr>
        <sz val="11"/>
        <color rgb="FF000000"/>
        <rFont val="Calibri"/>
      </rPr>
      <t xml:space="preserve">
</t>
    </r>
    <r>
      <rPr>
        <sz val="11"/>
        <color rgb="FF000000"/>
        <rFont val="Calibri"/>
      </rPr>
      <t>https://www.mongodb.com/docs/v7.0/core/auditing/</t>
    </r>
    <r>
      <rPr>
        <sz val="11"/>
        <color rgb="FF000000"/>
        <rFont val="Calibri"/>
      </rPr>
      <t xml:space="preserve">
</t>
    </r>
    <r>
      <rPr>
        <sz val="11"/>
        <color rgb="FF000000"/>
        <rFont val="Calibri"/>
      </rPr>
      <t>https://www.mongodb.com/docs/v7.0/tutorial/configure-audit-filters/</t>
    </r>
  </si>
  <si>
    <r>
      <rPr>
        <sz val="11"/>
        <color rgb="FF000000"/>
        <rFont val="Calibri"/>
      </rPr>
      <t>MongoDB must provide audit record generation capability for DOD-defined auditable events within all DBMS/database components.</t>
    </r>
    <r>
      <rPr>
        <sz val="11"/>
        <color rgb="FF000000"/>
        <rFont val="Calibri"/>
      </rPr>
      <t xml:space="preserve">
</t>
    </r>
    <r>
      <rPr>
        <sz val="11"/>
        <color rgb="FF000000"/>
        <rFont val="Calibri"/>
      </rPr>
      <t>Satisfies: SRG-APP-000080-DB-000063, SRG-APP-000089-DB-000064, SRG-APP-000090-DB-000065, SRG-APP-000091-DB-000066, SRG-APP-000091-DB-000325, SRG-APP-000092-DB-000208, SRG-APP-000095-DB-000039, SRG-APP-000096-DB-000040, SRG-APP-000097-DB-000041, SRG-APP-000098-DB-000042, SRG-APP-000099-DB-000043, SRG-APP-000100-DB-000201, SRG-APP-000101-DB-000044, SRG-APP-000109-DB-000049, SRG-APP-000356-DB-000315, SRG-APP-000381-DB-000361, SRG-APP-000492-DB-000332, SRG-APP-000492-DB-000333, SRG-APP-000494-DB-000344, SRG-APP-000494-DB-000345, SRG-APP-000495-DB-000326, SRG-APP-000495-DB-000327, SRG-APP-000495-DB-000328, SRG-APP-000495-DB-000329, SRG-APP-000496-DB-000334, SRG-APP-000496-DB-000335, SRG-APP-000498-DB-000346, SRG-APP-000498-DB-000347, SRG-APP-000499-DB-000330, SRG-APP-000499-DB-000331, SRG-APP-000501-DB-000336, SRG-APP-000501-DB-000337, SRG-APP-000502-DB-000348, SRG-APP-000502-DB-000349, SRG-APP-000503-DB-000350, SRG-APP-000503-DB-000351, SRG-APP-000504-DB-000354, SRG-APP-000504-DB-000355, SRG-APP-000505-DB-000352, SRG-APP-000506-DB-000353, SRG-APP-000507-DB-000356, SRG-APP-000507-DB-000357, SRG-APP-000508-DB-000358</t>
    </r>
  </si>
  <si>
    <r>
      <rPr>
        <sz val="11"/>
        <color rgb="FF000000"/>
        <rFont val="Calibri"/>
      </rPr>
      <t xml:space="preserve">Check the MongoDB configuration file (default location: /etc/mongod.conf) for a key named "auditLog:".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Examples shown below:</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auditLog:</t>
    </r>
    <r>
      <rPr>
        <sz val="11"/>
        <color rgb="FF000000"/>
        <rFont val="Calibri"/>
      </rPr>
      <t xml:space="preserve">
</t>
    </r>
    <r>
      <rPr>
        <sz val="11"/>
        <color rgb="FF000000"/>
        <rFont val="Calibri"/>
      </rPr>
      <t xml:space="preserve">   destination: file</t>
    </r>
    <r>
      <rPr>
        <sz val="11"/>
        <color rgb="FF000000"/>
        <rFont val="Calibri"/>
      </rPr>
      <t xml:space="preserve">
</t>
    </r>
    <r>
      <rPr>
        <sz val="11"/>
        <color rgb="FF000000"/>
        <rFont val="Calibri"/>
      </rPr>
      <t xml:space="preserve">   format: BSON</t>
    </r>
    <r>
      <rPr>
        <sz val="11"/>
        <color rgb="FF000000"/>
        <rFont val="Calibri"/>
      </rPr>
      <t xml:space="preserve">
</t>
    </r>
    <r>
      <rPr>
        <sz val="11"/>
        <color rgb="FF000000"/>
        <rFont val="Calibri"/>
      </rPr>
      <t xml:space="preserve">   path: &lt;mongodb audit log directory&gt;/auditLog.bson</t>
    </r>
    <r>
      <rPr>
        <sz val="11"/>
        <color rgb="FF000000"/>
        <rFont val="Calibri"/>
      </rPr>
      <t xml:space="preserve">
</t>
    </r>
    <r>
      <rPr>
        <sz val="11"/>
        <color rgb="FF000000"/>
        <rFont val="Calibri"/>
      </rPr>
      <t xml:space="preserve">   filter: '{ atype: { $in: [ "createCollection", "dropCollection" ]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auditLog:</t>
    </r>
    <r>
      <rPr>
        <sz val="11"/>
        <color rgb="FF000000"/>
        <rFont val="Calibri"/>
      </rPr>
      <t xml:space="preserve">
</t>
    </r>
    <r>
      <rPr>
        <sz val="11"/>
        <color rgb="FF000000"/>
        <rFont val="Calibri"/>
      </rPr>
      <t xml:space="preserve">   destination: syslog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 "auditLog:" key is not present,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"auditLog:" key is present, ensure the subkey of "destination:" is set to either "file" or "syslog". If not,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"auditLog:" key is present and contains a subkey of "filter:", ensure the filter is valid. If the filter is invalid,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site auditing policy must be reviewed to determine if the "filter:" being applied meets the site auditing requirements. If not,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Check the MongoDB configuration file (default location: /etc/mongod.conf) for the following entry:</t>
    </r>
    <r>
      <rPr>
        <sz val="11"/>
        <color rgb="FF000000"/>
        <rFont val="Calibri"/>
      </rPr>
      <t xml:space="preserve">
</t>
    </r>
    <r>
      <rPr>
        <sz val="11"/>
        <color rgb="FF000000"/>
        <rFont val="Calibri"/>
      </rPr>
      <t xml:space="preserve">setParameter: </t>
    </r>
    <r>
      <rPr>
        <sz val="11"/>
        <color rgb="FF000000"/>
        <rFont val="Calibri"/>
      </rPr>
      <t xml:space="preserve">
</t>
    </r>
    <r>
      <rPr>
        <sz val="11"/>
        <color rgb="FF000000"/>
        <rFont val="Calibri"/>
      </rPr>
      <t xml:space="preserve">    auditAuthorizationSuccess: true</t>
    </r>
    <r>
      <rPr>
        <sz val="11"/>
        <color rgb="FF000000"/>
        <rFont val="Calibri"/>
      </rPr>
      <t xml:space="preserve">
</t>
    </r>
    <r>
      <rPr>
        <sz val="11"/>
        <color rgb="FF000000"/>
        <rFont val="Calibri"/>
      </rPr>
      <t>If this setParameter entry does not have "auditAuthorizationSuccess: true", this is a finding.</t>
    </r>
  </si>
  <si>
    <t>V-265908</t>
  </si>
  <si>
    <r>
      <rPr>
        <sz val="11"/>
        <rFont val="Calibri"/>
      </rPr>
      <t>The audit information produced by MongoDB must be protected from unauthorized access.</t>
    </r>
  </si>
  <si>
    <r>
      <rPr>
        <sz val="11"/>
        <color rgb="FF000000"/>
        <rFont val="Calibri"/>
      </rPr>
      <t xml:space="preserve">It is recommended to use the official installation packages provided by MongoDB. In the event the software was installed manually and permissions need to be restricted, consider a clean reinstallation. </t>
    </r>
    <r>
      <rPr>
        <sz val="11"/>
        <color rgb="FF000000"/>
        <rFont val="Calibri"/>
      </rPr>
      <t xml:space="preserve">
</t>
    </r>
    <r>
      <rPr>
        <sz val="11"/>
        <color rgb="FF000000"/>
        <rFont val="Calibri"/>
      </rPr>
      <t xml:space="preserve">To correct finding where auditLog.destination is set to "file", run these commands: </t>
    </r>
    <r>
      <rPr>
        <sz val="11"/>
        <color rgb="FF000000"/>
        <rFont val="Calibri"/>
      </rPr>
      <t xml:space="preserve">
</t>
    </r>
    <r>
      <rPr>
        <sz val="11"/>
        <color rgb="FF000000"/>
        <rFont val="Calibri"/>
      </rPr>
      <t xml:space="preserve">$ chown mongod &lt;MongoDB auditLog directory&gt; </t>
    </r>
    <r>
      <rPr>
        <sz val="11"/>
        <color rgb="FF000000"/>
        <rFont val="Calibri"/>
      </rPr>
      <t xml:space="preserve">
</t>
    </r>
    <r>
      <rPr>
        <sz val="11"/>
        <color rgb="FF000000"/>
        <rFont val="Calibri"/>
      </rPr>
      <t xml:space="preserve">$ chgrp mongod   &lt;MongoDB auditLog directory&gt; </t>
    </r>
    <r>
      <rPr>
        <sz val="11"/>
        <color rgb="FF000000"/>
        <rFont val="Calibri"/>
      </rPr>
      <t xml:space="preserve">
</t>
    </r>
    <r>
      <rPr>
        <sz val="11"/>
        <color rgb="FF000000"/>
        <rFont val="Calibri"/>
      </rPr>
      <t>$ chmod 700         &lt;MongoDB auditLog directory&gt;</t>
    </r>
    <r>
      <rPr>
        <sz val="11"/>
        <color rgb="FF000000"/>
        <rFont val="Calibri"/>
      </rPr>
      <t xml:space="preserve">
</t>
    </r>
    <r>
      <rPr>
        <sz val="11"/>
        <color rgb="FF000000"/>
        <rFont val="Calibri"/>
      </rPr>
      <t xml:space="preserve">(The path for the MongoDB auditLog directory will vary according to local circumstances. The auditLog directory will be found in the MongoDB configuration file whose default location is /etc/mongod.conf.) </t>
    </r>
    <r>
      <rPr>
        <sz val="11"/>
        <color rgb="FF000000"/>
        <rFont val="Calibri"/>
      </rPr>
      <t xml:space="preserve">
</t>
    </r>
    <r>
      <rPr>
        <sz val="11"/>
        <color rgb="FF000000"/>
        <rFont val="Calibri"/>
      </rPr>
      <t>To find the auditLog directory name, view and search for the entry in the MongoDB configuration file for the auditLog.path:</t>
    </r>
    <r>
      <rPr>
        <sz val="11"/>
        <color rgb="FF000000"/>
        <rFont val="Calibri"/>
      </rPr>
      <t xml:space="preserve">
</t>
    </r>
    <r>
      <rPr>
        <sz val="11"/>
        <color rgb="FF000000"/>
        <rFont val="Calibri"/>
      </rPr>
      <t>Example:</t>
    </r>
    <r>
      <rPr>
        <sz val="11"/>
        <color rgb="FF000000"/>
        <rFont val="Calibri"/>
      </rPr>
      <t xml:space="preserve">
</t>
    </r>
    <r>
      <rPr>
        <sz val="11"/>
        <color rgb="FF000000"/>
        <rFont val="Calibri"/>
      </rPr>
      <t>auditLog:</t>
    </r>
    <r>
      <rPr>
        <sz val="11"/>
        <color rgb="FF000000"/>
        <rFont val="Calibri"/>
      </rPr>
      <t xml:space="preserve">
</t>
    </r>
    <r>
      <rPr>
        <sz val="11"/>
        <color rgb="FF000000"/>
        <rFont val="Calibri"/>
      </rPr>
      <t xml:space="preserve">   destination: file</t>
    </r>
    <r>
      <rPr>
        <sz val="11"/>
        <color rgb="FF000000"/>
        <rFont val="Calibri"/>
      </rPr>
      <t xml:space="preserve">
</t>
    </r>
    <r>
      <rPr>
        <sz val="11"/>
        <color rgb="FF000000"/>
        <rFont val="Calibri"/>
      </rPr>
      <t xml:space="preserve">   format: BSON</t>
    </r>
    <r>
      <rPr>
        <sz val="11"/>
        <color rgb="FF000000"/>
        <rFont val="Calibri"/>
      </rPr>
      <t xml:space="preserve">
</t>
    </r>
    <r>
      <rPr>
        <sz val="11"/>
        <color rgb="FF000000"/>
        <rFont val="Calibri"/>
      </rPr>
      <t xml:space="preserve">   path: /var/log/mongodb/audit/auditLog.bson</t>
    </r>
    <r>
      <rPr>
        <sz val="11"/>
        <color rgb="FF000000"/>
        <rFont val="Calibri"/>
      </rPr>
      <t xml:space="preserve">
</t>
    </r>
    <r>
      <rPr>
        <sz val="11"/>
        <color rgb="FF000000"/>
        <rFont val="Calibri"/>
      </rPr>
      <t>Given the example above, the "MongoDB auditLog directory" is "/var/log/mongodb/audit".</t>
    </r>
  </si>
  <si>
    <r>
      <rPr>
        <sz val="11"/>
        <color rgb="FF000000"/>
        <rFont val="Calibri"/>
      </rPr>
      <t>If audit data were to become compromised, then competent forensic analysis and discovery of the true source of potentially malicious system activity is difficult, if not impossible, to achieve. In addition, access to audit records provides information an attacker could potentially use to their advantage.</t>
    </r>
    <r>
      <rPr>
        <sz val="11"/>
        <color rgb="FF000000"/>
        <rFont val="Calibri"/>
      </rPr>
      <t xml:space="preserve">
</t>
    </r>
    <r>
      <rPr>
        <sz val="11"/>
        <color rgb="FF000000"/>
        <rFont val="Calibri"/>
      </rPr>
      <t>To ensure the veracity of audit data, the information system and/or the application must protect audit information from any and all unauthorized access. This includes read, write, copy, etc.</t>
    </r>
    <r>
      <rPr>
        <sz val="11"/>
        <color rgb="FF000000"/>
        <rFont val="Calibri"/>
      </rPr>
      <t xml:space="preserve">
</t>
    </r>
    <r>
      <rPr>
        <sz val="11"/>
        <color rgb="FF000000"/>
        <rFont val="Calibri"/>
      </rPr>
      <t>This requirement can be achieved through multiple methods which will depend upon system architecture and design. Some commonly employed methods include ensuring log files enjoy the proper file system permissions using file system protections and limiting log data location.</t>
    </r>
    <r>
      <rPr>
        <sz val="11"/>
        <color rgb="FF000000"/>
        <rFont val="Calibri"/>
      </rPr>
      <t xml:space="preserve">
</t>
    </r>
    <r>
      <rPr>
        <sz val="11"/>
        <color rgb="FF000000"/>
        <rFont val="Calibri"/>
      </rPr>
      <t>Additionally, applications with user interfaces to audit records should not allow for the unfettered manipulation of or access to those records via the application. If the application provides access to the audit data, the application becomes accountable for ensuring that audit information is protected from unauthorized access.</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Satisfies: SRG-APP-000118-DB-000059, SRG-APP-000119-DB-000060, SRG-APP-000120-DB-000061</t>
    </r>
  </si>
  <si>
    <r>
      <rPr>
        <sz val="11"/>
        <color rgb="FF000000"/>
        <rFont val="Calibri"/>
      </rPr>
      <t>MongoDB must not permit access to its audit logs by unprivileged users. The official installation packages restrict which operating system users and groups may read or modify files. The audit log destination is not configured or created at installation time and must be manually done with appropriate ownership and permissions applied with the MongoDB user and MongoDB group.</t>
    </r>
    <r>
      <rPr>
        <sz val="11"/>
        <color rgb="FF000000"/>
        <rFont val="Calibri"/>
      </rPr>
      <t xml:space="preserve">
</t>
    </r>
    <r>
      <rPr>
        <sz val="11"/>
        <color rgb="FF000000"/>
        <rFont val="Calibri"/>
      </rPr>
      <t xml:space="preserve">Check the MongoDB configuration file (default location: /etc/mongod.conf) for a key named "auditLog:" with "destination" set to "file". </t>
    </r>
    <r>
      <rPr>
        <sz val="11"/>
        <color rgb="FF000000"/>
        <rFont val="Calibri"/>
      </rPr>
      <t xml:space="preserve">
</t>
    </r>
    <r>
      <rPr>
        <sz val="11"/>
        <color rgb="FF000000"/>
        <rFont val="Calibri"/>
      </rPr>
      <t>Example shown below:</t>
    </r>
    <r>
      <rPr>
        <sz val="11"/>
        <color rgb="FF000000"/>
        <rFont val="Calibri"/>
      </rPr>
      <t xml:space="preserve">
</t>
    </r>
    <r>
      <rPr>
        <sz val="11"/>
        <color rgb="FF000000"/>
        <rFont val="Calibri"/>
      </rPr>
      <t>auditLog:</t>
    </r>
    <r>
      <rPr>
        <sz val="11"/>
        <color rgb="FF000000"/>
        <rFont val="Calibri"/>
      </rPr>
      <t xml:space="preserve">
</t>
    </r>
    <r>
      <rPr>
        <sz val="11"/>
        <color rgb="FF000000"/>
        <rFont val="Calibri"/>
      </rPr>
      <t xml:space="preserve">   destination: file</t>
    </r>
    <r>
      <rPr>
        <sz val="11"/>
        <color rgb="FF000000"/>
        <rFont val="Calibri"/>
      </rPr>
      <t xml:space="preserve">
</t>
    </r>
    <r>
      <rPr>
        <sz val="11"/>
        <color rgb="FF000000"/>
        <rFont val="Calibri"/>
      </rPr>
      <t xml:space="preserve">   format: BSON</t>
    </r>
    <r>
      <rPr>
        <sz val="11"/>
        <color rgb="FF000000"/>
        <rFont val="Calibri"/>
      </rPr>
      <t xml:space="preserve">
</t>
    </r>
    <r>
      <rPr>
        <sz val="11"/>
        <color rgb="FF000000"/>
        <rFont val="Calibri"/>
      </rPr>
      <t xml:space="preserve">   path: &lt;MongoDB auditLog directory&gt;/auditLog.bson</t>
    </r>
    <r>
      <rPr>
        <sz val="11"/>
        <color rgb="FF000000"/>
        <rFont val="Calibri"/>
      </rPr>
      <t xml:space="preserve">
</t>
    </r>
    <r>
      <rPr>
        <sz val="11"/>
        <color rgb="FF000000"/>
        <rFont val="Calibri"/>
      </rPr>
      <t>If "auditLog" does not exist this is a finding.</t>
    </r>
    <r>
      <rPr>
        <sz val="11"/>
        <color rgb="FF000000"/>
        <rFont val="Calibri"/>
      </rPr>
      <t xml:space="preserve">
</t>
    </r>
    <r>
      <rPr>
        <sz val="11"/>
        <color rgb="FF000000"/>
        <rFont val="Calibri"/>
      </rPr>
      <t>If the auditLog.destination is "file" in the MongoDB configuration file (default location /etc/mongod.conf) then the following will check ownership and permissions of the MongoDB auditLog directory:</t>
    </r>
    <r>
      <rPr>
        <sz val="11"/>
        <color rgb="FF000000"/>
        <rFont val="Calibri"/>
      </rPr>
      <t xml:space="preserve">
</t>
    </r>
    <r>
      <rPr>
        <sz val="11"/>
        <color rgb="FF000000"/>
        <rFont val="Calibri"/>
      </rPr>
      <t>Verify User ownership, Group ownership, and permissions on the "&lt;MongoDB auditLog directory&gt;":</t>
    </r>
    <r>
      <rPr>
        <sz val="11"/>
        <color rgb="FF000000"/>
        <rFont val="Calibri"/>
      </rPr>
      <t xml:space="preserve">
</t>
    </r>
    <r>
      <rPr>
        <sz val="11"/>
        <color rgb="FF000000"/>
        <rFont val="Calibri"/>
      </rPr>
      <t>$ stat &lt;MongoDB auditLog directory&gt;</t>
    </r>
    <r>
      <rPr>
        <sz val="11"/>
        <color rgb="FF000000"/>
        <rFont val="Calibri"/>
      </rPr>
      <t xml:space="preserve">
</t>
    </r>
    <r>
      <rPr>
        <sz val="11"/>
        <color rgb="FF000000"/>
        <rFont val="Calibri"/>
      </rPr>
      <t>If the User owner is not "mongod", this is a finding.</t>
    </r>
    <r>
      <rPr>
        <sz val="11"/>
        <color rgb="FF000000"/>
        <rFont val="Calibri"/>
      </rPr>
      <t xml:space="preserve">
</t>
    </r>
    <r>
      <rPr>
        <sz val="11"/>
        <color rgb="FF000000"/>
        <rFont val="Calibri"/>
      </rPr>
      <t>If the Group owner is not "mongod", this is a finding.</t>
    </r>
    <r>
      <rPr>
        <sz val="11"/>
        <color rgb="FF000000"/>
        <rFont val="Calibri"/>
      </rPr>
      <t xml:space="preserve">
</t>
    </r>
    <r>
      <rPr>
        <sz val="11"/>
        <color rgb="FF000000"/>
        <rFont val="Calibri"/>
      </rPr>
      <t>If the directory is more permissive than "700", this is a finding.</t>
    </r>
    <r>
      <rPr>
        <sz val="11"/>
        <color rgb="FF000000"/>
        <rFont val="Calibri"/>
      </rPr>
      <t xml:space="preserve">
</t>
    </r>
    <r>
      <rPr>
        <sz val="11"/>
        <color rgb="FF000000"/>
        <rFont val="Calibri"/>
      </rPr>
      <t>To find the auditLog directory name, view and search for the entry in the MongoDB configuration file (default location /etc/mongod.conf) for auditLog.destination. If this parameters value is "file" then use the directory portion of the auditLog.path setting as the MongoDB auditLog directory location.</t>
    </r>
    <r>
      <rPr>
        <sz val="11"/>
        <color rgb="FF000000"/>
        <rFont val="Calibri"/>
      </rPr>
      <t xml:space="preserve">
</t>
    </r>
    <r>
      <rPr>
        <sz val="11"/>
        <color rgb="FF000000"/>
        <rFont val="Calibri"/>
      </rPr>
      <t>Example:</t>
    </r>
    <r>
      <rPr>
        <sz val="11"/>
        <color rgb="FF000000"/>
        <rFont val="Calibri"/>
      </rPr>
      <t xml:space="preserve">
</t>
    </r>
    <r>
      <rPr>
        <sz val="11"/>
        <color rgb="FF000000"/>
        <rFont val="Calibri"/>
      </rPr>
      <t>auditLog:</t>
    </r>
    <r>
      <rPr>
        <sz val="11"/>
        <color rgb="FF000000"/>
        <rFont val="Calibri"/>
      </rPr>
      <t xml:space="preserve">
</t>
    </r>
    <r>
      <rPr>
        <sz val="11"/>
        <color rgb="FF000000"/>
        <rFont val="Calibri"/>
      </rPr>
      <t xml:space="preserve">   destination: file</t>
    </r>
    <r>
      <rPr>
        <sz val="11"/>
        <color rgb="FF000000"/>
        <rFont val="Calibri"/>
      </rPr>
      <t xml:space="preserve">
</t>
    </r>
    <r>
      <rPr>
        <sz val="11"/>
        <color rgb="FF000000"/>
        <rFont val="Calibri"/>
      </rPr>
      <t xml:space="preserve">   format: BSON</t>
    </r>
    <r>
      <rPr>
        <sz val="11"/>
        <color rgb="FF000000"/>
        <rFont val="Calibri"/>
      </rPr>
      <t xml:space="preserve">
</t>
    </r>
    <r>
      <rPr>
        <sz val="11"/>
        <color rgb="FF000000"/>
        <rFont val="Calibri"/>
      </rPr>
      <t xml:space="preserve">   path: /var/log/mongodb/audit/auditLog.bson</t>
    </r>
    <r>
      <rPr>
        <sz val="11"/>
        <color rgb="FF000000"/>
        <rFont val="Calibri"/>
      </rPr>
      <t xml:space="preserve">
</t>
    </r>
    <r>
      <rPr>
        <sz val="11"/>
        <color rgb="FF000000"/>
        <rFont val="Calibri"/>
      </rPr>
      <t>Given the example above, to find the auditLog directory ownership and permissions run the following command:</t>
    </r>
    <r>
      <rPr>
        <sz val="11"/>
        <color rgb="FF000000"/>
        <rFont val="Calibri"/>
      </rPr>
      <t xml:space="preserve">
</t>
    </r>
    <r>
      <rPr>
        <sz val="11"/>
        <color rgb="FF000000"/>
        <rFont val="Calibri"/>
      </rPr>
      <t>&gt; stat /var/log/mongodb/audit</t>
    </r>
    <r>
      <rPr>
        <sz val="11"/>
        <color rgb="FF000000"/>
        <rFont val="Calibri"/>
      </rPr>
      <t xml:space="preserve">
</t>
    </r>
    <r>
      <rPr>
        <sz val="11"/>
        <color rgb="FF000000"/>
        <rFont val="Calibri"/>
      </rPr>
      <t>The output will look similar to the following:</t>
    </r>
    <r>
      <rPr>
        <sz val="11"/>
        <color rgb="FF000000"/>
        <rFont val="Calibri"/>
      </rPr>
      <t xml:space="preserve">
</t>
    </r>
    <r>
      <rPr>
        <sz val="11"/>
        <color rgb="FF000000"/>
        <rFont val="Calibri"/>
      </rPr>
      <t xml:space="preserve">  File: '/var/log/mongodb/audit'</t>
    </r>
    <r>
      <rPr>
        <sz val="11"/>
        <color rgb="FF000000"/>
        <rFont val="Calibri"/>
      </rPr>
      <t xml:space="preserve">
</t>
    </r>
    <r>
      <rPr>
        <sz val="11"/>
        <color rgb="FF000000"/>
        <rFont val="Calibri"/>
      </rPr>
      <t xml:space="preserve">  Size: 48                Blocks: 0          IO Block: 4096   directory</t>
    </r>
    <r>
      <rPr>
        <sz val="11"/>
        <color rgb="FF000000"/>
        <rFont val="Calibri"/>
      </rPr>
      <t xml:space="preserve">
</t>
    </r>
    <r>
      <rPr>
        <sz val="11"/>
        <color rgb="FF000000"/>
        <rFont val="Calibri"/>
      </rPr>
      <t>Device: 808h/2056d        Inode: 245178      Links: 2</t>
    </r>
    <r>
      <rPr>
        <sz val="11"/>
        <color rgb="FF000000"/>
        <rFont val="Calibri"/>
      </rPr>
      <t xml:space="preserve">
</t>
    </r>
    <r>
      <rPr>
        <sz val="11"/>
        <color rgb="FF000000"/>
        <rFont val="Calibri"/>
      </rPr>
      <t>Access: (0700/drwx------)  Uid: (  997/  mongod)   Gid: (  996/  mongod)</t>
    </r>
    <r>
      <rPr>
        <sz val="11"/>
        <color rgb="FF000000"/>
        <rFont val="Calibri"/>
      </rPr>
      <t xml:space="preserve">
</t>
    </r>
    <r>
      <rPr>
        <sz val="11"/>
        <color rgb="FF000000"/>
        <rFont val="Calibri"/>
      </rPr>
      <t>Context: unconfined_u:object_r:mongod_log_t:s0</t>
    </r>
    <r>
      <rPr>
        <sz val="11"/>
        <color rgb="FF000000"/>
        <rFont val="Calibri"/>
      </rPr>
      <t xml:space="preserve">
</t>
    </r>
    <r>
      <rPr>
        <sz val="11"/>
        <color rgb="FF000000"/>
        <rFont val="Calibri"/>
      </rPr>
      <t>Access: 2020-03-16 12:51:16.816000000 -0400</t>
    </r>
    <r>
      <rPr>
        <sz val="11"/>
        <color rgb="FF000000"/>
        <rFont val="Calibri"/>
      </rPr>
      <t xml:space="preserve">
</t>
    </r>
    <r>
      <rPr>
        <sz val="11"/>
        <color rgb="FF000000"/>
        <rFont val="Calibri"/>
      </rPr>
      <t>Modify: 2020-03-16 12:50:48.722000000 -0400</t>
    </r>
    <r>
      <rPr>
        <sz val="11"/>
        <color rgb="FF000000"/>
        <rFont val="Calibri"/>
      </rPr>
      <t xml:space="preserve">
</t>
    </r>
    <r>
      <rPr>
        <sz val="11"/>
        <color rgb="FF000000"/>
        <rFont val="Calibri"/>
      </rPr>
      <t>Change: 2020-03-16 12:50:48.722000000 -0400</t>
    </r>
    <r>
      <rPr>
        <sz val="11"/>
        <color rgb="FF000000"/>
        <rFont val="Calibri"/>
      </rPr>
      <t xml:space="preserve">
</t>
    </r>
    <r>
      <rPr>
        <sz val="11"/>
        <color rgb="FF000000"/>
        <rFont val="Calibri"/>
      </rPr>
      <t xml:space="preserve"> Birth: -</t>
    </r>
  </si>
  <si>
    <t>V-265909</t>
  </si>
  <si>
    <r>
      <rPr>
        <sz val="11"/>
        <rFont val="Calibri"/>
      </rPr>
      <t>MongoDB must protect its audit features from unauthorized access.</t>
    </r>
  </si>
  <si>
    <r>
      <rPr>
        <sz val="11"/>
        <color rgb="FF000000"/>
        <rFont val="Calibri"/>
      </rPr>
      <t xml:space="preserve">Run these commands: </t>
    </r>
    <r>
      <rPr>
        <sz val="11"/>
        <color rgb="FF000000"/>
        <rFont val="Calibri"/>
      </rPr>
      <t xml:space="preserve">
</t>
    </r>
    <r>
      <rPr>
        <sz val="11"/>
        <color rgb="FF000000"/>
        <rFont val="Calibri"/>
      </rPr>
      <t xml:space="preserve">"chown mongod &lt;MongoDB configuration file&gt;" </t>
    </r>
    <r>
      <rPr>
        <sz val="11"/>
        <color rgb="FF000000"/>
        <rFont val="Calibri"/>
      </rPr>
      <t xml:space="preserve">
</t>
    </r>
    <r>
      <rPr>
        <sz val="11"/>
        <color rgb="FF000000"/>
        <rFont val="Calibri"/>
      </rPr>
      <t xml:space="preserve">"chgrp mongod &lt;MongoDB configuration file&gt;" </t>
    </r>
    <r>
      <rPr>
        <sz val="11"/>
        <color rgb="FF000000"/>
        <rFont val="Calibri"/>
      </rPr>
      <t xml:space="preserve">
</t>
    </r>
    <r>
      <rPr>
        <sz val="11"/>
        <color rgb="FF000000"/>
        <rFont val="Calibri"/>
      </rPr>
      <t>"chmod 600 &lt;MongoDB configuration file&gt;"</t>
    </r>
    <r>
      <rPr>
        <sz val="11"/>
        <color rgb="FF000000"/>
        <rFont val="Calibri"/>
      </rPr>
      <t xml:space="preserve">
</t>
    </r>
    <r>
      <rPr>
        <sz val="11"/>
        <color rgb="FF000000"/>
        <rFont val="Calibri"/>
      </rPr>
      <t xml:space="preserve">(The name and location for the MongoDB configuration file will vary according to local circumstances. The default name and location is /etc/mongod.conf.) </t>
    </r>
    <r>
      <rPr>
        <sz val="11"/>
        <color rgb="FF000000"/>
        <rFont val="Calibri"/>
      </rPr>
      <t xml:space="preserve">
</t>
    </r>
    <r>
      <rPr>
        <sz val="11"/>
        <color rgb="FF000000"/>
        <rFont val="Calibri"/>
      </rPr>
      <t>Using the default name and location the commands would be:</t>
    </r>
    <r>
      <rPr>
        <sz val="11"/>
        <color rgb="FF000000"/>
        <rFont val="Calibri"/>
      </rPr>
      <t xml:space="preserve">
</t>
    </r>
    <r>
      <rPr>
        <sz val="11"/>
        <color rgb="FF000000"/>
        <rFont val="Calibri"/>
      </rPr>
      <t xml:space="preserve">$ chown mongod /etc/mongod.conf  </t>
    </r>
    <r>
      <rPr>
        <sz val="11"/>
        <color rgb="FF000000"/>
        <rFont val="Calibri"/>
      </rPr>
      <t xml:space="preserve">
</t>
    </r>
    <r>
      <rPr>
        <sz val="11"/>
        <color rgb="FF000000"/>
        <rFont val="Calibri"/>
      </rPr>
      <t xml:space="preserve">$ chgrp  mongod /etc/mongod.conf  </t>
    </r>
    <r>
      <rPr>
        <sz val="11"/>
        <color rgb="FF000000"/>
        <rFont val="Calibri"/>
      </rPr>
      <t xml:space="preserve">
</t>
    </r>
    <r>
      <rPr>
        <sz val="11"/>
        <color rgb="FF000000"/>
        <rFont val="Calibri"/>
      </rPr>
      <t>$ chmod 660 /etc/mongod.conf</t>
    </r>
  </si>
  <si>
    <r>
      <rPr>
        <sz val="11"/>
        <color rgb="FF000000"/>
        <rFont val="Calibri"/>
      </rPr>
      <t>Protecting audit data also includes identifying and protecting the tools used to view and manipulate log data.</t>
    </r>
    <r>
      <rPr>
        <sz val="11"/>
        <color rgb="FF000000"/>
        <rFont val="Calibri"/>
      </rPr>
      <t xml:space="preserve">
</t>
    </r>
    <r>
      <rPr>
        <sz val="11"/>
        <color rgb="FF000000"/>
        <rFont val="Calibri"/>
      </rPr>
      <t>Depending upon the log format and application, system and application log tools may provide the only means to manipulate and manage application and system log data. Therefore, it is imperative that access to audit tools be controlled and protected from unauthorized access.</t>
    </r>
    <r>
      <rPr>
        <sz val="11"/>
        <color rgb="FF000000"/>
        <rFont val="Calibri"/>
      </rPr>
      <t xml:space="preserve">
</t>
    </r>
    <r>
      <rPr>
        <sz val="11"/>
        <color rgb="FF000000"/>
        <rFont val="Calibri"/>
      </rPr>
      <t>Applications providing tools to interface with audit data will leverage user permissions and roles identifying the user accessing the tools and the corresponding rights the user enjoys in order make access decisions regarding the access to audit tools.</t>
    </r>
    <r>
      <rPr>
        <sz val="11"/>
        <color rgb="FF000000"/>
        <rFont val="Calibri"/>
      </rPr>
      <t xml:space="preserve">
</t>
    </r>
    <r>
      <rPr>
        <sz val="11"/>
        <color rgb="FF000000"/>
        <rFont val="Calibri"/>
      </rPr>
      <t>Audit tools include, but are not limited to, OS-provided audit tools, vendor-provided audit tools, and open source audit tools needed to successfully view and manipulate audit information system activity and records.</t>
    </r>
    <r>
      <rPr>
        <sz val="11"/>
        <color rgb="FF000000"/>
        <rFont val="Calibri"/>
      </rPr>
      <t xml:space="preserve">
</t>
    </r>
    <r>
      <rPr>
        <sz val="11"/>
        <color rgb="FF000000"/>
        <rFont val="Calibri"/>
      </rPr>
      <t>If an attacker were to gain access to audit tools, they could analyze audit logs for system weaknesses or weaknesses in the auditing itself. An attacker could also manipulate logs to hide evidence of malicious activity.</t>
    </r>
    <r>
      <rPr>
        <sz val="11"/>
        <color rgb="FF000000"/>
        <rFont val="Calibri"/>
      </rPr>
      <t xml:space="preserve">
</t>
    </r>
    <r>
      <rPr>
        <sz val="11"/>
        <color rgb="FF000000"/>
        <rFont val="Calibri"/>
      </rPr>
      <t>Satisfies: SRG-APP-000121-DB-000202, SRG-APP-000122-DB-000203, SRG-APP-000123-DB-000204</t>
    </r>
  </si>
  <si>
    <r>
      <rPr>
        <sz val="11"/>
        <color rgb="FF000000"/>
        <rFont val="Calibri"/>
      </rPr>
      <t xml:space="preserve">To ensure audit configurations are protected from unauthorized modification, the default installation of MongoDB restricts permission on the configuration file. </t>
    </r>
    <r>
      <rPr>
        <sz val="11"/>
        <color rgb="FF000000"/>
        <rFont val="Calibri"/>
      </rPr>
      <t xml:space="preserve">
</t>
    </r>
    <r>
      <rPr>
        <sz val="11"/>
        <color rgb="FF000000"/>
        <rFont val="Calibri"/>
      </rPr>
      <t>Verify User ownership, Group ownership, and permissions on the "&lt;MongoDB configuration file&gt;":</t>
    </r>
    <r>
      <rPr>
        <sz val="11"/>
        <color rgb="FF000000"/>
        <rFont val="Calibri"/>
      </rPr>
      <t xml:space="preserve">
</t>
    </r>
    <r>
      <rPr>
        <sz val="11"/>
        <color rgb="FF000000"/>
        <rFont val="Calibri"/>
      </rPr>
      <t>(default name and location is /etc/mongod.conf)</t>
    </r>
    <r>
      <rPr>
        <sz val="11"/>
        <color rgb="FF000000"/>
        <rFont val="Calibri"/>
      </rPr>
      <t xml:space="preserve">
</t>
    </r>
    <r>
      <rPr>
        <sz val="11"/>
        <color rgb="FF000000"/>
        <rFont val="Calibri"/>
      </rPr>
      <t xml:space="preserve">(The name and location for the MongoDB configuration file will vary according to local circumstances.) </t>
    </r>
    <r>
      <rPr>
        <sz val="11"/>
        <color rgb="FF000000"/>
        <rFont val="Calibri"/>
      </rPr>
      <t xml:space="preserve">
</t>
    </r>
    <r>
      <rPr>
        <sz val="11"/>
        <color rgb="FF000000"/>
        <rFont val="Calibri"/>
      </rPr>
      <t>Using the default name and location the command would be:</t>
    </r>
    <r>
      <rPr>
        <sz val="11"/>
        <color rgb="FF000000"/>
        <rFont val="Calibri"/>
      </rPr>
      <t xml:space="preserve">
</t>
    </r>
    <r>
      <rPr>
        <sz val="11"/>
        <color rgb="FF000000"/>
        <rFont val="Calibri"/>
      </rPr>
      <t>$ stat /etc/mongod.conf</t>
    </r>
    <r>
      <rPr>
        <sz val="11"/>
        <color rgb="FF000000"/>
        <rFont val="Calibri"/>
      </rPr>
      <t xml:space="preserve">
</t>
    </r>
    <r>
      <rPr>
        <sz val="11"/>
        <color rgb="FF000000"/>
        <rFont val="Calibri"/>
      </rPr>
      <t>If the User owner is not "mongod", this is a finding.</t>
    </r>
    <r>
      <rPr>
        <sz val="11"/>
        <color rgb="FF000000"/>
        <rFont val="Calibri"/>
      </rPr>
      <t xml:space="preserve">
</t>
    </r>
    <r>
      <rPr>
        <sz val="11"/>
        <color rgb="FF000000"/>
        <rFont val="Calibri"/>
      </rPr>
      <t>If the Group owner is not "mongod", this is a finding.</t>
    </r>
    <r>
      <rPr>
        <sz val="11"/>
        <color rgb="FF000000"/>
        <rFont val="Calibri"/>
      </rPr>
      <t xml:space="preserve">
</t>
    </r>
    <r>
      <rPr>
        <sz val="11"/>
        <color rgb="FF000000"/>
        <rFont val="Calibri"/>
      </rPr>
      <t>If the filename is more permissive than "600", this is a finding.</t>
    </r>
    <r>
      <rPr>
        <sz val="11"/>
        <color rgb="FF000000"/>
        <rFont val="Calibri"/>
      </rPr>
      <t xml:space="preserve">
</t>
    </r>
    <r>
      <rPr>
        <sz val="11"/>
        <color rgb="FF000000"/>
        <rFont val="Calibri"/>
      </rPr>
      <t>Note that the audit destination cannot be modified at runtime.</t>
    </r>
  </si>
  <si>
    <t>V-265910</t>
  </si>
  <si>
    <r>
      <rPr>
        <sz val="11"/>
        <rFont val="Calibri"/>
      </rPr>
      <t>MongoDB must limit privileges to change software modules, to include stored procedures, functions and triggers, and links to software external to MongoDB.</t>
    </r>
  </si>
  <si>
    <r>
      <rPr>
        <sz val="11"/>
        <color rgb="FF000000"/>
        <rFont val="Calibri"/>
      </rPr>
      <t>Implement procedures to monitor for unauthorized changes to DBMS software libraries, related software application libraries, and configuration files. If a third-party automated tool is not employed, an automated job that reports file information on the directories and files of interest and compares them to the baseline report for the same will meet the requirement.</t>
    </r>
    <r>
      <rPr>
        <sz val="11"/>
        <color rgb="FF000000"/>
        <rFont val="Calibri"/>
      </rPr>
      <t xml:space="preserve">
</t>
    </r>
    <r>
      <rPr>
        <sz val="11"/>
        <color rgb="FF000000"/>
        <rFont val="Calibri"/>
      </rPr>
      <t>Examples of such products are Puppet, Chef, or Ansible.</t>
    </r>
    <r>
      <rPr>
        <sz val="11"/>
        <color rgb="FF000000"/>
        <rFont val="Calibri"/>
      </rPr>
      <t xml:space="preserve">
</t>
    </r>
    <r>
      <rPr>
        <sz val="11"/>
        <color rgb="FF000000"/>
        <rFont val="Calibri"/>
      </rPr>
      <t>Alternately, scripts can also be written to inspect the database software libraries, related applications, and configuration files to detect changes and to take appropriate actions or notifications if changes are detected. Use file hashes or checksums for comparisons, as file dates may be manipulated by malicious users.</t>
    </r>
    <r>
      <rPr>
        <sz val="11"/>
        <color rgb="FF000000"/>
        <rFont val="Calibri"/>
      </rPr>
      <t xml:space="preserve">
</t>
    </r>
    <r>
      <rPr>
        <sz val="11"/>
        <color rgb="FF000000"/>
        <rFont val="Calibri"/>
      </rPr>
      <t>For example, if the running of the monitoring shell script "check_mongodb_256sha_hashes.sh" shown in the "Check" returned the following:</t>
    </r>
    <r>
      <rPr>
        <sz val="11"/>
        <color rgb="FF000000"/>
        <rFont val="Calibri"/>
      </rPr>
      <t xml:space="preserve">
</t>
    </r>
    <r>
      <rPr>
        <sz val="11"/>
        <color rgb="FF000000"/>
        <rFont val="Calibri"/>
      </rPr>
      <t>$ ./check_mongodb_256sha_hashes.sh</t>
    </r>
    <r>
      <rPr>
        <sz val="11"/>
        <color rgb="FF000000"/>
        <rFont val="Calibri"/>
      </rPr>
      <t xml:space="preserve">
</t>
    </r>
    <r>
      <rPr>
        <sz val="11"/>
        <color rgb="FF000000"/>
        <rFont val="Calibri"/>
      </rPr>
      <t>"Change detected in /etc/mongod.conf"</t>
    </r>
    <r>
      <rPr>
        <sz val="11"/>
        <color rgb="FF000000"/>
        <rFont val="Calibri"/>
      </rPr>
      <t xml:space="preserve">
</t>
    </r>
    <r>
      <rPr>
        <sz val="11"/>
        <color rgb="FF000000"/>
        <rFont val="Calibri"/>
      </rPr>
      <t>For each file in which a change has been detected, investigate the possible causes of the change for that file.</t>
    </r>
    <r>
      <rPr>
        <sz val="11"/>
        <color rgb="FF000000"/>
        <rFont val="Calibri"/>
      </rPr>
      <t xml:space="preserve">
</t>
    </r>
    <r>
      <rPr>
        <sz val="11"/>
        <color rgb="FF000000"/>
        <rFont val="Calibri"/>
      </rPr>
      <t>In this case, inspect the "/etc/mongod.conf" file for changes in its content.</t>
    </r>
  </si>
  <si>
    <r>
      <rPr>
        <sz val="11"/>
        <color rgb="FF000000"/>
        <rFont val="Calibri"/>
      </rPr>
      <t>If the system were to allow any user to make changes to software libraries,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Accordingly, only qualified and authorized individuals must be allowed to obtain access to information system components for purposes of initiating changes, including upgrades and modifications.</t>
    </r>
    <r>
      <rPr>
        <sz val="11"/>
        <color rgb="FF000000"/>
        <rFont val="Calibri"/>
      </rPr>
      <t xml:space="preserve">
</t>
    </r>
    <r>
      <rPr>
        <sz val="11"/>
        <color rgb="FF000000"/>
        <rFont val="Calibri"/>
      </rPr>
      <t>Unmanaged changes that occur to the database software libraries or configuration can lead to unauthorized or compromised installations.</t>
    </r>
  </si>
  <si>
    <r>
      <rPr>
        <sz val="11"/>
        <color rgb="FF000000"/>
        <rFont val="Calibri"/>
      </rPr>
      <t>Review monitoring procedures and implementation evidence to verify monitoring of changes to database software libraries, related applications, and configuration files occurs.</t>
    </r>
    <r>
      <rPr>
        <sz val="11"/>
        <color rgb="FF000000"/>
        <rFont val="Calibri"/>
      </rPr>
      <t xml:space="preserve">
</t>
    </r>
    <r>
      <rPr>
        <sz val="11"/>
        <color rgb="FF000000"/>
        <rFont val="Calibri"/>
      </rPr>
      <t>Verify the list of files, directories, and database application objects (procedures, functions, and triggers) being monitored is complete.</t>
    </r>
    <r>
      <rPr>
        <sz val="11"/>
        <color rgb="FF000000"/>
        <rFont val="Calibri"/>
      </rPr>
      <t xml:space="preserve">
</t>
    </r>
    <r>
      <rPr>
        <sz val="11"/>
        <color rgb="FF000000"/>
        <rFont val="Calibri"/>
      </rPr>
      <t>There are many possible options to monitor the database. The most common are making use of a monitoring tool or running a script periodically.</t>
    </r>
    <r>
      <rPr>
        <sz val="11"/>
        <color rgb="FF000000"/>
        <rFont val="Calibri"/>
      </rPr>
      <t xml:space="preserve">
</t>
    </r>
    <r>
      <rPr>
        <sz val="11"/>
        <color rgb="FF000000"/>
        <rFont val="Calibri"/>
      </rPr>
      <t>If a monitoring tool is actively being used to monitor the database and there is proof of the tool being active, this is not a finding.</t>
    </r>
    <r>
      <rPr>
        <sz val="11"/>
        <color rgb="FF000000"/>
        <rFont val="Calibri"/>
      </rPr>
      <t xml:space="preserve">
</t>
    </r>
    <r>
      <rPr>
        <sz val="11"/>
        <color rgb="FF000000"/>
        <rFont val="Calibri"/>
      </rPr>
      <t>Where monitoring is implemented by a scheduled or on-demand running of a Bash shell script to check the current SHA-256 checksum of the MongoDB files with the original SHA-256 Checksum after installation and configuration.</t>
    </r>
    <r>
      <rPr>
        <sz val="11"/>
        <color rgb="FF000000"/>
        <rFont val="Calibri"/>
      </rPr>
      <t xml:space="preserve">
</t>
    </r>
    <r>
      <rPr>
        <sz val="11"/>
        <color rgb="FF000000"/>
        <rFont val="Calibri"/>
      </rPr>
      <t>Run the following shell script "check_mongodb_256sha_hashes.sh" from its containing Linux directory as a system administrator.</t>
    </r>
    <r>
      <rPr>
        <sz val="11"/>
        <color rgb="FF000000"/>
        <rFont val="Calibri"/>
      </rPr>
      <t xml:space="preserve">
</t>
    </r>
    <r>
      <rPr>
        <sz val="11"/>
        <color rgb="FF000000"/>
        <rFont val="Calibri"/>
      </rPr>
      <t>$ ./check_mongodb_256sha_hashes.sh</t>
    </r>
    <r>
      <rPr>
        <sz val="11"/>
        <color rgb="FF000000"/>
        <rFont val="Calibri"/>
      </rPr>
      <t xml:space="preserve">
</t>
    </r>
    <r>
      <rPr>
        <sz val="11"/>
        <color rgb="FF000000"/>
        <rFont val="Calibri"/>
      </rPr>
      <t>If the output is not the following, this is a finding:</t>
    </r>
    <r>
      <rPr>
        <sz val="11"/>
        <color rgb="FF000000"/>
        <rFont val="Calibri"/>
      </rPr>
      <t xml:space="preserve">
</t>
    </r>
    <r>
      <rPr>
        <sz val="11"/>
        <color rgb="FF000000"/>
        <rFont val="Calibri"/>
      </rPr>
      <t>"No changes detected in the monitored files."</t>
    </r>
    <r>
      <rPr>
        <sz val="11"/>
        <color rgb="FF000000"/>
        <rFont val="Calibri"/>
      </rPr>
      <t xml:space="preserve">
</t>
    </r>
    <r>
      <rPr>
        <sz val="11"/>
        <color rgb="FF000000"/>
        <rFont val="Calibri"/>
      </rPr>
      <t>The shell script file "check_mongodb_2456sha_hashes.sh" is as follows:</t>
    </r>
    <r>
      <rPr>
        <sz val="11"/>
        <color rgb="FF000000"/>
        <rFont val="Calibri"/>
      </rPr>
      <t xml:space="preserve">
</t>
    </r>
    <r>
      <rPr>
        <sz val="11"/>
        <color rgb="FF000000"/>
        <rFont val="Calibri"/>
      </rPr>
      <t># filename: check_mongodb_256sha_hashes.sh</t>
    </r>
    <r>
      <rPr>
        <sz val="11"/>
        <color rgb="FF000000"/>
        <rFont val="Calibri"/>
      </rPr>
      <t xml:space="preserve">
</t>
    </r>
    <r>
      <rPr>
        <sz val="11"/>
        <color rgb="FF000000"/>
        <rFont val="Calibri"/>
      </rPr>
      <t>#!/bin/bash</t>
    </r>
    <r>
      <rPr>
        <sz val="11"/>
        <color rgb="FF000000"/>
        <rFont val="Calibri"/>
      </rPr>
      <t xml:space="preserve">
</t>
    </r>
    <r>
      <rPr>
        <sz val="11"/>
        <color rgb="FF000000"/>
        <rFont val="Calibri"/>
      </rPr>
      <t># Function to compute SHA-256 hash of the specified file</t>
    </r>
    <r>
      <rPr>
        <sz val="11"/>
        <color rgb="FF000000"/>
        <rFont val="Calibri"/>
      </rPr>
      <t xml:space="preserve">
</t>
    </r>
    <r>
      <rPr>
        <sz val="11"/>
        <color rgb="FF000000"/>
        <rFont val="Calibri"/>
      </rPr>
      <t>file_hash() {</t>
    </r>
    <r>
      <rPr>
        <sz val="11"/>
        <color rgb="FF000000"/>
        <rFont val="Calibri"/>
      </rPr>
      <t xml:space="preserve">
</t>
    </r>
    <r>
      <rPr>
        <sz val="11"/>
        <color rgb="FF000000"/>
        <rFont val="Calibri"/>
      </rPr>
      <t xml:space="preserve">    sha256sum "$1" | awk '{print $1}'</t>
    </r>
    <r>
      <rPr>
        <sz val="11"/>
        <color rgb="FF000000"/>
        <rFont val="Calibri"/>
      </rPr>
      <t xml:space="preserve">
</t>
    </r>
    <r>
      <rPr>
        <sz val="11"/>
        <color rgb="FF000000"/>
        <rFont val="Calibri"/>
      </rPr>
      <t>}</t>
    </r>
    <r>
      <rPr>
        <sz val="11"/>
        <color rgb="FF000000"/>
        <rFont val="Calibri"/>
      </rPr>
      <t xml:space="preserve">
</t>
    </r>
    <r>
      <rPr>
        <sz val="11"/>
        <color rgb="FF000000"/>
        <rFont val="Calibri"/>
      </rPr>
      <t># Function to check the list of files for any changes based on their SHA-256 hashes</t>
    </r>
    <r>
      <rPr>
        <sz val="11"/>
        <color rgb="FF000000"/>
        <rFont val="Calibri"/>
      </rPr>
      <t xml:space="preserve">
</t>
    </r>
    <r>
      <rPr>
        <sz val="11"/>
        <color rgb="FF000000"/>
        <rFont val="Calibri"/>
      </rPr>
      <t>check_files() {</t>
    </r>
    <r>
      <rPr>
        <sz val="11"/>
        <color rgb="FF000000"/>
        <rFont val="Calibri"/>
      </rPr>
      <t xml:space="preserve">
</t>
    </r>
    <r>
      <rPr>
        <sz val="11"/>
        <color rgb="FF000000"/>
        <rFont val="Calibri"/>
      </rPr>
      <t xml:space="preserve">    local changed=0</t>
    </r>
    <r>
      <rPr>
        <sz val="11"/>
        <color rgb="FF000000"/>
        <rFont val="Calibri"/>
      </rPr>
      <t xml:space="preserve">
</t>
    </r>
    <r>
      <rPr>
        <sz val="11"/>
        <color rgb="FF000000"/>
        <rFont val="Calibri"/>
      </rPr>
      <t xml:space="preserve">    declare -A stored_hashes</t>
    </r>
    <r>
      <rPr>
        <sz val="11"/>
        <color rgb="FF000000"/>
        <rFont val="Calibri"/>
      </rPr>
      <t xml:space="preserve">
</t>
    </r>
    <r>
      <rPr>
        <sz val="11"/>
        <color rgb="FF000000"/>
        <rFont val="Calibri"/>
      </rPr>
      <t xml:space="preserve">    # Try to load last known hashes</t>
    </r>
    <r>
      <rPr>
        <sz val="11"/>
        <color rgb="FF000000"/>
        <rFont val="Calibri"/>
      </rPr>
      <t xml:space="preserve">
</t>
    </r>
    <r>
      <rPr>
        <sz val="11"/>
        <color rgb="FF000000"/>
        <rFont val="Calibri"/>
      </rPr>
      <t xml:space="preserve">    if [ -f file_hashes.txt ]; then</t>
    </r>
    <r>
      <rPr>
        <sz val="11"/>
        <color rgb="FF000000"/>
        <rFont val="Calibri"/>
      </rPr>
      <t xml:space="preserve">
</t>
    </r>
    <r>
      <rPr>
        <sz val="11"/>
        <color rgb="FF000000"/>
        <rFont val="Calibri"/>
      </rPr>
      <t xml:space="preserve">        while IFS=: read -r file hash; do</t>
    </r>
    <r>
      <rPr>
        <sz val="11"/>
        <color rgb="FF000000"/>
        <rFont val="Calibri"/>
      </rPr>
      <t xml:space="preserve">
</t>
    </r>
    <r>
      <rPr>
        <sz val="11"/>
        <color rgb="FF000000"/>
        <rFont val="Calibri"/>
      </rPr>
      <t xml:space="preserve">            stored_hashes["$file"]=$hash</t>
    </r>
    <r>
      <rPr>
        <sz val="11"/>
        <color rgb="FF000000"/>
        <rFont val="Calibri"/>
      </rPr>
      <t xml:space="preserve">
</t>
    </r>
    <r>
      <rPr>
        <sz val="11"/>
        <color rgb="FF000000"/>
        <rFont val="Calibri"/>
      </rPr>
      <t xml:space="preserve">        done &lt; file_hashes.txt</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 xml:space="preserve">    # Check each file's hash against stored hashes</t>
    </r>
    <r>
      <rPr>
        <sz val="11"/>
        <color rgb="FF000000"/>
        <rFont val="Calibri"/>
      </rPr>
      <t xml:space="preserve">
</t>
    </r>
    <r>
      <rPr>
        <sz val="11"/>
        <color rgb="FF000000"/>
        <rFont val="Calibri"/>
      </rPr>
      <t xml:space="preserve">    for file in "$@"; do</t>
    </r>
    <r>
      <rPr>
        <sz val="11"/>
        <color rgb="FF000000"/>
        <rFont val="Calibri"/>
      </rPr>
      <t xml:space="preserve">
</t>
    </r>
    <r>
      <rPr>
        <sz val="11"/>
        <color rgb="FF000000"/>
        <rFont val="Calibri"/>
      </rPr>
      <t xml:space="preserve">        if [ -f "$file" ]; then</t>
    </r>
    <r>
      <rPr>
        <sz val="11"/>
        <color rgb="FF000000"/>
        <rFont val="Calibri"/>
      </rPr>
      <t xml:space="preserve">
</t>
    </r>
    <r>
      <rPr>
        <sz val="11"/>
        <color rgb="FF000000"/>
        <rFont val="Calibri"/>
      </rPr>
      <t xml:space="preserve">            current_hash=$(file_hash "$file")</t>
    </r>
    <r>
      <rPr>
        <sz val="11"/>
        <color rgb="FF000000"/>
        <rFont val="Calibri"/>
      </rPr>
      <t xml:space="preserve">
</t>
    </r>
    <r>
      <rPr>
        <sz val="11"/>
        <color rgb="FF000000"/>
        <rFont val="Calibri"/>
      </rPr>
      <t xml:space="preserve">            if [[ "${stored_hashes[$file]}" != "$current_hash" ]]; then</t>
    </r>
    <r>
      <rPr>
        <sz val="11"/>
        <color rgb="FF000000"/>
        <rFont val="Calibri"/>
      </rPr>
      <t xml:space="preserve">
</t>
    </r>
    <r>
      <rPr>
        <sz val="11"/>
        <color rgb="FF000000"/>
        <rFont val="Calibri"/>
      </rPr>
      <t xml:space="preserve">                if [[ -n "${stored_hashes[$file]}" ]]; then</t>
    </r>
    <r>
      <rPr>
        <sz val="11"/>
        <color rgb="FF000000"/>
        <rFont val="Calibri"/>
      </rPr>
      <t xml:space="preserve">
</t>
    </r>
    <r>
      <rPr>
        <sz val="11"/>
        <color rgb="FF000000"/>
        <rFont val="Calibri"/>
      </rPr>
      <t xml:space="preserve">                    echo "Change detected in $file"</t>
    </r>
    <r>
      <rPr>
        <sz val="11"/>
        <color rgb="FF000000"/>
        <rFont val="Calibri"/>
      </rPr>
      <t xml:space="preserve">
</t>
    </r>
    <r>
      <rPr>
        <sz val="11"/>
        <color rgb="FF000000"/>
        <rFont val="Calibri"/>
      </rPr>
      <t xml:space="preserve">                else</t>
    </r>
    <r>
      <rPr>
        <sz val="11"/>
        <color rgb="FF000000"/>
        <rFont val="Calibri"/>
      </rPr>
      <t xml:space="preserve">
</t>
    </r>
    <r>
      <rPr>
        <sz val="11"/>
        <color rgb="FF000000"/>
        <rFont val="Calibri"/>
      </rPr>
      <t xml:space="preserve">                    echo "New file added or first time hashing: $file"</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 xml:space="preserve">                changed=1</t>
    </r>
    <r>
      <rPr>
        <sz val="11"/>
        <color rgb="FF000000"/>
        <rFont val="Calibri"/>
      </rPr>
      <t xml:space="preserve">
</t>
    </r>
    <r>
      <rPr>
        <sz val="11"/>
        <color rgb="FF000000"/>
        <rFont val="Calibri"/>
      </rPr>
      <t xml:space="preserve">                stored_hashes["$file"]=$current_hash</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 xml:space="preserve">        else</t>
    </r>
    <r>
      <rPr>
        <sz val="11"/>
        <color rgb="FF000000"/>
        <rFont val="Calibri"/>
      </rPr>
      <t xml:space="preserve">
</t>
    </r>
    <r>
      <rPr>
        <sz val="11"/>
        <color rgb="FF000000"/>
        <rFont val="Calibri"/>
      </rPr>
      <t xml:space="preserve">            echo "Warning: $file does not exist."</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 xml:space="preserve">    done</t>
    </r>
    <r>
      <rPr>
        <sz val="11"/>
        <color rgb="FF000000"/>
        <rFont val="Calibri"/>
      </rPr>
      <t xml:space="preserve">
</t>
    </r>
    <r>
      <rPr>
        <sz val="11"/>
        <color rgb="FF000000"/>
        <rFont val="Calibri"/>
      </rPr>
      <t xml:space="preserve">    # Save the updated hashes</t>
    </r>
    <r>
      <rPr>
        <sz val="11"/>
        <color rgb="FF000000"/>
        <rFont val="Calibri"/>
      </rPr>
      <t xml:space="preserve">
</t>
    </r>
    <r>
      <rPr>
        <sz val="11"/>
        <color rgb="FF000000"/>
        <rFont val="Calibri"/>
      </rPr>
      <t xml:space="preserve">    &gt; file_hashes.txt</t>
    </r>
    <r>
      <rPr>
        <sz val="11"/>
        <color rgb="FF000000"/>
        <rFont val="Calibri"/>
      </rPr>
      <t xml:space="preserve">
</t>
    </r>
    <r>
      <rPr>
        <sz val="11"/>
        <color rgb="FF000000"/>
        <rFont val="Calibri"/>
      </rPr>
      <t xml:space="preserve">    for file in "${!stored_hashes[@]}"; do</t>
    </r>
    <r>
      <rPr>
        <sz val="11"/>
        <color rgb="FF000000"/>
        <rFont val="Calibri"/>
      </rPr>
      <t xml:space="preserve">
</t>
    </r>
    <r>
      <rPr>
        <sz val="11"/>
        <color rgb="FF000000"/>
        <rFont val="Calibri"/>
      </rPr>
      <t xml:space="preserve">        echo "$file:${stored_hashes[$file]}" &gt;&gt; file_hashes.txt</t>
    </r>
    <r>
      <rPr>
        <sz val="11"/>
        <color rgb="FF000000"/>
        <rFont val="Calibri"/>
      </rPr>
      <t xml:space="preserve">
</t>
    </r>
    <r>
      <rPr>
        <sz val="11"/>
        <color rgb="FF000000"/>
        <rFont val="Calibri"/>
      </rPr>
      <t xml:space="preserve">    done</t>
    </r>
    <r>
      <rPr>
        <sz val="11"/>
        <color rgb="FF000000"/>
        <rFont val="Calibri"/>
      </rPr>
      <t xml:space="preserve">
</t>
    </r>
    <r>
      <rPr>
        <sz val="11"/>
        <color rgb="FF000000"/>
        <rFont val="Calibri"/>
      </rPr>
      <t xml:space="preserve">    if [ "$changed" -eq 0 ]; then</t>
    </r>
    <r>
      <rPr>
        <sz val="11"/>
        <color rgb="FF000000"/>
        <rFont val="Calibri"/>
      </rPr>
      <t xml:space="preserve">
</t>
    </r>
    <r>
      <rPr>
        <sz val="11"/>
        <color rgb="FF000000"/>
        <rFont val="Calibri"/>
      </rPr>
      <t xml:space="preserve">        echo "No changes detected in the monitored files."</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t>
    </r>
    <r>
      <rPr>
        <sz val="11"/>
        <color rgb="FF000000"/>
        <rFont val="Calibri"/>
      </rPr>
      <t xml:space="preserve">
</t>
    </r>
    <r>
      <rPr>
        <sz val="11"/>
        <color rgb="FF000000"/>
        <rFont val="Calibri"/>
      </rPr>
      <t># List of files to monitor</t>
    </r>
    <r>
      <rPr>
        <sz val="11"/>
        <color rgb="FF000000"/>
        <rFont val="Calibri"/>
      </rPr>
      <t xml:space="preserve">
</t>
    </r>
    <r>
      <rPr>
        <sz val="11"/>
        <color rgb="FF000000"/>
        <rFont val="Calibri"/>
      </rPr>
      <t>files_to_check=(</t>
    </r>
    <r>
      <rPr>
        <sz val="11"/>
        <color rgb="FF000000"/>
        <rFont val="Calibri"/>
      </rPr>
      <t xml:space="preserve">
</t>
    </r>
    <r>
      <rPr>
        <sz val="11"/>
        <color rgb="FF000000"/>
        <rFont val="Calibri"/>
      </rPr>
      <t xml:space="preserve">    "/etc/mongod.conf"</t>
    </r>
    <r>
      <rPr>
        <sz val="11"/>
        <color rgb="FF000000"/>
        <rFont val="Calibri"/>
      </rPr>
      <t xml:space="preserve">
</t>
    </r>
    <r>
      <rPr>
        <sz val="11"/>
        <color rgb="FF000000"/>
        <rFont val="Calibri"/>
      </rPr>
      <t xml:space="preserve">    "/usr/bin/mongod"</t>
    </r>
    <r>
      <rPr>
        <sz val="11"/>
        <color rgb="FF000000"/>
        <rFont val="Calibri"/>
      </rPr>
      <t xml:space="preserve">
</t>
    </r>
    <r>
      <rPr>
        <sz val="11"/>
        <color rgb="FF000000"/>
        <rFont val="Calibri"/>
      </rPr>
      <t xml:space="preserve">    "/usr/bin/mongos"</t>
    </r>
    <r>
      <rPr>
        <sz val="11"/>
        <color rgb="FF000000"/>
        <rFont val="Calibri"/>
      </rPr>
      <t xml:space="preserve">
</t>
    </r>
    <r>
      <rPr>
        <sz val="11"/>
        <color rgb="FF000000"/>
        <rFont val="Calibri"/>
      </rPr>
      <t xml:space="preserve">    "/usr/bin/mongosh"</t>
    </r>
    <r>
      <rPr>
        <sz val="11"/>
        <color rgb="FF000000"/>
        <rFont val="Calibri"/>
      </rPr>
      <t xml:space="preserve">
</t>
    </r>
    <r>
      <rPr>
        <sz val="11"/>
        <color rgb="FF000000"/>
        <rFont val="Calibri"/>
      </rPr>
      <t xml:space="preserve">    "/usr/bin/mongocryptd"</t>
    </r>
    <r>
      <rPr>
        <sz val="11"/>
        <color rgb="FF000000"/>
        <rFont val="Calibri"/>
      </rPr>
      <t xml:space="preserve">
</t>
    </r>
    <r>
      <rPr>
        <sz val="11"/>
        <color rgb="FF000000"/>
        <rFont val="Calibri"/>
      </rPr>
      <t xml:space="preserve">    "/usr/bin/mongodecrypt"</t>
    </r>
    <r>
      <rPr>
        <sz val="11"/>
        <color rgb="FF000000"/>
        <rFont val="Calibri"/>
      </rPr>
      <t xml:space="preserve">
</t>
    </r>
    <r>
      <rPr>
        <sz val="11"/>
        <color rgb="FF000000"/>
        <rFont val="Calibri"/>
      </rPr>
      <t xml:space="preserve">    "/usr/bin/mongodump"</t>
    </r>
    <r>
      <rPr>
        <sz val="11"/>
        <color rgb="FF000000"/>
        <rFont val="Calibri"/>
      </rPr>
      <t xml:space="preserve">
</t>
    </r>
    <r>
      <rPr>
        <sz val="11"/>
        <color rgb="FF000000"/>
        <rFont val="Calibri"/>
      </rPr>
      <t xml:space="preserve">    "/usr/bin/mongoexport"</t>
    </r>
    <r>
      <rPr>
        <sz val="11"/>
        <color rgb="FF000000"/>
        <rFont val="Calibri"/>
      </rPr>
      <t xml:space="preserve">
</t>
    </r>
    <r>
      <rPr>
        <sz val="11"/>
        <color rgb="FF000000"/>
        <rFont val="Calibri"/>
      </rPr>
      <t xml:space="preserve">    "/usr/bin/mongofiles"</t>
    </r>
    <r>
      <rPr>
        <sz val="11"/>
        <color rgb="FF000000"/>
        <rFont val="Calibri"/>
      </rPr>
      <t xml:space="preserve">
</t>
    </r>
    <r>
      <rPr>
        <sz val="11"/>
        <color rgb="FF000000"/>
        <rFont val="Calibri"/>
      </rPr>
      <t xml:space="preserve">    "/usr/bin/mongoimport"</t>
    </r>
    <r>
      <rPr>
        <sz val="11"/>
        <color rgb="FF000000"/>
        <rFont val="Calibri"/>
      </rPr>
      <t xml:space="preserve">
</t>
    </r>
    <r>
      <rPr>
        <sz val="11"/>
        <color rgb="FF000000"/>
        <rFont val="Calibri"/>
      </rPr>
      <t xml:space="preserve">    "/usr/bin/mongokerberos"</t>
    </r>
    <r>
      <rPr>
        <sz val="11"/>
        <color rgb="FF000000"/>
        <rFont val="Calibri"/>
      </rPr>
      <t xml:space="preserve">
</t>
    </r>
    <r>
      <rPr>
        <sz val="11"/>
        <color rgb="FF000000"/>
        <rFont val="Calibri"/>
      </rPr>
      <t xml:space="preserve">    "/usr/bin/mongoldap"</t>
    </r>
    <r>
      <rPr>
        <sz val="11"/>
        <color rgb="FF000000"/>
        <rFont val="Calibri"/>
      </rPr>
      <t xml:space="preserve">
</t>
    </r>
    <r>
      <rPr>
        <sz val="11"/>
        <color rgb="FF000000"/>
        <rFont val="Calibri"/>
      </rPr>
      <t xml:space="preserve">    "/usr/bin/mongorestore"</t>
    </r>
    <r>
      <rPr>
        <sz val="11"/>
        <color rgb="FF000000"/>
        <rFont val="Calibri"/>
      </rPr>
      <t xml:space="preserve">
</t>
    </r>
    <r>
      <rPr>
        <sz val="11"/>
        <color rgb="FF000000"/>
        <rFont val="Calibri"/>
      </rPr>
      <t xml:space="preserve">    "/usr/bin/mongostat"</t>
    </r>
    <r>
      <rPr>
        <sz val="11"/>
        <color rgb="FF000000"/>
        <rFont val="Calibri"/>
      </rPr>
      <t xml:space="preserve">
</t>
    </r>
    <r>
      <rPr>
        <sz val="11"/>
        <color rgb="FF000000"/>
        <rFont val="Calibri"/>
      </rPr>
      <t xml:space="preserve">    "/usr/bin/mongotop"</t>
    </r>
    <r>
      <rPr>
        <sz val="11"/>
        <color rgb="FF000000"/>
        <rFont val="Calibri"/>
      </rPr>
      <t xml:space="preserve">
</t>
    </r>
    <r>
      <rPr>
        <sz val="11"/>
        <color rgb="FF000000"/>
        <rFont val="Calibri"/>
      </rPr>
      <t>)</t>
    </r>
    <r>
      <rPr>
        <sz val="11"/>
        <color rgb="FF000000"/>
        <rFont val="Calibri"/>
      </rPr>
      <t xml:space="preserve">
</t>
    </r>
    <r>
      <rPr>
        <sz val="11"/>
        <color rgb="FF000000"/>
        <rFont val="Calibri"/>
      </rPr>
      <t># Invoke check_files function with the list of files</t>
    </r>
    <r>
      <rPr>
        <sz val="11"/>
        <color rgb="FF000000"/>
        <rFont val="Calibri"/>
      </rPr>
      <t xml:space="preserve">
</t>
    </r>
    <r>
      <rPr>
        <sz val="11"/>
        <color rgb="FF000000"/>
        <rFont val="Calibri"/>
      </rPr>
      <t>check_files "${files_to_check[@]}"</t>
    </r>
  </si>
  <si>
    <t>V-265911</t>
  </si>
  <si>
    <r>
      <rPr>
        <sz val="11"/>
        <rFont val="Calibri"/>
      </rPr>
      <t>MongoDB software installation account must be restricted to authorized users.</t>
    </r>
  </si>
  <si>
    <r>
      <rPr>
        <sz val="11"/>
        <color rgb="FF000000"/>
        <rFont val="Calibri"/>
      </rPr>
      <t xml:space="preserve">It is recommended to use the official installation packages provided by MongoDB. In the event the software was installed manually, and permissions need to be restricted, consider a clean reinstallation. </t>
    </r>
    <r>
      <rPr>
        <sz val="11"/>
        <color rgb="FF000000"/>
        <rFont val="Calibri"/>
      </rPr>
      <t xml:space="preserve">
</t>
    </r>
    <r>
      <rPr>
        <sz val="11"/>
        <color rgb="FF000000"/>
        <rFont val="Calibri"/>
      </rPr>
      <t xml:space="preserve">Alternatively, run the following commands to properly set permissions on the configuration file: </t>
    </r>
    <r>
      <rPr>
        <sz val="11"/>
        <color rgb="FF000000"/>
        <rFont val="Calibri"/>
      </rPr>
      <t xml:space="preserve">
</t>
    </r>
    <r>
      <rPr>
        <sz val="11"/>
        <color rgb="FF000000"/>
        <rFont val="Calibri"/>
      </rPr>
      <t xml:space="preserve">$ chown mongod &lt;MongoDB configuration file&gt; </t>
    </r>
    <r>
      <rPr>
        <sz val="11"/>
        <color rgb="FF000000"/>
        <rFont val="Calibri"/>
      </rPr>
      <t xml:space="preserve">
</t>
    </r>
    <r>
      <rPr>
        <sz val="11"/>
        <color rgb="FF000000"/>
        <rFont val="Calibri"/>
      </rPr>
      <t>$ chgrp mongod &lt;MongoDB configuration file&gt;</t>
    </r>
    <r>
      <rPr>
        <sz val="11"/>
        <color rgb="FF000000"/>
        <rFont val="Calibri"/>
      </rPr>
      <t xml:space="preserve">
</t>
    </r>
    <r>
      <rPr>
        <sz val="11"/>
        <color rgb="FF000000"/>
        <rFont val="Calibri"/>
      </rPr>
      <t>$ chmod 600 &lt;&lt;MongoDB configuration file&gt;</t>
    </r>
    <r>
      <rPr>
        <sz val="11"/>
        <color rgb="FF000000"/>
        <rFont val="Calibri"/>
      </rPr>
      <t xml:space="preserve">
</t>
    </r>
    <r>
      <rPr>
        <sz val="11"/>
        <color rgb="FF000000"/>
        <rFont val="Calibri"/>
      </rPr>
      <t>The name and location for the MongoDB configuration file will vary according to local circumstances. The default name and location is /etc/mongod.conf.</t>
    </r>
    <r>
      <rPr>
        <sz val="11"/>
        <color rgb="FF000000"/>
        <rFont val="Calibri"/>
      </rPr>
      <t xml:space="preserve">
</t>
    </r>
    <r>
      <rPr>
        <sz val="11"/>
        <color rgb="FF000000"/>
        <rFont val="Calibri"/>
      </rPr>
      <t>Using the default name and location the commands would be:</t>
    </r>
    <r>
      <rPr>
        <sz val="11"/>
        <color rgb="FF000000"/>
        <rFont val="Calibri"/>
      </rPr>
      <t xml:space="preserve">
</t>
    </r>
    <r>
      <rPr>
        <sz val="11"/>
        <color rgb="FF000000"/>
        <rFont val="Calibri"/>
      </rPr>
      <t xml:space="preserve">$ chown mongod /etc/mongod.conf  </t>
    </r>
    <r>
      <rPr>
        <sz val="11"/>
        <color rgb="FF000000"/>
        <rFont val="Calibri"/>
      </rPr>
      <t xml:space="preserve">
</t>
    </r>
    <r>
      <rPr>
        <sz val="11"/>
        <color rgb="FF000000"/>
        <rFont val="Calibri"/>
      </rPr>
      <t xml:space="preserve">$ chgrp  mongod /etc/mongod.conf  </t>
    </r>
    <r>
      <rPr>
        <sz val="11"/>
        <color rgb="FF000000"/>
        <rFont val="Calibri"/>
      </rPr>
      <t xml:space="preserve">
</t>
    </r>
    <r>
      <rPr>
        <sz val="11"/>
        <color rgb="FF000000"/>
        <rFont val="Calibri"/>
      </rPr>
      <t>$ chmod 600 /etc/mongod.conf</t>
    </r>
  </si>
  <si>
    <r>
      <rPr>
        <sz val="11"/>
        <color rgb="FF000000"/>
        <rFont val="Calibri"/>
      </rPr>
      <t>When dealing with change control issues, it should be noted any changes to the hardware, software, and/or firmware components of the information system and/or application can have significant effects on the overall security of the system.</t>
    </r>
    <r>
      <rPr>
        <sz val="11"/>
        <color rgb="FF000000"/>
        <rFont val="Calibri"/>
      </rPr>
      <t xml:space="preserve">
</t>
    </r>
    <r>
      <rPr>
        <sz val="11"/>
        <color rgb="FF000000"/>
        <rFont val="Calibri"/>
      </rPr>
      <t>If the system were to allow any user to make changes to software libraries,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Accordingly, only qualified and authorized individuals must be allowed access to information system components for purposes of initiating changes, including upgrades and modifications.</t>
    </r>
    <r>
      <rPr>
        <sz val="11"/>
        <color rgb="FF000000"/>
        <rFont val="Calibri"/>
      </rPr>
      <t xml:space="preserve">
</t>
    </r>
    <r>
      <rPr>
        <sz val="11"/>
        <color rgb="FF000000"/>
        <rFont val="Calibri"/>
      </rPr>
      <t>Database administrators (DBAs) and other privileged administrative or application owner accounts are granted privileges that allow actions that can have a great impact on database security and operation. It is especially important to grant privileged access to only those persons who are qualified and authorized to use them.</t>
    </r>
  </si>
  <si>
    <r>
      <rPr>
        <sz val="11"/>
        <color rgb="FF000000"/>
        <rFont val="Calibri"/>
      </rPr>
      <t xml:space="preserve">To ensure log, network, security, and other audit configurations are not modifiable by unauthorized operating system users, the default installation of MongoDB restricts permission on the configuration file. </t>
    </r>
    <r>
      <rPr>
        <sz val="11"/>
        <color rgb="FF000000"/>
        <rFont val="Calibri"/>
      </rPr>
      <t xml:space="preserve">
</t>
    </r>
    <r>
      <rPr>
        <sz val="11"/>
        <color rgb="FF000000"/>
        <rFont val="Calibri"/>
      </rPr>
      <t>Verify User ownership, Group ownership, and permissions on the "&lt;MongoDB configuration file&gt;":</t>
    </r>
    <r>
      <rPr>
        <sz val="11"/>
        <color rgb="FF000000"/>
        <rFont val="Calibri"/>
      </rPr>
      <t xml:space="preserve">
</t>
    </r>
    <r>
      <rPr>
        <sz val="11"/>
        <color rgb="FF000000"/>
        <rFont val="Calibri"/>
      </rPr>
      <t>(default name and location is /etc/mongod.conf)</t>
    </r>
    <r>
      <rPr>
        <sz val="11"/>
        <color rgb="FF000000"/>
        <rFont val="Calibri"/>
      </rPr>
      <t xml:space="preserve">
</t>
    </r>
    <r>
      <rPr>
        <sz val="11"/>
        <color rgb="FF000000"/>
        <rFont val="Calibri"/>
      </rPr>
      <t>Using the default name and location the command would be:</t>
    </r>
    <r>
      <rPr>
        <sz val="11"/>
        <color rgb="FF000000"/>
        <rFont val="Calibri"/>
      </rPr>
      <t xml:space="preserve">
</t>
    </r>
    <r>
      <rPr>
        <sz val="11"/>
        <color rgb="FF000000"/>
        <rFont val="Calibri"/>
      </rPr>
      <t>$ stat /etc/mongod.conf</t>
    </r>
    <r>
      <rPr>
        <sz val="11"/>
        <color rgb="FF000000"/>
        <rFont val="Calibri"/>
      </rPr>
      <t xml:space="preserve">
</t>
    </r>
    <r>
      <rPr>
        <sz val="11"/>
        <color rgb="FF000000"/>
        <rFont val="Calibri"/>
      </rPr>
      <t>If the User owner is not "mongod", this is a finding.</t>
    </r>
    <r>
      <rPr>
        <sz val="11"/>
        <color rgb="FF000000"/>
        <rFont val="Calibri"/>
      </rPr>
      <t xml:space="preserve">
</t>
    </r>
    <r>
      <rPr>
        <sz val="11"/>
        <color rgb="FF000000"/>
        <rFont val="Calibri"/>
      </rPr>
      <t>If the Group owner is not "mongod", this is a finding.</t>
    </r>
    <r>
      <rPr>
        <sz val="11"/>
        <color rgb="FF000000"/>
        <rFont val="Calibri"/>
      </rPr>
      <t xml:space="preserve">
</t>
    </r>
    <r>
      <rPr>
        <sz val="11"/>
        <color rgb="FF000000"/>
        <rFont val="Calibri"/>
      </rPr>
      <t>If the filename is more permissive than "600", this is a finding.</t>
    </r>
    <r>
      <rPr>
        <sz val="11"/>
        <color rgb="FF000000"/>
        <rFont val="Calibri"/>
      </rPr>
      <t xml:space="preserve">
</t>
    </r>
    <r>
      <rPr>
        <sz val="11"/>
        <color rgb="FF000000"/>
        <rFont val="Calibri"/>
      </rPr>
      <t>Note that the audit destination cannot be modified at runtime.</t>
    </r>
  </si>
  <si>
    <t>V-265912</t>
  </si>
  <si>
    <r>
      <rPr>
        <sz val="11"/>
        <rFont val="Calibri"/>
      </rPr>
      <t>Database software, including DBMS configuration files, must be stored in dedicated directories, or DASD pools, separate from the host OS and other applications.</t>
    </r>
  </si>
  <si>
    <r>
      <rPr>
        <sz val="11"/>
        <color rgb="FF000000"/>
        <rFont val="Calibri"/>
      </rPr>
      <t>The official installation packages from MongoDB segregates MongoDB executable software from MongoDB data directories by default.</t>
    </r>
    <r>
      <rPr>
        <sz val="11"/>
        <color rgb="FF000000"/>
        <rFont val="Calibri"/>
      </rPr>
      <t xml:space="preserve">
</t>
    </r>
    <r>
      <rPr>
        <sz val="11"/>
        <color rgb="FF000000"/>
        <rFont val="Calibri"/>
      </rPr>
      <t>For any non-MongoDB application found, reinstall that application to use directories that are not under the MongoDB created directories.</t>
    </r>
    <r>
      <rPr>
        <sz val="11"/>
        <color rgb="FF000000"/>
        <rFont val="Calibri"/>
      </rPr>
      <t xml:space="preserve">
</t>
    </r>
    <r>
      <rPr>
        <sz val="11"/>
        <color rgb="FF000000"/>
        <rFont val="Calibri"/>
      </rPr>
      <t>For any non-MongoDB application that stores data under the MongoDB-created directories, reinstall the application and configure the application to use non-MongoDB-created directories to store its data.</t>
    </r>
    <r>
      <rPr>
        <sz val="11"/>
        <color rgb="FF000000"/>
        <rFont val="Calibri"/>
      </rPr>
      <t xml:space="preserve">
</t>
    </r>
    <r>
      <rPr>
        <sz val="11"/>
        <color rgb="FF000000"/>
        <rFont val="Calibri"/>
      </rPr>
      <t>For any non-MongoDB data that is found under the MongoDB-created directories that cannot be associated with a MongoDB application, either move or delete that data from the MongoDB-created directories.</t>
    </r>
  </si>
  <si>
    <r>
      <rPr>
        <sz val="11"/>
        <color rgb="FF000000"/>
        <rFont val="Calibri"/>
      </rPr>
      <t>When dealing with change control issues, it should be noted any changes to the hardware, software, and/or firmware components of the information system and/or application can potentially have significant effects on the overall security of the system.</t>
    </r>
    <r>
      <rPr>
        <sz val="11"/>
        <color rgb="FF000000"/>
        <rFont val="Calibri"/>
      </rPr>
      <t xml:space="preserve">
</t>
    </r>
    <r>
      <rPr>
        <sz val="11"/>
        <color rgb="FF000000"/>
        <rFont val="Calibri"/>
      </rPr>
      <t>Multiple applications can provide a cumulative negative effect. A vulnerability and subsequent exploit to one application can lead to an exploit of other applications sharing the same security context. For example, an exploit to a web server process that leads to unauthorized administrative access to host system directories can most likely lead to a compromise of all applications hosted by the same system. Database software not installed using dedicated directories both threatens and is threatened by other hosted applications. Access controls defined for one application may by default provide access to the other application's database objects or directories. Any method that provides any level of separation of security context assists in the protection between applications.</t>
    </r>
  </si>
  <si>
    <r>
      <rPr>
        <sz val="11"/>
        <color rgb="FF000000"/>
        <rFont val="Calibri"/>
      </rPr>
      <t>By default MongoDB, runs using "mongod" user account (both user and group) and uses the following default directories:</t>
    </r>
    <r>
      <rPr>
        <sz val="11"/>
        <color rgb="FF000000"/>
        <rFont val="Calibri"/>
      </rPr>
      <t xml:space="preserve">
</t>
    </r>
    <r>
      <rPr>
        <sz val="11"/>
        <color rgb="FF000000"/>
        <rFont val="Calibri"/>
      </rPr>
      <t>MongoDB created directories (default):</t>
    </r>
    <r>
      <rPr>
        <sz val="11"/>
        <color rgb="FF000000"/>
        <rFont val="Calibri"/>
      </rPr>
      <t xml:space="preserve">
</t>
    </r>
    <r>
      <rPr>
        <sz val="11"/>
        <color rgb="FF000000"/>
        <rFont val="Calibri"/>
      </rPr>
      <t>/var/lib/mongo       (the data directory)</t>
    </r>
    <r>
      <rPr>
        <sz val="11"/>
        <color rgb="FF000000"/>
        <rFont val="Calibri"/>
      </rPr>
      <t xml:space="preserve">
</t>
    </r>
    <r>
      <rPr>
        <sz val="11"/>
        <color rgb="FF000000"/>
        <rFont val="Calibri"/>
      </rPr>
      <t>+-- diagnostic.data</t>
    </r>
    <r>
      <rPr>
        <sz val="11"/>
        <color rgb="FF000000"/>
        <rFont val="Calibri"/>
      </rPr>
      <t xml:space="preserve">
</t>
    </r>
    <r>
      <rPr>
        <sz val="11"/>
        <color rgb="FF000000"/>
        <rFont val="Calibri"/>
      </rPr>
      <t>+-- _tmp</t>
    </r>
    <r>
      <rPr>
        <sz val="11"/>
        <color rgb="FF000000"/>
        <rFont val="Calibri"/>
      </rPr>
      <t xml:space="preserve">
</t>
    </r>
    <r>
      <rPr>
        <sz val="11"/>
        <color rgb="FF000000"/>
        <rFont val="Calibri"/>
      </rPr>
      <t>+-- journal</t>
    </r>
    <r>
      <rPr>
        <sz val="11"/>
        <color rgb="FF000000"/>
        <rFont val="Calibri"/>
      </rPr>
      <t xml:space="preserve">
</t>
    </r>
    <r>
      <rPr>
        <sz val="11"/>
        <color rgb="FF000000"/>
        <rFont val="Calibri"/>
      </rPr>
      <t>/var/log/mongodb (the mongod process log directory)</t>
    </r>
    <r>
      <rPr>
        <sz val="11"/>
        <color rgb="FF000000"/>
        <rFont val="Calibri"/>
      </rPr>
      <t xml:space="preserve">
</t>
    </r>
    <r>
      <rPr>
        <sz val="11"/>
        <color rgb="FF000000"/>
        <rFont val="Calibri"/>
      </rPr>
      <t>+-- audit          (the auditLog directory)</t>
    </r>
    <r>
      <rPr>
        <sz val="11"/>
        <color rgb="FF000000"/>
        <rFont val="Calibri"/>
      </rPr>
      <t xml:space="preserve">
</t>
    </r>
    <r>
      <rPr>
        <sz val="11"/>
        <color rgb="FF000000"/>
        <rFont val="Calibri"/>
      </rPr>
      <t>Standard directories:</t>
    </r>
    <r>
      <rPr>
        <sz val="11"/>
        <color rgb="FF000000"/>
        <rFont val="Calibri"/>
      </rPr>
      <t xml:space="preserve">
</t>
    </r>
    <r>
      <rPr>
        <sz val="11"/>
        <color rgb="FF000000"/>
        <rFont val="Calibri"/>
      </rPr>
      <t>/bin                    (the executable directory)</t>
    </r>
    <r>
      <rPr>
        <sz val="11"/>
        <color rgb="FF000000"/>
        <rFont val="Calibri"/>
      </rPr>
      <t xml:space="preserve">
</t>
    </r>
    <r>
      <rPr>
        <sz val="11"/>
        <color rgb="FF000000"/>
        <rFont val="Calibri"/>
      </rPr>
      <t>/etc                     (the configuration file directory)</t>
    </r>
    <r>
      <rPr>
        <sz val="11"/>
        <color rgb="FF000000"/>
        <rFont val="Calibri"/>
      </rPr>
      <t xml:space="preserve">
</t>
    </r>
    <r>
      <rPr>
        <sz val="11"/>
        <color rgb="FF000000"/>
        <rFont val="Calibri"/>
      </rPr>
      <t>Check if any non-MongoDB application, non-MongoDB data, or non-MongoDB directories exists under any of the MongoDB-created directories or subdirectories.</t>
    </r>
    <r>
      <rPr>
        <sz val="11"/>
        <color rgb="FF000000"/>
        <rFont val="Calibri"/>
      </rPr>
      <t xml:space="preserve">
</t>
    </r>
    <r>
      <rPr>
        <sz val="11"/>
        <color rgb="FF000000"/>
        <rFont val="Calibri"/>
      </rPr>
      <t>If any non-MongoDB application, non-MongoDB data, or non-MongoDB directories exists under the MongoDB-created directories, this is a finding.</t>
    </r>
  </si>
  <si>
    <t>V-265913</t>
  </si>
  <si>
    <r>
      <rPr>
        <sz val="11"/>
        <rFont val="Calibri"/>
      </rPr>
      <t>Database objects (including but not limited to tables, indexes, storage, stored procedures, functions, triggers, links to software external to MongoDB, etc.) must be owned by database/DBMS principals authorized for ownership.</t>
    </r>
  </si>
  <si>
    <r>
      <rPr>
        <sz val="11"/>
        <color rgb="FF000000"/>
        <rFont val="Calibri"/>
      </rPr>
      <t>For each user identified as having a "dbOwner" role on a database they are not authorized for, revoke the "dbOwner" role from that user on that database by running the following commands:</t>
    </r>
    <r>
      <rPr>
        <sz val="11"/>
        <color rgb="FF000000"/>
        <rFont val="Calibri"/>
      </rPr>
      <t xml:space="preserve">
</t>
    </r>
    <r>
      <rPr>
        <sz val="11"/>
        <color rgb="FF000000"/>
        <rFont val="Calibri"/>
      </rPr>
      <t>use &lt;database&gt;</t>
    </r>
    <r>
      <rPr>
        <sz val="11"/>
        <color rgb="FF000000"/>
        <rFont val="Calibri"/>
      </rPr>
      <t xml:space="preserve">
</t>
    </r>
    <r>
      <rPr>
        <sz val="11"/>
        <color rgb="FF000000"/>
        <rFont val="Calibri"/>
      </rPr>
      <t>db.revokeRolesFromUser() command</t>
    </r>
    <r>
      <rPr>
        <sz val="11"/>
        <color rgb="FF000000"/>
        <rFont val="Calibri"/>
      </rPr>
      <t xml:space="preserve">
</t>
    </r>
    <r>
      <rPr>
        <sz val="11"/>
        <color rgb="FF000000"/>
        <rFont val="Calibri"/>
      </rPr>
      <t>https://www.mongodb.com/docs/v7.0/reference/command/revokeRolesFromUser/</t>
    </r>
    <r>
      <rPr>
        <sz val="11"/>
        <color rgb="FF000000"/>
        <rFont val="Calibri"/>
      </rPr>
      <t xml:space="preserve">
</t>
    </r>
    <r>
      <rPr>
        <sz val="11"/>
        <color rgb="FF000000"/>
        <rFont val="Calibri"/>
      </rPr>
      <t>Example to revoke "dbOwner" role from "user1" on the "anotherDatabase" in the "admin" database:</t>
    </r>
    <r>
      <rPr>
        <sz val="11"/>
        <color rgb="FF000000"/>
        <rFont val="Calibri"/>
      </rPr>
      <t xml:space="preserve">
</t>
    </r>
    <r>
      <rPr>
        <sz val="11"/>
        <color rgb="FF000000"/>
        <rFont val="Calibri"/>
      </rPr>
      <t>use admin</t>
    </r>
    <r>
      <rPr>
        <sz val="11"/>
        <color rgb="FF000000"/>
        <rFont val="Calibri"/>
      </rPr>
      <t xml:space="preserve">
</t>
    </r>
    <r>
      <rPr>
        <sz val="11"/>
        <color rgb="FF000000"/>
        <rFont val="Calibri"/>
      </rPr>
      <t>db.revokeRolesFromUser(</t>
    </r>
    <r>
      <rPr>
        <sz val="11"/>
        <color rgb="FF000000"/>
        <rFont val="Calibri"/>
      </rPr>
      <t xml:space="preserve">
</t>
    </r>
    <r>
      <rPr>
        <sz val="11"/>
        <color rgb="FF000000"/>
        <rFont val="Calibri"/>
      </rPr>
      <t xml:space="preserve">    "user1",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role: "dbOwner", db: "anotherDatabase"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</si>
  <si>
    <r>
      <rPr>
        <sz val="11"/>
        <color rgb="FF000000"/>
        <rFont val="Calibri"/>
      </rPr>
      <t>Within the database, object ownership implies full privileges to the owned object, including the privilege to assign access to the owned objects to other subjects. Database functions and procedures can be coded using definer's rights. This allows anyone who uses the object to perform the actions if they were the owner. If not properly managed, this can lead to privileged actions being taken by unauthorized individuals.</t>
    </r>
    <r>
      <rPr>
        <sz val="11"/>
        <color rgb="FF000000"/>
        <rFont val="Calibri"/>
      </rPr>
      <t xml:space="preserve">
</t>
    </r>
    <r>
      <rPr>
        <sz val="11"/>
        <color rgb="FF000000"/>
        <rFont val="Calibri"/>
      </rPr>
      <t>Conversely, if critical tables or other objects rely on unauthorized owner accounts, these objects may be lost when an account is removed.</t>
    </r>
  </si>
  <si>
    <r>
      <rPr>
        <sz val="11"/>
        <color rgb="FF000000"/>
        <rFont val="Calibri"/>
      </rPr>
      <t>For each database in MongoDB, run the following commands:</t>
    </r>
    <r>
      <rPr>
        <sz val="11"/>
        <color rgb="FF000000"/>
        <rFont val="Calibri"/>
      </rPr>
      <t xml:space="preserve">
</t>
    </r>
    <r>
      <rPr>
        <sz val="11"/>
        <color rgb="FF000000"/>
        <rFont val="Calibri"/>
      </rPr>
      <t>use &lt;database&gt;</t>
    </r>
    <r>
      <rPr>
        <sz val="11"/>
        <color rgb="FF000000"/>
        <rFont val="Calibri"/>
      </rPr>
      <t xml:space="preserve">
</t>
    </r>
    <r>
      <rPr>
        <sz val="11"/>
        <color rgb="FF000000"/>
        <rFont val="Calibri"/>
      </rPr>
      <t>db.getUsers()</t>
    </r>
    <r>
      <rPr>
        <sz val="11"/>
        <color rgb="FF000000"/>
        <rFont val="Calibri"/>
      </rPr>
      <t xml:space="preserve">
</t>
    </r>
    <r>
      <rPr>
        <sz val="11"/>
        <color rgb="FF000000"/>
        <rFont val="Calibri"/>
      </rPr>
      <t xml:space="preserve">Example output: </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_id: 'admin.user1',</t>
    </r>
    <r>
      <rPr>
        <sz val="11"/>
        <color rgb="FF000000"/>
        <rFont val="Calibri"/>
      </rPr>
      <t xml:space="preserve">
</t>
    </r>
    <r>
      <rPr>
        <sz val="11"/>
        <color rgb="FF000000"/>
        <rFont val="Calibri"/>
      </rPr>
      <t xml:space="preserve">      userId: UUID('b78e490a-4661-491f-8197-c3251934e785'),</t>
    </r>
    <r>
      <rPr>
        <sz val="11"/>
        <color rgb="FF000000"/>
        <rFont val="Calibri"/>
      </rPr>
      <t xml:space="preserve">
</t>
    </r>
    <r>
      <rPr>
        <sz val="11"/>
        <color rgb="FF000000"/>
        <rFont val="Calibri"/>
      </rPr>
      <t xml:space="preserve">      user: 'user1',</t>
    </r>
    <r>
      <rPr>
        <sz val="11"/>
        <color rgb="FF000000"/>
        <rFont val="Calibri"/>
      </rPr>
      <t xml:space="preserve">
</t>
    </r>
    <r>
      <rPr>
        <sz val="11"/>
        <color rgb="FF000000"/>
        <rFont val="Calibri"/>
      </rPr>
      <t xml:space="preserve">      db: 'admin',</t>
    </r>
    <r>
      <rPr>
        <sz val="11"/>
        <color rgb="FF000000"/>
        <rFont val="Calibri"/>
      </rPr>
      <t xml:space="preserve">
</t>
    </r>
    <r>
      <rPr>
        <sz val="11"/>
        <color rgb="FF000000"/>
        <rFont val="Calibri"/>
      </rPr>
      <t xml:space="preserve">      roles: [</t>
    </r>
    <r>
      <rPr>
        <sz val="11"/>
        <color rgb="FF000000"/>
        <rFont val="Calibri"/>
      </rPr>
      <t xml:space="preserve">
</t>
    </r>
    <r>
      <rPr>
        <sz val="11"/>
        <color rgb="FF000000"/>
        <rFont val="Calibri"/>
      </rPr>
      <t xml:space="preserve">        { role: 'readWrite', db: 'myDatabase' },</t>
    </r>
    <r>
      <rPr>
        <sz val="11"/>
        <color rgb="FF000000"/>
        <rFont val="Calibri"/>
      </rPr>
      <t xml:space="preserve">
</t>
    </r>
    <r>
      <rPr>
        <sz val="11"/>
        <color rgb="FF000000"/>
        <rFont val="Calibri"/>
      </rPr>
      <t xml:space="preserve">        { role: 'dbOwner', db: 'myDatabase' },</t>
    </r>
    <r>
      <rPr>
        <sz val="11"/>
        <color rgb="FF000000"/>
        <rFont val="Calibri"/>
      </rPr>
      <t xml:space="preserve">
</t>
    </r>
    <r>
      <rPr>
        <sz val="11"/>
        <color rgb="FF000000"/>
        <rFont val="Calibri"/>
      </rPr>
      <t xml:space="preserve">        { role: 'dbOwner', db: 'anotherDatabase'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Here, the user named "user1" in the "admin" database has a role of "dbOwner" for the database (db:) "myDatabase" and the database (db:) "anotherDatabase".</t>
    </r>
    <r>
      <rPr>
        <sz val="11"/>
        <color rgb="FF000000"/>
        <rFont val="Calibri"/>
      </rPr>
      <t xml:space="preserve">
</t>
    </r>
    <r>
      <rPr>
        <sz val="11"/>
        <color rgb="FF000000"/>
        <rFont val="Calibri"/>
      </rPr>
      <t>For users where the role of "dbOwner" is found, verify with the organization or site-specific documentation whether the user is authorized for the "dbOwner" role on the database resources listed.</t>
    </r>
    <r>
      <rPr>
        <sz val="11"/>
        <color rgb="FF000000"/>
        <rFont val="Calibri"/>
      </rPr>
      <t xml:space="preserve">
</t>
    </r>
    <r>
      <rPr>
        <sz val="11"/>
        <color rgb="FF000000"/>
        <rFont val="Calibri"/>
      </rPr>
      <t>If the user account has the role of "dbOwner" but is not authorized for the role for any database listed in their output, this is a finding.</t>
    </r>
  </si>
  <si>
    <t>V-265914</t>
  </si>
  <si>
    <r>
      <rPr>
        <sz val="11"/>
        <rFont val="Calibri"/>
      </rPr>
      <t>The role(s)/group(s) used to modify database structure (including but not limited to tables, indexes, storage, etc.) and logic modules (stored procedures, functions, triggers, links to software external to MongoDB, etc.) must be restricted to authorized users.</t>
    </r>
  </si>
  <si>
    <r>
      <rPr>
        <sz val="11"/>
        <color rgb="FF000000"/>
        <rFont val="Calibri"/>
      </rPr>
      <t>Use the following commands to remove unauthorized access to a MongoDB database: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db.revokePrivilegesFromRole()</t>
    </r>
    <r>
      <rPr>
        <sz val="11"/>
        <color rgb="FF000000"/>
        <rFont val="Calibri"/>
      </rPr>
      <t xml:space="preserve">
</t>
    </r>
    <r>
      <rPr>
        <sz val="11"/>
        <color rgb="FF000000"/>
        <rFont val="Calibri"/>
      </rPr>
      <t>db.revokeRolesFromUser()</t>
    </r>
    <r>
      <rPr>
        <sz val="11"/>
        <color rgb="FF000000"/>
        <rFont val="Calibri"/>
      </rPr>
      <t xml:space="preserve">
</t>
    </r>
    <r>
      <rPr>
        <sz val="11"/>
        <color rgb="FF000000"/>
        <rFont val="Calibri"/>
      </rPr>
      <t>MongoDB commands for role management can be found here:</t>
    </r>
    <r>
      <rPr>
        <sz val="11"/>
        <color rgb="FF000000"/>
        <rFont val="Calibri"/>
      </rPr>
      <t xml:space="preserve">
</t>
    </r>
    <r>
      <rPr>
        <sz val="11"/>
        <color rgb="FF000000"/>
        <rFont val="Calibri"/>
      </rPr>
      <t>https://www.mongodb.com/docs/v7.0/reference/method/js-role-management/</t>
    </r>
  </si>
  <si>
    <r>
      <rPr>
        <sz val="11"/>
        <color rgb="FF000000"/>
        <rFont val="Calibri"/>
      </rPr>
      <t>If MongoDB were to allow any user to make changes to database structure or logic,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Accordingly, only qualified and authorized individuals must be allowed to obtain access to information system components for purposes of initiating changes, including upgrades and modifications.</t>
    </r>
    <r>
      <rPr>
        <sz val="11"/>
        <color rgb="FF000000"/>
        <rFont val="Calibri"/>
      </rPr>
      <t xml:space="preserve">
</t>
    </r>
    <r>
      <rPr>
        <sz val="11"/>
        <color rgb="FF000000"/>
        <rFont val="Calibri"/>
      </rPr>
      <t>Unmanaged changes that occur to the database software libraries or configuration can lead to unauthorized or compromised installations.</t>
    </r>
  </si>
  <si>
    <r>
      <rPr>
        <sz val="11"/>
        <color rgb="FF000000"/>
        <rFont val="Calibri"/>
      </rPr>
      <t>Run the following command to get the roles from a MongoDB database.</t>
    </r>
    <r>
      <rPr>
        <sz val="11"/>
        <color rgb="FF000000"/>
        <rFont val="Calibri"/>
      </rPr>
      <t xml:space="preserve">
</t>
    </r>
    <r>
      <rPr>
        <sz val="11"/>
        <color rgb="FF000000"/>
        <rFont val="Calibri"/>
      </rPr>
      <t>For each database in MongoDB:</t>
    </r>
    <r>
      <rPr>
        <sz val="11"/>
        <color rgb="FF000000"/>
        <rFont val="Calibri"/>
      </rPr>
      <t xml:space="preserve">
</t>
    </r>
    <r>
      <rPr>
        <sz val="11"/>
        <color rgb="FF000000"/>
        <rFont val="Calibri"/>
      </rPr>
      <t>use &lt;database&gt;</t>
    </r>
    <r>
      <rPr>
        <sz val="11"/>
        <color rgb="FF000000"/>
        <rFont val="Calibri"/>
      </rPr>
      <t xml:space="preserve">
</t>
    </r>
    <r>
      <rPr>
        <sz val="11"/>
        <color rgb="FF000000"/>
        <rFont val="Calibri"/>
      </rPr>
      <t>db.getRoles(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rolesInfo: 1,</t>
    </r>
    <r>
      <rPr>
        <sz val="11"/>
        <color rgb="FF000000"/>
        <rFont val="Calibri"/>
      </rPr>
      <t xml:space="preserve">
</t>
    </r>
    <r>
      <rPr>
        <sz val="11"/>
        <color rgb="FF000000"/>
        <rFont val="Calibri"/>
      </rPr>
      <t xml:space="preserve">      showPrivileges:true,</t>
    </r>
    <r>
      <rPr>
        <sz val="11"/>
        <color rgb="FF000000"/>
        <rFont val="Calibri"/>
      </rPr>
      <t xml:space="preserve">
</t>
    </r>
    <r>
      <rPr>
        <sz val="11"/>
        <color rgb="FF000000"/>
        <rFont val="Calibri"/>
      </rPr>
      <t xml:space="preserve">      showBuiltinRoles: true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Run the following command to the roles assigned to users:</t>
    </r>
    <r>
      <rPr>
        <sz val="11"/>
        <color rgb="FF000000"/>
        <rFont val="Calibri"/>
      </rPr>
      <t xml:space="preserve">
</t>
    </r>
    <r>
      <rPr>
        <sz val="11"/>
        <color rgb="FF000000"/>
        <rFont val="Calibri"/>
      </rPr>
      <t>use admin</t>
    </r>
    <r>
      <rPr>
        <sz val="11"/>
        <color rgb="FF000000"/>
        <rFont val="Calibri"/>
      </rPr>
      <t xml:space="preserve">
</t>
    </r>
    <r>
      <rPr>
        <sz val="11"/>
        <color rgb="FF000000"/>
        <rFont val="Calibri"/>
      </rPr>
      <t>db.system.users.find()</t>
    </r>
    <r>
      <rPr>
        <sz val="11"/>
        <color rgb="FF000000"/>
        <rFont val="Calibri"/>
      </rPr>
      <t xml:space="preserve">
</t>
    </r>
    <r>
      <rPr>
        <sz val="11"/>
        <color rgb="FF000000"/>
        <rFont val="Calibri"/>
      </rPr>
      <t>Analyze the output and if any roles or users have unauthorized access, this is a finding. This will vary on an application basis.</t>
    </r>
  </si>
  <si>
    <t>V-265915</t>
  </si>
  <si>
    <r>
      <rPr>
        <sz val="11"/>
        <rFont val="Calibri"/>
      </rPr>
      <t>Unused database components that are integrated in MongoDB and cannot be uninstalled must be disabled.</t>
    </r>
  </si>
  <si>
    <r>
      <rPr>
        <sz val="11"/>
        <color rgb="FF000000"/>
        <rFont val="Calibri"/>
      </rPr>
      <t>Disable the "javascriptEnabled" option.</t>
    </r>
    <r>
      <rPr>
        <sz val="11"/>
        <color rgb="FF000000"/>
        <rFont val="Calibri"/>
      </rPr>
      <t xml:space="preserve">
</t>
    </r>
    <r>
      <rPr>
        <sz val="11"/>
        <color rgb="FF000000"/>
        <rFont val="Calibri"/>
      </rPr>
      <t>Edit the MongoDB configuration file (default location: /etc/mongod.conf) to include the following:</t>
    </r>
    <r>
      <rPr>
        <sz val="11"/>
        <color rgb="FF000000"/>
        <rFont val="Calibri"/>
      </rPr>
      <t xml:space="preserve">
</t>
    </r>
    <r>
      <rPr>
        <sz val="11"/>
        <color rgb="FF000000"/>
        <rFont val="Calibri"/>
      </rPr>
      <t>security:</t>
    </r>
    <r>
      <rPr>
        <sz val="11"/>
        <color rgb="FF000000"/>
        <rFont val="Calibri"/>
      </rPr>
      <t xml:space="preserve">
</t>
    </r>
    <r>
      <rPr>
        <sz val="11"/>
        <color rgb="FF000000"/>
        <rFont val="Calibri"/>
      </rPr>
      <t xml:space="preserve">   javascriptEnabled: false</t>
    </r>
  </si>
  <si>
    <r>
      <rPr>
        <sz val="11"/>
        <color rgb="FF000000"/>
        <rFont val="Calibri"/>
      </rPr>
      <t>Information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It is detrimental for software products to provide, or install by default, functionality exceeding requirements or mission objectives.</t>
    </r>
    <r>
      <rPr>
        <sz val="11"/>
        <color rgb="FF000000"/>
        <rFont val="Calibri"/>
      </rPr>
      <t xml:space="preserve">
</t>
    </r>
    <r>
      <rPr>
        <sz val="11"/>
        <color rgb="FF000000"/>
        <rFont val="Calibri"/>
      </rPr>
      <t>DBMSs must adhere to the principles of least functionality by providing only essential capabilities.</t>
    </r>
    <r>
      <rPr>
        <sz val="11"/>
        <color rgb="FF000000"/>
        <rFont val="Calibri"/>
      </rPr>
      <t xml:space="preserve">
</t>
    </r>
    <r>
      <rPr>
        <sz val="11"/>
        <color rgb="FF000000"/>
        <rFont val="Calibri"/>
      </rPr>
      <t>Satisfies: SRG-APP-000141-DB-000091, SRG-APP-000141-DB-000092, SRG-APP-000142-DB-000094</t>
    </r>
  </si>
  <si>
    <r>
      <rPr>
        <sz val="11"/>
        <color rgb="FF000000"/>
        <rFont val="Calibri"/>
      </rPr>
      <t>MongoDB operations permit arbitrary JavaScript expressions to be run directly on the server.</t>
    </r>
    <r>
      <rPr>
        <sz val="11"/>
        <color rgb="FF000000"/>
        <rFont val="Calibri"/>
      </rPr>
      <t xml:space="preserve">
</t>
    </r>
    <r>
      <rPr>
        <sz val="11"/>
        <color rgb="FF000000"/>
        <rFont val="Calibri"/>
      </rPr>
      <t>If the following parameter is not present or not set as show below in the MongoDB configuration file (default location: /etc/mongod.conf), this is a finding.</t>
    </r>
    <r>
      <rPr>
        <sz val="11"/>
        <color rgb="FF000000"/>
        <rFont val="Calibri"/>
      </rPr>
      <t xml:space="preserve">
</t>
    </r>
    <r>
      <rPr>
        <sz val="11"/>
        <color rgb="FF000000"/>
        <rFont val="Calibri"/>
      </rPr>
      <t>security:</t>
    </r>
    <r>
      <rPr>
        <sz val="11"/>
        <color rgb="FF000000"/>
        <rFont val="Calibri"/>
      </rPr>
      <t xml:space="preserve">
</t>
    </r>
    <r>
      <rPr>
        <sz val="11"/>
        <color rgb="FF000000"/>
        <rFont val="Calibri"/>
      </rPr>
      <t xml:space="preserve">   javascriptEnabled: false</t>
    </r>
  </si>
  <si>
    <t>V-265916</t>
  </si>
  <si>
    <r>
      <rPr>
        <sz val="11"/>
        <rFont val="Calibri"/>
      </rPr>
      <t>MongoDB must uniquely identify and authenticate organizational users (or processes acting on behalf of organizational users).</t>
    </r>
  </si>
  <si>
    <r>
      <rPr>
        <sz val="11"/>
        <color rgb="FF000000"/>
        <rFont val="Calibri"/>
      </rPr>
      <t>For any user not a member of an appropriate organization and has access to a database in the system run the following command:</t>
    </r>
    <r>
      <rPr>
        <sz val="11"/>
        <color rgb="FF000000"/>
        <rFont val="Calibri"/>
      </rPr>
      <t xml:space="preserve">
</t>
    </r>
    <r>
      <rPr>
        <sz val="11"/>
        <color rgb="FF000000"/>
        <rFont val="Calibri"/>
      </rPr>
      <t>// Change to the appropriate database</t>
    </r>
    <r>
      <rPr>
        <sz val="11"/>
        <color rgb="FF000000"/>
        <rFont val="Calibri"/>
      </rPr>
      <t xml:space="preserve">
</t>
    </r>
    <r>
      <rPr>
        <sz val="11"/>
        <color rgb="FF000000"/>
        <rFont val="Calibri"/>
      </rPr>
      <t>&gt; use &lt;database&gt;</t>
    </r>
    <r>
      <rPr>
        <sz val="11"/>
        <color rgb="FF000000"/>
        <rFont val="Calibri"/>
      </rPr>
      <t xml:space="preserve">
</t>
    </r>
    <r>
      <rPr>
        <sz val="11"/>
        <color rgb="FF000000"/>
        <rFont val="Calibri"/>
      </rPr>
      <t>&gt; db.dropUser("&lt;username&gt;", {w: "majority", wtimeout: 5000})</t>
    </r>
    <r>
      <rPr>
        <sz val="11"/>
        <color rgb="FF000000"/>
        <rFont val="Calibri"/>
      </rPr>
      <t xml:space="preserve">
</t>
    </r>
    <r>
      <rPr>
        <sz val="11"/>
        <color rgb="FF000000"/>
        <rFont val="Calibri"/>
      </rPr>
      <t>The MongoDB configuration file (default location: /etc/mongod.conf) must contain the following:</t>
    </r>
    <r>
      <rPr>
        <sz val="11"/>
        <color rgb="FF000000"/>
        <rFont val="Calibri"/>
      </rPr>
      <t xml:space="preserve">
</t>
    </r>
    <r>
      <rPr>
        <sz val="11"/>
        <color rgb="FF000000"/>
        <rFont val="Calibri"/>
      </rPr>
      <t xml:space="preserve">security: </t>
    </r>
    <r>
      <rPr>
        <sz val="11"/>
        <color rgb="FF000000"/>
        <rFont val="Calibri"/>
      </rPr>
      <t xml:space="preserve">
</t>
    </r>
    <r>
      <rPr>
        <sz val="11"/>
        <color rgb="FF000000"/>
        <rFont val="Calibri"/>
      </rPr>
      <t xml:space="preserve">  authorization: "enabled"</t>
    </r>
    <r>
      <rPr>
        <sz val="11"/>
        <color rgb="FF000000"/>
        <rFont val="Calibri"/>
      </rPr>
      <t xml:space="preserve">
</t>
    </r>
    <r>
      <rPr>
        <sz val="11"/>
        <color rgb="FF000000"/>
        <rFont val="Calibri"/>
      </rPr>
      <t>If not, edit the MongoDB configuration file. Add the parameters and stop/start (restart) any mongod or mongos process using this MongoDB configuration file.</t>
    </r>
  </si>
  <si>
    <r>
      <rPr>
        <sz val="11"/>
        <color rgb="FF000000"/>
        <rFont val="Calibri"/>
      </rPr>
      <t>To ensure accountability and prevent unauthenticated access, organizational users must be identified and authenticated to prevent potential misuse and compromise of the system.</t>
    </r>
    <r>
      <rPr>
        <sz val="11"/>
        <color rgb="FF000000"/>
        <rFont val="Calibri"/>
      </rPr>
      <t xml:space="preserve">
</t>
    </r>
    <r>
      <rPr>
        <sz val="11"/>
        <color rgb="FF000000"/>
        <rFont val="Calibri"/>
      </rPr>
      <t>Organizational users include organizational employees or individuals the organization deems to have equivalent status of employees (e.g., contractors). Organizational users (and any processes acting on behalf of users) must be uniquely identified and authenticated for all accesses, except the following:</t>
    </r>
    <r>
      <rPr>
        <sz val="11"/>
        <color rgb="FF000000"/>
        <rFont val="Calibri"/>
      </rPr>
      <t xml:space="preserve">
</t>
    </r>
    <r>
      <rPr>
        <sz val="11"/>
        <color rgb="FF000000"/>
        <rFont val="Calibri"/>
      </rPr>
      <t>(i) Accesses explicitly identified and documented by the organization. Organizations document specific user actions that can be performed on the information system without identification or authentication; and</t>
    </r>
    <r>
      <rPr>
        <sz val="11"/>
        <color rgb="FF000000"/>
        <rFont val="Calibri"/>
      </rPr>
      <t xml:space="preserve">
</t>
    </r>
    <r>
      <rPr>
        <sz val="11"/>
        <color rgb="FF000000"/>
        <rFont val="Calibri"/>
      </rPr>
      <t>(ii) Accesses that occur through authorized use of group authenticators without individual authentication. Organizations may require unique identification of individuals using shared accounts, for detailed accountability of individual activity.</t>
    </r>
  </si>
  <si>
    <r>
      <rPr>
        <sz val="11"/>
        <color rgb="FF000000"/>
        <rFont val="Calibri"/>
      </rPr>
      <t>For each database in the system, run the following command:</t>
    </r>
    <r>
      <rPr>
        <sz val="11"/>
        <color rgb="FF000000"/>
        <rFont val="Calibri"/>
      </rPr>
      <t xml:space="preserve">
</t>
    </r>
    <r>
      <rPr>
        <sz val="11"/>
        <color rgb="FF000000"/>
        <rFont val="Calibri"/>
      </rPr>
      <t>&gt; use &lt;database&gt;</t>
    </r>
    <r>
      <rPr>
        <sz val="11"/>
        <color rgb="FF000000"/>
        <rFont val="Calibri"/>
      </rPr>
      <t xml:space="preserve">
</t>
    </r>
    <r>
      <rPr>
        <sz val="11"/>
        <color rgb="FF000000"/>
        <rFont val="Calibri"/>
      </rPr>
      <t>&gt; db.getUsers()</t>
    </r>
    <r>
      <rPr>
        <sz val="11"/>
        <color rgb="FF000000"/>
        <rFont val="Calibri"/>
      </rPr>
      <t xml:space="preserve">
</t>
    </r>
    <r>
      <rPr>
        <sz val="11"/>
        <color rgb="FF000000"/>
        <rFont val="Calibri"/>
      </rPr>
      <t>Ensure each user identified is a member of an appropriate organization that can access the database.</t>
    </r>
    <r>
      <rPr>
        <sz val="11"/>
        <color rgb="FF000000"/>
        <rFont val="Calibri"/>
      </rPr>
      <t xml:space="preserve">
</t>
    </r>
    <r>
      <rPr>
        <sz val="11"/>
        <color rgb="FF000000"/>
        <rFont val="Calibri"/>
      </rPr>
      <t>Alternatively, if LDAP/AD is being used for authentication/authorization, the mongoldap tool can be used to verify user account access.</t>
    </r>
    <r>
      <rPr>
        <sz val="11"/>
        <color rgb="FF000000"/>
        <rFont val="Calibri"/>
      </rPr>
      <t xml:space="preserve">
</t>
    </r>
    <r>
      <rPr>
        <sz val="11"/>
        <color rgb="FF000000"/>
        <rFont val="Calibri"/>
      </rPr>
      <t>If a user is found not be a member of an appropriate organization that can access the database, this is a finding.</t>
    </r>
    <r>
      <rPr>
        <sz val="11"/>
        <color rgb="FF000000"/>
        <rFont val="Calibri"/>
      </rPr>
      <t xml:space="preserve">
</t>
    </r>
    <r>
      <rPr>
        <sz val="11"/>
        <color rgb="FF000000"/>
        <rFont val="Calibri"/>
      </rPr>
      <t>Verify that the MongoDB configuration file (default location: /etc/mongod.conf) contains the following:</t>
    </r>
    <r>
      <rPr>
        <sz val="11"/>
        <color rgb="FF000000"/>
        <rFont val="Calibri"/>
      </rPr>
      <t xml:space="preserve">
</t>
    </r>
    <r>
      <rPr>
        <sz val="11"/>
        <color rgb="FF000000"/>
        <rFont val="Calibri"/>
      </rPr>
      <t>security:</t>
    </r>
    <r>
      <rPr>
        <sz val="11"/>
        <color rgb="FF000000"/>
        <rFont val="Calibri"/>
      </rPr>
      <t xml:space="preserve">
</t>
    </r>
    <r>
      <rPr>
        <sz val="11"/>
        <color rgb="FF000000"/>
        <rFont val="Calibri"/>
      </rPr>
      <t xml:space="preserve">  authorization: "enabled"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this parameter is not present, this is a finding.</t>
    </r>
  </si>
  <si>
    <t>V-265917</t>
  </si>
  <si>
    <r>
      <rPr>
        <sz val="11"/>
        <rFont val="Calibri"/>
      </rPr>
      <t>If passwords are used for authentication, MongoDB must store only hashed, salted representations of passwords.</t>
    </r>
  </si>
  <si>
    <r>
      <rPr>
        <sz val="11"/>
        <color rgb="FF000000"/>
        <rFont val="Calibri"/>
      </rPr>
      <t>1. Define authenticationMechanisms in the MongoDB Configuration file (default location: /etc/mongod.conf), define one of more authenticationMechanisms, from the subset below:</t>
    </r>
    <r>
      <rPr>
        <sz val="11"/>
        <color rgb="FF000000"/>
        <rFont val="Calibri"/>
      </rPr>
      <t xml:space="preserve">
</t>
    </r>
    <r>
      <rPr>
        <sz val="11"/>
        <color rgb="FF000000"/>
        <rFont val="Calibri"/>
      </rPr>
      <t>SCRAM-SHA-256</t>
    </r>
    <r>
      <rPr>
        <sz val="11"/>
        <color rgb="FF000000"/>
        <rFont val="Calibri"/>
      </rPr>
      <t xml:space="preserve">
</t>
    </r>
    <r>
      <rPr>
        <sz val="11"/>
        <color rgb="FF000000"/>
        <rFont val="Calibri"/>
      </rPr>
      <t>MONGODB-X509</t>
    </r>
    <r>
      <rPr>
        <sz val="11"/>
        <color rgb="FF000000"/>
        <rFont val="Calibri"/>
      </rPr>
      <t xml:space="preserve">
</t>
    </r>
    <r>
      <rPr>
        <sz val="11"/>
        <color rgb="FF000000"/>
        <rFont val="Calibri"/>
      </rPr>
      <t>GSSAPI</t>
    </r>
    <r>
      <rPr>
        <sz val="11"/>
        <color rgb="FF000000"/>
        <rFont val="Calibri"/>
      </rPr>
      <t xml:space="preserve">
</t>
    </r>
    <r>
      <rPr>
        <sz val="11"/>
        <color rgb="FF000000"/>
        <rFont val="Calibri"/>
      </rPr>
      <t>PLAIN</t>
    </r>
    <r>
      <rPr>
        <sz val="11"/>
        <color rgb="FF000000"/>
        <rFont val="Calibri"/>
      </rPr>
      <t xml:space="preserve">
</t>
    </r>
    <r>
      <rPr>
        <sz val="11"/>
        <color rgb="FF000000"/>
        <rFont val="Calibri"/>
      </rPr>
      <t>Example:</t>
    </r>
    <r>
      <rPr>
        <sz val="11"/>
        <color rgb="FF000000"/>
        <rFont val="Calibri"/>
      </rPr>
      <t xml:space="preserve">
</t>
    </r>
    <r>
      <rPr>
        <sz val="11"/>
        <color rgb="FF000000"/>
        <rFont val="Calibri"/>
      </rPr>
      <t>setParameter:</t>
    </r>
    <r>
      <rPr>
        <sz val="11"/>
        <color rgb="FF000000"/>
        <rFont val="Calibri"/>
      </rPr>
      <t xml:space="preserve">
</t>
    </r>
    <r>
      <rPr>
        <sz val="11"/>
        <color rgb="FF000000"/>
        <rFont val="Calibri"/>
      </rPr>
      <t xml:space="preserve">  authenticationMechanisms: SCRAM-SHA-256</t>
    </r>
    <r>
      <rPr>
        <sz val="11"/>
        <color rgb="FF000000"/>
        <rFont val="Calibri"/>
      </rPr>
      <t xml:space="preserve">
</t>
    </r>
    <r>
      <rPr>
        <sz val="11"/>
        <color rgb="FF000000"/>
        <rFont val="Calibri"/>
      </rPr>
      <t>2. authSchemaVersion should be more than 5.</t>
    </r>
    <r>
      <rPr>
        <sz val="11"/>
        <color rgb="FF000000"/>
        <rFont val="Calibri"/>
      </rPr>
      <t xml:space="preserve">
</t>
    </r>
    <r>
      <rPr>
        <sz val="11"/>
        <color rgb="FF000000"/>
        <rFont val="Calibri"/>
      </rPr>
      <t>Run the following command:</t>
    </r>
    <r>
      <rPr>
        <sz val="11"/>
        <color rgb="FF000000"/>
        <rFont val="Calibri"/>
      </rPr>
      <t xml:space="preserve">
</t>
    </r>
    <r>
      <rPr>
        <sz val="11"/>
        <color rgb="FF000000"/>
        <rFont val="Calibri"/>
      </rPr>
      <t>&gt; db.adminCommand({authSchemaUpgrade: 1})</t>
    </r>
    <r>
      <rPr>
        <sz val="11"/>
        <color rgb="FF000000"/>
        <rFont val="Calibri"/>
      </rPr>
      <t xml:space="preserve">
</t>
    </r>
    <r>
      <rPr>
        <sz val="11"/>
        <color rgb="FF000000"/>
        <rFont val="Calibri"/>
      </rPr>
      <t>In the unlikely event that an error is encountered, users may safely rerun the authSchemaUpgrade command.</t>
    </r>
  </si>
  <si>
    <r>
      <rPr>
        <sz val="11"/>
        <color rgb="FF000000"/>
        <rFont val="Calibri"/>
      </rPr>
      <t>The DOD standard for authentication is DOD-approved public key infrastructure (PKI) certificates.</t>
    </r>
    <r>
      <rPr>
        <sz val="11"/>
        <color rgb="FF000000"/>
        <rFont val="Calibri"/>
      </rPr>
      <t xml:space="preserve">
</t>
    </r>
    <r>
      <rPr>
        <sz val="11"/>
        <color rgb="FF000000"/>
        <rFont val="Calibri"/>
      </rPr>
      <t>Authentication based on user ID and password may be used only when it is not possible to employ a PKI certificate, and requires authorizing official (AO) approval.</t>
    </r>
    <r>
      <rPr>
        <sz val="11"/>
        <color rgb="FF000000"/>
        <rFont val="Calibri"/>
      </rPr>
      <t xml:space="preserve">
</t>
    </r>
    <r>
      <rPr>
        <sz val="11"/>
        <color rgb="FF000000"/>
        <rFont val="Calibri"/>
      </rPr>
      <t>In such cases, database passwords stored in clear text, using reversible encryption, or using unsalted hashes would be vulnerable to unauthorized disclosure. Database passwords must always be in the form of one-way, salted hashes when stored internally or externally to MongoDB.</t>
    </r>
  </si>
  <si>
    <r>
      <rPr>
        <sz val="11"/>
        <color rgb="FF000000"/>
        <rFont val="Calibri"/>
      </rPr>
      <t>MongoDB supports several authentication mechanisms, some of which store credentials on the MongoDB server.</t>
    </r>
    <r>
      <rPr>
        <sz val="11"/>
        <color rgb="FF000000"/>
        <rFont val="Calibri"/>
      </rPr>
      <t xml:space="preserve">
</t>
    </r>
    <r>
      <rPr>
        <sz val="11"/>
        <color rgb="FF000000"/>
        <rFont val="Calibri"/>
      </rPr>
      <t>If these mechanisms are in use, MongoDB's authSchemaVersion in the admin.system.version collection must be set to "5".</t>
    </r>
    <r>
      <rPr>
        <sz val="11"/>
        <color rgb="FF000000"/>
        <rFont val="Calibri"/>
      </rPr>
      <t xml:space="preserve">
</t>
    </r>
    <r>
      <rPr>
        <sz val="11"/>
        <color rgb="FF000000"/>
        <rFont val="Calibri"/>
      </rPr>
      <t>1. Validate that authenticationMechanisms is defined in config file (default location /etc/mongod.conf).</t>
    </r>
    <r>
      <rPr>
        <sz val="11"/>
        <color rgb="FF000000"/>
        <rFont val="Calibri"/>
      </rPr>
      <t xml:space="preserve">
</t>
    </r>
    <r>
      <rPr>
        <sz val="11"/>
        <color rgb="FF000000"/>
        <rFont val="Calibri"/>
      </rPr>
      <t>The MongoDB Configuration file should contain the similar to the following entry:</t>
    </r>
    <r>
      <rPr>
        <sz val="11"/>
        <color rgb="FF000000"/>
        <rFont val="Calibri"/>
      </rPr>
      <t xml:space="preserve">
</t>
    </r>
    <r>
      <rPr>
        <sz val="11"/>
        <color rgb="FF000000"/>
        <rFont val="Calibri"/>
      </rPr>
      <t>setParameter:</t>
    </r>
    <r>
      <rPr>
        <sz val="11"/>
        <color rgb="FF000000"/>
        <rFont val="Calibri"/>
      </rPr>
      <t xml:space="preserve">
</t>
    </r>
    <r>
      <rPr>
        <sz val="11"/>
        <color rgb="FF000000"/>
        <rFont val="Calibri"/>
      </rPr>
      <t xml:space="preserve">  authenticationMechanisms: SCRAM-SHA-256 </t>
    </r>
    <r>
      <rPr>
        <sz val="11"/>
        <color rgb="FF000000"/>
        <rFont val="Calibri"/>
      </rPr>
      <t xml:space="preserve">
</t>
    </r>
    <r>
      <rPr>
        <sz val="11"/>
        <color rgb="FF000000"/>
        <rFont val="Calibri"/>
      </rPr>
      <t>If the config file does not contain an authenticationMechanisms entry, that is a finding.</t>
    </r>
    <r>
      <rPr>
        <sz val="11"/>
        <color rgb="FF000000"/>
        <rFont val="Calibri"/>
      </rPr>
      <t xml:space="preserve">
</t>
    </r>
    <r>
      <rPr>
        <sz val="11"/>
        <color rgb="FF000000"/>
        <rFont val="Calibri"/>
      </rPr>
      <t>2. Validate authSchemaVersion is set to "5".</t>
    </r>
    <r>
      <rPr>
        <sz val="11"/>
        <color rgb="FF000000"/>
        <rFont val="Calibri"/>
      </rPr>
      <t xml:space="preserve">
</t>
    </r>
    <r>
      <rPr>
        <sz val="11"/>
        <color rgb="FF000000"/>
        <rFont val="Calibri"/>
      </rPr>
      <t>Using the shell, run the following command:</t>
    </r>
    <r>
      <rPr>
        <sz val="11"/>
        <color rgb="FF000000"/>
        <rFont val="Calibri"/>
      </rPr>
      <t xml:space="preserve">
</t>
    </r>
    <r>
      <rPr>
        <sz val="11"/>
        <color rgb="FF000000"/>
        <rFont val="Calibri"/>
      </rPr>
      <t>&gt; db.getSiblingDB("admin").system.version.find({ "_id" : "authSchema"}, {_id: 0})</t>
    </r>
    <r>
      <rPr>
        <sz val="11"/>
        <color rgb="FF000000"/>
        <rFont val="Calibri"/>
      </rPr>
      <t xml:space="preserve">
</t>
    </r>
    <r>
      <rPr>
        <sz val="11"/>
        <color rgb="FF000000"/>
        <rFont val="Calibri"/>
      </rPr>
      <t>It should return:</t>
    </r>
    <r>
      <rPr>
        <sz val="11"/>
        <color rgb="FF000000"/>
        <rFont val="Calibri"/>
      </rPr>
      <t xml:space="preserve">
</t>
    </r>
    <r>
      <rPr>
        <sz val="11"/>
        <color rgb="FF000000"/>
        <rFont val="Calibri"/>
      </rPr>
      <t xml:space="preserve">    { "currentVersion" : 5 }</t>
    </r>
    <r>
      <rPr>
        <sz val="11"/>
        <color rgb="FF000000"/>
        <rFont val="Calibri"/>
      </rPr>
      <t xml:space="preserve">
</t>
    </r>
    <r>
      <rPr>
        <sz val="11"/>
        <color rgb="FF000000"/>
        <rFont val="Calibri"/>
      </rPr>
      <t>If currentVersion is less than 5, this is a finding.</t>
    </r>
  </si>
  <si>
    <t>V-265918</t>
  </si>
  <si>
    <r>
      <rPr>
        <sz val="11"/>
        <rFont val="Calibri"/>
      </rPr>
      <t>If passwords are used for authentication, MongoDB must transmit only encrypted representations of passwords.</t>
    </r>
  </si>
  <si>
    <r>
      <rPr>
        <sz val="11"/>
        <color rgb="FF000000"/>
        <rFont val="Calibri"/>
      </rPr>
      <t>In the MongoDB database configuration file (default location: /etc/mongod.conf) ensure the following parameters are present in the "net.tls" (network TLS) section of the file and are configured correctly for the site and server:</t>
    </r>
    <r>
      <rPr>
        <sz val="11"/>
        <color rgb="FF000000"/>
        <rFont val="Calibri"/>
      </rPr>
      <t xml:space="preserve">
</t>
    </r>
    <r>
      <rPr>
        <sz val="11"/>
        <color rgb="FF000000"/>
        <rFont val="Calibri"/>
      </rPr>
      <t>net:</t>
    </r>
    <r>
      <rPr>
        <sz val="11"/>
        <color rgb="FF000000"/>
        <rFont val="Calibri"/>
      </rPr>
      <t xml:space="preserve">
</t>
    </r>
    <r>
      <rPr>
        <sz val="11"/>
        <color rgb="FF000000"/>
        <rFont val="Calibri"/>
      </rPr>
      <t xml:space="preserve">  tls:</t>
    </r>
    <r>
      <rPr>
        <sz val="11"/>
        <color rgb="FF000000"/>
        <rFont val="Calibri"/>
      </rPr>
      <t xml:space="preserve">
</t>
    </r>
    <r>
      <rPr>
        <sz val="11"/>
        <color rgb="FF000000"/>
        <rFont val="Calibri"/>
      </rPr>
      <t xml:space="preserve">    mode: requireTLS</t>
    </r>
    <r>
      <rPr>
        <sz val="11"/>
        <color rgb="FF000000"/>
        <rFont val="Calibri"/>
      </rPr>
      <t xml:space="preserve">
</t>
    </r>
    <r>
      <rPr>
        <sz val="11"/>
        <color rgb="FF000000"/>
        <rFont val="Calibri"/>
      </rPr>
      <t xml:space="preserve">    certificateKeyFile: /etc/ssl/server.pem</t>
    </r>
    <r>
      <rPr>
        <sz val="11"/>
        <color rgb="FF000000"/>
        <rFont val="Calibri"/>
      </rPr>
      <t xml:space="preserve">
</t>
    </r>
    <r>
      <rPr>
        <sz val="11"/>
        <color rgb="FF000000"/>
        <rFont val="Calibri"/>
      </rPr>
      <t xml:space="preserve">    CAFile: /etc/ssl/ca.crt</t>
    </r>
    <r>
      <rPr>
        <sz val="11"/>
        <color rgb="FF000000"/>
        <rFont val="Calibri"/>
      </rPr>
      <t xml:space="preserve">
</t>
    </r>
    <r>
      <rPr>
        <sz val="11"/>
        <color rgb="FF000000"/>
        <rFont val="Calibri"/>
      </rPr>
      <t xml:space="preserve">    allowInvalidCertificates: false</t>
    </r>
    <r>
      <rPr>
        <sz val="11"/>
        <color rgb="FF000000"/>
        <rFont val="Calibri"/>
      </rPr>
      <t xml:space="preserve">
</t>
    </r>
    <r>
      <rPr>
        <sz val="11"/>
        <color rgb="FF000000"/>
        <rFont val="Calibri"/>
      </rPr>
      <t xml:space="preserve">    allowConnectionsWithoutCertificates: false</t>
    </r>
    <r>
      <rPr>
        <sz val="11"/>
        <color rgb="FF000000"/>
        <rFont val="Calibri"/>
      </rPr>
      <t xml:space="preserve">
</t>
    </r>
    <r>
      <rPr>
        <sz val="11"/>
        <color rgb="FF000000"/>
        <rFont val="Calibri"/>
      </rPr>
      <t>Restart the MongoDB service from the OS.</t>
    </r>
    <r>
      <rPr>
        <sz val="11"/>
        <color rgb="FF000000"/>
        <rFont val="Calibri"/>
      </rPr>
      <t xml:space="preserve">
</t>
    </r>
    <r>
      <rPr>
        <sz val="11"/>
        <color rgb="FF000000"/>
        <rFont val="Calibri"/>
      </rPr>
      <t>$ sudo systemctl restart mongod</t>
    </r>
    <r>
      <rPr>
        <sz val="11"/>
        <color rgb="FF000000"/>
        <rFont val="Calibri"/>
      </rPr>
      <t xml:space="preserve">
</t>
    </r>
    <r>
      <rPr>
        <sz val="11"/>
        <color rgb="FF000000"/>
        <rFont val="Calibri"/>
      </rPr>
      <t>More information for configuring TLS/SSL for MongoDB can be found here:</t>
    </r>
    <r>
      <rPr>
        <sz val="11"/>
        <color rgb="FF000000"/>
        <rFont val="Calibri"/>
      </rPr>
      <t xml:space="preserve">
</t>
    </r>
    <r>
      <rPr>
        <sz val="11"/>
        <color rgb="FF000000"/>
        <rFont val="Calibri"/>
      </rPr>
      <t>https://www.mongodb.com/docs/manual/tutorial/configure-ssl/</t>
    </r>
  </si>
  <si>
    <r>
      <rPr>
        <sz val="11"/>
        <color rgb="FF000000"/>
        <rFont val="Calibri"/>
      </rPr>
      <t>The DOD standard for authentication is DOD-approved PKI certificates.</t>
    </r>
    <r>
      <rPr>
        <sz val="11"/>
        <color rgb="FF000000"/>
        <rFont val="Calibri"/>
      </rPr>
      <t xml:space="preserve">
</t>
    </r>
    <r>
      <rPr>
        <sz val="11"/>
        <color rgb="FF000000"/>
        <rFont val="Calibri"/>
      </rPr>
      <t>Authentication based on user ID and password may be used only when it is not possible to employ a PKI certificate and requires AO approval.</t>
    </r>
    <r>
      <rPr>
        <sz val="11"/>
        <color rgb="FF000000"/>
        <rFont val="Calibri"/>
      </rPr>
      <t xml:space="preserve">
</t>
    </r>
    <r>
      <rPr>
        <sz val="11"/>
        <color rgb="FF000000"/>
        <rFont val="Calibri"/>
      </rPr>
      <t>In such cases, passwords need to be protected at all times, and encryption is the standard method for protecting passwords during transmission.</t>
    </r>
    <r>
      <rPr>
        <sz val="11"/>
        <color rgb="FF000000"/>
        <rFont val="Calibri"/>
      </rPr>
      <t xml:space="preserve">
</t>
    </r>
    <r>
      <rPr>
        <sz val="11"/>
        <color rgb="FF000000"/>
        <rFont val="Calibri"/>
      </rPr>
      <t>DBMS passwords sent in clear-text format across the network are vulnerable to discovery by unauthorized users. Disclosure of passwords may easily lead to unauthorized access to the database.</t>
    </r>
    <r>
      <rPr>
        <sz val="11"/>
        <color rgb="FF000000"/>
        <rFont val="Calibri"/>
      </rPr>
      <t xml:space="preserve">
</t>
    </r>
    <r>
      <rPr>
        <sz val="11"/>
        <color rgb="FF000000"/>
        <rFont val="Calibri"/>
      </rPr>
      <t>Satisfies: SRG-APP-000172-DB-000075, SRG-APP-000175-DB-000067</t>
    </r>
  </si>
  <si>
    <r>
      <rPr>
        <sz val="11"/>
        <color rgb="FF000000"/>
        <rFont val="Calibri"/>
      </rPr>
      <t>In the MongoDB database configuration file (default location: /etc/mongod.conf), verify the following parameters in the "net.tls" (network TLS) section of the file:</t>
    </r>
    <r>
      <rPr>
        <sz val="11"/>
        <color rgb="FF000000"/>
        <rFont val="Calibri"/>
      </rPr>
      <t xml:space="preserve">
</t>
    </r>
    <r>
      <rPr>
        <sz val="11"/>
        <color rgb="FF000000"/>
        <rFont val="Calibri"/>
      </rPr>
      <t>net:</t>
    </r>
    <r>
      <rPr>
        <sz val="11"/>
        <color rgb="FF000000"/>
        <rFont val="Calibri"/>
      </rPr>
      <t xml:space="preserve">
</t>
    </r>
    <r>
      <rPr>
        <sz val="11"/>
        <color rgb="FF000000"/>
        <rFont val="Calibri"/>
      </rPr>
      <t xml:space="preserve">  tls:</t>
    </r>
    <r>
      <rPr>
        <sz val="11"/>
        <color rgb="FF000000"/>
        <rFont val="Calibri"/>
      </rPr>
      <t xml:space="preserve">
</t>
    </r>
    <r>
      <rPr>
        <sz val="11"/>
        <color rgb="FF000000"/>
        <rFont val="Calibri"/>
      </rPr>
      <t xml:space="preserve">    mode: requireTLS</t>
    </r>
    <r>
      <rPr>
        <sz val="11"/>
        <color rgb="FF000000"/>
        <rFont val="Calibri"/>
      </rPr>
      <t xml:space="preserve">
</t>
    </r>
    <r>
      <rPr>
        <sz val="11"/>
        <color rgb="FF000000"/>
        <rFont val="Calibri"/>
      </rPr>
      <t xml:space="preserve">    certificateKeyFile: /etc/ssl/server.pem</t>
    </r>
    <r>
      <rPr>
        <sz val="11"/>
        <color rgb="FF000000"/>
        <rFont val="Calibri"/>
      </rPr>
      <t xml:space="preserve">
</t>
    </r>
    <r>
      <rPr>
        <sz val="11"/>
        <color rgb="FF000000"/>
        <rFont val="Calibri"/>
      </rPr>
      <t xml:space="preserve">    CAFile: /etc/ssl/ca.crt</t>
    </r>
    <r>
      <rPr>
        <sz val="11"/>
        <color rgb="FF000000"/>
        <rFont val="Calibri"/>
      </rPr>
      <t xml:space="preserve">
</t>
    </r>
    <r>
      <rPr>
        <sz val="11"/>
        <color rgb="FF000000"/>
        <rFont val="Calibri"/>
      </rPr>
      <t xml:space="preserve">    allowInvalidCertificates: false</t>
    </r>
    <r>
      <rPr>
        <sz val="11"/>
        <color rgb="FF000000"/>
        <rFont val="Calibri"/>
      </rPr>
      <t xml:space="preserve">
</t>
    </r>
    <r>
      <rPr>
        <sz val="11"/>
        <color rgb="FF000000"/>
        <rFont val="Calibri"/>
      </rPr>
      <t xml:space="preserve">    allowConnectionsWithoutCertificates: false</t>
    </r>
    <r>
      <rPr>
        <sz val="11"/>
        <color rgb="FF000000"/>
        <rFont val="Calibri"/>
      </rPr>
      <t xml:space="preserve">
</t>
    </r>
    <r>
      <rPr>
        <sz val="11"/>
        <color rgb="FF000000"/>
        <rFont val="Calibri"/>
      </rPr>
      <t>If the "net.tls" parameter is not present, this is a finding.</t>
    </r>
    <r>
      <rPr>
        <sz val="11"/>
        <color rgb="FF000000"/>
        <rFont val="Calibri"/>
      </rPr>
      <t xml:space="preserve">
</t>
    </r>
    <r>
      <rPr>
        <sz val="11"/>
        <color rgb="FF000000"/>
        <rFont val="Calibri"/>
      </rPr>
      <t>If the "net.tls.certificateKeyFile" parameter is not present, this is a finding.</t>
    </r>
    <r>
      <rPr>
        <sz val="11"/>
        <color rgb="FF000000"/>
        <rFont val="Calibri"/>
      </rPr>
      <t xml:space="preserve">
</t>
    </r>
    <r>
      <rPr>
        <sz val="11"/>
        <color rgb="FF000000"/>
        <rFont val="Calibri"/>
      </rPr>
      <t>If the "net.tls.CAFile" parameter is not present, this is a finding.</t>
    </r>
    <r>
      <rPr>
        <sz val="11"/>
        <color rgb="FF000000"/>
        <rFont val="Calibri"/>
      </rPr>
      <t xml:space="preserve">
</t>
    </r>
    <r>
      <rPr>
        <sz val="11"/>
        <color rgb="FF000000"/>
        <rFont val="Calibri"/>
      </rPr>
      <t>If the "net.tls.allowInvalidCertificates" parameter is found and set to "true", this is a finding.</t>
    </r>
    <r>
      <rPr>
        <sz val="11"/>
        <color rgb="FF000000"/>
        <rFont val="Calibri"/>
      </rPr>
      <t xml:space="preserve">
</t>
    </r>
    <r>
      <rPr>
        <sz val="11"/>
        <color rgb="FF000000"/>
        <rFont val="Calibri"/>
      </rPr>
      <t>If the "net.tls.allowConnectionsWithoutCertificates" parameter is found and set to "true", this is a finding.</t>
    </r>
  </si>
  <si>
    <t>V-265919</t>
  </si>
  <si>
    <r>
      <rPr>
        <sz val="11"/>
        <rFont val="Calibri"/>
      </rPr>
      <t>MongoDB must enforce authorized access to all PKI private keys stored/used by MongoDB.</t>
    </r>
  </si>
  <si>
    <r>
      <rPr>
        <sz val="11"/>
        <color rgb="FF000000"/>
        <rFont val="Calibri"/>
      </rPr>
      <t>Run these commands:</t>
    </r>
    <r>
      <rPr>
        <sz val="11"/>
        <color rgb="FF000000"/>
        <rFont val="Calibri"/>
      </rPr>
      <t xml:space="preserve">
</t>
    </r>
    <r>
      <rPr>
        <sz val="11"/>
        <color rgb="FF000000"/>
        <rFont val="Calibri"/>
      </rPr>
      <t>chown mongodb:mongodb /etc/ssl/mongodb.pem</t>
    </r>
    <r>
      <rPr>
        <sz val="11"/>
        <color rgb="FF000000"/>
        <rFont val="Calibri"/>
      </rPr>
      <t xml:space="preserve">
</t>
    </r>
    <r>
      <rPr>
        <sz val="11"/>
        <color rgb="FF000000"/>
        <rFont val="Calibri"/>
      </rPr>
      <t>chmod 600 /etc/ssl/mongodb.pem</t>
    </r>
    <r>
      <rPr>
        <sz val="11"/>
        <color rgb="FF000000"/>
        <rFont val="Calibri"/>
      </rPr>
      <t xml:space="preserve">
</t>
    </r>
    <r>
      <rPr>
        <sz val="11"/>
        <color rgb="FF000000"/>
        <rFont val="Calibri"/>
      </rPr>
      <t>chown mongodb:mongodb /etc/ssl/mongodbca.pem</t>
    </r>
    <r>
      <rPr>
        <sz val="11"/>
        <color rgb="FF000000"/>
        <rFont val="Calibri"/>
      </rPr>
      <t xml:space="preserve">
</t>
    </r>
    <r>
      <rPr>
        <sz val="11"/>
        <color rgb="FF000000"/>
        <rFont val="Calibri"/>
      </rPr>
      <t>chmod 600 /etc/ssl/mongodbca.pem</t>
    </r>
  </si>
  <si>
    <r>
      <rPr>
        <sz val="11"/>
        <color rgb="FF000000"/>
        <rFont val="Calibri"/>
      </rPr>
      <t>The DOD standard for authentication is DOD-approved PKI certificates. PKI certificate-based authentication is performed by requiring the certificate holder to cryptographically prove possession of the corresponding private key.</t>
    </r>
    <r>
      <rPr>
        <sz val="11"/>
        <color rgb="FF000000"/>
        <rFont val="Calibri"/>
      </rPr>
      <t xml:space="preserve">
</t>
    </r>
    <r>
      <rPr>
        <sz val="11"/>
        <color rgb="FF000000"/>
        <rFont val="Calibri"/>
      </rPr>
      <t>If the private key is stolen, an attacker can use the private key(s) to impersonate the certificate holder. In cases where MongoDB-stored private keys are used to authenticate MongoDB to the system's clients, loss of the corresponding private keys would allow an attacker to successfully perform undetected man in the middle attacks against MongoDB system and its clients.</t>
    </r>
    <r>
      <rPr>
        <sz val="11"/>
        <color rgb="FF000000"/>
        <rFont val="Calibri"/>
      </rPr>
      <t xml:space="preserve">
</t>
    </r>
    <r>
      <rPr>
        <sz val="11"/>
        <color rgb="FF000000"/>
        <rFont val="Calibri"/>
      </rPr>
      <t>Both the holder of a digital certificate and the issuing authority must take careful measures to protect the corresponding private key. Private keys should always be generated and protected in FIPS 140-2 or 140-3 validated cryptographic modules.</t>
    </r>
    <r>
      <rPr>
        <sz val="11"/>
        <color rgb="FF000000"/>
        <rFont val="Calibri"/>
      </rPr>
      <t xml:space="preserve">
</t>
    </r>
    <r>
      <rPr>
        <sz val="11"/>
        <color rgb="FF000000"/>
        <rFont val="Calibri"/>
      </rPr>
      <t>All access to the private key(s) of MongoDB must be restricted to authorized and authenticated users. If unauthorized users have access to one or more of MongoDB's private keys, an attacker could gain access to the key(s) and use them to impersonate the database on the network or otherwise perform unauthorized actions.</t>
    </r>
  </si>
  <si>
    <r>
      <rPr>
        <sz val="11"/>
        <color rgb="FF000000"/>
        <rFont val="Calibri"/>
      </rPr>
      <t>In the MongoDB database configuration file (default location: /etc/mongod.conf), review the following parameters:</t>
    </r>
    <r>
      <rPr>
        <sz val="11"/>
        <color rgb="FF000000"/>
        <rFont val="Calibri"/>
      </rPr>
      <t xml:space="preserve">
</t>
    </r>
    <r>
      <rPr>
        <sz val="11"/>
        <color rgb="FF000000"/>
        <rFont val="Calibri"/>
      </rPr>
      <t>net:</t>
    </r>
    <r>
      <rPr>
        <sz val="11"/>
        <color rgb="FF000000"/>
        <rFont val="Calibri"/>
      </rPr>
      <t xml:space="preserve">
</t>
    </r>
    <r>
      <rPr>
        <sz val="11"/>
        <color rgb="FF000000"/>
        <rFont val="Calibri"/>
      </rPr>
      <t xml:space="preserve">   tls:</t>
    </r>
    <r>
      <rPr>
        <sz val="11"/>
        <color rgb="FF000000"/>
        <rFont val="Calibri"/>
      </rPr>
      <t xml:space="preserve">
</t>
    </r>
    <r>
      <rPr>
        <sz val="11"/>
        <color rgb="FF000000"/>
        <rFont val="Calibri"/>
      </rPr>
      <t xml:space="preserve">      mode: requireTLS</t>
    </r>
    <r>
      <rPr>
        <sz val="11"/>
        <color rgb="FF000000"/>
        <rFont val="Calibri"/>
      </rPr>
      <t xml:space="preserve">
</t>
    </r>
    <r>
      <rPr>
        <sz val="11"/>
        <color rgb="FF000000"/>
        <rFont val="Calibri"/>
      </rPr>
      <t xml:space="preserve">      certificateKeyFile: /etc/ssl/mongodb.pem</t>
    </r>
    <r>
      <rPr>
        <sz val="11"/>
        <color rgb="FF000000"/>
        <rFont val="Calibri"/>
      </rPr>
      <t xml:space="preserve">
</t>
    </r>
    <r>
      <rPr>
        <sz val="11"/>
        <color rgb="FF000000"/>
        <rFont val="Calibri"/>
      </rPr>
      <t xml:space="preserve">      CAFile: /etc/ssl/mongodbca.pem</t>
    </r>
    <r>
      <rPr>
        <sz val="11"/>
        <color rgb="FF000000"/>
        <rFont val="Calibri"/>
      </rPr>
      <t xml:space="preserve">
</t>
    </r>
    <r>
      <rPr>
        <sz val="11"/>
        <color rgb="FF000000"/>
        <rFont val="Calibri"/>
      </rPr>
      <t>Verify ownership, group ownership, and permissions for the MongoDB config file (default: /etc/mongod.conf), the certificateKeyFile (default '/etc/ssl/mongodb.pem'), and the CAFile (default '/etc/ssl/mongodbca.pem').</t>
    </r>
    <r>
      <rPr>
        <sz val="11"/>
        <color rgb="FF000000"/>
        <rFont val="Calibri"/>
      </rPr>
      <t xml:space="preserve">
</t>
    </r>
    <r>
      <rPr>
        <sz val="11"/>
        <color rgb="FF000000"/>
        <rFont val="Calibri"/>
      </rPr>
      <t>For each file:</t>
    </r>
    <r>
      <rPr>
        <sz val="11"/>
        <color rgb="FF000000"/>
        <rFont val="Calibri"/>
      </rPr>
      <t xml:space="preserve">
</t>
    </r>
    <r>
      <rPr>
        <sz val="11"/>
        <color rgb="FF000000"/>
        <rFont val="Calibri"/>
      </rPr>
      <t>Run following command and review its output:</t>
    </r>
    <r>
      <rPr>
        <sz val="11"/>
        <color rgb="FF000000"/>
        <rFont val="Calibri"/>
      </rPr>
      <t xml:space="preserve">
</t>
    </r>
    <r>
      <rPr>
        <sz val="11"/>
        <color rgb="FF000000"/>
        <rFont val="Calibri"/>
      </rPr>
      <t>ls -al &lt;filepath&gt;</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-rw------- 1 mongodb mongodb 566 Apr 26 20:20 &lt;filepath&gt;</t>
    </r>
    <r>
      <rPr>
        <sz val="11"/>
        <color rgb="FF000000"/>
        <rFont val="Calibri"/>
      </rPr>
      <t xml:space="preserve">
</t>
    </r>
    <r>
      <rPr>
        <sz val="11"/>
        <color rgb="FF000000"/>
        <rFont val="Calibri"/>
      </rPr>
      <t>If the user owner is not "mongodb", this is a finding.</t>
    </r>
    <r>
      <rPr>
        <sz val="11"/>
        <color rgb="FF000000"/>
        <rFont val="Calibri"/>
      </rPr>
      <t xml:space="preserve">
</t>
    </r>
    <r>
      <rPr>
        <sz val="11"/>
        <color rgb="FF000000"/>
        <rFont val="Calibri"/>
      </rPr>
      <t>If the group owner is not "mongodb", this is a finding.</t>
    </r>
    <r>
      <rPr>
        <sz val="11"/>
        <color rgb="FF000000"/>
        <rFont val="Calibri"/>
      </rPr>
      <t xml:space="preserve">
</t>
    </r>
    <r>
      <rPr>
        <sz val="11"/>
        <color rgb="FF000000"/>
        <rFont val="Calibri"/>
      </rPr>
      <t>If the file is more permissive than "600", this is a finding.</t>
    </r>
  </si>
  <si>
    <t>V-265920</t>
  </si>
  <si>
    <r>
      <rPr>
        <sz val="11"/>
        <rFont val="Calibri"/>
      </rPr>
      <t>MongoDB must map the PKI-authenticated identity to an associated user account.</t>
    </r>
  </si>
  <si>
    <r>
      <rPr>
        <sz val="11"/>
        <color rgb="FF000000"/>
        <rFont val="Calibri"/>
      </rPr>
      <t>Add x.509 Certificate subject as an authorized user.</t>
    </r>
    <r>
      <rPr>
        <sz val="11"/>
        <color rgb="FF000000"/>
        <rFont val="Calibri"/>
      </rPr>
      <t xml:space="preserve">
</t>
    </r>
    <r>
      <rPr>
        <sz val="11"/>
        <color rgb="FF000000"/>
        <rFont val="Calibri"/>
      </rPr>
      <t>To authenticate with a client certificate, first add the value of the subject from the client certificate as a MongoDB user.</t>
    </r>
    <r>
      <rPr>
        <sz val="11"/>
        <color rgb="FF000000"/>
        <rFont val="Calibri"/>
      </rPr>
      <t xml:space="preserve">
</t>
    </r>
    <r>
      <rPr>
        <sz val="11"/>
        <color rgb="FF000000"/>
        <rFont val="Calibri"/>
      </rPr>
      <t>Each unique x.509 client certificate corresponds to a single MongoDB user; meaning a single client certificate cannot authenticate more than one MongoDB user.</t>
    </r>
    <r>
      <rPr>
        <sz val="11"/>
        <color rgb="FF000000"/>
        <rFont val="Calibri"/>
      </rPr>
      <t xml:space="preserve">
</t>
    </r>
    <r>
      <rPr>
        <sz val="11"/>
        <color rgb="FF000000"/>
        <rFont val="Calibri"/>
      </rPr>
      <t>Note: The RDNs in the subject string must be compatible with the RFC2253 standard.</t>
    </r>
    <r>
      <rPr>
        <sz val="11"/>
        <color rgb="FF000000"/>
        <rFont val="Calibri"/>
      </rPr>
      <t xml:space="preserve">
</t>
    </r>
    <r>
      <rPr>
        <sz val="11"/>
        <color rgb="FF000000"/>
        <rFont val="Calibri"/>
      </rPr>
      <t>Retrieve the RFC2253 formatted subject from the client certificate with the following command:</t>
    </r>
    <r>
      <rPr>
        <sz val="11"/>
        <color rgb="FF000000"/>
        <rFont val="Calibri"/>
      </rPr>
      <t xml:space="preserve">
</t>
    </r>
    <r>
      <rPr>
        <sz val="11"/>
        <color rgb="FF000000"/>
        <rFont val="Calibri"/>
      </rPr>
      <t>$ openssl x509 -in &lt;pathToClient PEM&gt; -inform PEM -subject -nameopt RFC2253</t>
    </r>
    <r>
      <rPr>
        <sz val="11"/>
        <color rgb="FF000000"/>
        <rFont val="Calibri"/>
      </rPr>
      <t xml:space="preserve">
</t>
    </r>
    <r>
      <rPr>
        <sz val="11"/>
        <color rgb="FF000000"/>
        <rFont val="Calibri"/>
      </rPr>
      <t>The command returns the subject string as well as certificate:</t>
    </r>
    <r>
      <rPr>
        <sz val="11"/>
        <color rgb="FF000000"/>
        <rFont val="Calibri"/>
      </rPr>
      <t xml:space="preserve">
</t>
    </r>
    <r>
      <rPr>
        <sz val="11"/>
        <color rgb="FF000000"/>
        <rFont val="Calibri"/>
      </rPr>
      <t>subject= CN=myName,OU=myOrgUnit,O=myOrg,L=myLocality,ST=myState,C=myCountry</t>
    </r>
    <r>
      <rPr>
        <sz val="11"/>
        <color rgb="FF000000"/>
        <rFont val="Calibri"/>
      </rPr>
      <t xml:space="preserve">
</t>
    </r>
    <r>
      <rPr>
        <sz val="11"/>
        <color rgb="FF000000"/>
        <rFont val="Calibri"/>
      </rPr>
      <t>-----BEGIN CERTIFICATE-----</t>
    </r>
    <r>
      <rPr>
        <sz val="11"/>
        <color rgb="FF000000"/>
        <rFont val="Calibri"/>
      </rPr>
      <t xml:space="preserve">
</t>
    </r>
    <r>
      <rPr>
        <sz val="11"/>
        <color rgb="FF000000"/>
        <rFont val="Calibri"/>
      </rPr>
      <t># ...</t>
    </r>
    <r>
      <rPr>
        <sz val="11"/>
        <color rgb="FF000000"/>
        <rFont val="Calibri"/>
      </rPr>
      <t xml:space="preserve">
</t>
    </r>
    <r>
      <rPr>
        <sz val="11"/>
        <color rgb="FF000000"/>
        <rFont val="Calibri"/>
      </rPr>
      <t>-----END CERTIFICATE-----</t>
    </r>
    <r>
      <rPr>
        <sz val="11"/>
        <color rgb="FF000000"/>
        <rFont val="Calibri"/>
      </rPr>
      <t xml:space="preserve">
</t>
    </r>
    <r>
      <rPr>
        <sz val="11"/>
        <color rgb="FF000000"/>
        <rFont val="Calibri"/>
      </rPr>
      <t>Add the RFC2253 compliant value of the subject as a user. Omit spaces as needed.</t>
    </r>
    <r>
      <rPr>
        <sz val="11"/>
        <color rgb="FF000000"/>
        <rFont val="Calibri"/>
      </rPr>
      <t xml:space="preserve">
</t>
    </r>
    <r>
      <rPr>
        <sz val="11"/>
        <color rgb="FF000000"/>
        <rFont val="Calibri"/>
      </rPr>
      <t>For example, in the mongo shell, to add the user with both the "readWrite" role in the test database and the "userAdminAnyDatabase" role which is defined only in the admin database:</t>
    </r>
    <r>
      <rPr>
        <sz val="11"/>
        <color rgb="FF000000"/>
        <rFont val="Calibri"/>
      </rPr>
      <t xml:space="preserve">
</t>
    </r>
    <r>
      <rPr>
        <sz val="11"/>
        <color rgb="FF000000"/>
        <rFont val="Calibri"/>
      </rPr>
      <t>&gt; db.getSiblingDB("$external").runCommand(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createUser: "CN=myName,OU=myOrgUnit,O=myOrg,L=myLocality,ST=myState,C=myCountry",</t>
    </r>
    <r>
      <rPr>
        <sz val="11"/>
        <color rgb="FF000000"/>
        <rFont val="Calibri"/>
      </rPr>
      <t xml:space="preserve">
</t>
    </r>
    <r>
      <rPr>
        <sz val="11"/>
        <color rgb="FF000000"/>
        <rFont val="Calibri"/>
      </rPr>
      <t xml:space="preserve">    roles: [</t>
    </r>
    <r>
      <rPr>
        <sz val="11"/>
        <color rgb="FF000000"/>
        <rFont val="Calibri"/>
      </rPr>
      <t xml:space="preserve">
</t>
    </r>
    <r>
      <rPr>
        <sz val="11"/>
        <color rgb="FF000000"/>
        <rFont val="Calibri"/>
      </rPr>
      <t xml:space="preserve">             { role: 'readWrite', db: 'test' },</t>
    </r>
    <r>
      <rPr>
        <sz val="11"/>
        <color rgb="FF000000"/>
        <rFont val="Calibri"/>
      </rPr>
      <t xml:space="preserve">
</t>
    </r>
    <r>
      <rPr>
        <sz val="11"/>
        <color rgb="FF000000"/>
        <rFont val="Calibri"/>
      </rPr>
      <t xml:space="preserve">             { role: 'userAdminAnyDatabase', db: 'admin'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writeConcern: { w: "majority" , wtimeout: 5000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In the above example, to add the user with the "readWrite" role in the test database, the role specification document specified "test" in the "db" field.</t>
    </r>
    <r>
      <rPr>
        <sz val="11"/>
        <color rgb="FF000000"/>
        <rFont val="Calibri"/>
      </rPr>
      <t xml:space="preserve">
</t>
    </r>
    <r>
      <rPr>
        <sz val="11"/>
        <color rgb="FF000000"/>
        <rFont val="Calibri"/>
      </rPr>
      <t>To add "userAdminAnyDatabase" role for the user, the above example specified "admin" in the "db" field.</t>
    </r>
    <r>
      <rPr>
        <sz val="11"/>
        <color rgb="FF000000"/>
        <rFont val="Calibri"/>
      </rPr>
      <t xml:space="preserve">
</t>
    </r>
    <r>
      <rPr>
        <sz val="11"/>
        <color rgb="FF000000"/>
        <rFont val="Calibri"/>
      </rPr>
      <t xml:space="preserve">Note: Some roles are defined only in the admin database, including: clusterAdmin, readAnyDatabase, readWriteAnyDatabase, dbAdminAnyDatabase, and userAdminAnyDatabase. </t>
    </r>
    <r>
      <rPr>
        <sz val="11"/>
        <color rgb="FF000000"/>
        <rFont val="Calibri"/>
      </rPr>
      <t xml:space="preserve">
</t>
    </r>
    <r>
      <rPr>
        <sz val="11"/>
        <color rgb="FF000000"/>
        <rFont val="Calibri"/>
      </rPr>
      <t>To add a user with these roles, specify "admin" in the "db" field. Refer to Manage Users and Roles for details on adding a user with roles.</t>
    </r>
    <r>
      <rPr>
        <sz val="11"/>
        <color rgb="FF000000"/>
        <rFont val="Calibri"/>
      </rPr>
      <t xml:space="preserve">
</t>
    </r>
    <r>
      <rPr>
        <sz val="11"/>
        <color rgb="FF000000"/>
        <rFont val="Calibri"/>
      </rPr>
      <t>To remove a user that is not authorized run the following command:</t>
    </r>
    <r>
      <rPr>
        <sz val="11"/>
        <color rgb="FF000000"/>
        <rFont val="Calibri"/>
      </rPr>
      <t xml:space="preserve">
</t>
    </r>
    <r>
      <rPr>
        <sz val="11"/>
        <color rgb="FF000000"/>
        <rFont val="Calibri"/>
      </rPr>
      <t>&gt; use $external</t>
    </r>
    <r>
      <rPr>
        <sz val="11"/>
        <color rgb="FF000000"/>
        <rFont val="Calibri"/>
      </rPr>
      <t xml:space="preserve">
</t>
    </r>
    <r>
      <rPr>
        <sz val="11"/>
        <color rgb="FF000000"/>
        <rFont val="Calibri"/>
      </rPr>
      <t>&gt; db.dropUser("&lt;RDN of user&gt;")</t>
    </r>
  </si>
  <si>
    <r>
      <rPr>
        <sz val="11"/>
        <color rgb="FF000000"/>
        <rFont val="Calibri"/>
      </rPr>
      <t>The DOD standard for authentication is DOD-approved PKI certificates. Once a PKI certificate has been validated, it must be mapped to a DBMS user account for the authenticated identity to be meaningful to MongoDB and useful for authorization decisions.</t>
    </r>
  </si>
  <si>
    <r>
      <rPr>
        <sz val="11"/>
        <color rgb="FF000000"/>
        <rFont val="Calibri"/>
      </rPr>
      <t>Note: This is not applicable if using LDAP for authentication.</t>
    </r>
    <r>
      <rPr>
        <sz val="11"/>
        <color rgb="FF000000"/>
        <rFont val="Calibri"/>
      </rPr>
      <t xml:space="preserve">
</t>
    </r>
    <r>
      <rPr>
        <sz val="11"/>
        <color rgb="FF000000"/>
        <rFont val="Calibri"/>
      </rPr>
      <t>Each unique x.509 client certificate corresponds to a single MongoDB user; meaning a single client certificate cannot authenticate more than one MongoDB user.</t>
    </r>
    <r>
      <rPr>
        <sz val="11"/>
        <color rgb="FF000000"/>
        <rFont val="Calibri"/>
      </rPr>
      <t xml:space="preserve">
</t>
    </r>
    <r>
      <rPr>
        <sz val="11"/>
        <color rgb="FF000000"/>
        <rFont val="Calibri"/>
      </rPr>
      <t>Login to MongoDB and run the following command:</t>
    </r>
    <r>
      <rPr>
        <sz val="11"/>
        <color rgb="FF000000"/>
        <rFont val="Calibri"/>
      </rPr>
      <t xml:space="preserve">
</t>
    </r>
    <r>
      <rPr>
        <sz val="11"/>
        <color rgb="FF000000"/>
        <rFont val="Calibri"/>
      </rPr>
      <t>&gt; db.runCommand( {connectionStatus: 1} );</t>
    </r>
    <r>
      <rPr>
        <sz val="11"/>
        <color rgb="FF000000"/>
        <rFont val="Calibri"/>
      </rPr>
      <t xml:space="preserve">
</t>
    </r>
    <r>
      <rPr>
        <sz val="11"/>
        <color rgb="FF000000"/>
        <rFont val="Calibri"/>
      </rPr>
      <t>Example output being:</t>
    </r>
    <r>
      <rPr>
        <sz val="11"/>
        <color rgb="FF000000"/>
        <rFont val="Calibri"/>
      </rPr>
      <t xml:space="preserve">
</t>
    </r>
    <r>
      <rPr>
        <sz val="11"/>
        <color rgb="FF000000"/>
        <rFont val="Calibri"/>
      </rPr>
      <t>&gt; db.runCommand({connectionStatus:1}).authInfo</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"authenticatedUsers"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"user" : "CN=myName,OU=myOrgUnit,O=myOrg,L=myLocality,ST=myState,C=myCountry",</t>
    </r>
    <r>
      <rPr>
        <sz val="11"/>
        <color rgb="FF000000"/>
        <rFont val="Calibri"/>
      </rPr>
      <t xml:space="preserve">
</t>
    </r>
    <r>
      <rPr>
        <sz val="11"/>
        <color rgb="FF000000"/>
        <rFont val="Calibri"/>
      </rPr>
      <t xml:space="preserve">            "db" : "mydb1"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"authenticatedUserRoles"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"role" : "dbOwner",</t>
    </r>
    <r>
      <rPr>
        <sz val="11"/>
        <color rgb="FF000000"/>
        <rFont val="Calibri"/>
      </rPr>
      <t xml:space="preserve">
</t>
    </r>
    <r>
      <rPr>
        <sz val="11"/>
        <color rgb="FF000000"/>
        <rFont val="Calibri"/>
      </rPr>
      <t xml:space="preserve">            "db" : "mydb1"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the authenticated MongoDB user displayed does not have a user value equal to the x.509 cert's Subject Name, this is a finding.</t>
    </r>
  </si>
  <si>
    <t>V-265921</t>
  </si>
  <si>
    <r>
      <rPr>
        <sz val="11"/>
        <rFont val="Calibri"/>
      </rPr>
      <t>MongoDB must obscure feedback of authentication information during the authentication process to protect the information from possible exploitation/use by unauthorized individuals.</t>
    </r>
  </si>
  <si>
    <r>
      <rPr>
        <sz val="11"/>
        <color rgb="FF000000"/>
        <rFont val="Calibri"/>
      </rPr>
      <t>For the mongo shell "mongosh", "mongodump", "mongorestore", "mongoimport", "mongoexport", which can accept a plain-text password, and any other essential tool with the same limitation:</t>
    </r>
    <r>
      <rPr>
        <sz val="11"/>
        <color rgb="FF000000"/>
        <rFont val="Calibri"/>
      </rPr>
      <t xml:space="preserve">
</t>
    </r>
    <r>
      <rPr>
        <sz val="11"/>
        <color rgb="FF000000"/>
        <rFont val="Calibri"/>
      </rPr>
      <t>- Document the need for it, who uses it, and any relevant mitigations, and obtain AO approval.</t>
    </r>
    <r>
      <rPr>
        <sz val="11"/>
        <color rgb="FF000000"/>
        <rFont val="Calibri"/>
      </rPr>
      <t xml:space="preserve">
</t>
    </r>
    <r>
      <rPr>
        <sz val="11"/>
        <color rgb="FF000000"/>
        <rFont val="Calibri"/>
      </rPr>
      <t>- Train all users of the tool in the nature of using the plain-text password option and in how to keep the password protected from unauthorized viewing/capture and document they have been trained.</t>
    </r>
    <r>
      <rPr>
        <sz val="11"/>
        <color rgb="FF000000"/>
        <rFont val="Calibri"/>
      </rPr>
      <t xml:space="preserve">
</t>
    </r>
    <r>
      <rPr>
        <sz val="11"/>
        <color rgb="FF000000"/>
        <rFont val="Calibri"/>
      </rPr>
      <t>To view the acceptable command line flags, execute the commands with --help for the various parameters that can be used.</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mongosh --help</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mongosh</t>
    </r>
    <r>
      <rPr>
        <sz val="11"/>
        <color rgb="FF000000"/>
        <rFont val="Calibri"/>
      </rPr>
      <t xml:space="preserve">
</t>
    </r>
    <r>
      <rPr>
        <sz val="11"/>
        <color rgb="FF000000"/>
        <rFont val="Calibri"/>
      </rPr>
      <t xml:space="preserve"> Authentication Options:</t>
    </r>
    <r>
      <rPr>
        <sz val="11"/>
        <color rgb="FF000000"/>
        <rFont val="Calibri"/>
      </rPr>
      <t xml:space="preserve">
</t>
    </r>
    <r>
      <rPr>
        <sz val="11"/>
        <color rgb="FF000000"/>
        <rFont val="Calibri"/>
      </rPr>
      <t xml:space="preserve">    -u, --username [arg]                       Username for authentication</t>
    </r>
    <r>
      <rPr>
        <sz val="11"/>
        <color rgb="FF000000"/>
        <rFont val="Calibri"/>
      </rPr>
      <t xml:space="preserve">
</t>
    </r>
    <r>
      <rPr>
        <sz val="11"/>
        <color rgb="FF000000"/>
        <rFont val="Calibri"/>
      </rPr>
      <t xml:space="preserve">    -p, --password [arg]                       Password for authentication</t>
    </r>
  </si>
  <si>
    <r>
      <rPr>
        <sz val="11"/>
        <color rgb="FF000000"/>
        <rFont val="Calibri"/>
      </rPr>
      <t>The DOD standard for authentication is DOD-approved PKI certificates.</t>
    </r>
    <r>
      <rPr>
        <sz val="11"/>
        <color rgb="FF000000"/>
        <rFont val="Calibri"/>
      </rPr>
      <t xml:space="preserve">
</t>
    </r>
    <r>
      <rPr>
        <sz val="11"/>
        <color rgb="FF000000"/>
        <rFont val="Calibri"/>
      </rPr>
      <t>Normally, with PKI authentication, the interaction with the user for authentication will be handled by a software component separate from MongoDB, such as ActivIdentity ActivClient. However, in cases where MongoDB controls the interaction, this requirement applies.</t>
    </r>
    <r>
      <rPr>
        <sz val="11"/>
        <color rgb="FF000000"/>
        <rFont val="Calibri"/>
      </rPr>
      <t xml:space="preserve">
</t>
    </r>
    <r>
      <rPr>
        <sz val="11"/>
        <color rgb="FF000000"/>
        <rFont val="Calibri"/>
      </rPr>
      <t>To prevent the compromise of authentication information such as passwords and PINs during the authentication process, the feedback from the system must not provide any information that would allow an unauthorized user to compromise the authentication mechanism.</t>
    </r>
    <r>
      <rPr>
        <sz val="11"/>
        <color rgb="FF000000"/>
        <rFont val="Calibri"/>
      </rPr>
      <t xml:space="preserve">
</t>
    </r>
    <r>
      <rPr>
        <sz val="11"/>
        <color rgb="FF000000"/>
        <rFont val="Calibri"/>
      </rPr>
      <t>Obfuscation of user-provided authentication secrets when typed into the system is a method used in addressing this risk.</t>
    </r>
    <r>
      <rPr>
        <sz val="11"/>
        <color rgb="FF000000"/>
        <rFont val="Calibri"/>
      </rPr>
      <t xml:space="preserve">
</t>
    </r>
    <r>
      <rPr>
        <sz val="11"/>
        <color rgb="FF000000"/>
        <rFont val="Calibri"/>
      </rPr>
      <t>Displaying asterisks when a user types in a password or a smart card PIN is an example of obscuring feedback of authentication secrets.</t>
    </r>
    <r>
      <rPr>
        <sz val="11"/>
        <color rgb="FF000000"/>
        <rFont val="Calibri"/>
      </rPr>
      <t xml:space="preserve">
</t>
    </r>
    <r>
      <rPr>
        <sz val="11"/>
        <color rgb="FF000000"/>
        <rFont val="Calibri"/>
      </rPr>
      <t>This calls for review of applications,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</si>
  <si>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Restrict the environment to tools which meet this requirement.</t>
    </r>
    <r>
      <rPr>
        <sz val="11"/>
        <color rgb="FF000000"/>
        <rFont val="Calibri"/>
      </rPr>
      <t xml:space="preserve">
</t>
    </r>
    <r>
      <rPr>
        <sz val="11"/>
        <color rgb="FF000000"/>
        <rFont val="Calibri"/>
      </rPr>
      <t>For the MongoDB command-line tools mongo shell "mongosh", "mongodump", "mongorestore", "mongoimport", "mongoexport", which cannot be configured not to obfuscate a plain-text password, and any other essential tool with the same limitation, verify that the system documentation explains the need for the tool, who uses it, and any relevant mitigations and that authorizing official (AO) approval has been obtained.</t>
    </r>
    <r>
      <rPr>
        <sz val="11"/>
        <color rgb="FF000000"/>
        <rFont val="Calibri"/>
      </rPr>
      <t xml:space="preserve">
</t>
    </r>
    <r>
      <rPr>
        <sz val="11"/>
        <color rgb="FF000000"/>
        <rFont val="Calibri"/>
      </rPr>
      <t xml:space="preserve">If it is not documented, this is a finding. </t>
    </r>
    <r>
      <rPr>
        <sz val="11"/>
        <color rgb="FF000000"/>
        <rFont val="Calibri"/>
      </rPr>
      <t xml:space="preserve">
</t>
    </r>
    <r>
      <rPr>
        <sz val="11"/>
        <color rgb="FF000000"/>
        <rFont val="Calibri"/>
      </rPr>
      <t>Request evidence that all users of these MongoDB command-line tools are trained in the use of the "-p" or "--password" option plain-text password option and how to keep the password protected from unauthorized viewing/capture and that they adhere to this practice.</t>
    </r>
    <r>
      <rPr>
        <sz val="11"/>
        <color rgb="FF000000"/>
        <rFont val="Calibri"/>
      </rPr>
      <t xml:space="preserve">
</t>
    </r>
    <r>
      <rPr>
        <sz val="11"/>
        <color rgb="FF000000"/>
        <rFont val="Calibri"/>
      </rPr>
      <t>If evidence of training does not exist, this is a finding.</t>
    </r>
  </si>
  <si>
    <t>V-265922</t>
  </si>
  <si>
    <r>
      <rPr>
        <sz val="11"/>
        <rFont val="Calibri"/>
      </rPr>
      <t>MongoDB must use NIST FIPS 140-2 or 140-3 validated cryptographic modules for cryptographic operations.</t>
    </r>
  </si>
  <si>
    <r>
      <rPr>
        <sz val="11"/>
        <color rgb="FF000000"/>
        <rFont val="Calibri"/>
      </rPr>
      <t>Enable FIPS mode for MongoDB Enterprise.</t>
    </r>
    <r>
      <rPr>
        <sz val="11"/>
        <color rgb="FF000000"/>
        <rFont val="Calibri"/>
      </rPr>
      <t xml:space="preserve">
</t>
    </r>
    <r>
      <rPr>
        <sz val="11"/>
        <color rgb="FF000000"/>
        <rFont val="Calibri"/>
      </rPr>
      <t>Edit the MongoDB database configuration file (default location: /etc/mongod.conf) to contain the following parameter setting:</t>
    </r>
    <r>
      <rPr>
        <sz val="11"/>
        <color rgb="FF000000"/>
        <rFont val="Calibri"/>
      </rPr>
      <t xml:space="preserve">
</t>
    </r>
    <r>
      <rPr>
        <sz val="11"/>
        <color rgb="FF000000"/>
        <rFont val="Calibri"/>
      </rPr>
      <t>net:</t>
    </r>
    <r>
      <rPr>
        <sz val="11"/>
        <color rgb="FF000000"/>
        <rFont val="Calibri"/>
      </rPr>
      <t xml:space="preserve">
</t>
    </r>
    <r>
      <rPr>
        <sz val="11"/>
        <color rgb="FF000000"/>
        <rFont val="Calibri"/>
      </rPr>
      <t xml:space="preserve">   tls:</t>
    </r>
    <r>
      <rPr>
        <sz val="11"/>
        <color rgb="FF000000"/>
        <rFont val="Calibri"/>
      </rPr>
      <t xml:space="preserve">
</t>
    </r>
    <r>
      <rPr>
        <sz val="11"/>
        <color rgb="FF000000"/>
        <rFont val="Calibri"/>
      </rPr>
      <t xml:space="preserve">      FIPSMode: true</t>
    </r>
    <r>
      <rPr>
        <sz val="11"/>
        <color rgb="FF000000"/>
        <rFont val="Calibri"/>
      </rPr>
      <t xml:space="preserve">
</t>
    </r>
    <r>
      <rPr>
        <sz val="11"/>
        <color rgb="FF000000"/>
        <rFont val="Calibri"/>
      </rPr>
      <t>Restart the MongoDB service from the OS.</t>
    </r>
    <r>
      <rPr>
        <sz val="11"/>
        <color rgb="FF000000"/>
        <rFont val="Calibri"/>
      </rPr>
      <t xml:space="preserve">
</t>
    </r>
    <r>
      <rPr>
        <sz val="11"/>
        <color rgb="FF000000"/>
        <rFont val="Calibri"/>
      </rPr>
      <t>$ sudo systemctl restart mongod</t>
    </r>
    <r>
      <rPr>
        <sz val="11"/>
        <color rgb="FF000000"/>
        <rFont val="Calibri"/>
      </rPr>
      <t xml:space="preserve">
</t>
    </r>
    <r>
      <rPr>
        <sz val="11"/>
        <color rgb="FF000000"/>
        <rFont val="Calibri"/>
      </rPr>
      <t>For the operating system finding, refer to the appropriate operating system documentation for the procedure to install, configure, and test FIPS mode.</t>
    </r>
  </si>
  <si>
    <r>
      <rPr>
        <sz val="11"/>
        <color rgb="FF000000"/>
        <rFont val="Calibri"/>
      </rPr>
      <t>Use of weak or not validated cryptographic algorithms undermines the purposes of using encryption and digital signatures to protect data. Weak algorithms can be easily broken and not validated cryptographic modules may not implement algorithms correctly. Unapproved cryptographic modules or algorithms should not be relied on for authentication, confidentiality, or integrity. Weak cryptography could allow an attacker to gain access to and modify data stored in the database as well as the administration settings of the DBMS.</t>
    </r>
    <r>
      <rPr>
        <sz val="11"/>
        <color rgb="FF000000"/>
        <rFont val="Calibri"/>
      </rPr>
      <t xml:space="preserve">
</t>
    </r>
    <r>
      <rPr>
        <sz val="11"/>
        <color rgb="FF000000"/>
        <rFont val="Calibri"/>
      </rPr>
      <t xml:space="preserve">Applications (including DBMSs) using cryptography are required to use approved NIST FIPS 140-2 or 140-3 validated cryptographic modules that meet the requirements of applicable federal laws, Executive Orders, directives, policies, regulations, standards, and guidance. </t>
    </r>
    <r>
      <rPr>
        <sz val="11"/>
        <color rgb="FF000000"/>
        <rFont val="Calibri"/>
      </rPr>
      <t xml:space="preserve">
</t>
    </r>
    <r>
      <rPr>
        <sz val="11"/>
        <color rgb="FF000000"/>
        <rFont val="Calibri"/>
      </rPr>
      <t>NSA Type-X (where X=1, 2, 3, 4) products are NSA-certified, hardware-based encryption modules.</t>
    </r>
    <r>
      <rPr>
        <sz val="11"/>
        <color rgb="FF000000"/>
        <rFont val="Calibri"/>
      </rPr>
      <t xml:space="preserve">
</t>
    </r>
    <r>
      <rPr>
        <sz val="11"/>
        <color rgb="FF000000"/>
        <rFont val="Calibri"/>
      </rPr>
      <t>The standard for validating cryptographic modules will transition to the NIST FIPS 140-3 publication.</t>
    </r>
    <r>
      <rPr>
        <sz val="11"/>
        <color rgb="FF000000"/>
        <rFont val="Calibri"/>
      </rPr>
      <t xml:space="preserve">
</t>
    </r>
    <r>
      <rPr>
        <sz val="11"/>
        <color rgb="FF000000"/>
        <rFont val="Calibri"/>
      </rPr>
      <t>FIPS 140-2 modules can remain active for up to five years after validation or until September 21, 2026, when the FIPS 140-2 validations will be moved to the historical list. Even on the historical list, CMVP supports the purchase and use of these modules for existing systems. While federal agencies decide when they move to FIPS 140-3 only modules, purchasers are reminded that for several years there may be a limited selection of FIPS 140-3 modules from which to choose. CMVP recommends purchasers consider all modules that appear on the Validated Modules Search Page:</t>
    </r>
    <r>
      <rPr>
        <sz val="11"/>
        <color rgb="FF000000"/>
        <rFont val="Calibri"/>
      </rPr>
      <t xml:space="preserve">
</t>
    </r>
    <r>
      <rPr>
        <sz val="11"/>
        <color rgb="FF000000"/>
        <rFont val="Calibri"/>
      </rPr>
      <t>https://csrc.nist.gov/projects/cryptographic-module-validation-program/validated-modules</t>
    </r>
    <r>
      <rPr>
        <sz val="11"/>
        <color rgb="FF000000"/>
        <rFont val="Calibri"/>
      </rPr>
      <t xml:space="preserve">
</t>
    </r>
    <r>
      <rPr>
        <sz val="11"/>
        <color rgb="FF000000"/>
        <rFont val="Calibri"/>
      </rPr>
      <t xml:space="preserve">More information on the FIPS 140-3 transition can be found here: </t>
    </r>
    <r>
      <rPr>
        <sz val="11"/>
        <color rgb="FF000000"/>
        <rFont val="Calibri"/>
      </rPr>
      <t xml:space="preserve">
</t>
    </r>
    <r>
      <rPr>
        <sz val="11"/>
        <color rgb="FF000000"/>
        <rFont val="Calibri"/>
      </rPr>
      <t>https://csrc.nist.gov/Projects/fips-140-3-transition-effort/</t>
    </r>
    <r>
      <rPr>
        <sz val="11"/>
        <color rgb="FF000000"/>
        <rFont val="Calibri"/>
      </rPr>
      <t xml:space="preserve">
</t>
    </r>
    <r>
      <rPr>
        <sz val="11"/>
        <color rgb="FF000000"/>
        <rFont val="Calibri"/>
      </rPr>
      <t>Satisfies: SRG-APP-000179-DB-000114, SRG-APP-000514-DB-000381, SRG-APP-000514-DB-000382, SRG-APP-000514-DB-000383</t>
    </r>
  </si>
  <si>
    <r>
      <rPr>
        <sz val="11"/>
        <color rgb="FF000000"/>
        <rFont val="Calibri"/>
      </rPr>
      <t>Verify that FIPSMode: true is configured in the mongod.conf file (default location: /etc/mongod.conf) as shown below:</t>
    </r>
    <r>
      <rPr>
        <sz val="11"/>
        <color rgb="FF000000"/>
        <rFont val="Calibri"/>
      </rPr>
      <t xml:space="preserve">
</t>
    </r>
    <r>
      <rPr>
        <sz val="11"/>
        <color rgb="FF000000"/>
        <rFont val="Calibri"/>
      </rPr>
      <t>net:</t>
    </r>
    <r>
      <rPr>
        <sz val="11"/>
        <color rgb="FF000000"/>
        <rFont val="Calibri"/>
      </rPr>
      <t xml:space="preserve">
</t>
    </r>
    <r>
      <rPr>
        <sz val="11"/>
        <color rgb="FF000000"/>
        <rFont val="Calibri"/>
      </rPr>
      <t xml:space="preserve">   tls:</t>
    </r>
    <r>
      <rPr>
        <sz val="11"/>
        <color rgb="FF000000"/>
        <rFont val="Calibri"/>
      </rPr>
      <t xml:space="preserve">
</t>
    </r>
    <r>
      <rPr>
        <sz val="11"/>
        <color rgb="FF000000"/>
        <rFont val="Calibri"/>
      </rPr>
      <t xml:space="preserve">      FIPSMode: true</t>
    </r>
    <r>
      <rPr>
        <sz val="11"/>
        <color rgb="FF000000"/>
        <rFont val="Calibri"/>
      </rPr>
      <t xml:space="preserve">
</t>
    </r>
    <r>
      <rPr>
        <sz val="11"/>
        <color rgb="FF000000"/>
        <rFont val="Calibri"/>
      </rPr>
      <t>If net.tls.FIPSMode is not present or not configured as shown above in the MongoDB configuration file, this is a finding.</t>
    </r>
    <r>
      <rPr>
        <sz val="11"/>
        <color rgb="FF000000"/>
        <rFont val="Calibri"/>
      </rPr>
      <t xml:space="preserve">
</t>
    </r>
    <r>
      <rPr>
        <sz val="11"/>
        <color rgb="FF000000"/>
        <rFont val="Calibri"/>
      </rPr>
      <t>Alternatively, run the following command from the MongoDB shell:</t>
    </r>
    <r>
      <rPr>
        <sz val="11"/>
        <color rgb="FF000000"/>
        <rFont val="Calibri"/>
      </rPr>
      <t xml:space="preserve">
</t>
    </r>
    <r>
      <rPr>
        <sz val="11"/>
        <color rgb="FF000000"/>
        <rFont val="Calibri"/>
      </rPr>
      <t>&gt; db.getSiblingDB("admin").runCommand({getCmdLineOpts: 1}).parsed.net.tls.FIPSMode</t>
    </r>
    <r>
      <rPr>
        <sz val="11"/>
        <color rgb="FF000000"/>
        <rFont val="Calibri"/>
      </rPr>
      <t xml:space="preserve">
</t>
    </r>
    <r>
      <rPr>
        <sz val="11"/>
        <color rgb="FF000000"/>
        <rFont val="Calibri"/>
      </rPr>
      <t>If the server is running with FIPS mode, this command will return "true". Any other output or no output is a finding.</t>
    </r>
    <r>
      <rPr>
        <sz val="11"/>
        <color rgb="FF000000"/>
        <rFont val="Calibri"/>
      </rPr>
      <t xml:space="preserve">
</t>
    </r>
    <r>
      <rPr>
        <sz val="11"/>
        <color rgb="FF000000"/>
        <rFont val="Calibri"/>
      </rPr>
      <t>Verify that FIPS has been enabled at the OS level. Refer to the OS specific documentation on how to verify.</t>
    </r>
  </si>
  <si>
    <t>V-265923</t>
  </si>
  <si>
    <r>
      <rPr>
        <sz val="11"/>
        <rFont val="Calibri"/>
      </rPr>
      <t>MongoDB must uniquely identify and authenticate nonorganizational users (or processes acting on behalf of nonorganizational users).</t>
    </r>
  </si>
  <si>
    <r>
      <rPr>
        <sz val="11"/>
        <color rgb="FF000000"/>
        <rFont val="Calibri"/>
      </rPr>
      <t>Administrators using MongoDB should document the appropriate privileges for various roles appropriate to the application.</t>
    </r>
    <r>
      <rPr>
        <sz val="11"/>
        <color rgb="FF000000"/>
        <rFont val="Calibri"/>
      </rPr>
      <t xml:space="preserve">
</t>
    </r>
    <r>
      <rPr>
        <sz val="11"/>
        <color rgb="FF000000"/>
        <rFont val="Calibri"/>
      </rPr>
      <t>Prerequisite: To view a user's roles, must have the "viewUser" privilege.</t>
    </r>
    <r>
      <rPr>
        <sz val="11"/>
        <color rgb="FF000000"/>
        <rFont val="Calibri"/>
      </rPr>
      <t xml:space="preserve">
</t>
    </r>
    <r>
      <rPr>
        <sz val="11"/>
        <color rgb="FF000000"/>
        <rFont val="Calibri"/>
      </rPr>
      <t>Connect to MongoDB.</t>
    </r>
    <r>
      <rPr>
        <sz val="11"/>
        <color rgb="FF000000"/>
        <rFont val="Calibri"/>
      </rPr>
      <t xml:space="preserve">
</t>
    </r>
    <r>
      <rPr>
        <sz val="11"/>
        <color rgb="FF000000"/>
        <rFont val="Calibri"/>
      </rPr>
      <t xml:space="preserve">For each database, identify the user's roles for the database. </t>
    </r>
    <r>
      <rPr>
        <sz val="11"/>
        <color rgb="FF000000"/>
        <rFont val="Calibri"/>
      </rPr>
      <t xml:space="preserve">
</t>
    </r>
    <r>
      <rPr>
        <sz val="11"/>
        <color rgb="FF000000"/>
        <rFont val="Calibri"/>
      </rPr>
      <t>use &lt;database&gt;</t>
    </r>
    <r>
      <rPr>
        <sz val="11"/>
        <color rgb="FF000000"/>
        <rFont val="Calibri"/>
      </rPr>
      <t xml:space="preserve">
</t>
    </r>
    <r>
      <rPr>
        <sz val="11"/>
        <color rgb="FF000000"/>
        <rFont val="Calibri"/>
      </rPr>
      <t>db.getUser("[username]")</t>
    </r>
    <r>
      <rPr>
        <sz val="11"/>
        <color rgb="FF000000"/>
        <rFont val="Calibri"/>
      </rPr>
      <t xml:space="preserve">
</t>
    </r>
    <r>
      <rPr>
        <sz val="11"/>
        <color rgb="FF000000"/>
        <rFont val="Calibri"/>
      </rPr>
      <t>The server will return a document with the user's roles.</t>
    </r>
    <r>
      <rPr>
        <sz val="11"/>
        <color rgb="FF000000"/>
        <rFont val="Calibri"/>
      </rPr>
      <t xml:space="preserve">
</t>
    </r>
    <r>
      <rPr>
        <sz val="11"/>
        <color rgb="FF000000"/>
        <rFont val="Calibri"/>
      </rPr>
      <t>To revoke a user's role from a database use the db.revokeRolesFromUser() method.</t>
    </r>
    <r>
      <rPr>
        <sz val="11"/>
        <color rgb="FF000000"/>
        <rFont val="Calibri"/>
      </rPr>
      <t xml:space="preserve">
</t>
    </r>
    <r>
      <rPr>
        <sz val="11"/>
        <color rgb="FF000000"/>
        <rFont val="Calibri"/>
      </rPr>
      <t>To grant a role to a user use the db.grantRolesToUser() method.</t>
    </r>
  </si>
  <si>
    <r>
      <rPr>
        <sz val="11"/>
        <color rgb="FF000000"/>
        <rFont val="Calibri"/>
      </rPr>
      <t>Nonorganizational users include all information system users other than organizational users, which include organizational employees or individuals the organization deems to have equivalent status of employees (e.g., contractors, guest researchers, individuals from allied nations).</t>
    </r>
    <r>
      <rPr>
        <sz val="11"/>
        <color rgb="FF000000"/>
        <rFont val="Calibri"/>
      </rPr>
      <t xml:space="preserve">
</t>
    </r>
    <r>
      <rPr>
        <sz val="11"/>
        <color rgb="FF000000"/>
        <rFont val="Calibri"/>
      </rPr>
      <t>Nonorganizational users must be uniquely identified and authenticated for all accesses other than those accesses explicitly identified and documented by the organization when related to the use of anonymous access, such as accessing a web server.</t>
    </r>
    <r>
      <rPr>
        <sz val="11"/>
        <color rgb="FF000000"/>
        <rFont val="Calibri"/>
      </rPr>
      <t xml:space="preserve">
</t>
    </r>
    <r>
      <rPr>
        <sz val="11"/>
        <color rgb="FF000000"/>
        <rFont val="Calibri"/>
      </rPr>
      <t>Accordingly, a risk assessment is used in determining the authentication needs of the organization.</t>
    </r>
    <r>
      <rPr>
        <sz val="11"/>
        <color rgb="FF000000"/>
        <rFont val="Calibri"/>
      </rPr>
      <t xml:space="preserve">
</t>
    </r>
    <r>
      <rPr>
        <sz val="11"/>
        <color rgb="FF000000"/>
        <rFont val="Calibri"/>
      </rPr>
      <t>Scalability, practicality, and security are simultaneously considered in balancing the need to ensure ease of use for access to federal information and information systems with the need to protect and adequately mitigate risk to organizational operations, organizational assets, individuals, other organizations, and the nation.</t>
    </r>
  </si>
  <si>
    <r>
      <rPr>
        <sz val="11"/>
        <color rgb="FF000000"/>
        <rFont val="Calibri"/>
      </rPr>
      <t>MongoDB grants access to data and commands through role-based authorization and provides built-in roles that provide the different levels of access commonly needed in a database system. You can additionally create user-defined roles.</t>
    </r>
    <r>
      <rPr>
        <sz val="11"/>
        <color rgb="FF000000"/>
        <rFont val="Calibri"/>
      </rPr>
      <t xml:space="preserve">
</t>
    </r>
    <r>
      <rPr>
        <sz val="11"/>
        <color rgb="FF000000"/>
        <rFont val="Calibri"/>
      </rPr>
      <t>Check a user's role to ensure correct privileges for the function:</t>
    </r>
    <r>
      <rPr>
        <sz val="11"/>
        <color rgb="FF000000"/>
        <rFont val="Calibri"/>
      </rPr>
      <t xml:space="preserve">
</t>
    </r>
    <r>
      <rPr>
        <sz val="11"/>
        <color rgb="FF000000"/>
        <rFont val="Calibri"/>
      </rPr>
      <t>Prerequisite: To view a user's roles, users must have the "viewUser" privilege.</t>
    </r>
    <r>
      <rPr>
        <sz val="11"/>
        <color rgb="FF000000"/>
        <rFont val="Calibri"/>
      </rPr>
      <t xml:space="preserve">
</t>
    </r>
    <r>
      <rPr>
        <sz val="11"/>
        <color rgb="FF000000"/>
        <rFont val="Calibri"/>
      </rPr>
      <t>Connect to MongoDB.</t>
    </r>
    <r>
      <rPr>
        <sz val="11"/>
        <color rgb="FF000000"/>
        <rFont val="Calibri"/>
      </rPr>
      <t xml:space="preserve">
</t>
    </r>
    <r>
      <rPr>
        <sz val="11"/>
        <color rgb="FF000000"/>
        <rFont val="Calibri"/>
      </rPr>
      <t>For each database in the system, identify the user's roles for the database:</t>
    </r>
    <r>
      <rPr>
        <sz val="11"/>
        <color rgb="FF000000"/>
        <rFont val="Calibri"/>
      </rPr>
      <t xml:space="preserve">
</t>
    </r>
    <r>
      <rPr>
        <sz val="11"/>
        <color rgb="FF000000"/>
        <rFont val="Calibri"/>
      </rPr>
      <t>use &lt;database&gt;</t>
    </r>
    <r>
      <rPr>
        <sz val="11"/>
        <color rgb="FF000000"/>
        <rFont val="Calibri"/>
      </rPr>
      <t xml:space="preserve">
</t>
    </r>
    <r>
      <rPr>
        <sz val="11"/>
        <color rgb="FF000000"/>
        <rFont val="Calibri"/>
      </rPr>
      <t>db.getUser("[username]")</t>
    </r>
    <r>
      <rPr>
        <sz val="11"/>
        <color rgb="FF000000"/>
        <rFont val="Calibri"/>
      </rPr>
      <t xml:space="preserve">
</t>
    </r>
    <r>
      <rPr>
        <sz val="11"/>
        <color rgb="FF000000"/>
        <rFont val="Calibri"/>
      </rPr>
      <t>The server will return a document with the user's roles.</t>
    </r>
    <r>
      <rPr>
        <sz val="11"/>
        <color rgb="FF000000"/>
        <rFont val="Calibri"/>
      </rPr>
      <t xml:space="preserve">
</t>
    </r>
    <r>
      <rPr>
        <sz val="11"/>
        <color rgb="FF000000"/>
        <rFont val="Calibri"/>
      </rPr>
      <t>View a role's privileges:</t>
    </r>
    <r>
      <rPr>
        <sz val="11"/>
        <color rgb="FF000000"/>
        <rFont val="Calibri"/>
      </rPr>
      <t xml:space="preserve">
</t>
    </r>
    <r>
      <rPr>
        <sz val="11"/>
        <color rgb="FF000000"/>
        <rFont val="Calibri"/>
      </rPr>
      <t xml:space="preserve">Prerequisite: To view a user's roles, users must have the "viewUser" privilege. </t>
    </r>
    <r>
      <rPr>
        <sz val="11"/>
        <color rgb="FF000000"/>
        <rFont val="Calibri"/>
      </rPr>
      <t xml:space="preserve">
</t>
    </r>
    <r>
      <rPr>
        <sz val="11"/>
        <color rgb="FF000000"/>
        <rFont val="Calibri"/>
      </rPr>
      <t>For each database, identify the privileges granted by a role:</t>
    </r>
    <r>
      <rPr>
        <sz val="11"/>
        <color rgb="FF000000"/>
        <rFont val="Calibri"/>
      </rPr>
      <t xml:space="preserve">
</t>
    </r>
    <r>
      <rPr>
        <sz val="11"/>
        <color rgb="FF000000"/>
        <rFont val="Calibri"/>
      </rPr>
      <t>use &lt;database&gt;</t>
    </r>
    <r>
      <rPr>
        <sz val="11"/>
        <color rgb="FF000000"/>
        <rFont val="Calibri"/>
      </rPr>
      <t xml:space="preserve">
</t>
    </r>
    <r>
      <rPr>
        <sz val="11"/>
        <color rgb="FF000000"/>
        <rFont val="Calibri"/>
      </rPr>
      <t>db.getRole( "read", { showPrivileges: true } )</t>
    </r>
    <r>
      <rPr>
        <sz val="11"/>
        <color rgb="FF000000"/>
        <rFont val="Calibri"/>
      </rPr>
      <t xml:space="preserve">
</t>
    </r>
    <r>
      <rPr>
        <sz val="11"/>
        <color rgb="FF000000"/>
        <rFont val="Calibri"/>
      </rPr>
      <t>The server will return a document with the "privileges" and "inheritedPrivileges" arrays. The "privileges returned document lists the privileges directly specified by the role and excludes those privileges inherited from other roles. The "inheritedPrivileges" returned document lists all privileges granted by this role, both directly specified and inherited. If the role does not inherit from other roles, the two fields are the same.</t>
    </r>
    <r>
      <rPr>
        <sz val="11"/>
        <color rgb="FF000000"/>
        <rFont val="Calibri"/>
      </rPr>
      <t xml:space="preserve">
</t>
    </r>
    <r>
      <rPr>
        <sz val="11"/>
        <color rgb="FF000000"/>
        <rFont val="Calibri"/>
      </rPr>
      <t>If a user has a role with inappropriate privileges, this is a finding.</t>
    </r>
  </si>
  <si>
    <t>V-265924</t>
  </si>
  <si>
    <r>
      <rPr>
        <sz val="11"/>
        <rFont val="Calibri"/>
      </rPr>
      <t>MongoDB must separate user functionality (including user interface services) from database management functionality.</t>
    </r>
  </si>
  <si>
    <r>
      <rPr>
        <sz val="11"/>
        <color rgb="FF000000"/>
        <rFont val="Calibri"/>
      </rPr>
      <t>Administrators using MongoDB should document the appropriate privileges for various roles appropriate to the application.</t>
    </r>
    <r>
      <rPr>
        <sz val="11"/>
        <color rgb="FF000000"/>
        <rFont val="Calibri"/>
      </rPr>
      <t xml:space="preserve">
</t>
    </r>
    <r>
      <rPr>
        <sz val="11"/>
        <color rgb="FF000000"/>
        <rFont val="Calibri"/>
      </rPr>
      <t xml:space="preserve">For each database, identify the user's roles for the database. </t>
    </r>
    <r>
      <rPr>
        <sz val="11"/>
        <color rgb="FF000000"/>
        <rFont val="Calibri"/>
      </rPr>
      <t xml:space="preserve">
</t>
    </r>
    <r>
      <rPr>
        <sz val="11"/>
        <color rgb="FF000000"/>
        <rFont val="Calibri"/>
      </rPr>
      <t>&gt; use &lt;database&gt;</t>
    </r>
    <r>
      <rPr>
        <sz val="11"/>
        <color rgb="FF000000"/>
        <rFont val="Calibri"/>
      </rPr>
      <t xml:space="preserve">
</t>
    </r>
    <r>
      <rPr>
        <sz val="11"/>
        <color rgb="FF000000"/>
        <rFont val="Calibri"/>
      </rPr>
      <t>&gt; db.getUser("&lt;username&gt;")</t>
    </r>
    <r>
      <rPr>
        <sz val="11"/>
        <color rgb="FF000000"/>
        <rFont val="Calibri"/>
      </rPr>
      <t xml:space="preserve">
</t>
    </r>
    <r>
      <rPr>
        <sz val="11"/>
        <color rgb="FF000000"/>
        <rFont val="Calibri"/>
      </rPr>
      <t>The server will return a document with the user's roles.</t>
    </r>
    <r>
      <rPr>
        <sz val="11"/>
        <color rgb="FF000000"/>
        <rFont val="Calibri"/>
      </rPr>
      <t xml:space="preserve">
</t>
    </r>
    <r>
      <rPr>
        <sz val="11"/>
        <color rgb="FF000000"/>
        <rFont val="Calibri"/>
      </rPr>
      <t>To revoke a user's role from a database use the following:</t>
    </r>
    <r>
      <rPr>
        <sz val="11"/>
        <color rgb="FF000000"/>
        <rFont val="Calibri"/>
      </rPr>
      <t xml:space="preserve">
</t>
    </r>
    <r>
      <rPr>
        <sz val="11"/>
        <color rgb="FF000000"/>
        <rFont val="Calibri"/>
      </rPr>
      <t>&gt; db.revokeRolesFromUser( "&lt;username&gt;", [ &lt;roles&gt; ], { &lt;writeConcern&gt; } )</t>
    </r>
    <r>
      <rPr>
        <sz val="11"/>
        <color rgb="FF000000"/>
        <rFont val="Calibri"/>
      </rPr>
      <t xml:space="preserve">
</t>
    </r>
    <r>
      <rPr>
        <sz val="11"/>
        <color rgb="FF000000"/>
        <rFont val="Calibri"/>
      </rPr>
      <t>To grant a role to a user use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&gt; db.grantRolesToUser( "&lt;username&gt;", [ &lt;roles&gt; ], { &lt;writeConcern&gt; } )</t>
    </r>
  </si>
  <si>
    <r>
      <rPr>
        <sz val="11"/>
        <color rgb="FF000000"/>
        <rFont val="Calibri"/>
      </rPr>
      <t>Information system management functionality includes functions necessary to administer databases, network components, workstations, or servers and typically requires privileged user access.</t>
    </r>
    <r>
      <rPr>
        <sz val="11"/>
        <color rgb="FF000000"/>
        <rFont val="Calibri"/>
      </rPr>
      <t xml:space="preserve">
</t>
    </r>
    <r>
      <rPr>
        <sz val="11"/>
        <color rgb="FF000000"/>
        <rFont val="Calibri"/>
      </rPr>
      <t>The separation of user functionality from information system management functionality is either physical or logical and is accomplished by using different computers, different central processing units, different instances of the operating system, different network addresses, combinations of these methods, or other methods, as appropriate.</t>
    </r>
    <r>
      <rPr>
        <sz val="11"/>
        <color rgb="FF000000"/>
        <rFont val="Calibri"/>
      </rPr>
      <t xml:space="preserve">
</t>
    </r>
    <r>
      <rPr>
        <sz val="11"/>
        <color rgb="FF000000"/>
        <rFont val="Calibri"/>
      </rPr>
      <t>An example of this type of separation is observed in web administrative interfaces that use separate authentication methods for users of any other information system resources.</t>
    </r>
    <r>
      <rPr>
        <sz val="11"/>
        <color rgb="FF000000"/>
        <rFont val="Calibri"/>
      </rPr>
      <t xml:space="preserve">
</t>
    </r>
    <r>
      <rPr>
        <sz val="11"/>
        <color rgb="FF000000"/>
        <rFont val="Calibri"/>
      </rPr>
      <t>This may include isolating the administrative interface on a different domain and with additional access controls.</t>
    </r>
    <r>
      <rPr>
        <sz val="11"/>
        <color rgb="FF000000"/>
        <rFont val="Calibri"/>
      </rPr>
      <t xml:space="preserve">
</t>
    </r>
    <r>
      <rPr>
        <sz val="11"/>
        <color rgb="FF000000"/>
        <rFont val="Calibri"/>
      </rPr>
      <t>If administrative functionality or information regarding DBMS management is presented on an interface available for users, information on DBMS settings may be inadvertently made available to the user.</t>
    </r>
  </si>
  <si>
    <r>
      <rPr>
        <sz val="11"/>
        <color rgb="FF000000"/>
        <rFont val="Calibri"/>
      </rPr>
      <t>MongoDB grants access to data and commands through role-based authorization and provides built-in roles that provide the different levels of access commonly needed in a database system. Additionally, user-defined roles can be created.</t>
    </r>
    <r>
      <rPr>
        <sz val="11"/>
        <color rgb="FF000000"/>
        <rFont val="Calibri"/>
      </rPr>
      <t xml:space="preserve">
</t>
    </r>
    <r>
      <rPr>
        <sz val="11"/>
        <color rgb="FF000000"/>
        <rFont val="Calibri"/>
      </rPr>
      <t>Check a user's role to ensure correct privileges for the function:</t>
    </r>
    <r>
      <rPr>
        <sz val="11"/>
        <color rgb="FF000000"/>
        <rFont val="Calibri"/>
      </rPr>
      <t xml:space="preserve">
</t>
    </r>
    <r>
      <rPr>
        <sz val="11"/>
        <color rgb="FF000000"/>
        <rFont val="Calibri"/>
      </rPr>
      <t>Run the following command to get a list of all the databases in the system:</t>
    </r>
    <r>
      <rPr>
        <sz val="11"/>
        <color rgb="FF000000"/>
        <rFont val="Calibri"/>
      </rPr>
      <t xml:space="preserve">
</t>
    </r>
    <r>
      <rPr>
        <sz val="11"/>
        <color rgb="FF000000"/>
        <rFont val="Calibri"/>
      </rPr>
      <t>&gt; show dbs</t>
    </r>
    <r>
      <rPr>
        <sz val="11"/>
        <color rgb="FF000000"/>
        <rFont val="Calibri"/>
      </rPr>
      <t xml:space="preserve">
</t>
    </r>
    <r>
      <rPr>
        <sz val="11"/>
        <color rgb="FF000000"/>
        <rFont val="Calibri"/>
      </rPr>
      <t>For each database in the system, identify the user's roles for the database:</t>
    </r>
    <r>
      <rPr>
        <sz val="11"/>
        <color rgb="FF000000"/>
        <rFont val="Calibri"/>
      </rPr>
      <t xml:space="preserve">
</t>
    </r>
    <r>
      <rPr>
        <sz val="11"/>
        <color rgb="FF000000"/>
        <rFont val="Calibri"/>
      </rPr>
      <t>&gt; use &lt;database&gt;</t>
    </r>
    <r>
      <rPr>
        <sz val="11"/>
        <color rgb="FF000000"/>
        <rFont val="Calibri"/>
      </rPr>
      <t xml:space="preserve">
</t>
    </r>
    <r>
      <rPr>
        <sz val="11"/>
        <color rgb="FF000000"/>
        <rFont val="Calibri"/>
      </rPr>
      <t>&gt; db.getUsers()</t>
    </r>
    <r>
      <rPr>
        <sz val="11"/>
        <color rgb="FF000000"/>
        <rFont val="Calibri"/>
      </rPr>
      <t xml:space="preserve">
</t>
    </r>
    <r>
      <rPr>
        <sz val="11"/>
        <color rgb="FF000000"/>
        <rFont val="Calibri"/>
      </rPr>
      <t>The server will return a document with the all users in the data and their associated roles.</t>
    </r>
    <r>
      <rPr>
        <sz val="11"/>
        <color rgb="FF000000"/>
        <rFont val="Calibri"/>
      </rPr>
      <t xml:space="preserve">
</t>
    </r>
    <r>
      <rPr>
        <sz val="11"/>
        <color rgb="FF000000"/>
        <rFont val="Calibri"/>
      </rPr>
      <t xml:space="preserve">View a role's privileges: </t>
    </r>
    <r>
      <rPr>
        <sz val="11"/>
        <color rgb="FF000000"/>
        <rFont val="Calibri"/>
      </rPr>
      <t xml:space="preserve">
</t>
    </r>
    <r>
      <rPr>
        <sz val="11"/>
        <color rgb="FF000000"/>
        <rFont val="Calibri"/>
      </rPr>
      <t>For each database, identify the privileges granted by a role:</t>
    </r>
    <r>
      <rPr>
        <sz val="11"/>
        <color rgb="FF000000"/>
        <rFont val="Calibri"/>
      </rPr>
      <t xml:space="preserve">
</t>
    </r>
    <r>
      <rPr>
        <sz val="11"/>
        <color rgb="FF000000"/>
        <rFont val="Calibri"/>
      </rPr>
      <t>&gt; use &lt;database&gt;</t>
    </r>
    <r>
      <rPr>
        <sz val="11"/>
        <color rgb="FF000000"/>
        <rFont val="Calibri"/>
      </rPr>
      <t xml:space="preserve">
</t>
    </r>
    <r>
      <rPr>
        <sz val="11"/>
        <color rgb="FF000000"/>
        <rFont val="Calibri"/>
      </rPr>
      <t>&gt; db.getRole( "&lt;role name&gt;", { showPrivileges: true } )</t>
    </r>
    <r>
      <rPr>
        <sz val="11"/>
        <color rgb="FF000000"/>
        <rFont val="Calibri"/>
      </rPr>
      <t xml:space="preserve">
</t>
    </r>
    <r>
      <rPr>
        <sz val="11"/>
        <color rgb="FF000000"/>
        <rFont val="Calibri"/>
      </rPr>
      <t xml:space="preserve">The server will return a document with the "privileges" and "inheritedPrivileges" arrays. </t>
    </r>
    <r>
      <rPr>
        <sz val="11"/>
        <color rgb="FF000000"/>
        <rFont val="Calibri"/>
      </rPr>
      <t xml:space="preserve">
</t>
    </r>
    <r>
      <rPr>
        <sz val="11"/>
        <color rgb="FF000000"/>
        <rFont val="Calibri"/>
      </rPr>
      <t xml:space="preserve">The "privileges returned document lists the privileges directly specified by the role and excludes those privileges inherited from other roles. </t>
    </r>
    <r>
      <rPr>
        <sz val="11"/>
        <color rgb="FF000000"/>
        <rFont val="Calibri"/>
      </rPr>
      <t xml:space="preserve">
</t>
    </r>
    <r>
      <rPr>
        <sz val="11"/>
        <color rgb="FF000000"/>
        <rFont val="Calibri"/>
      </rPr>
      <t>The "inheritedPrivileges" returned document lists all privileges granted by this role, both directly specified and inherited. If the role does not inherit from other roles, the two fields are the same.</t>
    </r>
    <r>
      <rPr>
        <sz val="11"/>
        <color rgb="FF000000"/>
        <rFont val="Calibri"/>
      </rPr>
      <t xml:space="preserve">
</t>
    </r>
    <r>
      <rPr>
        <sz val="11"/>
        <color rgb="FF000000"/>
        <rFont val="Calibri"/>
      </rPr>
      <t>If a user has a role with inappropriate privileges, this is a finding.</t>
    </r>
  </si>
  <si>
    <t>V-265925</t>
  </si>
  <si>
    <r>
      <rPr>
        <sz val="11"/>
        <rFont val="Calibri"/>
      </rPr>
      <t>MongoDB must maintain the authenticity of communications sessions by guarding against man-in-the-middle attacks that guess at Session ID values.</t>
    </r>
  </si>
  <si>
    <r>
      <rPr>
        <sz val="11"/>
        <color rgb="FF000000"/>
        <rFont val="Calibri"/>
      </rPr>
      <t>Edit the MongoDB configuration file to ensure the "net.tls.mode" option is included and set to the value "requireTLS" as shown below:</t>
    </r>
    <r>
      <rPr>
        <sz val="11"/>
        <color rgb="FF000000"/>
        <rFont val="Calibri"/>
      </rPr>
      <t xml:space="preserve">
</t>
    </r>
    <r>
      <rPr>
        <sz val="11"/>
        <color rgb="FF000000"/>
        <rFont val="Calibri"/>
      </rPr>
      <t>net:</t>
    </r>
    <r>
      <rPr>
        <sz val="11"/>
        <color rgb="FF000000"/>
        <rFont val="Calibri"/>
      </rPr>
      <t xml:space="preserve">
</t>
    </r>
    <r>
      <rPr>
        <sz val="11"/>
        <color rgb="FF000000"/>
        <rFont val="Calibri"/>
      </rPr>
      <t xml:space="preserve">   tls:</t>
    </r>
    <r>
      <rPr>
        <sz val="11"/>
        <color rgb="FF000000"/>
        <rFont val="Calibri"/>
      </rPr>
      <t xml:space="preserve">
</t>
    </r>
    <r>
      <rPr>
        <sz val="11"/>
        <color rgb="FF000000"/>
        <rFont val="Calibri"/>
      </rPr>
      <t xml:space="preserve">      mode: requireTLS</t>
    </r>
    <r>
      <rPr>
        <sz val="11"/>
        <color rgb="FF000000"/>
        <rFont val="Calibri"/>
      </rPr>
      <t xml:space="preserve">
</t>
    </r>
    <r>
      <rPr>
        <sz val="11"/>
        <color rgb="FF000000"/>
        <rFont val="Calibri"/>
      </rPr>
      <t>Restart the MongoDB service from the OS</t>
    </r>
    <r>
      <rPr>
        <sz val="11"/>
        <color rgb="FF000000"/>
        <rFont val="Calibri"/>
      </rPr>
      <t xml:space="preserve">
</t>
    </r>
    <r>
      <rPr>
        <sz val="11"/>
        <color rgb="FF000000"/>
        <rFont val="Calibri"/>
      </rPr>
      <t>$ sudo systemctl restart mongod</t>
    </r>
    <r>
      <rPr>
        <sz val="11"/>
        <color rgb="FF000000"/>
        <rFont val="Calibri"/>
      </rPr>
      <t xml:space="preserve">
</t>
    </r>
    <r>
      <rPr>
        <sz val="11"/>
        <color rgb="FF000000"/>
        <rFont val="Calibri"/>
      </rPr>
      <t>Further documentation is here:</t>
    </r>
    <r>
      <rPr>
        <sz val="11"/>
        <color rgb="FF000000"/>
        <rFont val="Calibri"/>
      </rPr>
      <t xml:space="preserve">
</t>
    </r>
    <r>
      <rPr>
        <sz val="11"/>
        <color rgb="FF000000"/>
        <rFont val="Calibri"/>
      </rPr>
      <t>https://www.mongodb.com/docs/v7.0/tutorial/configure-ssl/</t>
    </r>
  </si>
  <si>
    <r>
      <rPr>
        <sz val="11"/>
        <color rgb="FF000000"/>
        <rFont val="Calibri"/>
      </rPr>
      <t>One class of man-in-the-middle, or session hijacking, attack involves the adversary guessing at valid session identifiers based on patterns in identifiers already known.</t>
    </r>
    <r>
      <rPr>
        <sz val="11"/>
        <color rgb="FF000000"/>
        <rFont val="Calibri"/>
      </rPr>
      <t xml:space="preserve">
</t>
    </r>
    <r>
      <rPr>
        <sz val="11"/>
        <color rgb="FF000000"/>
        <rFont val="Calibri"/>
      </rPr>
      <t>The preferred technique for thwarting guesses at Session IDs is the generation of unique session identifiers using a FIPS 140-2 or 140-3 approved random number generator.</t>
    </r>
    <r>
      <rPr>
        <sz val="11"/>
        <color rgb="FF000000"/>
        <rFont val="Calibri"/>
      </rPr>
      <t xml:space="preserve">
</t>
    </r>
    <r>
      <rPr>
        <sz val="11"/>
        <color rgb="FF000000"/>
        <rFont val="Calibri"/>
      </rPr>
      <t>However, it is recognized that available DBMS products do not all implement the preferred technique yet may have other protections against session hijacking. Therefore, other techniques are acceptable, provided they are demonstrated to be effective.</t>
    </r>
  </si>
  <si>
    <r>
      <rPr>
        <sz val="11"/>
        <color rgb="FF000000"/>
        <rFont val="Calibri"/>
      </rPr>
      <t>Check the MongoDB configuration file (default location: /etc/mongod.conf).</t>
    </r>
    <r>
      <rPr>
        <sz val="11"/>
        <color rgb="FF000000"/>
        <rFont val="Calibri"/>
      </rPr>
      <t xml:space="preserve">
</t>
    </r>
    <r>
      <rPr>
        <sz val="11"/>
        <color rgb="FF000000"/>
        <rFont val="Calibri"/>
      </rPr>
      <t>The following option must be present ( "net.tls.mode") and set to "requireTLS":</t>
    </r>
    <r>
      <rPr>
        <sz val="11"/>
        <color rgb="FF000000"/>
        <rFont val="Calibri"/>
      </rPr>
      <t xml:space="preserve">
</t>
    </r>
    <r>
      <rPr>
        <sz val="11"/>
        <color rgb="FF000000"/>
        <rFont val="Calibri"/>
      </rPr>
      <t>net:</t>
    </r>
    <r>
      <rPr>
        <sz val="11"/>
        <color rgb="FF000000"/>
        <rFont val="Calibri"/>
      </rPr>
      <t xml:space="preserve">
</t>
    </r>
    <r>
      <rPr>
        <sz val="11"/>
        <color rgb="FF000000"/>
        <rFont val="Calibri"/>
      </rPr>
      <t xml:space="preserve">   tls:</t>
    </r>
    <r>
      <rPr>
        <sz val="11"/>
        <color rgb="FF000000"/>
        <rFont val="Calibri"/>
      </rPr>
      <t xml:space="preserve">
</t>
    </r>
    <r>
      <rPr>
        <sz val="11"/>
        <color rgb="FF000000"/>
        <rFont val="Calibri"/>
      </rPr>
      <t xml:space="preserve">      mode: requireTLS</t>
    </r>
    <r>
      <rPr>
        <sz val="11"/>
        <color rgb="FF000000"/>
        <rFont val="Calibri"/>
      </rPr>
      <t xml:space="preserve">
</t>
    </r>
    <r>
      <rPr>
        <sz val="11"/>
        <color rgb="FF000000"/>
        <rFont val="Calibri"/>
      </rPr>
      <t>If this is not found in the MongoDB configuration file, this is a finding.</t>
    </r>
  </si>
  <si>
    <t>V-265926</t>
  </si>
  <si>
    <r>
      <rPr>
        <sz val="11"/>
        <rFont val="Calibri"/>
      </rPr>
      <t>MongoDB must protect the confidentiality and integrity of all information at rest.</t>
    </r>
  </si>
  <si>
    <r>
      <rPr>
        <sz val="11"/>
        <color rgb="FF000000"/>
        <rFont val="Calibri"/>
      </rPr>
      <t>Enable the Encrypted Storage Engine with KMIP as the key storage mechanism and AES256-GCM as the encryption mode.</t>
    </r>
    <r>
      <rPr>
        <sz val="11"/>
        <color rgb="FF000000"/>
        <rFont val="Calibri"/>
      </rPr>
      <t xml:space="preserve">
</t>
    </r>
    <r>
      <rPr>
        <sz val="11"/>
        <color rgb="FF000000"/>
        <rFont val="Calibri"/>
      </rPr>
      <t>Consult MongoDB documentation for encryption setup instruction here:</t>
    </r>
    <r>
      <rPr>
        <sz val="11"/>
        <color rgb="FF000000"/>
        <rFont val="Calibri"/>
      </rPr>
      <t xml:space="preserve">
</t>
    </r>
    <r>
      <rPr>
        <sz val="11"/>
        <color rgb="FF000000"/>
        <rFont val="Calibri"/>
      </rPr>
      <t>https://www.mongodb.com/docs/v7.0/tutorial/configure-encryption/</t>
    </r>
  </si>
  <si>
    <r>
      <rPr>
        <sz val="11"/>
        <color rgb="FF000000"/>
        <rFont val="Calibri"/>
      </rPr>
      <t>This control is intended to address the confidentiality and integrity of information at rest in nonmobile devices and covers user information and system information. Information at rest refers to the state of information when it is located on a secondary storage device (e.g., disk drive, tape drive) within an organizational information system. Applications and application users generate information throughout the course of their application use.</t>
    </r>
    <r>
      <rPr>
        <sz val="11"/>
        <color rgb="FF000000"/>
        <rFont val="Calibri"/>
      </rPr>
      <t xml:space="preserve">
</t>
    </r>
    <r>
      <rPr>
        <sz val="11"/>
        <color rgb="FF000000"/>
        <rFont val="Calibri"/>
      </rPr>
      <t>User data generated, as well as application-specific configuration data, needs to be protected. Organizations may choose to employ different mechanisms to achieve confidentiality and integrity protections, as appropriate.</t>
    </r>
    <r>
      <rPr>
        <sz val="11"/>
        <color rgb="FF000000"/>
        <rFont val="Calibri"/>
      </rPr>
      <t xml:space="preserve">
</t>
    </r>
    <r>
      <rPr>
        <sz val="11"/>
        <color rgb="FF000000"/>
        <rFont val="Calibri"/>
      </rPr>
      <t>If the confidentiality and integrity of application data is not protected, the data will be open to compromise and unauthorized modification.</t>
    </r>
  </si>
  <si>
    <r>
      <rPr>
        <sz val="11"/>
        <color rgb="FF000000"/>
        <rFont val="Calibri"/>
      </rPr>
      <t>To provide integrity and confidentiality for data at rest, MongoDB must be configured to use the Encrypted Storage Engine.</t>
    </r>
    <r>
      <rPr>
        <sz val="11"/>
        <color rgb="FF000000"/>
        <rFont val="Calibri"/>
      </rPr>
      <t xml:space="preserve">
</t>
    </r>
    <r>
      <rPr>
        <sz val="11"/>
        <color rgb="FF000000"/>
        <rFont val="Calibri"/>
      </rPr>
      <t>Run the following command to verify whether or not the Encrypted Storage Engine is enabled:</t>
    </r>
    <r>
      <rPr>
        <sz val="11"/>
        <color rgb="FF000000"/>
        <rFont val="Calibri"/>
      </rPr>
      <t xml:space="preserve">
</t>
    </r>
    <r>
      <rPr>
        <sz val="11"/>
        <color rgb="FF000000"/>
        <rFont val="Calibri"/>
      </rPr>
      <t>&gt; db.serverStatus().encryptionAtRest.encryptionEnabled</t>
    </r>
    <r>
      <rPr>
        <sz val="11"/>
        <color rgb="FF000000"/>
        <rFont val="Calibri"/>
      </rPr>
      <t xml:space="preserve">
</t>
    </r>
    <r>
      <rPr>
        <sz val="11"/>
        <color rgb="FF000000"/>
        <rFont val="Calibri"/>
      </rPr>
      <t>Any output other than "true" is a finding.</t>
    </r>
    <r>
      <rPr>
        <sz val="11"/>
        <color rgb="FF000000"/>
        <rFont val="Calibri"/>
      </rPr>
      <t xml:space="preserve">
</t>
    </r>
    <r>
      <rPr>
        <sz val="11"/>
        <color rgb="FF000000"/>
        <rFont val="Calibri"/>
      </rPr>
      <t>Validate whether the Encrypted Storage Engine is running with an AEAD block cipher, which provides integrity, by running the following command:</t>
    </r>
    <r>
      <rPr>
        <sz val="11"/>
        <color rgb="FF000000"/>
        <rFont val="Calibri"/>
      </rPr>
      <t xml:space="preserve">
</t>
    </r>
    <r>
      <rPr>
        <sz val="11"/>
        <color rgb="FF000000"/>
        <rFont val="Calibri"/>
      </rPr>
      <t>&gt; db.serverStatus().encryptionAtRest.encryptionCipherMode</t>
    </r>
    <r>
      <rPr>
        <sz val="11"/>
        <color rgb="FF000000"/>
        <rFont val="Calibri"/>
      </rPr>
      <t xml:space="preserve">
</t>
    </r>
    <r>
      <rPr>
        <sz val="11"/>
        <color rgb="FF000000"/>
        <rFont val="Calibri"/>
      </rPr>
      <t>Any response other than "AES256-GCM" is a finding.</t>
    </r>
    <r>
      <rPr>
        <sz val="11"/>
        <color rgb="FF000000"/>
        <rFont val="Calibri"/>
      </rPr>
      <t xml:space="preserve">
</t>
    </r>
    <r>
      <rPr>
        <sz val="11"/>
        <color rgb="FF000000"/>
        <rFont val="Calibri"/>
      </rPr>
      <t>Validate that the system is configured to use KMIP to obtain a master encryption key, rather than storing the master key on the local filesystem.</t>
    </r>
    <r>
      <rPr>
        <sz val="11"/>
        <color rgb="FF000000"/>
        <rFont val="Calibri"/>
      </rPr>
      <t xml:space="preserve">
</t>
    </r>
    <r>
      <rPr>
        <sz val="11"/>
        <color rgb="FF000000"/>
        <rFont val="Calibri"/>
      </rPr>
      <t xml:space="preserve">Run: </t>
    </r>
    <r>
      <rPr>
        <sz val="11"/>
        <color rgb="FF000000"/>
        <rFont val="Calibri"/>
      </rPr>
      <t xml:space="preserve">
</t>
    </r>
    <r>
      <rPr>
        <sz val="11"/>
        <color rgb="FF000000"/>
        <rFont val="Calibri"/>
      </rPr>
      <t>&gt; db.serverStatus().encryptionAtRest.encryptionKeyId</t>
    </r>
    <r>
      <rPr>
        <sz val="11"/>
        <color rgb="FF000000"/>
        <rFont val="Calibri"/>
      </rPr>
      <t xml:space="preserve">
</t>
    </r>
    <r>
      <rPr>
        <sz val="11"/>
        <color rgb="FF000000"/>
        <rFont val="Calibri"/>
      </rPr>
      <t>If the response is "local" or no response, this is a finding.</t>
    </r>
  </si>
  <si>
    <t>V-265927</t>
  </si>
  <si>
    <r>
      <rPr>
        <sz val="11"/>
        <rFont val="Calibri"/>
      </rPr>
      <t>Database contents must be protected from unauthorized and unintended information transfer by enforcement of a data-transfer policy.</t>
    </r>
  </si>
  <si>
    <r>
      <rPr>
        <sz val="11"/>
        <color rgb="FF000000"/>
        <rFont val="Calibri"/>
      </rPr>
      <t>Modify any code used for moving data from production to development/test systems to comply with the organization-defined data transfer policy, and to ensure copies of production data are not left in unsecured locations.</t>
    </r>
  </si>
  <si>
    <r>
      <rPr>
        <sz val="11"/>
        <color rgb="FF000000"/>
        <rFont val="Calibri"/>
      </rPr>
      <t>Applications, including DBMSs, must prevent unauthorized and unintended information transfer via shared system resources.</t>
    </r>
    <r>
      <rPr>
        <sz val="11"/>
        <color rgb="FF000000"/>
        <rFont val="Calibri"/>
      </rPr>
      <t xml:space="preserve">
</t>
    </r>
    <r>
      <rPr>
        <sz val="11"/>
        <color rgb="FF000000"/>
        <rFont val="Calibri"/>
      </rPr>
      <t>Data used for the development and testing of applications often involves copying data from production. It is important that specific procedures exist for this process, to include the conditions under which such transfer may take place, where the copies may reside, and the rules for ensuring sensitive data are not exposed.</t>
    </r>
    <r>
      <rPr>
        <sz val="11"/>
        <color rgb="FF000000"/>
        <rFont val="Calibri"/>
      </rPr>
      <t xml:space="preserve">
</t>
    </r>
    <r>
      <rPr>
        <sz val="11"/>
        <color rgb="FF000000"/>
        <rFont val="Calibri"/>
      </rPr>
      <t>Copies of sensitive data must not be misplaced or left in a temporary location without the proper controls.</t>
    </r>
  </si>
  <si>
    <r>
      <rPr>
        <sz val="11"/>
        <color rgb="FF000000"/>
        <rFont val="Calibri"/>
      </rPr>
      <t>Review the procedures for the refreshing of development/test data from production.</t>
    </r>
    <r>
      <rPr>
        <sz val="11"/>
        <color rgb="FF000000"/>
        <rFont val="Calibri"/>
      </rPr>
      <t xml:space="preserve">
</t>
    </r>
    <r>
      <rPr>
        <sz val="11"/>
        <color rgb="FF000000"/>
        <rFont val="Calibri"/>
      </rPr>
      <t>Review any scripts or code that exists for the movement of production data to development/test systems, or to any other location or for any other purpose.</t>
    </r>
    <r>
      <rPr>
        <sz val="11"/>
        <color rgb="FF000000"/>
        <rFont val="Calibri"/>
      </rPr>
      <t xml:space="preserve">
</t>
    </r>
    <r>
      <rPr>
        <sz val="11"/>
        <color rgb="FF000000"/>
        <rFont val="Calibri"/>
      </rPr>
      <t>Verify that copies of production data are not left in unprotected locations.</t>
    </r>
    <r>
      <rPr>
        <sz val="11"/>
        <color rgb="FF000000"/>
        <rFont val="Calibri"/>
      </rPr>
      <t xml:space="preserve">
</t>
    </r>
    <r>
      <rPr>
        <sz val="11"/>
        <color rgb="FF000000"/>
        <rFont val="Calibri"/>
      </rPr>
      <t>If the code that exists for data movement does not comply with the organization-defined data transfer policy and/or fails to remove any copies of production data from unprotected locations, this is a finding.</t>
    </r>
  </si>
  <si>
    <t>V-265928</t>
  </si>
  <si>
    <r>
      <rPr>
        <sz val="11"/>
        <rFont val="Calibri"/>
      </rPr>
      <t>MongoDB must prevent unauthorized and unintended information transfer via shared system resources.</t>
    </r>
  </si>
  <si>
    <r>
      <rPr>
        <sz val="11"/>
        <color rgb="FF000000"/>
        <rFont val="Calibri"/>
      </rPr>
      <t>Correct the permission to the files and/or directories that are in violation.</t>
    </r>
    <r>
      <rPr>
        <sz val="11"/>
        <color rgb="FF000000"/>
        <rFont val="Calibri"/>
      </rPr>
      <t xml:space="preserve">
</t>
    </r>
    <r>
      <rPr>
        <sz val="11"/>
        <color rgb="FF000000"/>
        <rFont val="Calibri"/>
      </rPr>
      <t xml:space="preserve">MongoDB Configuration file (default location /etc/mongod.conf): </t>
    </r>
    <r>
      <rPr>
        <sz val="11"/>
        <color rgb="FF000000"/>
        <rFont val="Calibri"/>
      </rPr>
      <t xml:space="preserve">
</t>
    </r>
    <r>
      <rPr>
        <sz val="11"/>
        <color rgb="FF000000"/>
        <rFont val="Calibri"/>
      </rPr>
      <t>$  chown mongod:mongod /etc/mongod.conf</t>
    </r>
    <r>
      <rPr>
        <sz val="11"/>
        <color rgb="FF000000"/>
        <rFont val="Calibri"/>
      </rPr>
      <t xml:space="preserve">
</t>
    </r>
    <r>
      <rPr>
        <sz val="11"/>
        <color rgb="FF000000"/>
        <rFont val="Calibri"/>
      </rPr>
      <t>$  chmod 600 /etc/mongod.conf</t>
    </r>
    <r>
      <rPr>
        <sz val="11"/>
        <color rgb="FF000000"/>
        <rFont val="Calibri"/>
      </rPr>
      <t xml:space="preserve">
</t>
    </r>
    <r>
      <rPr>
        <sz val="11"/>
        <color rgb="FF000000"/>
        <rFont val="Calibri"/>
      </rPr>
      <t xml:space="preserve">MongoDB datafiles and directories (default location '/var/lib/mongo'): </t>
    </r>
    <r>
      <rPr>
        <sz val="11"/>
        <color rgb="FF000000"/>
        <rFont val="Calibri"/>
      </rPr>
      <t xml:space="preserve">
</t>
    </r>
    <r>
      <rPr>
        <sz val="11"/>
        <color rgb="FF000000"/>
        <rFont val="Calibri"/>
      </rPr>
      <t>$ chown -R mongod:mongod /var/lib/mongo</t>
    </r>
    <r>
      <rPr>
        <sz val="11"/>
        <color rgb="FF000000"/>
        <rFont val="Calibri"/>
      </rPr>
      <t xml:space="preserve">
</t>
    </r>
    <r>
      <rPr>
        <sz val="11"/>
        <color rgb="FF000000"/>
        <rFont val="Calibri"/>
      </rPr>
      <t>$ chmod 755 /var/lib/mongo</t>
    </r>
    <r>
      <rPr>
        <sz val="11"/>
        <color rgb="FF000000"/>
        <rFont val="Calibri"/>
      </rPr>
      <t xml:space="preserve">
</t>
    </r>
    <r>
      <rPr>
        <sz val="11"/>
        <color rgb="FF000000"/>
        <rFont val="Calibri"/>
      </rPr>
      <t>$ find /var/lib/mongo/* -type f | xargs  chmod 600</t>
    </r>
    <r>
      <rPr>
        <sz val="11"/>
        <color rgb="FF000000"/>
        <rFont val="Calibri"/>
      </rPr>
      <t xml:space="preserve">
</t>
    </r>
    <r>
      <rPr>
        <sz val="11"/>
        <color rgb="FF000000"/>
        <rFont val="Calibri"/>
      </rPr>
      <t>$ find /var/lib/mongo/* -type d | xargs  chmod 700</t>
    </r>
  </si>
  <si>
    <r>
      <rPr>
        <sz val="11"/>
        <color rgb="FF000000"/>
        <rFont val="Calibri"/>
      </rPr>
      <t>The purpose of this control is to prevent information, including encrypted representations of information, produced by the actions of a prior user/role (or the actions of a process acting on behalf of a prior user/role) from being available to any current user/role (or current process) that obtains access to a shared system resource (e.g., registers, main memory, secondary storage) after the resource has been released back to the information system. Control of information in shared resources is also referred to as object reuse.</t>
    </r>
    <r>
      <rPr>
        <sz val="11"/>
        <color rgb="FF000000"/>
        <rFont val="Calibri"/>
      </rPr>
      <t xml:space="preserve">
</t>
    </r>
    <r>
      <rPr>
        <sz val="11"/>
        <color rgb="FF000000"/>
        <rFont val="Calibri"/>
      </rPr>
      <t>Satisfies: SRG-APP-000243-DB-000373, SRG-APP-000243-DB-000374</t>
    </r>
  </si>
  <si>
    <r>
      <rPr>
        <sz val="11"/>
        <color rgb="FF000000"/>
        <rFont val="Calibri"/>
      </rPr>
      <t>By default, the MongoDB official installation packages restrict user and group ownership and read/write permissions on the underlying data files and critical configuration files from other operating system users.</t>
    </r>
    <r>
      <rPr>
        <sz val="11"/>
        <color rgb="FF000000"/>
        <rFont val="Calibri"/>
      </rPr>
      <t xml:space="preserve">
</t>
    </r>
    <r>
      <rPr>
        <sz val="11"/>
        <color rgb="FF000000"/>
        <rFont val="Calibri"/>
      </rPr>
      <t>In addition, process and memory isolation is used by default. System administrators should also consider if whole database encryption would be an effective control on an application basis.</t>
    </r>
    <r>
      <rPr>
        <sz val="11"/>
        <color rgb="FF000000"/>
        <rFont val="Calibri"/>
      </rPr>
      <t xml:space="preserve">
</t>
    </r>
    <r>
      <rPr>
        <sz val="11"/>
        <color rgb="FF000000"/>
        <rFont val="Calibri"/>
      </rPr>
      <t>Run the following commands to verify proper permissions for the following database files or directories:</t>
    </r>
    <r>
      <rPr>
        <sz val="11"/>
        <color rgb="FF000000"/>
        <rFont val="Calibri"/>
      </rPr>
      <t xml:space="preserve">
</t>
    </r>
    <r>
      <rPr>
        <sz val="11"/>
        <color rgb="FF000000"/>
        <rFont val="Calibri"/>
      </rPr>
      <t>$ stat /etc/mongod.conf</t>
    </r>
    <r>
      <rPr>
        <sz val="11"/>
        <color rgb="FF000000"/>
        <rFont val="Calibri"/>
      </rPr>
      <t xml:space="preserve">
</t>
    </r>
    <r>
      <rPr>
        <sz val="11"/>
        <color rgb="FF000000"/>
        <rFont val="Calibri"/>
      </rPr>
      <t>If the owner and group are not both "mongod", this is a finding.</t>
    </r>
    <r>
      <rPr>
        <sz val="11"/>
        <color rgb="FF000000"/>
        <rFont val="Calibri"/>
      </rPr>
      <t xml:space="preserve">
</t>
    </r>
    <r>
      <rPr>
        <sz val="11"/>
        <color rgb="FF000000"/>
        <rFont val="Calibri"/>
      </rPr>
      <t>If the file permissions are more permissive than "600", this is a finding.</t>
    </r>
    <r>
      <rPr>
        <sz val="11"/>
        <color rgb="FF000000"/>
        <rFont val="Calibri"/>
      </rPr>
      <t xml:space="preserve">
</t>
    </r>
    <r>
      <rPr>
        <sz val="11"/>
        <color rgb="FF000000"/>
        <rFont val="Calibri"/>
      </rPr>
      <t>$ stat  /var/lib/mongo</t>
    </r>
    <r>
      <rPr>
        <sz val="11"/>
        <color rgb="FF000000"/>
        <rFont val="Calibri"/>
      </rPr>
      <t xml:space="preserve">
</t>
    </r>
    <r>
      <rPr>
        <sz val="11"/>
        <color rgb="FF000000"/>
        <rFont val="Calibri"/>
      </rPr>
      <t>If the owner and group are not both "mongod", this is a finding.</t>
    </r>
    <r>
      <rPr>
        <sz val="11"/>
        <color rgb="FF000000"/>
        <rFont val="Calibri"/>
      </rPr>
      <t xml:space="preserve">
</t>
    </r>
    <r>
      <rPr>
        <sz val="11"/>
        <color rgb="FF000000"/>
        <rFont val="Calibri"/>
      </rPr>
      <t>If the file permissions are more permissive than "755", this is a finding.</t>
    </r>
    <r>
      <rPr>
        <sz val="11"/>
        <color rgb="FF000000"/>
        <rFont val="Calibri"/>
      </rPr>
      <t xml:space="preserve">
</t>
    </r>
    <r>
      <rPr>
        <sz val="11"/>
        <color rgb="FF000000"/>
        <rFont val="Calibri"/>
      </rPr>
      <t>$ ls -l /var/lib/mongo</t>
    </r>
    <r>
      <rPr>
        <sz val="11"/>
        <color rgb="FF000000"/>
        <rFont val="Calibri"/>
      </rPr>
      <t xml:space="preserve">
</t>
    </r>
    <r>
      <rPr>
        <sz val="11"/>
        <color rgb="FF000000"/>
        <rFont val="Calibri"/>
      </rPr>
      <t>If the owner and group of any file or sub-directory is not "mongod", this is a finding.</t>
    </r>
    <r>
      <rPr>
        <sz val="11"/>
        <color rgb="FF000000"/>
        <rFont val="Calibri"/>
      </rPr>
      <t xml:space="preserve">
</t>
    </r>
    <r>
      <rPr>
        <sz val="11"/>
        <color rgb="FF000000"/>
        <rFont val="Calibri"/>
      </rPr>
      <t>If the permission of any file in the main directory (/var/lib/mongo) or sub-directory of (/var/lib/mongo) is more permissive than "600", this is a finding.</t>
    </r>
    <r>
      <rPr>
        <sz val="11"/>
        <color rgb="FF000000"/>
        <rFont val="Calibri"/>
      </rPr>
      <t xml:space="preserve">
</t>
    </r>
    <r>
      <rPr>
        <sz val="11"/>
        <color rgb="FF000000"/>
        <rFont val="Calibri"/>
      </rPr>
      <t>If the permission of any sub-directory of (/var/lib/mongo) is more permissive than "700", this is a finding.</t>
    </r>
  </si>
  <si>
    <t>V-265929</t>
  </si>
  <si>
    <r>
      <rPr>
        <sz val="11"/>
        <rFont val="Calibri"/>
      </rPr>
      <t>MongoDB must check the validity of all data inputs except those specifically identified by the organization.</t>
    </r>
  </si>
  <si>
    <r>
      <rPr>
        <sz val="11"/>
        <color rgb="FF000000"/>
        <rFont val="Calibri"/>
      </rPr>
      <t>Disable the javascriptEnabled option in the MongoDB configuration file (default location: /etc/mongod.conf) to include the following:</t>
    </r>
    <r>
      <rPr>
        <sz val="11"/>
        <color rgb="FF000000"/>
        <rFont val="Calibri"/>
      </rPr>
      <t xml:space="preserve">
</t>
    </r>
    <r>
      <rPr>
        <sz val="11"/>
        <color rgb="FF000000"/>
        <rFont val="Calibri"/>
      </rPr>
      <t>security:</t>
    </r>
    <r>
      <rPr>
        <sz val="11"/>
        <color rgb="FF000000"/>
        <rFont val="Calibri"/>
      </rPr>
      <t xml:space="preserve">
</t>
    </r>
    <r>
      <rPr>
        <sz val="11"/>
        <color rgb="FF000000"/>
        <rFont val="Calibri"/>
      </rPr>
      <t xml:space="preserve">   javascriptEnabled: false</t>
    </r>
    <r>
      <rPr>
        <sz val="11"/>
        <color rgb="FF000000"/>
        <rFont val="Calibri"/>
      </rPr>
      <t xml:space="preserve">
</t>
    </r>
    <r>
      <rPr>
        <sz val="11"/>
        <color rgb="FF000000"/>
        <rFont val="Calibri"/>
      </rPr>
      <t>If document validation is needed, it should be configured according to the documentation page at: https://www.mongodb.com/docs/v7.0/core/schema-validation/.</t>
    </r>
  </si>
  <si>
    <r>
      <rPr>
        <sz val="11"/>
        <color rgb="FF000000"/>
        <rFont val="Calibri"/>
      </rPr>
      <t>Invalid user input occurs when a user inserts data or characters into an application's data entry fields and the application is unprepared to process that data. This results in unanticipated application behavior, potentially leading to an application or information system compromise. Invalid user input is one of the primary methods employed when attempting to compromise an application.</t>
    </r>
    <r>
      <rPr>
        <sz val="11"/>
        <color rgb="FF000000"/>
        <rFont val="Calibri"/>
      </rPr>
      <t xml:space="preserve">
</t>
    </r>
    <r>
      <rPr>
        <sz val="11"/>
        <color rgb="FF000000"/>
        <rFont val="Calibri"/>
      </rPr>
      <t>With respect to database management systems, one class of threat is known as SQL Injection, or more generally, code injection. It takes advantage of the dynamic execution capabilities of various programming languages, including dialects of SQL. Potentially, the attacker can gain unauthorized access to data, including security settings, and severely corrupt or destroy the database.</t>
    </r>
    <r>
      <rPr>
        <sz val="11"/>
        <color rgb="FF000000"/>
        <rFont val="Calibri"/>
      </rPr>
      <t xml:space="preserve">
</t>
    </r>
    <r>
      <rPr>
        <sz val="11"/>
        <color rgb="FF000000"/>
        <rFont val="Calibri"/>
      </rPr>
      <t>Even when no such hijacking takes place, invalid input that gets recorded in the database, whether accidental or malicious, reduces the reliability and usability of the system. Available protections include data types, referential constraints, uniqueness constraints, range checking, and application-specific logic. Application-specific logic can be implemented within the database in stored procedures and triggers, where appropriate.</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</si>
  <si>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 xml:space="preserve">As a client program assembles a query in MongoDB, it builds a BSON object, not a string. Thus traditional SQL injection attacks are not a problem. However, MongoDB operations permit arbitrary JavaScript expressions to be run directly on the server. </t>
    </r>
    <r>
      <rPr>
        <sz val="11"/>
        <color rgb="FF000000"/>
        <rFont val="Calibri"/>
      </rPr>
      <t xml:space="preserve">
</t>
    </r>
    <r>
      <rPr>
        <sz val="11"/>
        <color rgb="FF000000"/>
        <rFont val="Calibri"/>
      </rPr>
      <t xml:space="preserve">To check, run the following command from the MongoDB shell: </t>
    </r>
    <r>
      <rPr>
        <sz val="11"/>
        <color rgb="FF000000"/>
        <rFont val="Calibri"/>
      </rPr>
      <t xml:space="preserve">
</t>
    </r>
    <r>
      <rPr>
        <sz val="11"/>
        <color rgb="FF000000"/>
        <rFont val="Calibri"/>
      </rPr>
      <t xml:space="preserve">&gt; db.col.find({ $where: "return true;"} ) </t>
    </r>
    <r>
      <rPr>
        <sz val="11"/>
        <color rgb="FF000000"/>
        <rFont val="Calibri"/>
      </rPr>
      <t xml:space="preserve">
</t>
    </r>
    <r>
      <rPr>
        <sz val="11"/>
        <color rgb="FF000000"/>
        <rFont val="Calibri"/>
      </rPr>
      <t>If the response does not return an error, this is a finding.</t>
    </r>
    <r>
      <rPr>
        <sz val="11"/>
        <color rgb="FF000000"/>
        <rFont val="Calibri"/>
      </rPr>
      <t xml:space="preserve">
</t>
    </r>
    <r>
      <rPr>
        <sz val="11"/>
        <color rgb="FF000000"/>
        <rFont val="Calibri"/>
      </rPr>
      <t>If javascript has been correctly disabled, the correct error would indicate that the javascript global engine has been disabled. For example:</t>
    </r>
    <r>
      <rPr>
        <sz val="11"/>
        <color rgb="FF000000"/>
        <rFont val="Calibri"/>
      </rPr>
      <t xml:space="preserve">
</t>
    </r>
    <r>
      <rPr>
        <sz val="11"/>
        <color rgb="FF000000"/>
        <rFont val="Calibri"/>
      </rPr>
      <t>MongoServerError: no globalScriptEngine in $where parsing}</t>
    </r>
  </si>
  <si>
    <t>V-265930</t>
  </si>
  <si>
    <r>
      <rPr>
        <sz val="11"/>
        <rFont val="Calibri"/>
      </rPr>
      <t>MongoDB and associated applications must reserve the use of dynamic code execution for situations that require it.</t>
    </r>
  </si>
  <si>
    <r>
      <rPr>
        <sz val="11"/>
        <color rgb="FF000000"/>
        <rFont val="Calibri"/>
      </rPr>
      <t>With respect to database management systems, one class of threat is known as SQL Injection, or more generally, code injection. It takes advantage of the dynamic execution capabilities of various programming languages, including dialects of SQL. In such cases, the attacker deduces the manner in which SQL statements are being processed, either from inside knowledge or by observing system behavior in response to invalid inputs. When the attacker identifies scenarios where SQL queries are being assembled by application code (which may be within the database or separate from it) and executed dynamically, the attacker is then able to craft input strings that subvert the intent of the query. Potentially, the attacker can gain unauthorized access to data, including security settings, and severely corrupt or destroy the database.</t>
    </r>
    <r>
      <rPr>
        <sz val="11"/>
        <color rgb="FF000000"/>
        <rFont val="Calibri"/>
      </rPr>
      <t xml:space="preserve">
</t>
    </r>
    <r>
      <rPr>
        <sz val="11"/>
        <color rgb="FF000000"/>
        <rFont val="Calibri"/>
      </rPr>
      <t>The principal protection against code injection is not to use dynamic execution except where it provides necessary functionality that cannot be used otherwise. Use strongly typed data items rather than general-purpose strings as input parameters to task-specific, precompiled stored procedures and functions (and triggers).</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r>
      <rPr>
        <sz val="11"/>
        <color rgb="FF000000"/>
        <rFont val="Calibri"/>
      </rPr>
      <t xml:space="preserve">
</t>
    </r>
    <r>
      <rPr>
        <sz val="11"/>
        <color rgb="FF000000"/>
        <rFont val="Calibri"/>
      </rPr>
      <t>Satisfies: SRG-APP-000251-DB-000391, SRG-APP-000251-DB-000392</t>
    </r>
  </si>
  <si>
    <r>
      <rPr>
        <sz val="11"/>
        <color rgb="FF000000"/>
        <rFont val="Calibri"/>
      </rPr>
      <t>MongoDB operations permit arbitrary JavaScript expressions to be run directly on the server.</t>
    </r>
    <r>
      <rPr>
        <sz val="11"/>
        <color rgb="FF000000"/>
        <rFont val="Calibri"/>
      </rPr>
      <t xml:space="preserve">
</t>
    </r>
    <r>
      <rPr>
        <sz val="11"/>
        <color rgb="FF000000"/>
        <rFont val="Calibri"/>
      </rPr>
      <t xml:space="preserve">If the following parameter is not present or not set as show below in the MongoDB configuration file (default location: /etc/mongod.conf), this is a finding. </t>
    </r>
    <r>
      <rPr>
        <sz val="11"/>
        <color rgb="FF000000"/>
        <rFont val="Calibri"/>
      </rPr>
      <t xml:space="preserve">
</t>
    </r>
    <r>
      <rPr>
        <sz val="11"/>
        <color rgb="FF000000"/>
        <rFont val="Calibri"/>
      </rPr>
      <t>security:</t>
    </r>
    <r>
      <rPr>
        <sz val="11"/>
        <color rgb="FF000000"/>
        <rFont val="Calibri"/>
      </rPr>
      <t xml:space="preserve">
</t>
    </r>
    <r>
      <rPr>
        <sz val="11"/>
        <color rgb="FF000000"/>
        <rFont val="Calibri"/>
      </rPr>
      <t xml:space="preserve">   javascriptEnabled: false</t>
    </r>
  </si>
  <si>
    <t>V-265931</t>
  </si>
  <si>
    <r>
      <rPr>
        <sz val="11"/>
        <rFont val="Calibri"/>
      </rPr>
      <t>MongoDB must provide nonprivileged users with error messages that provide information necessary for corrective actions without revealing information that could be exploited by adversaries.</t>
    </r>
  </si>
  <si>
    <r>
      <rPr>
        <sz val="11"/>
        <color rgb="FF000000"/>
        <rFont val="Calibri"/>
      </rPr>
      <t>Configure custom application code so as not to divulge sensitive information or information useful for system identification in custom application error messages.</t>
    </r>
    <r>
      <rPr>
        <sz val="11"/>
        <color rgb="FF000000"/>
        <rFont val="Calibri"/>
      </rPr>
      <t xml:space="preserve">
</t>
    </r>
    <r>
      <rPr>
        <sz val="11"/>
        <color rgb="FF000000"/>
        <rFont val="Calibri"/>
      </rPr>
      <t>To configure MongoDB to redact client information from its log file, do the following:</t>
    </r>
    <r>
      <rPr>
        <sz val="11"/>
        <color rgb="FF000000"/>
        <rFont val="Calibri"/>
      </rPr>
      <t xml:space="preserve">
</t>
    </r>
    <r>
      <rPr>
        <sz val="11"/>
        <color rgb="FF000000"/>
        <rFont val="Calibri"/>
      </rPr>
      <t>Edit the MongoDB Configuration file (default location: /etc/mongod.conf)</t>
    </r>
    <r>
      <rPr>
        <sz val="11"/>
        <color rgb="FF000000"/>
        <rFont val="Calibri"/>
      </rPr>
      <t xml:space="preserve">
</t>
    </r>
    <r>
      <rPr>
        <sz val="11"/>
        <color rgb="FF000000"/>
        <rFont val="Calibri"/>
      </rPr>
      <t>Add the following option to the security section:</t>
    </r>
    <r>
      <rPr>
        <sz val="11"/>
        <color rgb="FF000000"/>
        <rFont val="Calibri"/>
      </rPr>
      <t xml:space="preserve">
</t>
    </r>
    <r>
      <rPr>
        <sz val="11"/>
        <color rgb="FF000000"/>
        <rFont val="Calibri"/>
      </rPr>
      <t>security:</t>
    </r>
    <r>
      <rPr>
        <sz val="11"/>
        <color rgb="FF000000"/>
        <rFont val="Calibri"/>
      </rPr>
      <t xml:space="preserve">
</t>
    </r>
    <r>
      <rPr>
        <sz val="11"/>
        <color rgb="FF000000"/>
        <rFont val="Calibri"/>
      </rPr>
      <t xml:space="preserve">   redactClientLogData: true </t>
    </r>
    <r>
      <rPr>
        <sz val="11"/>
        <color rgb="FF000000"/>
        <rFont val="Calibri"/>
      </rPr>
      <t xml:space="preserve">
</t>
    </r>
    <r>
      <rPr>
        <sz val="11"/>
        <color rgb="FF000000"/>
        <rFont val="Calibri"/>
      </rPr>
      <t>Restart the MongoDB server from the operating system:</t>
    </r>
    <r>
      <rPr>
        <sz val="11"/>
        <color rgb="FF000000"/>
        <rFont val="Calibri"/>
      </rPr>
      <t xml:space="preserve">
</t>
    </r>
    <r>
      <rPr>
        <sz val="11"/>
        <color rgb="FF000000"/>
        <rFont val="Calibri"/>
      </rPr>
      <t>$ sudo systemctl restart mongod</t>
    </r>
  </si>
  <si>
    <r>
      <rPr>
        <sz val="11"/>
        <color rgb="FF000000"/>
        <rFont val="Calibri"/>
      </rPr>
      <t>Any DBMS or associated application providing too much information in error messages on the screen or printout risks compromising the data and security of the system. The structure and content of error messages need to be carefully considered by the organization and development team.</t>
    </r>
    <r>
      <rPr>
        <sz val="11"/>
        <color rgb="FF000000"/>
        <rFont val="Calibri"/>
      </rPr>
      <t xml:space="preserve">
</t>
    </r>
    <r>
      <rPr>
        <sz val="11"/>
        <color rgb="FF000000"/>
        <rFont val="Calibri"/>
      </rPr>
      <t>Databases can inadvertently provide a wealth of information to an attacker through improperly handled error messages. In addition to sensitive business or personal information, database errors can provide host names, IP addresses, usernames, and other system information not required for troubleshooting but very useful to someone targeting the system.</t>
    </r>
    <r>
      <rPr>
        <sz val="11"/>
        <color rgb="FF000000"/>
        <rFont val="Calibri"/>
      </rPr>
      <t xml:space="preserve">
</t>
    </r>
    <r>
      <rPr>
        <sz val="11"/>
        <color rgb="FF000000"/>
        <rFont val="Calibri"/>
      </rPr>
      <t>Carefully consider the structure/content of error messages. The extent to which information systems are able to identify and handle error conditions is guided by organizational policy and operational requirements. Information that could be exploited by adversaries includes, for example, logon attempts with passwords entered by mistake as the username, mission/business information that can be derived from (if not stated explicitly by) information recorded, and personal information, such as account numbers, social security numbers, and credit card numbers.</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</si>
  <si>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Check custom application code to verify that error messages do not contain information beyond what is needed for troubleshooting the issue.</t>
    </r>
    <r>
      <rPr>
        <sz val="11"/>
        <color rgb="FF000000"/>
        <rFont val="Calibri"/>
      </rPr>
      <t xml:space="preserve">
</t>
    </r>
    <r>
      <rPr>
        <sz val="11"/>
        <color rgb="FF000000"/>
        <rFont val="Calibri"/>
      </rPr>
      <t>If custom application error messages contain PII data, sensitive business data, or information useful for identifying the host system or database structure, this is a finding.</t>
    </r>
    <r>
      <rPr>
        <sz val="11"/>
        <color rgb="FF000000"/>
        <rFont val="Calibri"/>
      </rPr>
      <t xml:space="preserve">
</t>
    </r>
    <r>
      <rPr>
        <sz val="11"/>
        <color rgb="FF000000"/>
        <rFont val="Calibri"/>
      </rPr>
      <t>For example, when attempting to log in using the MongoDB shell with incorrect client credentials, the user will receive a generic error message that the authentication failed regardless of whether the user exists.</t>
    </r>
    <r>
      <rPr>
        <sz val="11"/>
        <color rgb="FF000000"/>
        <rFont val="Calibri"/>
      </rPr>
      <t xml:space="preserve">
</t>
    </r>
    <r>
      <rPr>
        <sz val="11"/>
        <color rgb="FF000000"/>
        <rFont val="Calibri"/>
      </rPr>
      <t>If a user is attempting to perform an operation using the MongoDB shell for which they do not have privileges, MongoDB will return a generic error message that the operation is not authorized.</t>
    </r>
    <r>
      <rPr>
        <sz val="11"/>
        <color rgb="FF000000"/>
        <rFont val="Calibri"/>
      </rPr>
      <t xml:space="preserve">
</t>
    </r>
    <r>
      <rPr>
        <sz val="11"/>
        <color rgb="FF000000"/>
        <rFont val="Calibri"/>
      </rPr>
      <t>To prevent too much information being displayed in the MongoDB logfiles, run the following command:</t>
    </r>
    <r>
      <rPr>
        <sz val="11"/>
        <color rgb="FF000000"/>
        <rFont val="Calibri"/>
      </rPr>
      <t xml:space="preserve">
</t>
    </r>
    <r>
      <rPr>
        <sz val="11"/>
        <color rgb="FF000000"/>
        <rFont val="Calibri"/>
      </rPr>
      <t>&gt; db.getSiblingDB("admin").runCommand({getCmdLineOpts: 1}).parsed.security.redactClientLogData</t>
    </r>
    <r>
      <rPr>
        <sz val="11"/>
        <color rgb="FF000000"/>
        <rFont val="Calibri"/>
      </rPr>
      <t xml:space="preserve">
</t>
    </r>
    <r>
      <rPr>
        <sz val="11"/>
        <color rgb="FF000000"/>
        <rFont val="Calibri"/>
      </rPr>
      <t>If the command does not return true, this is a finding.</t>
    </r>
  </si>
  <si>
    <t>V-265932</t>
  </si>
  <si>
    <r>
      <rPr>
        <sz val="11"/>
        <rFont val="Calibri"/>
      </rPr>
      <t>MongoDB must reveal detailed error messages only to the information system security officer (ISSO), information system security manager (ISSM), system administrator (SA), and database administrator (DBA).</t>
    </r>
  </si>
  <si>
    <r>
      <rPr>
        <sz val="11"/>
        <color rgb="FF000000"/>
        <rFont val="Calibri"/>
      </rPr>
      <t>Edit the MongoDB configuration file (default location: /etc/mongod.conf) and add the following parameter "redactClientLogData" in the security section of that file. Example:</t>
    </r>
    <r>
      <rPr>
        <sz val="11"/>
        <color rgb="FF000000"/>
        <rFont val="Calibri"/>
      </rPr>
      <t xml:space="preserve">
</t>
    </r>
    <r>
      <rPr>
        <sz val="11"/>
        <color rgb="FF000000"/>
        <rFont val="Calibri"/>
      </rPr>
      <t>security:</t>
    </r>
    <r>
      <rPr>
        <sz val="11"/>
        <color rgb="FF000000"/>
        <rFont val="Calibri"/>
      </rPr>
      <t xml:space="preserve">
</t>
    </r>
    <r>
      <rPr>
        <sz val="11"/>
        <color rgb="FF000000"/>
        <rFont val="Calibri"/>
      </rPr>
      <t xml:space="preserve">  redactClientLogData: true</t>
    </r>
    <r>
      <rPr>
        <sz val="11"/>
        <color rgb="FF000000"/>
        <rFont val="Calibri"/>
      </rPr>
      <t xml:space="preserve">
</t>
    </r>
    <r>
      <rPr>
        <sz val="11"/>
        <color rgb="FF000000"/>
        <rFont val="Calibri"/>
      </rPr>
      <t>Restart the MongoDB service from the OS.</t>
    </r>
    <r>
      <rPr>
        <sz val="11"/>
        <color rgb="FF000000"/>
        <rFont val="Calibri"/>
      </rPr>
      <t xml:space="preserve">
</t>
    </r>
    <r>
      <rPr>
        <sz val="11"/>
        <color rgb="FF000000"/>
        <rFont val="Calibri"/>
      </rPr>
      <t>$ sudo systemctl restart mongod</t>
    </r>
    <r>
      <rPr>
        <sz val="11"/>
        <color rgb="FF000000"/>
        <rFont val="Calibri"/>
      </rPr>
      <t xml:space="preserve">
</t>
    </r>
    <r>
      <rPr>
        <sz val="11"/>
        <color rgb="FF000000"/>
        <rFont val="Calibri"/>
      </rPr>
      <t>Identify and remove all unnecessary roles and privileges from application users.</t>
    </r>
  </si>
  <si>
    <r>
      <rPr>
        <sz val="11"/>
        <color rgb="FF000000"/>
        <rFont val="Calibri"/>
      </rPr>
      <t>If MongoDB provides too much information in error logs and administrative messages to the screen, this could lead to compromise. The structure and content of error messages must be carefully considered by the organization and development team. The extent to which the information system is able to identify and handle error conditions is guided by organizational policy and operational requirements.</t>
    </r>
    <r>
      <rPr>
        <sz val="11"/>
        <color rgb="FF000000"/>
        <rFont val="Calibri"/>
      </rPr>
      <t xml:space="preserve">
</t>
    </r>
    <r>
      <rPr>
        <sz val="11"/>
        <color rgb="FF000000"/>
        <rFont val="Calibri"/>
      </rPr>
      <t>Some default DBMS error messages can contain information that could aid an attacker in, among other things, identifying the database type, host address, or state of the database. Custom errors may contain sensitive customer information.</t>
    </r>
    <r>
      <rPr>
        <sz val="11"/>
        <color rgb="FF000000"/>
        <rFont val="Calibri"/>
      </rPr>
      <t xml:space="preserve">
</t>
    </r>
    <r>
      <rPr>
        <sz val="11"/>
        <color rgb="FF000000"/>
        <rFont val="Calibri"/>
      </rPr>
      <t>It is important that detailed error messages be visible only to those who are authorized to view them; that general users receive only generalized acknowledgment that errors have occurred; and that these generalized messages appear only when relevant to the user's task. For example, a message along the lines of, "An error has occurred. Unable to save your changes. If this problem persists, contact your help desk" would be relevant. A message such as "Warning: your transaction generated a large number of page splits" would likely not be relevant.</t>
    </r>
    <r>
      <rPr>
        <sz val="11"/>
        <color rgb="FF000000"/>
        <rFont val="Calibri"/>
      </rPr>
      <t xml:space="preserve">
</t>
    </r>
    <r>
      <rPr>
        <sz val="11"/>
        <color rgb="FF000000"/>
        <rFont val="Calibri"/>
      </rPr>
      <t>Administrative users authorized to review detailed error messages typically are the ISSO, ISSM, SA, and DBA. Other individuals or roles may be specified according to organization-specific needs, with appropriate approval.</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</si>
  <si>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A mongod or mongos running with "security.redactClientLogData:true" redacts any message accompanying a given log event before logging.</t>
    </r>
    <r>
      <rPr>
        <sz val="11"/>
        <color rgb="FF000000"/>
        <rFont val="Calibri"/>
      </rPr>
      <t xml:space="preserve">
</t>
    </r>
    <r>
      <rPr>
        <sz val="11"/>
        <color rgb="FF000000"/>
        <rFont val="Calibri"/>
      </rPr>
      <t xml:space="preserve">This prevents the mongod or mongos from writing potentially sensitive data stored on the database to the diagnostic log. Metadata such as error or operation codes, line numbers, and source file names are still visible in the logs. </t>
    </r>
    <r>
      <rPr>
        <sz val="11"/>
        <color rgb="FF000000"/>
        <rFont val="Calibri"/>
      </rPr>
      <t xml:space="preserve">
</t>
    </r>
    <r>
      <rPr>
        <sz val="11"/>
        <color rgb="FF000000"/>
        <rFont val="Calibri"/>
      </rPr>
      <t>To prevent too much information being displayed in the MongoDB logfiles, run the following command:</t>
    </r>
    <r>
      <rPr>
        <sz val="11"/>
        <color rgb="FF000000"/>
        <rFont val="Calibri"/>
      </rPr>
      <t xml:space="preserve">
</t>
    </r>
    <r>
      <rPr>
        <sz val="11"/>
        <color rgb="FF000000"/>
        <rFont val="Calibri"/>
      </rPr>
      <t>&gt; db.getSiblingDB("admin").runCommand({getCmdLineOpts: 1}).parsed.security.redactClientLogData</t>
    </r>
    <r>
      <rPr>
        <sz val="11"/>
        <color rgb="FF000000"/>
        <rFont val="Calibri"/>
      </rPr>
      <t xml:space="preserve">
</t>
    </r>
    <r>
      <rPr>
        <sz val="11"/>
        <color rgb="FF000000"/>
        <rFont val="Calibri"/>
      </rPr>
      <t>If the command does not return true, this is a finding.</t>
    </r>
    <r>
      <rPr>
        <sz val="11"/>
        <color rgb="FF000000"/>
        <rFont val="Calibri"/>
      </rPr>
      <t xml:space="preserve">
</t>
    </r>
    <r>
      <rPr>
        <sz val="11"/>
        <color rgb="FF000000"/>
        <rFont val="Calibri"/>
      </rPr>
      <t>The MongoDB command "getLog" will return data from the log file, which requires the "getLog" action type on the cluster resource.</t>
    </r>
    <r>
      <rPr>
        <sz val="11"/>
        <color rgb="FF000000"/>
        <rFont val="Calibri"/>
      </rPr>
      <t xml:space="preserve">
</t>
    </r>
    <r>
      <rPr>
        <sz val="11"/>
        <color rgb="FF000000"/>
        <rFont val="Calibri"/>
      </rPr>
      <t>Ensure that application users are not authorized to execute this command.</t>
    </r>
    <r>
      <rPr>
        <sz val="11"/>
        <color rgb="FF000000"/>
        <rFont val="Calibri"/>
      </rPr>
      <t xml:space="preserve">
</t>
    </r>
    <r>
      <rPr>
        <sz val="11"/>
        <color rgb="FF000000"/>
        <rFont val="Calibri"/>
      </rPr>
      <t>To validate this run the following command on the name of the application user to view actions its permitted to perform on the cluster resource:</t>
    </r>
    <r>
      <rPr>
        <sz val="11"/>
        <color rgb="FF000000"/>
        <rFont val="Calibri"/>
      </rPr>
      <t xml:space="preserve">
</t>
    </r>
    <r>
      <rPr>
        <sz val="11"/>
        <color rgb="FF000000"/>
        <rFont val="Calibri"/>
      </rPr>
      <t>&gt; db.runCommand({usersInfo: "&lt;USER NAME&gt;", showPrivileges: 1}).users[0].inheritedPrivileges.filter(privilege =&gt; privilege.resource.cluster)</t>
    </r>
    <r>
      <rPr>
        <sz val="11"/>
        <color rgb="FF000000"/>
        <rFont val="Calibri"/>
      </rPr>
      <t xml:space="preserve">
</t>
    </r>
    <r>
      <rPr>
        <sz val="11"/>
        <color rgb="FF000000"/>
        <rFont val="Calibri"/>
      </rPr>
      <t>If "getLog" appears in the list of actions, this is a finding.</t>
    </r>
  </si>
  <si>
    <t>V-265933</t>
  </si>
  <si>
    <r>
      <rPr>
        <sz val="11"/>
        <rFont val="Calibri"/>
      </rPr>
      <t>The DBMS must automatically terminate a user session after organization-defined conditions or trigger events requiring session disconnect.</t>
    </r>
  </si>
  <si>
    <r>
      <rPr>
        <sz val="11"/>
        <color rgb="FF000000"/>
        <rFont val="Calibri"/>
      </rPr>
      <t>Determine the situations when a user-initiated database session must be terminated.</t>
    </r>
    <r>
      <rPr>
        <sz val="11"/>
        <color rgb="FF000000"/>
        <rFont val="Calibri"/>
      </rPr>
      <t xml:space="preserve">
</t>
    </r>
    <r>
      <rPr>
        <sz val="11"/>
        <color rgb="FF000000"/>
        <rFont val="Calibri"/>
      </rPr>
      <t>Note: The user running the commands shown below must have privileges with listSessions, killAnySession and impersonate action on the cluster.</t>
    </r>
    <r>
      <rPr>
        <sz val="11"/>
        <color rgb="FF000000"/>
        <rFont val="Calibri"/>
      </rPr>
      <t xml:space="preserve">
</t>
    </r>
    <r>
      <rPr>
        <sz val="11"/>
        <color rgb="FF000000"/>
        <rFont val="Calibri"/>
      </rPr>
      <t>In the MongoDB shell, as an authenticated user, run the following command to list all user sessions:</t>
    </r>
    <r>
      <rPr>
        <sz val="11"/>
        <color rgb="FF000000"/>
        <rFont val="Calibri"/>
      </rPr>
      <t xml:space="preserve">
</t>
    </r>
    <r>
      <rPr>
        <sz val="11"/>
        <color rgb="FF000000"/>
        <rFont val="Calibri"/>
      </rPr>
      <t>&gt; use config</t>
    </r>
    <r>
      <rPr>
        <sz val="11"/>
        <color rgb="FF000000"/>
        <rFont val="Calibri"/>
      </rPr>
      <t xml:space="preserve">
</t>
    </r>
    <r>
      <rPr>
        <sz val="11"/>
        <color rgb="FF000000"/>
        <rFont val="Calibri"/>
      </rPr>
      <t>&gt; db.system.sessions.aggregate( [ { $listSessions: { allUsers: true } }</t>
    </r>
    <r>
      <rPr>
        <sz val="11"/>
        <color rgb="FF000000"/>
        <rFont val="Calibri"/>
      </rPr>
      <t xml:space="preserve">
</t>
    </r>
    <r>
      <rPr>
        <sz val="11"/>
        <color rgb="FF000000"/>
        <rFont val="Calibri"/>
      </rPr>
      <t>Reference: https://docs.mongodb.com/v7.0/reference/operator/aggregation/listSessions/</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 "_id" : { "id" : UUID("b3b50641-54c6-4d6d-a96e-a2239fadce3c"), "uid" : BinData(0,"Y5mrDaxi8gv8RmdTsQ+1j7fmkr7JUsabhNmXAheU0fg=") }, "lastUse" : ISODate("2021-09-23T23:34:43.951Z"), "user" : { "name" : "jsmith@admin" } }</t>
    </r>
    <r>
      <rPr>
        <sz val="11"/>
        <color rgb="FF000000"/>
        <rFont val="Calibri"/>
      </rPr>
      <t xml:space="preserve">
</t>
    </r>
    <r>
      <rPr>
        <sz val="11"/>
        <color rgb="FF000000"/>
        <rFont val="Calibri"/>
      </rPr>
      <t>From the output identify the names of users whose sessions should be terminated. Using the user for each session to be terminated, run the following command (still in MongoDB shell).</t>
    </r>
    <r>
      <rPr>
        <sz val="11"/>
        <color rgb="FF000000"/>
        <rFont val="Calibri"/>
      </rPr>
      <t xml:space="preserve">
</t>
    </r>
    <r>
      <rPr>
        <sz val="11"/>
        <color rgb="FF000000"/>
        <rFont val="Calibri"/>
      </rPr>
      <t>&gt; db.runCommand( { killAllSessionsByPattern: [ { users: [ { user: &lt;user&gt;, db: &lt;dbname&gt; }, ... ] }] } )</t>
    </r>
    <r>
      <rPr>
        <sz val="11"/>
        <color rgb="FF000000"/>
        <rFont val="Calibri"/>
      </rPr>
      <t xml:space="preserve">
</t>
    </r>
    <r>
      <rPr>
        <sz val="11"/>
        <color rgb="FF000000"/>
        <rFont val="Calibri"/>
      </rPr>
      <t>Example to terminate user "jsmith@admin" sessions from example output:</t>
    </r>
    <r>
      <rPr>
        <sz val="11"/>
        <color rgb="FF000000"/>
        <rFont val="Calibri"/>
      </rPr>
      <t xml:space="preserve">
</t>
    </r>
    <r>
      <rPr>
        <sz val="11"/>
        <color rgb="FF000000"/>
        <rFont val="Calibri"/>
      </rPr>
      <t>&gt; db.runCommand( { killAllSessionsByPattern: [ { users: [ { user: "jsmith", db: "admin" } ] }]} )</t>
    </r>
    <r>
      <rPr>
        <sz val="11"/>
        <color rgb="FF000000"/>
        <rFont val="Calibri"/>
      </rPr>
      <t xml:space="preserve">
</t>
    </r>
    <r>
      <rPr>
        <sz val="11"/>
        <color rgb="FF000000"/>
        <rFont val="Calibri"/>
      </rPr>
      <t>To terminate all user sessions running on the database, run the following command (still in MongoDB shell):</t>
    </r>
    <r>
      <rPr>
        <sz val="11"/>
        <color rgb="FF000000"/>
        <rFont val="Calibri"/>
      </rPr>
      <t xml:space="preserve">
</t>
    </r>
    <r>
      <rPr>
        <sz val="11"/>
        <color rgb="FF000000"/>
        <rFont val="Calibri"/>
      </rPr>
      <t>&gt; db.runCommand( { killAllSessionsByPattern: [ ] } )</t>
    </r>
    <r>
      <rPr>
        <sz val="11"/>
        <color rgb="FF000000"/>
        <rFont val="Calibri"/>
      </rPr>
      <t xml:space="preserve">
</t>
    </r>
    <r>
      <rPr>
        <sz val="11"/>
        <color rgb="FF000000"/>
        <rFont val="Calibri"/>
      </rPr>
      <t>Reference: https://docs.mongodb.com/v7.0/reference/command/killAllSessionsByPattern/</t>
    </r>
  </si>
  <si>
    <r>
      <rPr>
        <sz val="11"/>
        <color rgb="FF000000"/>
        <rFont val="Calibri"/>
      </rPr>
      <t xml:space="preserve">This addresses the termination of user-initiated logical sessions in contrast to the termination of network connections that are associated with communications sessions (i.e., network disconnect). A logical session (for local, network, and remote access) is initiated whenever a user (or process acting on behalf of a user) accesses an organizational information system. Such user sessions can be terminated (and thus terminate user access) without terminating network sessions. </t>
    </r>
    <r>
      <rPr>
        <sz val="11"/>
        <color rgb="FF000000"/>
        <rFont val="Calibri"/>
      </rPr>
      <t xml:space="preserve">
</t>
    </r>
    <r>
      <rPr>
        <sz val="11"/>
        <color rgb="FF000000"/>
        <rFont val="Calibri"/>
      </rPr>
      <t xml:space="preserve">Session termination ends all processes associated with a user's logical session except those batch processes/jobs that are specifically created by the user (i.e., session owner) to continue after the session is terminated. </t>
    </r>
    <r>
      <rPr>
        <sz val="11"/>
        <color rgb="FF000000"/>
        <rFont val="Calibri"/>
      </rPr>
      <t xml:space="preserve">
</t>
    </r>
    <r>
      <rPr>
        <sz val="11"/>
        <color rgb="FF000000"/>
        <rFont val="Calibri"/>
      </rPr>
      <t>Conditions or trigger events requiring automatic session termination can include, for example, organization-defined periods of user inactivity, targeted responses to certain types of incidents, and time-of-day restrictions on information system use.</t>
    </r>
    <r>
      <rPr>
        <sz val="11"/>
        <color rgb="FF000000"/>
        <rFont val="Calibri"/>
      </rPr>
      <t xml:space="preserve">
</t>
    </r>
    <r>
      <rPr>
        <sz val="11"/>
        <color rgb="FF000000"/>
        <rFont val="Calibri"/>
      </rPr>
      <t>This capability is typically reserved for specific cases where the system owner, data owner, or organization requires additional assurance.</t>
    </r>
  </si>
  <si>
    <r>
      <rPr>
        <sz val="11"/>
        <color rgb="FF000000"/>
        <rFont val="Calibri"/>
      </rPr>
      <t>Review system documentation to obtain the organization's definition of circumstances requiring automatic session termination. If the documentation explicitly states that such termination is not required or is prohibited, this is not a finding. If the system owner, data owner, or organization requires additional assurance, this is a finding.</t>
    </r>
  </si>
  <si>
    <t>V-265934</t>
  </si>
  <si>
    <r>
      <rPr>
        <sz val="11"/>
        <rFont val="Calibri"/>
      </rPr>
      <t>MongoDB must associate organization-defined types of security labels having organization-defined security label values with information in storage.</t>
    </r>
  </si>
  <si>
    <r>
      <rPr>
        <sz val="11"/>
        <color rgb="FF000000"/>
        <rFont val="Calibri"/>
      </rPr>
      <t>To implement security labeling, ensure the following:</t>
    </r>
    <r>
      <rPr>
        <sz val="11"/>
        <color rgb="FF000000"/>
        <rFont val="Calibri"/>
      </rPr>
      <t xml:space="preserve">
</t>
    </r>
    <r>
      <rPr>
        <sz val="11"/>
        <color rgb="FF000000"/>
        <rFont val="Calibri"/>
      </rPr>
      <t>1. Organizational or site specific documentation and guidance is available or developed.</t>
    </r>
    <r>
      <rPr>
        <sz val="11"/>
        <color rgb="FF000000"/>
        <rFont val="Calibri"/>
      </rPr>
      <t xml:space="preserve">
</t>
    </r>
    <r>
      <rPr>
        <sz val="11"/>
        <color rgb="FF000000"/>
        <rFont val="Calibri"/>
      </rPr>
      <t>2. Ensure security labels are applied to MongoDB collection(s) requiring them in accordance with the organization or site specific documentation.</t>
    </r>
    <r>
      <rPr>
        <sz val="11"/>
        <color rgb="FF000000"/>
        <rFont val="Calibri"/>
      </rPr>
      <t xml:space="preserve">
</t>
    </r>
    <r>
      <rPr>
        <sz val="11"/>
        <color rgb="FF000000"/>
        <rFont val="Calibri"/>
      </rPr>
      <t>3. Create a Security Label Tag Viewer role ("SLTagViewer") with "find" privileges on the specific database and collection that requires security labeling.</t>
    </r>
    <r>
      <rPr>
        <sz val="11"/>
        <color rgb="FF000000"/>
        <rFont val="Calibri"/>
      </rPr>
      <t xml:space="preserve">
</t>
    </r>
    <r>
      <rPr>
        <sz val="11"/>
        <color rgb="FF000000"/>
        <rFont val="Calibri"/>
      </rPr>
      <t>In the example below, there are three databases and collections in those databases where security labels are required:</t>
    </r>
    <r>
      <rPr>
        <sz val="11"/>
        <color rgb="FF000000"/>
        <rFont val="Calibri"/>
      </rPr>
      <t xml:space="preserve">
</t>
    </r>
    <r>
      <rPr>
        <sz val="11"/>
        <color rgb="FF000000"/>
        <rFont val="Calibri"/>
      </rPr>
      <t>&gt; use admin</t>
    </r>
    <r>
      <rPr>
        <sz val="11"/>
        <color rgb="FF000000"/>
        <rFont val="Calibri"/>
      </rPr>
      <t xml:space="preserve">
</t>
    </r>
    <r>
      <rPr>
        <sz val="11"/>
        <color rgb="FF000000"/>
        <rFont val="Calibri"/>
      </rPr>
      <t>&gt; db.createRole(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role: "SLTagViewer",</t>
    </r>
    <r>
      <rPr>
        <sz val="11"/>
        <color rgb="FF000000"/>
        <rFont val="Calibri"/>
      </rPr>
      <t xml:space="preserve">
</t>
    </r>
    <r>
      <rPr>
        <sz val="11"/>
        <color rgb="FF000000"/>
        <rFont val="Calibri"/>
      </rPr>
      <t xml:space="preserve">     privileges: [</t>
    </r>
    <r>
      <rPr>
        <sz val="11"/>
        <color rgb="FF000000"/>
        <rFont val="Calibri"/>
      </rPr>
      <t xml:space="preserve">
</t>
    </r>
    <r>
      <rPr>
        <sz val="11"/>
        <color rgb="FF000000"/>
        <rFont val="Calibri"/>
      </rPr>
      <t xml:space="preserve">       { resource: { db: "db1", collection: "coll1" }, actions: [ "find" ] },</t>
    </r>
    <r>
      <rPr>
        <sz val="11"/>
        <color rgb="FF000000"/>
        <rFont val="Calibri"/>
      </rPr>
      <t xml:space="preserve">
</t>
    </r>
    <r>
      <rPr>
        <sz val="11"/>
        <color rgb="FF000000"/>
        <rFont val="Calibri"/>
      </rPr>
      <t xml:space="preserve">       { resource: { db: "db1", collection: "coll2" }, actions: [ "find" ] },</t>
    </r>
    <r>
      <rPr>
        <sz val="11"/>
        <color rgb="FF000000"/>
        <rFont val="Calibri"/>
      </rPr>
      <t xml:space="preserve">
</t>
    </r>
    <r>
      <rPr>
        <sz val="11"/>
        <color rgb="FF000000"/>
        <rFont val="Calibri"/>
      </rPr>
      <t xml:space="preserve">       { resource: { db: "db1", collection: "coll3" }, actions: [ "find" ] },</t>
    </r>
    <r>
      <rPr>
        <sz val="11"/>
        <color rgb="FF000000"/>
        <rFont val="Calibri"/>
      </rPr>
      <t xml:space="preserve">
</t>
    </r>
    <r>
      <rPr>
        <sz val="11"/>
        <color rgb="FF000000"/>
        <rFont val="Calibri"/>
      </rPr>
      <t xml:space="preserve">       { resource: { db: "db2", collection: "coll1" }, actions: [ "find" ] },</t>
    </r>
    <r>
      <rPr>
        <sz val="11"/>
        <color rgb="FF000000"/>
        <rFont val="Calibri"/>
      </rPr>
      <t xml:space="preserve">
</t>
    </r>
    <r>
      <rPr>
        <sz val="11"/>
        <color rgb="FF000000"/>
        <rFont val="Calibri"/>
      </rPr>
      <t xml:space="preserve">       { resource: { db: "db2", collection: "coll5" }, actions: [ "find" ] },</t>
    </r>
    <r>
      <rPr>
        <sz val="11"/>
        <color rgb="FF000000"/>
        <rFont val="Calibri"/>
      </rPr>
      <t xml:space="preserve">
</t>
    </r>
    <r>
      <rPr>
        <sz val="11"/>
        <color rgb="FF000000"/>
        <rFont val="Calibri"/>
      </rPr>
      <t xml:space="preserve">       { resource: { db: "db2", collection: "coll9" }, actions: [ "find" ] },</t>
    </r>
    <r>
      <rPr>
        <sz val="11"/>
        <color rgb="FF000000"/>
        <rFont val="Calibri"/>
      </rPr>
      <t xml:space="preserve">
</t>
    </r>
    <r>
      <rPr>
        <sz val="11"/>
        <color rgb="FF000000"/>
        <rFont val="Calibri"/>
      </rPr>
      <t xml:space="preserve">       { resource: { db: "db3", collection: "coll81" }, actions: [ "find"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roles: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w: "majority" , wtimeout: 5000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4. Ensure that any query that targets the databases/collections that have security labeling have the appropriate MongoDB $redact operation applied.</t>
    </r>
    <r>
      <rPr>
        <sz val="11"/>
        <color rgb="FF000000"/>
        <rFont val="Calibri"/>
      </rPr>
      <t xml:space="preserve">
</t>
    </r>
    <r>
      <rPr>
        <sz val="11"/>
        <color rgb="FF000000"/>
        <rFont val="Calibri"/>
      </rPr>
      <t xml:space="preserve">The $redact operator is applied through trusted middleware. This trusted middleware configuration is purpose built (custom) code and integrations and is organizational or site specific. </t>
    </r>
    <r>
      <rPr>
        <sz val="11"/>
        <color rgb="FF000000"/>
        <rFont val="Calibri"/>
      </rPr>
      <t xml:space="preserve">
</t>
    </r>
    <r>
      <rPr>
        <sz val="11"/>
        <color rgb="FF000000"/>
        <rFont val="Calibri"/>
      </rPr>
      <t>Information on the basics of how this is constructed can be found here: https://www.mongodb.com/docs/v7.0/reference/operator/aggregation/redact/</t>
    </r>
  </si>
  <si>
    <r>
      <rPr>
        <sz val="11"/>
        <color rgb="FF000000"/>
        <rFont val="Calibri"/>
      </rPr>
      <t>Without the association of security labels to information, there is no basis for MongoDB to make security-related access-control decisions.</t>
    </r>
    <r>
      <rPr>
        <sz val="11"/>
        <color rgb="FF000000"/>
        <rFont val="Calibri"/>
      </rPr>
      <t xml:space="preserve">
</t>
    </r>
    <r>
      <rPr>
        <sz val="11"/>
        <color rgb="FF000000"/>
        <rFont val="Calibri"/>
      </rPr>
      <t>Security labels are abstractions representing the basic properties or characteristics of an entity (e.g., subjects and objects) with respect to safeguarding information.</t>
    </r>
    <r>
      <rPr>
        <sz val="11"/>
        <color rgb="FF000000"/>
        <rFont val="Calibri"/>
      </rPr>
      <t xml:space="preserve">
</t>
    </r>
    <r>
      <rPr>
        <sz val="11"/>
        <color rgb="FF000000"/>
        <rFont val="Calibri"/>
      </rPr>
      <t>These labels are typically associated with internal data structures (e.g., tables, rows) within the database and are used to enable the implementation of access control and flow control policies, reflect special dissemination, handling, or distribution instructions, or support other aspects of the information security policy.</t>
    </r>
    <r>
      <rPr>
        <sz val="11"/>
        <color rgb="FF000000"/>
        <rFont val="Calibri"/>
      </rPr>
      <t xml:space="preserve">
</t>
    </r>
    <r>
      <rPr>
        <sz val="11"/>
        <color rgb="FF000000"/>
        <rFont val="Calibri"/>
      </rPr>
      <t>One example includes marking data as classified or CUI. These security labels may be assigned manually or during data processing, but, either way, it is imperative these assignments are maintained while the data is in storage. If the security labels are lost when the data is stored, there is the risk of a data compromise.</t>
    </r>
    <r>
      <rPr>
        <sz val="11"/>
        <color rgb="FF000000"/>
        <rFont val="Calibri"/>
      </rPr>
      <t xml:space="preserve">
</t>
    </r>
    <r>
      <rPr>
        <sz val="11"/>
        <color rgb="FF000000"/>
        <rFont val="Calibri"/>
      </rPr>
      <t>The mechanism used to support security labeling may be a feature of MongoDB product, a third-party product, or custom application code.</t>
    </r>
    <r>
      <rPr>
        <sz val="11"/>
        <color rgb="FF000000"/>
        <rFont val="Calibri"/>
      </rPr>
      <t xml:space="preserve">
</t>
    </r>
    <r>
      <rPr>
        <sz val="11"/>
        <color rgb="FF000000"/>
        <rFont val="Calibri"/>
      </rPr>
      <t>Satisfies: SRG-APP-000311-DB-000308, SRG-APP-000313-DB-000309, SRG-APP-000314-DB-000310</t>
    </r>
  </si>
  <si>
    <r>
      <rPr>
        <sz val="11"/>
        <color rgb="FF000000"/>
        <rFont val="Calibri"/>
      </rPr>
      <t>If security labeling is not required, this is not a finding.</t>
    </r>
    <r>
      <rPr>
        <sz val="11"/>
        <color rgb="FF000000"/>
        <rFont val="Calibri"/>
      </rPr>
      <t xml:space="preserve">
</t>
    </r>
    <r>
      <rPr>
        <sz val="11"/>
        <color rgb="FF000000"/>
        <rFont val="Calibri"/>
      </rPr>
      <t>If security labeling is required then there must be an organizational or site specific documentation on what the security labeling policy is and guidance on how and where to apply it.</t>
    </r>
    <r>
      <rPr>
        <sz val="11"/>
        <color rgb="FF000000"/>
        <rFont val="Calibri"/>
      </rPr>
      <t xml:space="preserve">
</t>
    </r>
    <r>
      <rPr>
        <sz val="11"/>
        <color rgb="FF000000"/>
        <rFont val="Calibri"/>
      </rPr>
      <t>Review the organization- or site-specific security labeling documentation to understand how documents in specific MongoDB collection(s) must be marked. This marking process should be applied as data is entered into the database.</t>
    </r>
    <r>
      <rPr>
        <sz val="11"/>
        <color rgb="FF000000"/>
        <rFont val="Calibri"/>
      </rPr>
      <t xml:space="preserve">
</t>
    </r>
    <r>
      <rPr>
        <sz val="11"/>
        <color rgb="FF000000"/>
        <rFont val="Calibri"/>
      </rPr>
      <t>Upon review of the security labeling documents, the following checks will be required.</t>
    </r>
    <r>
      <rPr>
        <sz val="11"/>
        <color rgb="FF000000"/>
        <rFont val="Calibri"/>
      </rPr>
      <t xml:space="preserve">
</t>
    </r>
    <r>
      <rPr>
        <sz val="11"/>
        <color rgb="FF000000"/>
        <rFont val="Calibri"/>
      </rPr>
      <t>1. Check if the role "SLTagViewer" exists. If this role does not exist, this is a finding.</t>
    </r>
    <r>
      <rPr>
        <sz val="11"/>
        <color rgb="FF000000"/>
        <rFont val="Calibri"/>
      </rPr>
      <t xml:space="preserve">
</t>
    </r>
    <r>
      <rPr>
        <sz val="11"/>
        <color rgb="FF000000"/>
        <rFont val="Calibri"/>
      </rPr>
      <t>Note: The role name "SLTagViewer" is a user-defined (custom) role and is organizational or site specific. The role name of "SLTagViewer" is used here as an example.</t>
    </r>
    <r>
      <rPr>
        <sz val="11"/>
        <color rgb="FF000000"/>
        <rFont val="Calibri"/>
      </rPr>
      <t xml:space="preserve">
</t>
    </r>
    <r>
      <rPr>
        <sz val="11"/>
        <color rgb="FF000000"/>
        <rFont val="Calibri"/>
      </rPr>
      <t>Run the following commands:</t>
    </r>
    <r>
      <rPr>
        <sz val="11"/>
        <color rgb="FF000000"/>
        <rFont val="Calibri"/>
      </rPr>
      <t xml:space="preserve">
</t>
    </r>
    <r>
      <rPr>
        <sz val="11"/>
        <color rgb="FF000000"/>
        <rFont val="Calibri"/>
      </rPr>
      <t>&gt; use admin</t>
    </r>
    <r>
      <rPr>
        <sz val="11"/>
        <color rgb="FF000000"/>
        <rFont val="Calibri"/>
      </rPr>
      <t xml:space="preserve">
</t>
    </r>
    <r>
      <rPr>
        <sz val="11"/>
        <color rgb="FF000000"/>
        <rFont val="Calibri"/>
      </rPr>
      <t>&gt; db.getRole( "SLTagViewer", { showPrivileges: true } )</t>
    </r>
    <r>
      <rPr>
        <sz val="11"/>
        <color rgb="FF000000"/>
        <rFont val="Calibri"/>
      </rPr>
      <t xml:space="preserve">
</t>
    </r>
    <r>
      <rPr>
        <sz val="11"/>
        <color rgb="FF000000"/>
        <rFont val="Calibri"/>
      </rPr>
      <t>If the results returned from this command is "null",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Check that data is appropriately marked in the specific MongoDB collection(s) that require security labeling. This check will be specific to the security labeling policy and guidance.</t>
    </r>
    <r>
      <rPr>
        <sz val="11"/>
        <color rgb="FF000000"/>
        <rFont val="Calibri"/>
      </rPr>
      <t xml:space="preserve">
</t>
    </r>
    <r>
      <rPr>
        <sz val="11"/>
        <color rgb="FF000000"/>
        <rFont val="Calibri"/>
      </rPr>
      <t>Log in to MongoDB with a user that has a Security Label Tag Viewer role ("SLTagViewer", which is a role that has been created and has access to read/view those database/collections that require security labels). Review the data in the MongoDB collections requiring security labels to ensure that the data is appropriately marked according to the security labeling documentation. For example, if documents in a MongoDB collection need to be marked as "TS", "S", "C" or "U" (or combination of) at the root level of the document and at each field level of the document, then the security labeling policy and guidance would indicate a document might look like the following and this would not be a finding ("sl" is the security label):</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"_id": 1,</t>
    </r>
    <r>
      <rPr>
        <sz val="11"/>
        <color rgb="FF000000"/>
        <rFont val="Calibri"/>
      </rPr>
      <t xml:space="preserve">
</t>
    </r>
    <r>
      <rPr>
        <sz val="11"/>
        <color rgb="FF000000"/>
        <rFont val="Calibri"/>
      </rPr>
      <t xml:space="preserve">    "sl": [["TS"], ["S"]],</t>
    </r>
    <r>
      <rPr>
        <sz val="11"/>
        <color rgb="FF000000"/>
        <rFont val="Calibri"/>
      </rPr>
      <t xml:space="preserve">
</t>
    </r>
    <r>
      <rPr>
        <sz val="11"/>
        <color rgb="FF000000"/>
        <rFont val="Calibri"/>
      </rPr>
      <t xml:space="preserve">    "field1" : { "sl" : [ ["S"] ], "data" : "field1 value" },</t>
    </r>
    <r>
      <rPr>
        <sz val="11"/>
        <color rgb="FF000000"/>
        <rFont val="Calibri"/>
      </rPr>
      <t xml:space="preserve">
</t>
    </r>
    <r>
      <rPr>
        <sz val="11"/>
        <color rgb="FF000000"/>
        <rFont val="Calibri"/>
      </rPr>
      <t xml:space="preserve">    "field2" : { "sl" : [ ["TS"] ], "data" : "field2 value" },</t>
    </r>
    <r>
      <rPr>
        <sz val="11"/>
        <color rgb="FF000000"/>
        <rFont val="Calibri"/>
      </rPr>
      <t xml:space="preserve">
</t>
    </r>
    <r>
      <rPr>
        <sz val="11"/>
        <color rgb="FF000000"/>
        <rFont val="Calibri"/>
      </rPr>
      <t xml:space="preserve">    "field3" : { "sl" : [ ["S"] ], "data" : "field3 value" }</t>
    </r>
    <r>
      <rPr>
        <sz val="11"/>
        <color rgb="FF000000"/>
        <rFont val="Calibri"/>
      </rPr>
      <t xml:space="preserve">
</t>
    </r>
    <r>
      <rPr>
        <sz val="11"/>
        <color rgb="FF000000"/>
        <rFont val="Calibri"/>
      </rPr>
      <t>}</t>
    </r>
    <r>
      <rPr>
        <sz val="11"/>
        <color rgb="FF000000"/>
        <rFont val="Calibri"/>
      </rPr>
      <t xml:space="preserve">
</t>
    </r>
    <r>
      <rPr>
        <sz val="11"/>
        <color rgb="FF000000"/>
        <rFont val="Calibri"/>
      </rPr>
      <t>The following document would be a finding because at the field level, field2 is missing its security label of "sl":</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"_id": 1,</t>
    </r>
    <r>
      <rPr>
        <sz val="11"/>
        <color rgb="FF000000"/>
        <rFont val="Calibri"/>
      </rPr>
      <t xml:space="preserve">
</t>
    </r>
    <r>
      <rPr>
        <sz val="11"/>
        <color rgb="FF000000"/>
        <rFont val="Calibri"/>
      </rPr>
      <t xml:space="preserve">    "sl": [["TS"], ["S"]],</t>
    </r>
    <r>
      <rPr>
        <sz val="11"/>
        <color rgb="FF000000"/>
        <rFont val="Calibri"/>
      </rPr>
      <t xml:space="preserve">
</t>
    </r>
    <r>
      <rPr>
        <sz val="11"/>
        <color rgb="FF000000"/>
        <rFont val="Calibri"/>
      </rPr>
      <t xml:space="preserve">    "field1" : { "sl" : [ ["S"] ], "data" : "field1 value" },</t>
    </r>
    <r>
      <rPr>
        <sz val="11"/>
        <color rgb="FF000000"/>
        <rFont val="Calibri"/>
      </rPr>
      <t xml:space="preserve">
</t>
    </r>
    <r>
      <rPr>
        <sz val="11"/>
        <color rgb="FF000000"/>
        <rFont val="Calibri"/>
      </rPr>
      <t xml:space="preserve">    "field2" : { "data" : "field2 value" },</t>
    </r>
    <r>
      <rPr>
        <sz val="11"/>
        <color rgb="FF000000"/>
        <rFont val="Calibri"/>
      </rPr>
      <t xml:space="preserve">
</t>
    </r>
    <r>
      <rPr>
        <sz val="11"/>
        <color rgb="FF000000"/>
        <rFont val="Calibri"/>
      </rPr>
      <t xml:space="preserve">    "field3" : { "sl" : [ ["S"] ], "data" : "field3 value" }</t>
    </r>
    <r>
      <rPr>
        <sz val="11"/>
        <color rgb="FF000000"/>
        <rFont val="Calibri"/>
      </rPr>
      <t xml:space="preserve">
</t>
    </r>
    <r>
      <rPr>
        <sz val="11"/>
        <color rgb="FF000000"/>
        <rFont val="Calibri"/>
      </rPr>
      <t>}</t>
    </r>
    <r>
      <rPr>
        <sz val="11"/>
        <color rgb="FF000000"/>
        <rFont val="Calibri"/>
      </rPr>
      <t xml:space="preserve">
</t>
    </r>
    <r>
      <rPr>
        <sz val="11"/>
        <color rgb="FF000000"/>
        <rFont val="Calibri"/>
      </rPr>
      <t>3. Check that queries against that data in those collections use an appropriately constructed MongoDB $redact operation as part of the query pipeline to ensure that only the data appropriate for the query (that meets the security label requirements) is returned.</t>
    </r>
    <r>
      <rPr>
        <sz val="11"/>
        <color rgb="FF000000"/>
        <rFont val="Calibri"/>
      </rPr>
      <t xml:space="preserve">
</t>
    </r>
    <r>
      <rPr>
        <sz val="11"/>
        <color rgb="FF000000"/>
        <rFont val="Calibri"/>
      </rPr>
      <t>Ensure that any query that targets the databases/collections that have security labeling have the appropriate MongoDB $redact operation applied.</t>
    </r>
    <r>
      <rPr>
        <sz val="11"/>
        <color rgb="FF000000"/>
        <rFont val="Calibri"/>
      </rPr>
      <t xml:space="preserve">
</t>
    </r>
    <r>
      <rPr>
        <sz val="11"/>
        <color rgb="FF000000"/>
        <rFont val="Calibri"/>
      </rPr>
      <t xml:space="preserve">This is done through trusted middleware. This trusted middleware configuration is purpose built (custom) code and integrations and is organizational or site specific. Information on the basics of this can be found here: https://www.mongodb.com/docs/v7.0/reference/operator/aggregation/redact/ </t>
    </r>
    <r>
      <rPr>
        <sz val="11"/>
        <color rgb="FF000000"/>
        <rFont val="Calibri"/>
      </rPr>
      <t xml:space="preserve">
</t>
    </r>
    <r>
      <rPr>
        <sz val="11"/>
        <color rgb="FF000000"/>
        <rFont val="Calibri"/>
      </rPr>
      <t>Any queries that target a MongoDB database/collection that has security labels and pass through the trusted middleware and does not have an appropriately constructed $redact operator that is part of the query aggregation pipeline is a finding.</t>
    </r>
    <r>
      <rPr>
        <sz val="11"/>
        <color rgb="FF000000"/>
        <rFont val="Calibri"/>
      </rPr>
      <t xml:space="preserve">
</t>
    </r>
    <r>
      <rPr>
        <sz val="11"/>
        <color rgb="FF000000"/>
        <rFont val="Calibri"/>
      </rPr>
      <t>The following is an example of the $redact operator for the example document:</t>
    </r>
    <r>
      <rPr>
        <sz val="11"/>
        <color rgb="FF000000"/>
        <rFont val="Calibri"/>
      </rPr>
      <t xml:space="preserve">
</t>
    </r>
    <r>
      <rPr>
        <sz val="11"/>
        <color rgb="FF000000"/>
        <rFont val="Calibri"/>
      </rPr>
      <t>&gt; db.security_collection.aggregate(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$redact:</t>
    </r>
    <r>
      <rPr>
        <sz val="11"/>
        <color rgb="FF000000"/>
        <rFont val="Calibri"/>
      </rPr>
      <t xml:space="preserve">
</t>
    </r>
    <r>
      <rPr>
        <sz val="11"/>
        <color rgb="FF000000"/>
        <rFont val="Calibri"/>
      </rPr>
      <t xml:space="preserve">    { $cond: [{ $anyElementTrue:</t>
    </r>
    <r>
      <rPr>
        <sz val="11"/>
        <color rgb="FF000000"/>
        <rFont val="Calibri"/>
      </rPr>
      <t xml:space="preserve">
</t>
    </r>
    <r>
      <rPr>
        <sz val="11"/>
        <color rgb="FF000000"/>
        <rFont val="Calibri"/>
      </rPr>
      <t xml:space="preserve">          { $map: { input: "$sl",</t>
    </r>
    <r>
      <rPr>
        <sz val="11"/>
        <color rgb="FF000000"/>
        <rFont val="Calibri"/>
      </rPr>
      <t xml:space="preserve">
</t>
    </r>
    <r>
      <rPr>
        <sz val="11"/>
        <color rgb="FF000000"/>
        <rFont val="Calibri"/>
      </rPr>
      <t xml:space="preserve">                      as: "setNeeded",</t>
    </r>
    <r>
      <rPr>
        <sz val="11"/>
        <color rgb="FF000000"/>
        <rFont val="Calibri"/>
      </rPr>
      <t xml:space="preserve">
</t>
    </r>
    <r>
      <rPr>
        <sz val="11"/>
        <color rgb="FF000000"/>
        <rFont val="Calibri"/>
      </rPr>
      <t xml:space="preserve">                in: { $setIsSubset: </t>
    </r>
    <r>
      <rPr>
        <sz val="11"/>
        <color rgb="FF000000"/>
        <rFont val="Calibri"/>
      </rPr>
      <t xml:space="preserve">
</t>
    </r>
    <r>
      <rPr>
        <sz val="11"/>
        <color rgb="FF000000"/>
        <rFont val="Calibri"/>
      </rPr>
      <t xml:space="preserve">                ["$$setNeeded", ["S"]]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"$$DESCEND", "$$PRUNE"]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</si>
  <si>
    <t>V-265935</t>
  </si>
  <si>
    <r>
      <rPr>
        <sz val="11"/>
        <rFont val="Calibri"/>
      </rPr>
      <t>MongoDB must enforce discretionary access control (DAC) policies, as defined by the data owner, over defined subjects and objects.</t>
    </r>
  </si>
  <si>
    <r>
      <rPr>
        <sz val="11"/>
        <color rgb="FF000000"/>
        <rFont val="Calibri"/>
      </rPr>
      <t>Enable authentication for MongoDB by following the instructions here: https://www.mongodb.com/docs/v7.0/tutorial/enable-authentication/</t>
    </r>
    <r>
      <rPr>
        <sz val="11"/>
        <color rgb="FF000000"/>
        <rFont val="Calibri"/>
      </rPr>
      <t xml:space="preserve">
</t>
    </r>
    <r>
      <rPr>
        <sz val="11"/>
        <color rgb="FF000000"/>
        <rFont val="Calibri"/>
      </rPr>
      <t>Create an administrative user in MongoDB:</t>
    </r>
    <r>
      <rPr>
        <sz val="11"/>
        <color rgb="FF000000"/>
        <rFont val="Calibri"/>
      </rPr>
      <t xml:space="preserve">
</t>
    </r>
    <r>
      <rPr>
        <sz val="11"/>
        <color rgb="FF000000"/>
        <rFont val="Calibri"/>
      </rPr>
      <t>use admin</t>
    </r>
    <r>
      <rPr>
        <sz val="11"/>
        <color rgb="FF000000"/>
        <rFont val="Calibri"/>
      </rPr>
      <t xml:space="preserve">
</t>
    </r>
    <r>
      <rPr>
        <sz val="11"/>
        <color rgb="FF000000"/>
        <rFont val="Calibri"/>
      </rPr>
      <t>db.createUser(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user: "UserAdmin",</t>
    </r>
    <r>
      <rPr>
        <sz val="11"/>
        <color rgb="FF000000"/>
        <rFont val="Calibri"/>
      </rPr>
      <t xml:space="preserve">
</t>
    </r>
    <r>
      <rPr>
        <sz val="11"/>
        <color rgb="FF000000"/>
        <rFont val="Calibri"/>
      </rPr>
      <t xml:space="preserve">    pwd:  passwordPrompt(), // or cleartext password</t>
    </r>
    <r>
      <rPr>
        <sz val="11"/>
        <color rgb="FF000000"/>
        <rFont val="Calibri"/>
      </rPr>
      <t xml:space="preserve">
</t>
    </r>
    <r>
      <rPr>
        <sz val="11"/>
        <color rgb="FF000000"/>
        <rFont val="Calibri"/>
      </rPr>
      <t xml:space="preserve">    roles: [</t>
    </r>
    <r>
      <rPr>
        <sz val="11"/>
        <color rgb="FF000000"/>
        <rFont val="Calibri"/>
      </rPr>
      <t xml:space="preserve">
</t>
    </r>
    <r>
      <rPr>
        <sz val="11"/>
        <color rgb="FF000000"/>
        <rFont val="Calibri"/>
      </rPr>
      <t xml:space="preserve">      { role: "userAdminAnyDatabase", db: "admin" },</t>
    </r>
    <r>
      <rPr>
        <sz val="11"/>
        <color rgb="FF000000"/>
        <rFont val="Calibri"/>
      </rPr>
      <t xml:space="preserve">
</t>
    </r>
    <r>
      <rPr>
        <sz val="11"/>
        <color rgb="FF000000"/>
        <rFont val="Calibri"/>
      </rPr>
      <t xml:space="preserve">      { role: "readWriteAnyDatabase", db: "admin"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Enable authorization by adding the following entry to the MongoDB configuration file:</t>
    </r>
    <r>
      <rPr>
        <sz val="11"/>
        <color rgb="FF000000"/>
        <rFont val="Calibri"/>
      </rPr>
      <t xml:space="preserve">
</t>
    </r>
    <r>
      <rPr>
        <sz val="11"/>
        <color rgb="FF000000"/>
        <rFont val="Calibri"/>
      </rPr>
      <t>security:</t>
    </r>
    <r>
      <rPr>
        <sz val="11"/>
        <color rgb="FF000000"/>
        <rFont val="Calibri"/>
      </rPr>
      <t xml:space="preserve">
</t>
    </r>
    <r>
      <rPr>
        <sz val="11"/>
        <color rgb="FF000000"/>
        <rFont val="Calibri"/>
      </rPr>
      <t xml:space="preserve">    authorization: enabled</t>
    </r>
    <r>
      <rPr>
        <sz val="11"/>
        <color rgb="FF000000"/>
        <rFont val="Calibri"/>
      </rPr>
      <t xml:space="preserve">
</t>
    </r>
    <r>
      <rPr>
        <sz val="11"/>
        <color rgb="FF000000"/>
        <rFont val="Calibri"/>
      </rPr>
      <t>Restart the MongoDB service from the OS.</t>
    </r>
    <r>
      <rPr>
        <sz val="11"/>
        <color rgb="FF000000"/>
        <rFont val="Calibri"/>
      </rPr>
      <t xml:space="preserve">
</t>
    </r>
    <r>
      <rPr>
        <sz val="11"/>
        <color rgb="FF000000"/>
        <rFont val="Calibri"/>
      </rPr>
      <t>$ sudo systemctl restart mongod</t>
    </r>
    <r>
      <rPr>
        <sz val="11"/>
        <color rgb="FF000000"/>
        <rFont val="Calibri"/>
      </rPr>
      <t xml:space="preserve">
</t>
    </r>
    <r>
      <rPr>
        <sz val="11"/>
        <color rgb="FF000000"/>
        <rFont val="Calibri"/>
      </rPr>
      <t>The "UserAdmin" user created above can use the "createUser" and "createRole" MongoDB commands to add the required users and roles per organizational- or site-specific documentation.</t>
    </r>
    <r>
      <rPr>
        <sz val="11"/>
        <color rgb="FF000000"/>
        <rFont val="Calibri"/>
      </rPr>
      <t xml:space="preserve">
</t>
    </r>
    <r>
      <rPr>
        <sz val="11"/>
        <color rgb="FF000000"/>
        <rFont val="Calibri"/>
      </rPr>
      <t>https://www.mongodb.com/docs/v7.0/reference/command/createUser/</t>
    </r>
    <r>
      <rPr>
        <sz val="11"/>
        <color rgb="FF000000"/>
        <rFont val="Calibri"/>
      </rPr>
      <t xml:space="preserve">
</t>
    </r>
    <r>
      <rPr>
        <sz val="11"/>
        <color rgb="FF000000"/>
        <rFont val="Calibri"/>
      </rPr>
      <t>https://www.mongodb.com/docs/v7.0/reference/command/createRole/</t>
    </r>
  </si>
  <si>
    <r>
      <rPr>
        <sz val="11"/>
        <color rgb="FF000000"/>
        <rFont val="Calibri"/>
      </rPr>
      <t>DAC is based on the notion that individual users are "owners" of objects and therefore have discretion over who should be authorized to access the object and in which mode (e.g., read or write). Ownership is usually acquired as a consequence of creating the object or via specified ownership assignment. DAC allows the owner to determine who will have access to objects they control. An example of DAC includes user-controlled table permissions.</t>
    </r>
    <r>
      <rPr>
        <sz val="11"/>
        <color rgb="FF000000"/>
        <rFont val="Calibri"/>
      </rPr>
      <t xml:space="preserve">
</t>
    </r>
    <r>
      <rPr>
        <sz val="11"/>
        <color rgb="FF000000"/>
        <rFont val="Calibri"/>
      </rPr>
      <t>When DAC policies are implemented, subjects are not constrained with regard to what actions they can take with information for which they have already been granted access. Thus, subjects that have been granted access to information are not prevented from passing (i.e., the subjects have the discretion to pass) the information to other subjects or objects.</t>
    </r>
    <r>
      <rPr>
        <sz val="11"/>
        <color rgb="FF000000"/>
        <rFont val="Calibri"/>
      </rPr>
      <t xml:space="preserve">
</t>
    </r>
    <r>
      <rPr>
        <sz val="11"/>
        <color rgb="FF000000"/>
        <rFont val="Calibri"/>
      </rPr>
      <t>A subject that is constrained in its operation by Mandatory Access Control (MAC) policies is still able to operate under the less rigorous constraints of this requirement. Thus, while MAC imposes constraints preventing a subject from passing information to another subject operating at a different sensitivity level, this requirement permits the subject to pass the information to any subject at the same sensitivity level.</t>
    </r>
    <r>
      <rPr>
        <sz val="11"/>
        <color rgb="FF000000"/>
        <rFont val="Calibri"/>
      </rPr>
      <t xml:space="preserve">
</t>
    </r>
    <r>
      <rPr>
        <sz val="11"/>
        <color rgb="FF000000"/>
        <rFont val="Calibri"/>
      </rPr>
      <t>The policy is bounded by the information system boundary. Once the information is passed outside of the control of the information system, additional means may be required to ensure the constraints remain in effect. While the older, more traditional definitions of discretionary access control require identity-based access control, that limitation is not required for this use of discretionary access control.</t>
    </r>
  </si>
  <si>
    <r>
      <rPr>
        <sz val="11"/>
        <color rgb="FF000000"/>
        <rFont val="Calibri"/>
      </rPr>
      <t>Review the MongoDB Configuration file (default location: /etc/mongod.conf).</t>
    </r>
    <r>
      <rPr>
        <sz val="11"/>
        <color rgb="FF000000"/>
        <rFont val="Calibri"/>
      </rPr>
      <t xml:space="preserve">
</t>
    </r>
    <r>
      <rPr>
        <sz val="11"/>
        <color rgb="FF000000"/>
        <rFont val="Calibri"/>
      </rPr>
      <t>If the file does not contain the following entry, this is a finding:</t>
    </r>
    <r>
      <rPr>
        <sz val="11"/>
        <color rgb="FF000000"/>
        <rFont val="Calibri"/>
      </rPr>
      <t xml:space="preserve">
</t>
    </r>
    <r>
      <rPr>
        <sz val="11"/>
        <color rgb="FF000000"/>
        <rFont val="Calibri"/>
      </rPr>
      <t>security:</t>
    </r>
    <r>
      <rPr>
        <sz val="11"/>
        <color rgb="FF000000"/>
        <rFont val="Calibri"/>
      </rPr>
      <t xml:space="preserve">
</t>
    </r>
    <r>
      <rPr>
        <sz val="11"/>
        <color rgb="FF000000"/>
        <rFont val="Calibri"/>
      </rPr>
      <t xml:space="preserve">    authorization: enabled</t>
    </r>
  </si>
  <si>
    <t>V-265936</t>
  </si>
  <si>
    <r>
      <rPr>
        <sz val="11"/>
        <rFont val="Calibri"/>
      </rPr>
      <t>MongoDB must prevent nonprivileged users from executing privileged functions, to include disabling, circumventing, or altering implemented security safeguards/countermeasures.</t>
    </r>
  </si>
  <si>
    <r>
      <rPr>
        <sz val="11"/>
        <color rgb="FF000000"/>
        <rFont val="Calibri"/>
      </rPr>
      <t>Ensure users are assigned only to authorized roles.</t>
    </r>
    <r>
      <rPr>
        <sz val="11"/>
        <color rgb="FF000000"/>
        <rFont val="Calibri"/>
      </rPr>
      <t xml:space="preserve">
</t>
    </r>
    <r>
      <rPr>
        <sz val="11"/>
        <color rgb="FF000000"/>
        <rFont val="Calibri"/>
      </rPr>
      <t xml:space="preserve">To revoke a role from a user in a database, run the following commands: </t>
    </r>
    <r>
      <rPr>
        <sz val="11"/>
        <color rgb="FF000000"/>
        <rFont val="Calibri"/>
      </rPr>
      <t xml:space="preserve">
</t>
    </r>
    <r>
      <rPr>
        <sz val="11"/>
        <color rgb="FF000000"/>
        <rFont val="Calibri"/>
      </rPr>
      <t>&gt; use &lt;database&gt;</t>
    </r>
    <r>
      <rPr>
        <sz val="11"/>
        <color rgb="FF000000"/>
        <rFont val="Calibri"/>
      </rPr>
      <t xml:space="preserve">
</t>
    </r>
    <r>
      <rPr>
        <sz val="11"/>
        <color rgb="FF000000"/>
        <rFont val="Calibri"/>
      </rPr>
      <t>&gt; db.revokeRolesFromUser( "&lt;username&gt;", [ &lt;roles&gt; ], { &lt;writeConcern&gt; } )</t>
    </r>
    <r>
      <rPr>
        <sz val="11"/>
        <color rgb="FF000000"/>
        <rFont val="Calibri"/>
      </rPr>
      <t xml:space="preserve">
</t>
    </r>
    <r>
      <rPr>
        <sz val="11"/>
        <color rgb="FF000000"/>
        <rFont val="Calibri"/>
      </rPr>
      <t>https://www.mongodb.com/docs/v7.0/reference/method/db.revokeRolesFromUser/</t>
    </r>
  </si>
  <si>
    <r>
      <rPr>
        <sz val="11"/>
        <color rgb="FF000000"/>
        <rFont val="Calibri"/>
      </rPr>
      <t>Preventing nonprivileged users from executing privileged functions mitigates the risk that unauthorized individuals or processes may gain unnecessary access to information or privileges.</t>
    </r>
    <r>
      <rPr>
        <sz val="11"/>
        <color rgb="FF000000"/>
        <rFont val="Calibri"/>
      </rPr>
      <t xml:space="preserve">
</t>
    </r>
    <r>
      <rPr>
        <sz val="11"/>
        <color rgb="FF000000"/>
        <rFont val="Calibri"/>
      </rPr>
      <t>System documentation should include a definition of the functionality considered privileged.</t>
    </r>
    <r>
      <rPr>
        <sz val="11"/>
        <color rgb="FF000000"/>
        <rFont val="Calibri"/>
      </rPr>
      <t xml:space="preserve">
</t>
    </r>
    <r>
      <rPr>
        <sz val="11"/>
        <color rgb="FF000000"/>
        <rFont val="Calibri"/>
      </rPr>
      <t>Depending on circumstances, privileged functions can include, for example, establishing accounts, performing system integrity checks, or administering cryptographic key management activities. Nonprivileged users are individuals that do not possess appropriate authorizations. Circumventing intrusion detection and prevention mechanisms or malicious code protection mechanisms are examples of privileged functions that require protection from nonprivileged users.</t>
    </r>
    <r>
      <rPr>
        <sz val="11"/>
        <color rgb="FF000000"/>
        <rFont val="Calibri"/>
      </rPr>
      <t xml:space="preserve">
</t>
    </r>
    <r>
      <rPr>
        <sz val="11"/>
        <color rgb="FF000000"/>
        <rFont val="Calibri"/>
      </rPr>
      <t xml:space="preserve">A privileged function in the DBMS/database context is any operation that modifies the structure of the database, its built-in logic, or its security settings. This would include all Data Definition Language (DDL) statements and all security-related statements. In a MongoDB environment, it encompasses, but is not necessarily limited to: </t>
    </r>
    <r>
      <rPr>
        <sz val="11"/>
        <color rgb="FF000000"/>
        <rFont val="Calibri"/>
      </rPr>
      <t xml:space="preserve">
</t>
    </r>
    <r>
      <rPr>
        <sz val="11"/>
        <color rgb="FF000000"/>
        <rFont val="Calibri"/>
      </rPr>
      <t>createCollection()</t>
    </r>
    <r>
      <rPr>
        <sz val="11"/>
        <color rgb="FF000000"/>
        <rFont val="Calibri"/>
      </rPr>
      <t xml:space="preserve">
</t>
    </r>
    <r>
      <rPr>
        <sz val="11"/>
        <color rgb="FF000000"/>
        <rFont val="Calibri"/>
      </rPr>
      <t>dropCollection()</t>
    </r>
    <r>
      <rPr>
        <sz val="11"/>
        <color rgb="FF000000"/>
        <rFont val="Calibri"/>
      </rPr>
      <t xml:space="preserve">
</t>
    </r>
    <r>
      <rPr>
        <sz val="11"/>
        <color rgb="FF000000"/>
        <rFont val="Calibri"/>
      </rPr>
      <t>grantRolesToUsers()</t>
    </r>
    <r>
      <rPr>
        <sz val="11"/>
        <color rgb="FF000000"/>
        <rFont val="Calibri"/>
      </rPr>
      <t xml:space="preserve">
</t>
    </r>
    <r>
      <rPr>
        <sz val="11"/>
        <color rgb="FF000000"/>
        <rFont val="Calibri"/>
      </rPr>
      <t>revokeRolesFromUsers()</t>
    </r>
    <r>
      <rPr>
        <sz val="11"/>
        <color rgb="FF000000"/>
        <rFont val="Calibri"/>
      </rPr>
      <t xml:space="preserve">
</t>
    </r>
    <r>
      <rPr>
        <sz val="11"/>
        <color rgb="FF000000"/>
        <rFont val="Calibri"/>
      </rPr>
      <t>There may also be Data Manipulation Language (DML) statements that, subject to context, should be regarded as privileged. Possible examples include:</t>
    </r>
    <r>
      <rPr>
        <sz val="11"/>
        <color rgb="FF000000"/>
        <rFont val="Calibri"/>
      </rPr>
      <t xml:space="preserve">
</t>
    </r>
    <r>
      <rPr>
        <sz val="11"/>
        <color rgb="FF000000"/>
        <rFont val="Calibri"/>
      </rPr>
      <t xml:space="preserve">deleteOne(), deleteMany() </t>
    </r>
    <r>
      <rPr>
        <sz val="11"/>
        <color rgb="FF000000"/>
        <rFont val="Calibri"/>
      </rPr>
      <t xml:space="preserve">
</t>
    </r>
    <r>
      <rPr>
        <sz val="11"/>
        <color rgb="FF000000"/>
        <rFont val="Calibri"/>
      </rPr>
      <t>updateOne(), updateMany()</t>
    </r>
    <r>
      <rPr>
        <sz val="11"/>
        <color rgb="FF000000"/>
        <rFont val="Calibri"/>
      </rPr>
      <t xml:space="preserve">
</t>
    </r>
    <r>
      <rPr>
        <sz val="11"/>
        <color rgb="FF000000"/>
        <rFont val="Calibri"/>
      </rPr>
      <t>any find(), insertXXX(), updateXXX(), deleteXXX() to an application-defined security table executed by other than a security principal.</t>
    </r>
    <r>
      <rPr>
        <sz val="11"/>
        <color rgb="FF000000"/>
        <rFont val="Calibri"/>
      </rPr>
      <t xml:space="preserve">
</t>
    </r>
    <r>
      <rPr>
        <sz val="11"/>
        <color rgb="FF000000"/>
        <rFont val="Calibri"/>
      </rPr>
      <t>Depending on the capabilities of the DBMS and the design of the database and associated applications, the prevention of unauthorized use of privileged functions may be achieved by means of DBMS security features, database triggers, other mechanisms, or a combination of these.</t>
    </r>
  </si>
  <si>
    <r>
      <rPr>
        <sz val="11"/>
        <color rgb="FF000000"/>
        <rFont val="Calibri"/>
      </rPr>
      <t>A organizational or site-specific document should exist and be reviewed to determine what built-in MongoDB roles and associated privileges may be considered authorized and what users are administrative users.</t>
    </r>
    <r>
      <rPr>
        <sz val="11"/>
        <color rgb="FF000000"/>
        <rFont val="Calibri"/>
      </rPr>
      <t xml:space="preserve">
</t>
    </r>
    <r>
      <rPr>
        <sz val="11"/>
        <color rgb="FF000000"/>
        <rFont val="Calibri"/>
      </rPr>
      <t>For each database, run the following commands in MongoDB as an administrative user to determine what users and roles they are assigned:</t>
    </r>
    <r>
      <rPr>
        <sz val="11"/>
        <color rgb="FF000000"/>
        <rFont val="Calibri"/>
      </rPr>
      <t xml:space="preserve">
</t>
    </r>
    <r>
      <rPr>
        <sz val="11"/>
        <color rgb="FF000000"/>
        <rFont val="Calibri"/>
      </rPr>
      <t>&gt; use &lt;database&gt;</t>
    </r>
    <r>
      <rPr>
        <sz val="11"/>
        <color rgb="FF000000"/>
        <rFont val="Calibri"/>
      </rPr>
      <t xml:space="preserve">
</t>
    </r>
    <r>
      <rPr>
        <sz val="11"/>
        <color rgb="FF000000"/>
        <rFont val="Calibri"/>
      </rPr>
      <t>&gt; db.getUsers()</t>
    </r>
    <r>
      <rPr>
        <sz val="11"/>
        <color rgb="FF000000"/>
        <rFont val="Calibri"/>
      </rPr>
      <t xml:space="preserve">
</t>
    </r>
    <r>
      <rPr>
        <sz val="11"/>
        <color rgb="FF000000"/>
        <rFont val="Calibri"/>
      </rPr>
      <t>For any nonadministrative user in a database, check if any roles are not compliant with the site-specific documentation for users.</t>
    </r>
    <r>
      <rPr>
        <sz val="11"/>
        <color rgb="FF000000"/>
        <rFont val="Calibri"/>
      </rPr>
      <t xml:space="preserve">
</t>
    </r>
    <r>
      <rPr>
        <sz val="11"/>
        <color rgb="FF000000"/>
        <rFont val="Calibri"/>
      </rPr>
      <t>If any nonadministrative user in a database has a noncompliant role, this is a finding.</t>
    </r>
  </si>
  <si>
    <t>V-265938</t>
  </si>
  <si>
    <r>
      <rPr>
        <sz val="11"/>
        <rFont val="Calibri"/>
      </rPr>
      <t>MongoDB must allocate audit record storage capacity in accordance with site audit record storage requirements.</t>
    </r>
  </si>
  <si>
    <r>
      <rPr>
        <sz val="11"/>
        <color rgb="FF000000"/>
        <rFont val="Calibri"/>
      </rPr>
      <t>To specify auditLog, or a centralized system log (which is recommended), configure these in the mongod.conf configuration file:</t>
    </r>
    <r>
      <rPr>
        <sz val="11"/>
        <color rgb="FF000000"/>
        <rFont val="Calibri"/>
      </rPr>
      <t xml:space="preserve">
</t>
    </r>
    <r>
      <rPr>
        <sz val="11"/>
        <color rgb="FF000000"/>
        <rFont val="Calibri"/>
      </rPr>
      <t>auditLog:</t>
    </r>
    <r>
      <rPr>
        <sz val="11"/>
        <color rgb="FF000000"/>
        <rFont val="Calibri"/>
      </rPr>
      <t xml:space="preserve">
</t>
    </r>
    <r>
      <rPr>
        <sz val="11"/>
        <color rgb="FF000000"/>
        <rFont val="Calibri"/>
      </rPr>
      <t xml:space="preserve">   destination: syslog</t>
    </r>
    <r>
      <rPr>
        <sz val="11"/>
        <color rgb="FF000000"/>
        <rFont val="Calibri"/>
      </rPr>
      <t xml:space="preserve">
</t>
    </r>
    <r>
      <rPr>
        <sz val="11"/>
        <color rgb="FF000000"/>
        <rFont val="Calibri"/>
      </rPr>
      <t>Allocate sufficient space to the storage volume hosting the file identified in the MongoDB configuration "auditLog.path" to support audit file peak demand.</t>
    </r>
  </si>
  <si>
    <r>
      <rPr>
        <sz val="11"/>
        <color rgb="FF000000"/>
        <rFont val="Calibri"/>
      </rPr>
      <t>In order to ensure sufficient storage capacity for the audit logs, MongoDB must be able to allocate audit record storage capacity. Although another requirement (SRG-APP-000515-DB-000318) mandates that audit data be off-loaded to a centralized log management system, it remains necessary to provide space on the database server to serve as a buffer against outages and capacity limits of the off-loading mechanism.</t>
    </r>
    <r>
      <rPr>
        <sz val="11"/>
        <color rgb="FF000000"/>
        <rFont val="Calibri"/>
      </rPr>
      <t xml:space="preserve">
</t>
    </r>
    <r>
      <rPr>
        <sz val="11"/>
        <color rgb="FF000000"/>
        <rFont val="Calibri"/>
      </rPr>
      <t>The task of allocating audit record storage capacity is usually performed during initial installation of MongoDB and is closely associated with the DBA and system administrator roles. The DBA or system administrator will usually coordinate the allocation of physical drive space with the application owner/installer and the application will prompt the installer to provide the capacity information, the physical location of the disk, or both.</t>
    </r>
    <r>
      <rPr>
        <sz val="11"/>
        <color rgb="FF000000"/>
        <rFont val="Calibri"/>
      </rPr>
      <t xml:space="preserve">
</t>
    </r>
    <r>
      <rPr>
        <sz val="11"/>
        <color rgb="FF000000"/>
        <rFont val="Calibri"/>
      </rPr>
      <t>In determining the capacity requirements, consider such factors as: total number of users; expected number of concurrent users during busy periods; number and type of events being monitored; types and amounts of data being captured; the frequency/speed with which audit records are off-loaded to the central log management system; and any limitations that exist on MongoDB's ability to reuse the space formerly occupied by off-loaded records.</t>
    </r>
  </si>
  <si>
    <r>
      <rPr>
        <sz val="11"/>
        <color rgb="FF000000"/>
        <rFont val="Calibri"/>
      </rPr>
      <t>Investigate whether there have been any incidents where the MongoDB server ran out of audit log space since the last time the space was allocated or other corrective measures were taken.</t>
    </r>
    <r>
      <rPr>
        <sz val="11"/>
        <color rgb="FF000000"/>
        <rFont val="Calibri"/>
      </rPr>
      <t xml:space="preserve">
</t>
    </r>
    <r>
      <rPr>
        <sz val="11"/>
        <color rgb="FF000000"/>
        <rFont val="Calibri"/>
      </rPr>
      <t>If these conditions exist, this is a finding.</t>
    </r>
  </si>
  <si>
    <t>V-265939</t>
  </si>
  <si>
    <r>
      <rPr>
        <sz val="11"/>
        <rFont val="Calibri"/>
      </rPr>
      <t>MongoDB must provide a warning to appropriate support staff when allocated audit record storage volume reaches 75 percent of maximum audit record storage capacity.</t>
    </r>
  </si>
  <si>
    <r>
      <rPr>
        <sz val="11"/>
        <color rgb="FF000000"/>
        <rFont val="Calibri"/>
      </rPr>
      <t>View the mongodb configuration file (default location: /etc/mongod.conf) and view the "auditlog.path" to identify the storage volume.</t>
    </r>
    <r>
      <rPr>
        <sz val="11"/>
        <color rgb="FF000000"/>
        <rFont val="Calibri"/>
      </rPr>
      <t xml:space="preserve">
</t>
    </r>
    <r>
      <rPr>
        <sz val="11"/>
        <color rgb="FF000000"/>
        <rFont val="Calibri"/>
      </rPr>
      <t>Install OS or other organization approved third-party monitoring software.</t>
    </r>
    <r>
      <rPr>
        <sz val="11"/>
        <color rgb="FF000000"/>
        <rFont val="Calibri"/>
      </rPr>
      <t xml:space="preserve">
</t>
    </r>
    <r>
      <rPr>
        <sz val="11"/>
        <color rgb="FF000000"/>
        <rFont val="Calibri"/>
      </rPr>
      <t>Configure the required alert in the monitoring software to send an alert where storage volume holding the auditLog file utilization reaches 75 percent.</t>
    </r>
  </si>
  <si>
    <r>
      <rPr>
        <sz val="11"/>
        <color rgb="FF000000"/>
        <rFont val="Calibri"/>
      </rPr>
      <t>Organizations are required to use a central log management system, so, under normal conditions, the audit space allocated to MongoDB on its own server will not be an issue. However, space will still be required on MongoDB server for audit records in transit, and, under abnormal conditions, this could fill up. Since a requirement exists to halt processing upon audit failure, a service outage would result.</t>
    </r>
    <r>
      <rPr>
        <sz val="11"/>
        <color rgb="FF000000"/>
        <rFont val="Calibri"/>
      </rPr>
      <t xml:space="preserve">
</t>
    </r>
    <r>
      <rPr>
        <sz val="11"/>
        <color rgb="FF000000"/>
        <rFont val="Calibri"/>
      </rPr>
      <t>If support personnel are not notified immediately upon storage volume utilization reaching 75 percent, they are unable to plan for storage capacity expansion.</t>
    </r>
    <r>
      <rPr>
        <sz val="11"/>
        <color rgb="FF000000"/>
        <rFont val="Calibri"/>
      </rPr>
      <t xml:space="preserve">
</t>
    </r>
    <r>
      <rPr>
        <sz val="11"/>
        <color rgb="FF000000"/>
        <rFont val="Calibri"/>
      </rPr>
      <t>The appropriate support staff include, at a minimum, the information system security officer (ISSO) and the database administrator (DBA)/system administrator (SA).</t>
    </r>
  </si>
  <si>
    <r>
      <rPr>
        <sz val="11"/>
        <color rgb="FF000000"/>
        <rFont val="Calibri"/>
      </rPr>
      <t>Verify that auditing is enabled in the mongodb configuration file (default location: /etc/mongod.conf) and view the "auditlog.path" to identify the storage volume.</t>
    </r>
    <r>
      <rPr>
        <sz val="11"/>
        <color rgb="FF000000"/>
        <rFont val="Calibri"/>
      </rPr>
      <t xml:space="preserve">
</t>
    </r>
    <r>
      <rPr>
        <sz val="11"/>
        <color rgb="FF000000"/>
        <rFont val="Calibri"/>
      </rPr>
      <t>Verify that OS or other organization approved third-party monitoring software is installed.</t>
    </r>
    <r>
      <rPr>
        <sz val="11"/>
        <color rgb="FF000000"/>
        <rFont val="Calibri"/>
      </rPr>
      <t xml:space="preserve">
</t>
    </r>
    <r>
      <rPr>
        <sz val="11"/>
        <color rgb="FF000000"/>
        <rFont val="Calibri"/>
      </rPr>
      <t>Verify that the required alert in the monitoring software to send an alert where storage volume holding the auditLog file utilization reaches 75 percent.</t>
    </r>
    <r>
      <rPr>
        <sz val="11"/>
        <color rgb="FF000000"/>
        <rFont val="Calibri"/>
      </rPr>
      <t xml:space="preserve">
</t>
    </r>
    <r>
      <rPr>
        <sz val="11"/>
        <color rgb="FF000000"/>
        <rFont val="Calibri"/>
      </rPr>
      <t>If appropriate support staff are not notified immediately upon storage volume utilization reaching 75 percent, this is a finding.</t>
    </r>
  </si>
  <si>
    <t>V-265940</t>
  </si>
  <si>
    <r>
      <rPr>
        <sz val="11"/>
        <rFont val="Calibri"/>
      </rPr>
      <t>MongoDB must provide an immediate real-time alert to appropriate support staff of all audit log failures.</t>
    </r>
  </si>
  <si>
    <r>
      <rPr>
        <sz val="11"/>
        <color rgb="FF000000"/>
        <rFont val="Calibri"/>
      </rPr>
      <t>Setup and configure real-time alerts by configuring OS or third-party software monitoring tools to notify appropriate personnel when the storage allocation on the volume hosting the MongoDB audit logs usage reaches a predefined site specific threshold.</t>
    </r>
  </si>
  <si>
    <r>
      <rPr>
        <sz val="11"/>
        <color rgb="FF000000"/>
        <rFont val="Calibri"/>
      </rPr>
      <t xml:space="preserve">It is critical for the appropriate personnel to be aware if a system is at risk of failing to process audit logs as required. Without a real-time alert, security personnel may be unaware of an impending failure of the audit capability, and system operation may be adversely affected. </t>
    </r>
    <r>
      <rPr>
        <sz val="11"/>
        <color rgb="FF000000"/>
        <rFont val="Calibri"/>
      </rPr>
      <t xml:space="preserve">
</t>
    </r>
    <r>
      <rPr>
        <sz val="11"/>
        <color rgb="FF000000"/>
        <rFont val="Calibri"/>
      </rPr>
      <t>The appropriate support staff include, at a minimum, the information system security officer (ISSO) and the database administrator (DBA)/system administrator (SA).</t>
    </r>
    <r>
      <rPr>
        <sz val="11"/>
        <color rgb="FF000000"/>
        <rFont val="Calibri"/>
      </rPr>
      <t xml:space="preserve">
</t>
    </r>
    <r>
      <rPr>
        <sz val="11"/>
        <color rgb="FF000000"/>
        <rFont val="Calibri"/>
      </rPr>
      <t>A failure of database auditing will result in either the database continuing to function without auditing or in a complete halt to database operations. When audit processing fails, appropriate personnel must be alerted immediately to avoid further downtime or unaudited transactions.</t>
    </r>
    <r>
      <rPr>
        <sz val="11"/>
        <color rgb="FF000000"/>
        <rFont val="Calibri"/>
      </rPr>
      <t xml:space="preserve">
</t>
    </r>
    <r>
      <rPr>
        <sz val="11"/>
        <color rgb="FF000000"/>
        <rFont val="Calibri"/>
      </rPr>
      <t>Alerts provide organizations with urgent messages. Real-time alerts provide these messages immediately (i.e., the time from event detection to alert occurs in seconds or less).</t>
    </r>
  </si>
  <si>
    <r>
      <rPr>
        <sz val="11"/>
        <color rgb="FF000000"/>
        <rFont val="Calibri"/>
      </rPr>
      <t>MongoDB database halts if it cannot write audit events to the audit log due to insufficient storage on the volume where the audit log is being written.</t>
    </r>
    <r>
      <rPr>
        <sz val="11"/>
        <color rgb="FF000000"/>
        <rFont val="Calibri"/>
      </rPr>
      <t xml:space="preserve">
</t>
    </r>
    <r>
      <rPr>
        <sz val="11"/>
        <color rgb="FF000000"/>
        <rFont val="Calibri"/>
      </rPr>
      <t>Check the operating system or third-party logging software settings to determine whether a real-time alert will be sent to the appropriate personnel when the volume hosting the MongoDB audit log is nearing capacity.</t>
    </r>
    <r>
      <rPr>
        <sz val="11"/>
        <color rgb="FF000000"/>
        <rFont val="Calibri"/>
      </rPr>
      <t xml:space="preserve">
</t>
    </r>
    <r>
      <rPr>
        <sz val="11"/>
        <color rgb="FF000000"/>
        <rFont val="Calibri"/>
      </rPr>
      <t>If real-time alerts are not set up to monitor the remaining storage capacity of the volume hosting the MongoDB audit logs, this is a finding.</t>
    </r>
  </si>
  <si>
    <t>V-265941</t>
  </si>
  <si>
    <r>
      <rPr>
        <sz val="11"/>
        <rFont val="Calibri"/>
      </rPr>
      <t>MongoDB must prohibit user installation of logic modules (stored procedures, functions, triggers, views, etc.) without explicit privileged status.</t>
    </r>
  </si>
  <si>
    <r>
      <rPr>
        <sz val="11"/>
        <color rgb="FF000000"/>
        <rFont val="Calibri"/>
      </rPr>
      <t>Revoke unapproved roles from nonadministrative users as per the site-specific document by executing db.revokeRolesFromUser for each user and database:</t>
    </r>
    <r>
      <rPr>
        <sz val="11"/>
        <color rgb="FF000000"/>
        <rFont val="Calibri"/>
      </rPr>
      <t xml:space="preserve">
</t>
    </r>
    <r>
      <rPr>
        <sz val="11"/>
        <color rgb="FF000000"/>
        <rFont val="Calibri"/>
      </rPr>
      <t>&gt; use &lt;database&gt;</t>
    </r>
    <r>
      <rPr>
        <sz val="11"/>
        <color rgb="FF000000"/>
        <rFont val="Calibri"/>
      </rPr>
      <t xml:space="preserve">
</t>
    </r>
    <r>
      <rPr>
        <sz val="11"/>
        <color rgb="FF000000"/>
        <rFont val="Calibri"/>
      </rPr>
      <t>&gt; db.revokeRolesFromUser( "&lt;username&gt;", [ &lt;roles&gt; ], { &lt;writeConcern&gt; } )</t>
    </r>
    <r>
      <rPr>
        <sz val="11"/>
        <color rgb="FF000000"/>
        <rFont val="Calibri"/>
      </rPr>
      <t xml:space="preserve">
</t>
    </r>
    <r>
      <rPr>
        <sz val="11"/>
        <color rgb="FF000000"/>
        <rFont val="Calibri"/>
      </rPr>
      <t>https://www.mongodb.com/docs/v7.0/reference/method/db.revokeRolesFromUser/</t>
    </r>
    <r>
      <rPr>
        <sz val="11"/>
        <color rgb="FF000000"/>
        <rFont val="Calibri"/>
      </rPr>
      <t xml:space="preserve">
</t>
    </r>
    <r>
      <rPr>
        <sz val="11"/>
        <color rgb="FF000000"/>
        <rFont val="Calibri"/>
      </rPr>
      <t>Edit the MongoDB configuration file (default location: /etc/mongod.conf) to include the following:</t>
    </r>
    <r>
      <rPr>
        <sz val="11"/>
        <color rgb="FF000000"/>
        <rFont val="Calibri"/>
      </rPr>
      <t xml:space="preserve">
</t>
    </r>
    <r>
      <rPr>
        <sz val="11"/>
        <color rgb="FF000000"/>
        <rFont val="Calibri"/>
      </rPr>
      <t>security:</t>
    </r>
    <r>
      <rPr>
        <sz val="11"/>
        <color rgb="FF000000"/>
        <rFont val="Calibri"/>
      </rPr>
      <t xml:space="preserve">
</t>
    </r>
    <r>
      <rPr>
        <sz val="11"/>
        <color rgb="FF000000"/>
        <rFont val="Calibri"/>
      </rPr>
      <t xml:space="preserve">  javascriptEnabled: false</t>
    </r>
  </si>
  <si>
    <r>
      <rPr>
        <sz val="11"/>
        <color rgb="FF000000"/>
        <rFont val="Calibri"/>
      </rPr>
      <t>Allowing regular users to install software without explicit privileges creates the risk that untested or potentially malicious software will be installed on the system. Explicit privileges (escalated or administrative privileges) provide the regular user with explicit capabilities and control that exceed the rights of a regular user.</t>
    </r>
    <r>
      <rPr>
        <sz val="11"/>
        <color rgb="FF000000"/>
        <rFont val="Calibri"/>
      </rPr>
      <t xml:space="preserve">
</t>
    </r>
    <r>
      <rPr>
        <sz val="11"/>
        <color rgb="FF000000"/>
        <rFont val="Calibri"/>
      </rPr>
      <t>DBMS functionality and the nature and requirements of databases will vary; so while users are not permitted to install unapproved software, there may be instances where the organization allows the user to install approved software packages such as from an approved software repository. The requirements for production servers will be more restrictive than those used for development and research.</t>
    </r>
    <r>
      <rPr>
        <sz val="11"/>
        <color rgb="FF000000"/>
        <rFont val="Calibri"/>
      </rPr>
      <t xml:space="preserve">
</t>
    </r>
    <r>
      <rPr>
        <sz val="11"/>
        <color rgb="FF000000"/>
        <rFont val="Calibri"/>
      </rPr>
      <t>MongoDB must enforce software installation by users based upon what types of software installations are permitted (e.g., updates and security patches to existing software) and what types of installations are prohibited (e.g., software whose pedigree with regard to being potentially malicious is unknown or suspect) by the organization.</t>
    </r>
    <r>
      <rPr>
        <sz val="11"/>
        <color rgb="FF000000"/>
        <rFont val="Calibri"/>
      </rPr>
      <t xml:space="preserve">
</t>
    </r>
    <r>
      <rPr>
        <sz val="11"/>
        <color rgb="FF000000"/>
        <rFont val="Calibri"/>
      </rPr>
      <t>In the case of a database management system, this requirement covers stored procedures, functions, triggers, views, etc.</t>
    </r>
  </si>
  <si>
    <r>
      <rPr>
        <sz val="11"/>
        <color rgb="FF000000"/>
        <rFont val="Calibri"/>
      </rPr>
      <t>If MongoDB supports only software development, experimentation and/or developer-level testing (that is, excluding production systems, integration testing, stress testing, and user acceptance testing), this is not a finding.</t>
    </r>
    <r>
      <rPr>
        <sz val="11"/>
        <color rgb="FF000000"/>
        <rFont val="Calibri"/>
      </rPr>
      <t xml:space="preserve">
</t>
    </r>
    <r>
      <rPr>
        <sz val="11"/>
        <color rgb="FF000000"/>
        <rFont val="Calibri"/>
      </rPr>
      <t xml:space="preserve">MongoDB can control nonadministrative users' ability to create, alter, or replace logic modules by defining specific roles and permissions. While MongoDB does not directly support stored procedures, functions, triggers, and views in the way relational databases do, similar functionalities can be implemented using various features. </t>
    </r>
    <r>
      <rPr>
        <sz val="11"/>
        <color rgb="FF000000"/>
        <rFont val="Calibri"/>
      </rPr>
      <t xml:space="preserve">
</t>
    </r>
    <r>
      <rPr>
        <sz val="11"/>
        <color rgb="FF000000"/>
        <rFont val="Calibri"/>
      </rPr>
      <t>A organizational- or site-specific document should exist and be reviewed to determine what built-in MongoDB roles and associated privileges may be considered authorized and what users are administrative users.</t>
    </r>
    <r>
      <rPr>
        <sz val="11"/>
        <color rgb="FF000000"/>
        <rFont val="Calibri"/>
      </rPr>
      <t xml:space="preserve">
</t>
    </r>
    <r>
      <rPr>
        <sz val="11"/>
        <color rgb="FF000000"/>
        <rFont val="Calibri"/>
      </rPr>
      <t>For each database, run the following commands in MongoDB as an administrative user to determine what users and roles they are assigned:</t>
    </r>
    <r>
      <rPr>
        <sz val="11"/>
        <color rgb="FF000000"/>
        <rFont val="Calibri"/>
      </rPr>
      <t xml:space="preserve">
</t>
    </r>
    <r>
      <rPr>
        <sz val="11"/>
        <color rgb="FF000000"/>
        <rFont val="Calibri"/>
      </rPr>
      <t>&gt; use &lt;database&gt;</t>
    </r>
    <r>
      <rPr>
        <sz val="11"/>
        <color rgb="FF000000"/>
        <rFont val="Calibri"/>
      </rPr>
      <t xml:space="preserve">
</t>
    </r>
    <r>
      <rPr>
        <sz val="11"/>
        <color rgb="FF000000"/>
        <rFont val="Calibri"/>
      </rPr>
      <t>&gt; db.getUsers()</t>
    </r>
    <r>
      <rPr>
        <sz val="11"/>
        <color rgb="FF000000"/>
        <rFont val="Calibri"/>
      </rPr>
      <t xml:space="preserve">
</t>
    </r>
    <r>
      <rPr>
        <sz val="11"/>
        <color rgb="FF000000"/>
        <rFont val="Calibri"/>
      </rPr>
      <t>For any nonadministrative user in a database, check if any roles are not compliant with the site-specific documentation for users. If any user in any database is found to have a role that is not allowed, this is a finding.</t>
    </r>
    <r>
      <rPr>
        <sz val="11"/>
        <color rgb="FF000000"/>
        <rFont val="Calibri"/>
      </rPr>
      <t xml:space="preserve">
</t>
    </r>
    <r>
      <rPr>
        <sz val="11"/>
        <color rgb="FF000000"/>
        <rFont val="Calibri"/>
      </rPr>
      <t>MongoDB allows users to store JavaScript functions on the server. Javascript should be disabled for all users.</t>
    </r>
    <r>
      <rPr>
        <sz val="11"/>
        <color rgb="FF000000"/>
        <rFont val="Calibri"/>
      </rPr>
      <t xml:space="preserve">
</t>
    </r>
    <r>
      <rPr>
        <sz val="11"/>
        <color rgb="FF000000"/>
        <rFont val="Calibri"/>
      </rPr>
      <t>Review the Mongodb configuration file (default location: /etc/mongod.conf) and ensure the following is set to disable JavaScript:</t>
    </r>
    <r>
      <rPr>
        <sz val="11"/>
        <color rgb="FF000000"/>
        <rFont val="Calibri"/>
      </rPr>
      <t xml:space="preserve">
</t>
    </r>
    <r>
      <rPr>
        <sz val="11"/>
        <color rgb="FF000000"/>
        <rFont val="Calibri"/>
      </rPr>
      <t>security:</t>
    </r>
    <r>
      <rPr>
        <sz val="11"/>
        <color rgb="FF000000"/>
        <rFont val="Calibri"/>
      </rPr>
      <t xml:space="preserve">
</t>
    </r>
    <r>
      <rPr>
        <sz val="11"/>
        <color rgb="FF000000"/>
        <rFont val="Calibri"/>
      </rPr>
      <t xml:space="preserve">  javascriptEnabled: false</t>
    </r>
    <r>
      <rPr>
        <sz val="11"/>
        <color rgb="FF000000"/>
        <rFont val="Calibri"/>
      </rPr>
      <t xml:space="preserve">
</t>
    </r>
    <r>
      <rPr>
        <sz val="11"/>
        <color rgb="FF000000"/>
        <rFont val="Calibri"/>
      </rPr>
      <t>If this is not set in the MongoDB configuration file, this is a finding.</t>
    </r>
  </si>
  <si>
    <t>V-265942</t>
  </si>
  <si>
    <r>
      <rPr>
        <sz val="11"/>
        <rFont val="Calibri"/>
      </rPr>
      <t>MongoDB must enforce access restrictions associated with changes to the configuration of MongoDB or database(s).</t>
    </r>
  </si>
  <si>
    <r>
      <rPr>
        <sz val="11"/>
        <color rgb="FF000000"/>
        <rFont val="Calibri"/>
      </rPr>
      <t>Locate a machine that can access the MongoDB Security Checklist here: https://www.mongodb.com/docs/v7.0/administration/security-checklist/</t>
    </r>
    <r>
      <rPr>
        <sz val="11"/>
        <color rgb="FF000000"/>
        <rFont val="Calibri"/>
      </rPr>
      <t xml:space="preserve">
</t>
    </r>
    <r>
      <rPr>
        <sz val="11"/>
        <color rgb="FF000000"/>
        <rFont val="Calibri"/>
      </rPr>
      <t>Review the MongoDB Security Checklist.</t>
    </r>
    <r>
      <rPr>
        <sz val="11"/>
        <color rgb="FF000000"/>
        <rFont val="Calibri"/>
      </rPr>
      <t xml:space="preserve">
</t>
    </r>
    <r>
      <rPr>
        <sz val="11"/>
        <color rgb="FF000000"/>
        <rFont val="Calibri"/>
      </rPr>
      <t>Follow the procedures to enable MongoDB access control here: https://www.mongodb.com/docs/v7.0/tutorial/enable-authentication/#enable-access-control</t>
    </r>
  </si>
  <si>
    <r>
      <rPr>
        <sz val="11"/>
        <color rgb="FF000000"/>
        <rFont val="Calibri"/>
      </rPr>
      <t>Failure to provide logical access restrictions associated with changes to configuration may have significant effects on the overall security of the system.</t>
    </r>
    <r>
      <rPr>
        <sz val="11"/>
        <color rgb="FF000000"/>
        <rFont val="Calibri"/>
      </rPr>
      <t xml:space="preserve">
</t>
    </r>
    <r>
      <rPr>
        <sz val="11"/>
        <color rgb="FF000000"/>
        <rFont val="Calibri"/>
      </rPr>
      <t>When dealing with access restrictions pertaining to change control, it should be noted that any changes to the hardware, software, and/or firmware components of the information system can potentially have significant effects on the overall security of the system.</t>
    </r>
    <r>
      <rPr>
        <sz val="11"/>
        <color rgb="FF000000"/>
        <rFont val="Calibri"/>
      </rPr>
      <t xml:space="preserve">
</t>
    </r>
    <r>
      <rPr>
        <sz val="11"/>
        <color rgb="FF000000"/>
        <rFont val="Calibri"/>
      </rPr>
      <t>Accordingly, only qualified and authorized individuals should be allowed to obtain access to system components for the purposes of initiating changes, including upgrades and modifications.</t>
    </r>
  </si>
  <si>
    <r>
      <rPr>
        <sz val="11"/>
        <color rgb="FF000000"/>
        <rFont val="Calibri"/>
      </rPr>
      <t>To verify that authentication and Role-Based Access Controls (RBAC) is configured correctly and restrictions are being enforced, create a test user and a custom role, and then confirm expected operations:</t>
    </r>
    <r>
      <rPr>
        <sz val="11"/>
        <color rgb="FF000000"/>
        <rFont val="Calibri"/>
      </rPr>
      <t xml:space="preserve">
</t>
    </r>
    <r>
      <rPr>
        <sz val="11"/>
        <color rgb="FF000000"/>
        <rFont val="Calibri"/>
      </rPr>
      <t>Once authenticated as a DBA administrator, use db.createUser() to create an additional user.</t>
    </r>
    <r>
      <rPr>
        <sz val="11"/>
        <color rgb="FF000000"/>
        <rFont val="Calibri"/>
      </rPr>
      <t xml:space="preserve">
</t>
    </r>
    <r>
      <rPr>
        <sz val="11"/>
        <color rgb="FF000000"/>
        <rFont val="Calibri"/>
      </rPr>
      <t>The following operation adds a user "myTester" to the test database who has read-only access on the test database:</t>
    </r>
    <r>
      <rPr>
        <sz val="11"/>
        <color rgb="FF000000"/>
        <rFont val="Calibri"/>
      </rPr>
      <t xml:space="preserve">
</t>
    </r>
    <r>
      <rPr>
        <sz val="11"/>
        <color rgb="FF000000"/>
        <rFont val="Calibri"/>
      </rPr>
      <t>&gt; use test</t>
    </r>
    <r>
      <rPr>
        <sz val="11"/>
        <color rgb="FF000000"/>
        <rFont val="Calibri"/>
      </rPr>
      <t xml:space="preserve">
</t>
    </r>
    <r>
      <rPr>
        <sz val="11"/>
        <color rgb="FF000000"/>
        <rFont val="Calibri"/>
      </rPr>
      <t>&gt; db.createUser(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user: "myTester", pwd: &lt;password&gt;,</t>
    </r>
    <r>
      <rPr>
        <sz val="11"/>
        <color rgb="FF000000"/>
        <rFont val="Calibri"/>
      </rPr>
      <t xml:space="preserve">
</t>
    </r>
    <r>
      <rPr>
        <sz val="11"/>
        <color rgb="FF000000"/>
        <rFont val="Calibri"/>
      </rPr>
      <t xml:space="preserve">      roles: [</t>
    </r>
    <r>
      <rPr>
        <sz val="11"/>
        <color rgb="FF000000"/>
        <rFont val="Calibri"/>
      </rPr>
      <t xml:space="preserve">
</t>
    </r>
    <r>
      <rPr>
        <sz val="11"/>
        <color rgb="FF000000"/>
        <rFont val="Calibri"/>
      </rPr>
      <t xml:space="preserve">         { role: "read", db: "test"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Log out and then back in as the "test" database user. Issue the following to attempt to write to the test database with a read-only privilege:</t>
    </r>
    <r>
      <rPr>
        <sz val="11"/>
        <color rgb="FF000000"/>
        <rFont val="Calibri"/>
      </rPr>
      <t xml:space="preserve">
</t>
    </r>
    <r>
      <rPr>
        <sz val="11"/>
        <color rgb="FF000000"/>
        <rFont val="Calibri"/>
      </rPr>
      <t>&gt; use test</t>
    </r>
    <r>
      <rPr>
        <sz val="11"/>
        <color rgb="FF000000"/>
        <rFont val="Calibri"/>
      </rPr>
      <t xml:space="preserve">
</t>
    </r>
    <r>
      <rPr>
        <sz val="11"/>
        <color rgb="FF000000"/>
        <rFont val="Calibri"/>
      </rPr>
      <t>&gt; db.testCollection.insertOne( { x: 1 } )</t>
    </r>
    <r>
      <rPr>
        <sz val="11"/>
        <color rgb="FF000000"/>
        <rFont val="Calibri"/>
      </rPr>
      <t xml:space="preserve">
</t>
    </r>
    <r>
      <rPr>
        <sz val="11"/>
        <color rgb="FF000000"/>
        <rFont val="Calibri"/>
      </rPr>
      <t>This operation will fail with an error similar to the following:</t>
    </r>
    <r>
      <rPr>
        <sz val="11"/>
        <color rgb="FF000000"/>
        <rFont val="Calibri"/>
      </rPr>
      <t xml:space="preserve">
</t>
    </r>
    <r>
      <rPr>
        <sz val="11"/>
        <color rgb="FF000000"/>
        <rFont val="Calibri"/>
      </rPr>
      <t>"MongoServerError":"not authorized on test to execute command"{</t>
    </r>
    <r>
      <rPr>
        <sz val="11"/>
        <color rgb="FF000000"/>
        <rFont val="Calibri"/>
      </rPr>
      <t xml:space="preserve">
</t>
    </r>
    <r>
      <rPr>
        <sz val="11"/>
        <color rgb="FF000000"/>
        <rFont val="Calibri"/>
      </rPr>
      <t xml:space="preserve">   "insert":"testCollection",</t>
    </r>
    <r>
      <rPr>
        <sz val="11"/>
        <color rgb="FF000000"/>
        <rFont val="Calibri"/>
      </rPr>
      <t xml:space="preserve">
</t>
    </r>
    <r>
      <rPr>
        <sz val="11"/>
        <color rgb="FF000000"/>
        <rFont val="Calibri"/>
      </rPr>
      <t xml:space="preserve">   "documents":[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"x":1,</t>
    </r>
    <r>
      <rPr>
        <sz val="11"/>
        <color rgb="FF000000"/>
        <rFont val="Calibri"/>
      </rPr>
      <t xml:space="preserve">
</t>
    </r>
    <r>
      <rPr>
        <sz val="11"/>
        <color rgb="FF000000"/>
        <rFont val="Calibri"/>
      </rPr>
      <t xml:space="preserve">         "_id":"ObjectId(""6500b96d1114d3a3ba7dda39"")"</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"ordered":true,</t>
    </r>
    <r>
      <rPr>
        <sz val="11"/>
        <color rgb="FF000000"/>
        <rFont val="Calibri"/>
      </rPr>
      <t xml:space="preserve">
</t>
    </r>
    <r>
      <rPr>
        <sz val="11"/>
        <color rgb="FF000000"/>
        <rFont val="Calibri"/>
      </rPr>
      <t xml:space="preserve">   "lsid":{</t>
    </r>
    <r>
      <rPr>
        <sz val="11"/>
        <color rgb="FF000000"/>
        <rFont val="Calibri"/>
      </rPr>
      <t xml:space="preserve">
</t>
    </r>
    <r>
      <rPr>
        <sz val="11"/>
        <color rgb="FF000000"/>
        <rFont val="Calibri"/>
      </rPr>
      <t xml:space="preserve">      "id":"UUID(""6cb3b9af-1ddc-446c-b0e0-bc9bf22807fa"")"</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"$db":"test"</t>
    </r>
    <r>
      <rPr>
        <sz val="11"/>
        <color rgb="FF000000"/>
        <rFont val="Calibri"/>
      </rPr>
      <t xml:space="preserve">
</t>
    </r>
    <r>
      <rPr>
        <sz val="11"/>
        <color rgb="FF000000"/>
        <rFont val="Calibri"/>
      </rPr>
      <t>}</t>
    </r>
    <r>
      <rPr>
        <sz val="11"/>
        <color rgb="FF000000"/>
        <rFont val="Calibri"/>
      </rPr>
      <t xml:space="preserve">
</t>
    </r>
    <r>
      <rPr>
        <sz val="11"/>
        <color rgb="FF000000"/>
        <rFont val="Calibri"/>
      </rPr>
      <t>If the operation does not fail, this is a finding.</t>
    </r>
  </si>
  <si>
    <t>V-265943</t>
  </si>
  <si>
    <r>
      <rPr>
        <sz val="11"/>
        <rFont val="Calibri"/>
      </rPr>
      <t>The DBMS must disable network functions, ports, protocols, and services deemed by the organization to be nonsecure, in accord with the Ports, Protocols, and Services Management (PPSM) guidance.</t>
    </r>
  </si>
  <si>
    <r>
      <rPr>
        <sz val="11"/>
        <color rgb="FF000000"/>
        <rFont val="Calibri"/>
      </rPr>
      <t>Deploy a DBMS capable of disabling a network function, port, protocol, or service prohibited by the PPSM guidance.</t>
    </r>
    <r>
      <rPr>
        <sz val="11"/>
        <color rgb="FF000000"/>
        <rFont val="Calibri"/>
      </rPr>
      <t xml:space="preserve">
</t>
    </r>
    <r>
      <rPr>
        <sz val="11"/>
        <color rgb="FF000000"/>
        <rFont val="Calibri"/>
      </rPr>
      <t>Disable each prohibited network function, port, protocol, or service.</t>
    </r>
    <r>
      <rPr>
        <sz val="11"/>
        <color rgb="FF000000"/>
        <rFont val="Calibri"/>
      </rPr>
      <t xml:space="preserve">
</t>
    </r>
    <r>
      <rPr>
        <sz val="11"/>
        <color rgb="FF000000"/>
        <rFont val="Calibri"/>
      </rPr>
      <t>More information for MongoDB port management can be found at the following link:</t>
    </r>
    <r>
      <rPr>
        <sz val="11"/>
        <color rgb="FF000000"/>
        <rFont val="Calibri"/>
      </rPr>
      <t xml:space="preserve">
</t>
    </r>
    <r>
      <rPr>
        <sz val="11"/>
        <color rgb="FF000000"/>
        <rFont val="Calibri"/>
      </rPr>
      <t>https://www.mongodb.com/docs/manual/reference/default-mongodb-port/</t>
    </r>
  </si>
  <si>
    <r>
      <rPr>
        <sz val="11"/>
        <color rgb="FF000000"/>
        <rFont val="Calibri"/>
      </rPr>
      <t>Use of nonsecure network functions, ports, protocols, and services exposes the system to avoidable threats.</t>
    </r>
  </si>
  <si>
    <r>
      <rPr>
        <sz val="11"/>
        <color rgb="FF000000"/>
        <rFont val="Calibri"/>
      </rPr>
      <t>Review the network functions, ports, protocols, and services supported by the DBMS.</t>
    </r>
    <r>
      <rPr>
        <sz val="11"/>
        <color rgb="FF000000"/>
        <rFont val="Calibri"/>
      </rPr>
      <t xml:space="preserve">
</t>
    </r>
    <r>
      <rPr>
        <sz val="11"/>
        <color rgb="FF000000"/>
        <rFont val="Calibri"/>
      </rPr>
      <t>If any protocol is prohibited by the PPSM guidance and is enabled, this is a finding.</t>
    </r>
  </si>
  <si>
    <t>V-265945</t>
  </si>
  <si>
    <r>
      <rPr>
        <sz val="11"/>
        <rFont val="Calibri"/>
      </rPr>
      <t>MongoDB must use NSA-approved cryptography to protect classified information in accordance with the data owner</t>
    </r>
    <r>
      <rPr>
        <sz val="11"/>
        <color rgb="FF000000"/>
        <rFont val="Calibri"/>
      </rPr>
      <t>'</t>
    </r>
    <r>
      <rPr>
        <sz val="11"/>
        <color rgb="FF000000"/>
        <rFont val="Calibri"/>
      </rPr>
      <t>s requirements.</t>
    </r>
  </si>
  <si>
    <r>
      <rPr>
        <sz val="11"/>
        <color rgb="FF000000"/>
        <rFont val="Calibri"/>
      </rPr>
      <t>Enable FIPS mode for MongoDB Enterprise.</t>
    </r>
    <r>
      <rPr>
        <sz val="11"/>
        <color rgb="FF000000"/>
        <rFont val="Calibri"/>
      </rPr>
      <t xml:space="preserve">
</t>
    </r>
    <r>
      <rPr>
        <sz val="11"/>
        <color rgb="FF000000"/>
        <rFont val="Calibri"/>
      </rPr>
      <t>Edit the MongoDB database configuration file (default location: /etc/mongod.conf) to contain the following parameter setting:</t>
    </r>
    <r>
      <rPr>
        <sz val="11"/>
        <color rgb="FF000000"/>
        <rFont val="Calibri"/>
      </rPr>
      <t xml:space="preserve">
</t>
    </r>
    <r>
      <rPr>
        <sz val="11"/>
        <color rgb="FF000000"/>
        <rFont val="Calibri"/>
      </rPr>
      <t>net:</t>
    </r>
    <r>
      <rPr>
        <sz val="11"/>
        <color rgb="FF000000"/>
        <rFont val="Calibri"/>
      </rPr>
      <t xml:space="preserve">
</t>
    </r>
    <r>
      <rPr>
        <sz val="11"/>
        <color rgb="FF000000"/>
        <rFont val="Calibri"/>
      </rPr>
      <t xml:space="preserve">   tls:</t>
    </r>
    <r>
      <rPr>
        <sz val="11"/>
        <color rgb="FF000000"/>
        <rFont val="Calibri"/>
      </rPr>
      <t xml:space="preserve">
</t>
    </r>
    <r>
      <rPr>
        <sz val="11"/>
        <color rgb="FF000000"/>
        <rFont val="Calibri"/>
      </rPr>
      <t xml:space="preserve">      FIPSMode: true</t>
    </r>
    <r>
      <rPr>
        <sz val="11"/>
        <color rgb="FF000000"/>
        <rFont val="Calibri"/>
      </rPr>
      <t xml:space="preserve">
</t>
    </r>
    <r>
      <rPr>
        <sz val="11"/>
        <color rgb="FF000000"/>
        <rFont val="Calibri"/>
      </rPr>
      <t>Stop/start (restart) the mongod or mongos instance using this configuration and run the following command to verify the output is "true":</t>
    </r>
    <r>
      <rPr>
        <sz val="11"/>
        <color rgb="FF000000"/>
        <rFont val="Calibri"/>
      </rPr>
      <t xml:space="preserve">
</t>
    </r>
    <r>
      <rPr>
        <sz val="11"/>
        <color rgb="FF000000"/>
        <rFont val="Calibri"/>
      </rPr>
      <t>&gt; db.getSiblingDB("admin").runCommand({getCmdLineOpts: 1}).parsed.net.tls.FIPSMode</t>
    </r>
    <r>
      <rPr>
        <sz val="11"/>
        <color rgb="FF000000"/>
        <rFont val="Calibri"/>
      </rPr>
      <t xml:space="preserve">
</t>
    </r>
    <r>
      <rPr>
        <sz val="11"/>
        <color rgb="FF000000"/>
        <rFont val="Calibri"/>
      </rPr>
      <t>The output of this command must be "true".</t>
    </r>
    <r>
      <rPr>
        <sz val="11"/>
        <color rgb="FF000000"/>
        <rFont val="Calibri"/>
      </rPr>
      <t xml:space="preserve">
</t>
    </r>
    <r>
      <rPr>
        <sz val="11"/>
        <color rgb="FF000000"/>
        <rFont val="Calibri"/>
      </rPr>
      <t>Alternatively, run the following command to search the mongod logfile for "FIPS mode 140-2 activated":</t>
    </r>
    <r>
      <rPr>
        <sz val="11"/>
        <color rgb="FF000000"/>
        <rFont val="Calibri"/>
      </rPr>
      <t xml:space="preserve">
</t>
    </r>
    <r>
      <rPr>
        <sz val="11"/>
        <color rgb="FF000000"/>
        <rFont val="Calibri"/>
      </rPr>
      <t>$ grep "FIPS 140-2 mode activated" /var/log/mongodb/mongod.log</t>
    </r>
    <r>
      <rPr>
        <sz val="11"/>
        <color rgb="FF000000"/>
        <rFont val="Calibri"/>
      </rPr>
      <t xml:space="preserve">
</t>
    </r>
    <r>
      <rPr>
        <sz val="11"/>
        <color rgb="FF000000"/>
        <rFont val="Calibri"/>
      </rPr>
      <t>There should be a line similar to what is shown below:</t>
    </r>
    <r>
      <rPr>
        <sz val="11"/>
        <color rgb="FF000000"/>
        <rFont val="Calibri"/>
      </rPr>
      <t xml:space="preserve">
</t>
    </r>
    <r>
      <rPr>
        <sz val="11"/>
        <color rgb="FF000000"/>
        <rFont val="Calibri"/>
      </rPr>
      <t>{"t":{"$date":"2024-05-21T19:17:49.262+00:00"},"s":"I",  "c":"NETWORK",  "id":23172,   "ctx":"main","msg":"FIPS 140-2 mode activated"}</t>
    </r>
  </si>
  <si>
    <r>
      <rPr>
        <sz val="11"/>
        <color rgb="FF000000"/>
        <rFont val="Calibri"/>
      </rPr>
      <t>Use of weak or untested encryption algorithms undermines the purposes of using encryption to protect data. The application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It is the responsibility of the data owner to assess the cryptography requirements in light of applicable federal laws, Executive Orders, directives, policies, regulations, and standards.</t>
    </r>
    <r>
      <rPr>
        <sz val="11"/>
        <color rgb="FF000000"/>
        <rFont val="Calibri"/>
      </rPr>
      <t xml:space="preserve">
</t>
    </r>
    <r>
      <rPr>
        <sz val="11"/>
        <color rgb="FF000000"/>
        <rFont val="Calibri"/>
      </rPr>
      <t>NSA-approved cryptography for classified networks is hardware based. This requirement addresses the compatibility of a DBMS with the encryption devices.</t>
    </r>
  </si>
  <si>
    <r>
      <rPr>
        <sz val="11"/>
        <color rgb="FF000000"/>
        <rFont val="Calibri"/>
      </rPr>
      <t>If MongoDB is deployed in an unclassified environment, this is not a finding.</t>
    </r>
    <r>
      <rPr>
        <sz val="11"/>
        <color rgb="FF000000"/>
        <rFont val="Calibri"/>
      </rPr>
      <t xml:space="preserve">
</t>
    </r>
    <r>
      <rPr>
        <sz val="11"/>
        <color rgb="FF000000"/>
        <rFont val="Calibri"/>
      </rPr>
      <t>Run the following command as an administrative user:</t>
    </r>
    <r>
      <rPr>
        <sz val="11"/>
        <color rgb="FF000000"/>
        <rFont val="Calibri"/>
      </rPr>
      <t xml:space="preserve">
</t>
    </r>
    <r>
      <rPr>
        <sz val="11"/>
        <color rgb="FF000000"/>
        <rFont val="Calibri"/>
      </rPr>
      <t>&gt; db.getSiblingDB("admin").runCommand({getCmdLineOpts: 1}).parsed.net.tls.FIPSMode</t>
    </r>
    <r>
      <rPr>
        <sz val="11"/>
        <color rgb="FF000000"/>
        <rFont val="Calibri"/>
      </rPr>
      <t xml:space="preserve">
</t>
    </r>
    <r>
      <rPr>
        <sz val="11"/>
        <color rgb="FF000000"/>
        <rFont val="Calibri"/>
      </rPr>
      <t>If the output is not "true", this is a finding.</t>
    </r>
  </si>
  <si>
    <t>V-265946</t>
  </si>
  <si>
    <r>
      <rPr>
        <sz val="11"/>
        <rFont val="Calibri"/>
      </rPr>
      <t>MongoDB must only accept end entity certificates issued by DOD PKI or DOD-approved PKI Certification Authorities (CAs) for the establishment of all encrypted sessions.</t>
    </r>
  </si>
  <si>
    <r>
      <rPr>
        <sz val="11"/>
        <color rgb="FF000000"/>
        <rFont val="Calibri"/>
      </rPr>
      <t xml:space="preserve">Remove any certificate referenced that was not issued by an approved DOD certificate authority. </t>
    </r>
    <r>
      <rPr>
        <sz val="11"/>
        <color rgb="FF000000"/>
        <rFont val="Calibri"/>
      </rPr>
      <t xml:space="preserve">
</t>
    </r>
    <r>
      <rPr>
        <sz val="11"/>
        <color rgb="FF000000"/>
        <rFont val="Calibri"/>
      </rPr>
      <t>Contact the organization's certificate issuer and request a new certificate that is issued by a valid DOD certificate authorities.</t>
    </r>
  </si>
  <si>
    <r>
      <rPr>
        <sz val="11"/>
        <color rgb="FF000000"/>
        <rFont val="Calibri"/>
      </rPr>
      <t>Only DOD-approved external PKIs have been evaluated to ensure that they have security controls and identity vetting procedures in place which are sufficient for DOD systems to rely on the identity asserted in the certificate. PKIs lacking sufficient security controls and identity vetting procedures risk being compromised and issuing certificates that enable adversaries to impersonate legitimate users.</t>
    </r>
    <r>
      <rPr>
        <sz val="11"/>
        <color rgb="FF000000"/>
        <rFont val="Calibri"/>
      </rPr>
      <t xml:space="preserve">
</t>
    </r>
    <r>
      <rPr>
        <sz val="11"/>
        <color rgb="FF000000"/>
        <rFont val="Calibri"/>
      </rPr>
      <t>The authoritative list of DOD-approved PKIs is published at https://public.cyber.mil/pki-pke/.</t>
    </r>
    <r>
      <rPr>
        <sz val="11"/>
        <color rgb="FF000000"/>
        <rFont val="Calibri"/>
      </rPr>
      <t xml:space="preserve">
</t>
    </r>
    <r>
      <rPr>
        <sz val="11"/>
        <color rgb="FF000000"/>
        <rFont val="Calibri"/>
      </rPr>
      <t>This requirement focuses on communications protection for MongoDB session rather than for the network packet.</t>
    </r>
  </si>
  <si>
    <r>
      <rPr>
        <sz val="11"/>
        <color rgb="FF000000"/>
        <rFont val="Calibri"/>
      </rPr>
      <t>To run MongoDB in TLS mode, obtain a valid certificate singed by a single CA.</t>
    </r>
    <r>
      <rPr>
        <sz val="11"/>
        <color rgb="FF000000"/>
        <rFont val="Calibri"/>
      </rPr>
      <t xml:space="preserve">
</t>
    </r>
    <r>
      <rPr>
        <sz val="11"/>
        <color rgb="FF000000"/>
        <rFont val="Calibri"/>
      </rPr>
      <t>Before starting the MongoDB database in TLS mode, verify the certificate used is issued by a valid DOD CA (openssl x509 -in &lt;path_to_certificate_pem_file&gt; -text | grep -i "issuer").</t>
    </r>
    <r>
      <rPr>
        <sz val="11"/>
        <color rgb="FF000000"/>
        <rFont val="Calibri"/>
      </rPr>
      <t xml:space="preserve">
</t>
    </r>
    <r>
      <rPr>
        <sz val="11"/>
        <color rgb="FF000000"/>
        <rFont val="Calibri"/>
      </rPr>
      <t>The certificates (pem files) used by MongoDB will be in the MongoDB configuration file net.tls section as shown below (default location: /etc/mongod.conf).</t>
    </r>
    <r>
      <rPr>
        <sz val="11"/>
        <color rgb="FF000000"/>
        <rFont val="Calibri"/>
      </rPr>
      <t xml:space="preserve">
</t>
    </r>
    <r>
      <rPr>
        <sz val="11"/>
        <color rgb="FF000000"/>
        <rFont val="Calibri"/>
      </rPr>
      <t>Each of these must be inspected, when present, to make sure they comply with a DOD Issuer for the certificate.</t>
    </r>
    <r>
      <rPr>
        <sz val="11"/>
        <color rgb="FF000000"/>
        <rFont val="Calibri"/>
      </rPr>
      <t xml:space="preserve">
</t>
    </r>
    <r>
      <rPr>
        <sz val="11"/>
        <color rgb="FF000000"/>
        <rFont val="Calibri"/>
      </rPr>
      <t>net:</t>
    </r>
    <r>
      <rPr>
        <sz val="11"/>
        <color rgb="FF000000"/>
        <rFont val="Calibri"/>
      </rPr>
      <t xml:space="preserve">
</t>
    </r>
    <r>
      <rPr>
        <sz val="11"/>
        <color rgb="FF000000"/>
        <rFont val="Calibri"/>
      </rPr>
      <t xml:space="preserve">   tls:</t>
    </r>
    <r>
      <rPr>
        <sz val="11"/>
        <color rgb="FF000000"/>
        <rFont val="Calibri"/>
      </rPr>
      <t xml:space="preserve">
</t>
    </r>
    <r>
      <rPr>
        <sz val="11"/>
        <color rgb="FF000000"/>
        <rFont val="Calibri"/>
      </rPr>
      <t xml:space="preserve">      CAFile: &lt;PEM file&gt;</t>
    </r>
    <r>
      <rPr>
        <sz val="11"/>
        <color rgb="FF000000"/>
        <rFont val="Calibri"/>
      </rPr>
      <t xml:space="preserve">
</t>
    </r>
    <r>
      <rPr>
        <sz val="11"/>
        <color rgb="FF000000"/>
        <rFont val="Calibri"/>
      </rPr>
      <t xml:space="preserve">      certificateKeyFile: &lt;PEM file&gt;</t>
    </r>
    <r>
      <rPr>
        <sz val="11"/>
        <color rgb="FF000000"/>
        <rFont val="Calibri"/>
      </rPr>
      <t xml:space="preserve">
</t>
    </r>
    <r>
      <rPr>
        <sz val="11"/>
        <color rgb="FF000000"/>
        <rFont val="Calibri"/>
      </rPr>
      <t xml:space="preserve">      clusterFile: &lt;PEM file&gt;</t>
    </r>
    <r>
      <rPr>
        <sz val="11"/>
        <color rgb="FF000000"/>
        <rFont val="Calibri"/>
      </rPr>
      <t xml:space="preserve">
</t>
    </r>
    <r>
      <rPr>
        <sz val="11"/>
        <color rgb="FF000000"/>
        <rFont val="Calibri"/>
      </rPr>
      <t xml:space="preserve">      clusterCAFile: &lt;PEM file&gt;</t>
    </r>
    <r>
      <rPr>
        <sz val="11"/>
        <color rgb="FF000000"/>
        <rFont val="Calibri"/>
      </rPr>
      <t xml:space="preserve">
</t>
    </r>
    <r>
      <rPr>
        <sz val="11"/>
        <color rgb="FF000000"/>
        <rFont val="Calibri"/>
      </rPr>
      <t xml:space="preserve">      CRLFile: &lt;PEM file&gt;</t>
    </r>
    <r>
      <rPr>
        <sz val="11"/>
        <color rgb="FF000000"/>
        <rFont val="Calibri"/>
      </rPr>
      <t xml:space="preserve">
</t>
    </r>
    <r>
      <rPr>
        <sz val="11"/>
        <color rgb="FF000000"/>
        <rFont val="Calibri"/>
      </rPr>
      <t>When using MongoDBs native encryption at rest, the following must also be inspected in the security.kmip section of the MongoDB configuration file:</t>
    </r>
    <r>
      <rPr>
        <sz val="11"/>
        <color rgb="FF000000"/>
        <rFont val="Calibri"/>
      </rPr>
      <t xml:space="preserve">
</t>
    </r>
    <r>
      <rPr>
        <sz val="11"/>
        <color rgb="FF000000"/>
        <rFont val="Calibri"/>
      </rPr>
      <t>security:</t>
    </r>
    <r>
      <rPr>
        <sz val="11"/>
        <color rgb="FF000000"/>
        <rFont val="Calibri"/>
      </rPr>
      <t xml:space="preserve">
</t>
    </r>
    <r>
      <rPr>
        <sz val="11"/>
        <color rgb="FF000000"/>
        <rFont val="Calibri"/>
      </rPr>
      <t xml:space="preserve">   kmip:</t>
    </r>
    <r>
      <rPr>
        <sz val="11"/>
        <color rgb="FF000000"/>
        <rFont val="Calibri"/>
      </rPr>
      <t xml:space="preserve">
</t>
    </r>
    <r>
      <rPr>
        <sz val="11"/>
        <color rgb="FF000000"/>
        <rFont val="Calibri"/>
      </rPr>
      <t xml:space="preserve">      clientCertificateFile: &lt;PEM file&gt;</t>
    </r>
    <r>
      <rPr>
        <sz val="11"/>
        <color rgb="FF000000"/>
        <rFont val="Calibri"/>
      </rPr>
      <t xml:space="preserve">
</t>
    </r>
    <r>
      <rPr>
        <sz val="11"/>
        <color rgb="FF000000"/>
        <rFont val="Calibri"/>
      </rPr>
      <t xml:space="preserve">      serverCAFile: &lt;PEM file&gt;</t>
    </r>
    <r>
      <rPr>
        <sz val="11"/>
        <color rgb="FF000000"/>
        <rFont val="Calibri"/>
      </rPr>
      <t xml:space="preserve">
</t>
    </r>
    <r>
      <rPr>
        <sz val="11"/>
        <color rgb="FF000000"/>
        <rFont val="Calibri"/>
      </rPr>
      <t>net.tls.CAFile</t>
    </r>
    <r>
      <rPr>
        <sz val="11"/>
        <color rgb="FF000000"/>
        <rFont val="Calibri"/>
      </rPr>
      <t xml:space="preserve">
</t>
    </r>
    <r>
      <rPr>
        <sz val="11"/>
        <color rgb="FF000000"/>
        <rFont val="Calibri"/>
      </rPr>
      <t>The .pem file that contains the root certificate chain from the CA. Specify the file name of the .pem file using relative or absolute paths.</t>
    </r>
    <r>
      <rPr>
        <sz val="11"/>
        <color rgb="FF000000"/>
        <rFont val="Calibri"/>
      </rPr>
      <t xml:space="preserve">
</t>
    </r>
    <r>
      <rPr>
        <sz val="11"/>
        <color rgb="FF000000"/>
        <rFont val="Calibri"/>
      </rPr>
      <t>net.tls.certificateKeyFile</t>
    </r>
    <r>
      <rPr>
        <sz val="11"/>
        <color rgb="FF000000"/>
        <rFont val="Calibri"/>
      </rPr>
      <t xml:space="preserve">
</t>
    </r>
    <r>
      <rPr>
        <sz val="11"/>
        <color rgb="FF000000"/>
        <rFont val="Calibri"/>
      </rPr>
      <t>The .pem file that contains both the TLS certificate and key.</t>
    </r>
    <r>
      <rPr>
        <sz val="11"/>
        <color rgb="FF000000"/>
        <rFont val="Calibri"/>
      </rPr>
      <t xml:space="preserve">
</t>
    </r>
    <r>
      <rPr>
        <sz val="11"/>
        <color rgb="FF000000"/>
        <rFont val="Calibri"/>
      </rPr>
      <t>net.tls.clusterFile</t>
    </r>
    <r>
      <rPr>
        <sz val="11"/>
        <color rgb="FF000000"/>
        <rFont val="Calibri"/>
      </rPr>
      <t xml:space="preserve">
</t>
    </r>
    <r>
      <rPr>
        <sz val="11"/>
        <color rgb="FF000000"/>
        <rFont val="Calibri"/>
      </rPr>
      <t>The .pem file that contains the x.509 certificate-key file for membership authentication for the cluster or replica set.</t>
    </r>
    <r>
      <rPr>
        <sz val="11"/>
        <color rgb="FF000000"/>
        <rFont val="Calibri"/>
      </rPr>
      <t xml:space="preserve">
</t>
    </r>
    <r>
      <rPr>
        <sz val="11"/>
        <color rgb="FF000000"/>
        <rFont val="Calibri"/>
      </rPr>
      <t>If there is any issuer present in the certificates being used that is not a DOD approved certificate authority, this is a finding.</t>
    </r>
    <r>
      <rPr>
        <sz val="11"/>
        <color rgb="FF000000"/>
        <rFont val="Calibri"/>
      </rPr>
      <t xml:space="preserve">
</t>
    </r>
    <r>
      <rPr>
        <sz val="11"/>
        <color rgb="FF000000"/>
        <rFont val="Calibri"/>
      </rPr>
      <t>net.tls.clusterCAFile</t>
    </r>
    <r>
      <rPr>
        <sz val="11"/>
        <color rgb="FF000000"/>
        <rFont val="Calibri"/>
      </rPr>
      <t xml:space="preserve">
</t>
    </r>
    <r>
      <rPr>
        <sz val="11"/>
        <color rgb="FF000000"/>
        <rFont val="Calibri"/>
      </rPr>
      <t>The .pem file that contains the root certificate chain from the CA used to validate the certificate presented by a client establishing a connection. Specify the file name of the .pem file using relative or absolute paths. net.tls.clusterCAFile requires that net.tls.CAFile is set.</t>
    </r>
    <r>
      <rPr>
        <sz val="11"/>
        <color rgb="FF000000"/>
        <rFont val="Calibri"/>
      </rPr>
      <t xml:space="preserve">
</t>
    </r>
    <r>
      <rPr>
        <sz val="11"/>
        <color rgb="FF000000"/>
        <rFont val="Calibri"/>
      </rPr>
      <t>net.tls.CRLFile</t>
    </r>
    <r>
      <rPr>
        <sz val="11"/>
        <color rgb="FF000000"/>
        <rFont val="Calibri"/>
      </rPr>
      <t xml:space="preserve">
</t>
    </r>
    <r>
      <rPr>
        <sz val="11"/>
        <color rgb="FF000000"/>
        <rFont val="Calibri"/>
      </rPr>
      <t>The .pem file that contains the Certificate Revocation List. Specify the file name of the .pem file using relative or absolute paths.</t>
    </r>
    <r>
      <rPr>
        <sz val="11"/>
        <color rgb="FF000000"/>
        <rFont val="Calibri"/>
      </rPr>
      <t xml:space="preserve">
</t>
    </r>
    <r>
      <rPr>
        <sz val="11"/>
        <color rgb="FF000000"/>
        <rFont val="Calibri"/>
      </rPr>
      <t>security.kmip.clientCertificateFile</t>
    </r>
    <r>
      <rPr>
        <sz val="11"/>
        <color rgb="FF000000"/>
        <rFont val="Calibri"/>
      </rPr>
      <t xml:space="preserve">
</t>
    </r>
    <r>
      <rPr>
        <sz val="11"/>
        <color rgb="FF000000"/>
        <rFont val="Calibri"/>
      </rPr>
      <t>Path to the .pem file used to authenticate MongoDB to the KMIP server. The specified .pem file must contain both the TLS/SSL certificate and key.</t>
    </r>
    <r>
      <rPr>
        <sz val="11"/>
        <color rgb="FF000000"/>
        <rFont val="Calibri"/>
      </rPr>
      <t xml:space="preserve">
</t>
    </r>
    <r>
      <rPr>
        <sz val="11"/>
        <color rgb="FF000000"/>
        <rFont val="Calibri"/>
      </rPr>
      <t>security.kmip.serverCAFile</t>
    </r>
    <r>
      <rPr>
        <sz val="11"/>
        <color rgb="FF000000"/>
        <rFont val="Calibri"/>
      </rPr>
      <t xml:space="preserve">
</t>
    </r>
    <r>
      <rPr>
        <sz val="11"/>
        <color rgb="FF000000"/>
        <rFont val="Calibri"/>
      </rPr>
      <t>Path to CA File. Used for validating secure client connection to KMIP server.</t>
    </r>
  </si>
  <si>
    <t>V-265947</t>
  </si>
  <si>
    <r>
      <rPr>
        <sz val="11"/>
        <rFont val="Calibri"/>
      </rPr>
      <t>MongoDB must implement cryptographic mechanisms to prevent unauthorized modification of organization-defined information at rest (to include, at a minimum, PII and classified information) on organization-defined information system components.</t>
    </r>
  </si>
  <si>
    <r>
      <rPr>
        <sz val="11"/>
        <color rgb="FF000000"/>
        <rFont val="Calibri"/>
      </rPr>
      <t>Configure encryption at rest through hardware encryption, volume encryption, filesystem encryption, or third-party products if not using MongoDBs native encryption at rest.</t>
    </r>
    <r>
      <rPr>
        <sz val="11"/>
        <color rgb="FF000000"/>
        <rFont val="Calibri"/>
      </rPr>
      <t xml:space="preserve">
</t>
    </r>
    <r>
      <rPr>
        <sz val="11"/>
        <color rgb="FF000000"/>
        <rFont val="Calibri"/>
      </rPr>
      <t>When using MongoDBs native encryption at rest, configure MongoDB to use the Encrypted Storage Engine and a KMIP appliance as documented here:</t>
    </r>
    <r>
      <rPr>
        <sz val="11"/>
        <color rgb="FF000000"/>
        <rFont val="Calibri"/>
      </rPr>
      <t xml:space="preserve">
</t>
    </r>
    <r>
      <rPr>
        <sz val="11"/>
        <color rgb="FF000000"/>
        <rFont val="Calibri"/>
      </rPr>
      <t>https://www.mongodb.com/docs/v7.0/core/security-encryption-at-rest/</t>
    </r>
    <r>
      <rPr>
        <sz val="11"/>
        <color rgb="FF000000"/>
        <rFont val="Calibri"/>
      </rPr>
      <t xml:space="preserve">
</t>
    </r>
    <r>
      <rPr>
        <sz val="11"/>
        <color rgb="FF000000"/>
        <rFont val="Calibri"/>
      </rPr>
      <t>https://www.mongodb.com/docs/v7.0/tutorial/configure-encryption/</t>
    </r>
  </si>
  <si>
    <r>
      <rPr>
        <sz val="11"/>
        <color rgb="FF000000"/>
        <rFont val="Calibri"/>
      </rPr>
      <t>DBMSs handling data requiring "data at rest" protections must employ cryptographic mechanisms to prevent unauthorized disclosure and modification of the information at rest. These cryptographic mechanisms may be native to MongoDB or implemented via additional software or operating system/file system settings, as appropriate to the situation.</t>
    </r>
    <r>
      <rPr>
        <sz val="11"/>
        <color rgb="FF000000"/>
        <rFont val="Calibri"/>
      </rPr>
      <t xml:space="preserve">
</t>
    </r>
    <r>
      <rPr>
        <sz val="11"/>
        <color rgb="FF000000"/>
        <rFont val="Calibri"/>
      </rPr>
      <t>Selection of a cryptographic mechanism is based on the need to protect the integrity of organizational information. The strength of the mechanism is commensurate with the security category and/or classification of the information. Organizations have the flexibility to either encrypt all information on storage devices (i.e., full disk encryption) or encrypt specific data structures (e.g., files, records, or fields).</t>
    </r>
    <r>
      <rPr>
        <sz val="11"/>
        <color rgb="FF000000"/>
        <rFont val="Calibri"/>
      </rPr>
      <t xml:space="preserve">
</t>
    </r>
    <r>
      <rPr>
        <sz val="11"/>
        <color rgb="FF000000"/>
        <rFont val="Calibri"/>
      </rPr>
      <t>The decision whether and what to encrypt rests with the data owner and is also influenced by the physical measures taken to secure the equipment and media on which the information resides.</t>
    </r>
    <r>
      <rPr>
        <sz val="11"/>
        <color rgb="FF000000"/>
        <rFont val="Calibri"/>
      </rPr>
      <t xml:space="preserve">
</t>
    </r>
    <r>
      <rPr>
        <sz val="11"/>
        <color rgb="FF000000"/>
        <rFont val="Calibri"/>
      </rPr>
      <t>Satisfies: SRG-APP-000428-DB-000386, SRG-APP-000429-DB-000387</t>
    </r>
  </si>
  <si>
    <r>
      <rPr>
        <sz val="11"/>
        <color rgb="FF000000"/>
        <rFont val="Calibri"/>
      </rPr>
      <t xml:space="preserve">Review the documentation or specification for the organization-defined information. </t>
    </r>
    <r>
      <rPr>
        <sz val="11"/>
        <color rgb="FF000000"/>
        <rFont val="Calibri"/>
      </rPr>
      <t xml:space="preserve">
</t>
    </r>
    <r>
      <rPr>
        <sz val="11"/>
        <color rgb="FF000000"/>
        <rFont val="Calibri"/>
      </rPr>
      <t>If any data is PII, classified, or is deemed by the organization the need to be encrypted at rest, verify the method of encryption is documented.</t>
    </r>
    <r>
      <rPr>
        <sz val="11"/>
        <color rgb="FF000000"/>
        <rFont val="Calibri"/>
      </rPr>
      <t xml:space="preserve">
</t>
    </r>
    <r>
      <rPr>
        <sz val="11"/>
        <color rgb="FF000000"/>
        <rFont val="Calibri"/>
      </rPr>
      <t>If no documented mechanism is being used encrypt data at rest such as hardware encryption, volume encryption, filesystem encryption or the use of third-party products to enable encryption at rest, this is a finding.</t>
    </r>
    <r>
      <rPr>
        <sz val="11"/>
        <color rgb="FF000000"/>
        <rFont val="Calibri"/>
      </rPr>
      <t xml:space="preserve">
</t>
    </r>
    <r>
      <rPr>
        <sz val="11"/>
        <color rgb="FF000000"/>
        <rFont val="Calibri"/>
      </rPr>
      <t>If the documented method to encrypt MongoDB data at rest is the native MongoDB encryption at rest, verify the MongoDB configuration file (default location: /etc/mongod.conf) contains the following options:</t>
    </r>
    <r>
      <rPr>
        <sz val="11"/>
        <color rgb="FF000000"/>
        <rFont val="Calibri"/>
      </rPr>
      <t xml:space="preserve">
</t>
    </r>
    <r>
      <rPr>
        <sz val="11"/>
        <color rgb="FF000000"/>
        <rFont val="Calibri"/>
      </rPr>
      <t>security:</t>
    </r>
    <r>
      <rPr>
        <sz val="11"/>
        <color rgb="FF000000"/>
        <rFont val="Calibri"/>
      </rPr>
      <t xml:space="preserve">
</t>
    </r>
    <r>
      <rPr>
        <sz val="11"/>
        <color rgb="FF000000"/>
        <rFont val="Calibri"/>
      </rPr>
      <t xml:space="preserve">    kmip:</t>
    </r>
    <r>
      <rPr>
        <sz val="11"/>
        <color rgb="FF000000"/>
        <rFont val="Calibri"/>
      </rPr>
      <t xml:space="preserve">
</t>
    </r>
    <r>
      <rPr>
        <sz val="11"/>
        <color rgb="FF000000"/>
        <rFont val="Calibri"/>
      </rPr>
      <t xml:space="preserve">      keyIdentifier: &lt;string&gt;</t>
    </r>
    <r>
      <rPr>
        <sz val="11"/>
        <color rgb="FF000000"/>
        <rFont val="Calibri"/>
      </rPr>
      <t xml:space="preserve">
</t>
    </r>
    <r>
      <rPr>
        <sz val="11"/>
        <color rgb="FF000000"/>
        <rFont val="Calibri"/>
      </rPr>
      <t xml:space="preserve">      rotateMasterKey: &lt;boolean&gt;</t>
    </r>
    <r>
      <rPr>
        <sz val="11"/>
        <color rgb="FF000000"/>
        <rFont val="Calibri"/>
      </rPr>
      <t xml:space="preserve">
</t>
    </r>
    <r>
      <rPr>
        <sz val="11"/>
        <color rgb="FF000000"/>
        <rFont val="Calibri"/>
      </rPr>
      <t xml:space="preserve">      serverName: &lt;string&gt;</t>
    </r>
    <r>
      <rPr>
        <sz val="11"/>
        <color rgb="FF000000"/>
        <rFont val="Calibri"/>
      </rPr>
      <t xml:space="preserve">
</t>
    </r>
    <r>
      <rPr>
        <sz val="11"/>
        <color rgb="FF000000"/>
        <rFont val="Calibri"/>
      </rPr>
      <t xml:space="preserve">      port: &lt;string&gt;</t>
    </r>
    <r>
      <rPr>
        <sz val="11"/>
        <color rgb="FF000000"/>
        <rFont val="Calibri"/>
      </rPr>
      <t xml:space="preserve">
</t>
    </r>
    <r>
      <rPr>
        <sz val="11"/>
        <color rgb="FF000000"/>
        <rFont val="Calibri"/>
      </rPr>
      <t xml:space="preserve">      clientCertificateFile: &lt;string&gt;</t>
    </r>
    <r>
      <rPr>
        <sz val="11"/>
        <color rgb="FF000000"/>
        <rFont val="Calibri"/>
      </rPr>
      <t xml:space="preserve">
</t>
    </r>
    <r>
      <rPr>
        <sz val="11"/>
        <color rgb="FF000000"/>
        <rFont val="Calibri"/>
      </rPr>
      <t xml:space="preserve">      clientCertificatePassword: &lt;string&gt;</t>
    </r>
    <r>
      <rPr>
        <sz val="11"/>
        <color rgb="FF000000"/>
        <rFont val="Calibri"/>
      </rPr>
      <t xml:space="preserve">
</t>
    </r>
    <r>
      <rPr>
        <sz val="11"/>
        <color rgb="FF000000"/>
        <rFont val="Calibri"/>
      </rPr>
      <t xml:space="preserve">      clientCertificateSelector: &lt;string&gt;</t>
    </r>
    <r>
      <rPr>
        <sz val="11"/>
        <color rgb="FF000000"/>
        <rFont val="Calibri"/>
      </rPr>
      <t xml:space="preserve">
</t>
    </r>
    <r>
      <rPr>
        <sz val="11"/>
        <color rgb="FF000000"/>
        <rFont val="Calibri"/>
      </rPr>
      <t xml:space="preserve">      serverCAFile: &lt;string&gt;</t>
    </r>
    <r>
      <rPr>
        <sz val="11"/>
        <color rgb="FF000000"/>
        <rFont val="Calibri"/>
      </rPr>
      <t xml:space="preserve">
</t>
    </r>
    <r>
      <rPr>
        <sz val="11"/>
        <color rgb="FF000000"/>
        <rFont val="Calibri"/>
      </rPr>
      <t xml:space="preserve">      connectRetries: &lt;int&gt;</t>
    </r>
    <r>
      <rPr>
        <sz val="11"/>
        <color rgb="FF000000"/>
        <rFont val="Calibri"/>
      </rPr>
      <t xml:space="preserve">
</t>
    </r>
    <r>
      <rPr>
        <sz val="11"/>
        <color rgb="FF000000"/>
        <rFont val="Calibri"/>
      </rPr>
      <t xml:space="preserve">      connectTimeoutMS: &lt;int&gt;</t>
    </r>
    <r>
      <rPr>
        <sz val="11"/>
        <color rgb="FF000000"/>
        <rFont val="Calibri"/>
      </rPr>
      <t xml:space="preserve">
</t>
    </r>
    <r>
      <rPr>
        <sz val="11"/>
        <color rgb="FF000000"/>
        <rFont val="Calibri"/>
      </rPr>
      <t xml:space="preserve">      activateKeys: &lt;boolean&gt;</t>
    </r>
    <r>
      <rPr>
        <sz val="11"/>
        <color rgb="FF000000"/>
        <rFont val="Calibri"/>
      </rPr>
      <t xml:space="preserve">
</t>
    </r>
    <r>
      <rPr>
        <sz val="11"/>
        <color rgb="FF000000"/>
        <rFont val="Calibri"/>
      </rPr>
      <t xml:space="preserve">      keyStatePollingSeconds: &lt;int&gt;</t>
    </r>
    <r>
      <rPr>
        <sz val="11"/>
        <color rgb="FF000000"/>
        <rFont val="Calibri"/>
      </rPr>
      <t xml:space="preserve">
</t>
    </r>
    <r>
      <rPr>
        <sz val="11"/>
        <color rgb="FF000000"/>
        <rFont val="Calibri"/>
      </rPr>
      <t>If these above options are not configured in the MongoDB security.kmip section in the MongoDB configuration file, this is a finding.</t>
    </r>
  </si>
  <si>
    <t>V-265948</t>
  </si>
  <si>
    <r>
      <rPr>
        <sz val="11"/>
        <rFont val="Calibri"/>
      </rPr>
      <t>MongoDB must maintain the confidentiality and integrity of information during preparation for transmission.</t>
    </r>
  </si>
  <si>
    <r>
      <rPr>
        <sz val="11"/>
        <color rgb="FF000000"/>
        <rFont val="Calibri"/>
      </rPr>
      <t xml:space="preserve">Stop the MongoDB instance if it is running. </t>
    </r>
    <r>
      <rPr>
        <sz val="11"/>
        <color rgb="FF000000"/>
        <rFont val="Calibri"/>
      </rPr>
      <t xml:space="preserve">
</t>
    </r>
    <r>
      <rPr>
        <sz val="11"/>
        <color rgb="FF000000"/>
        <rFont val="Calibri"/>
      </rPr>
      <t xml:space="preserve">Obtain a certificate from a valid DOD certificate authority to be used for encrypted data transmission. </t>
    </r>
    <r>
      <rPr>
        <sz val="11"/>
        <color rgb="FF000000"/>
        <rFont val="Calibri"/>
      </rPr>
      <t xml:space="preserve">
</t>
    </r>
    <r>
      <rPr>
        <sz val="11"/>
        <color rgb="FF000000"/>
        <rFont val="Calibri"/>
      </rPr>
      <t>Modify the MongoDB configuration file to include the following TLS configuration options:</t>
    </r>
    <r>
      <rPr>
        <sz val="11"/>
        <color rgb="FF000000"/>
        <rFont val="Calibri"/>
      </rPr>
      <t xml:space="preserve">
</t>
    </r>
    <r>
      <rPr>
        <sz val="11"/>
        <color rgb="FF000000"/>
        <rFont val="Calibri"/>
      </rPr>
      <t>net:</t>
    </r>
    <r>
      <rPr>
        <sz val="11"/>
        <color rgb="FF000000"/>
        <rFont val="Calibri"/>
      </rPr>
      <t xml:space="preserve">
</t>
    </r>
    <r>
      <rPr>
        <sz val="11"/>
        <color rgb="FF000000"/>
        <rFont val="Calibri"/>
      </rPr>
      <t xml:space="preserve">  tls:</t>
    </r>
    <r>
      <rPr>
        <sz val="11"/>
        <color rgb="FF000000"/>
        <rFont val="Calibri"/>
      </rPr>
      <t xml:space="preserve">
</t>
    </r>
    <r>
      <rPr>
        <sz val="11"/>
        <color rgb="FF000000"/>
        <rFont val="Calibri"/>
      </rPr>
      <t xml:space="preserve">    mode: requireTLS</t>
    </r>
    <r>
      <rPr>
        <sz val="11"/>
        <color rgb="FF000000"/>
        <rFont val="Calibri"/>
      </rPr>
      <t xml:space="preserve">
</t>
    </r>
    <r>
      <rPr>
        <sz val="11"/>
        <color rgb="FF000000"/>
        <rFont val="Calibri"/>
      </rPr>
      <t xml:space="preserve">    certificateKeyFile: &lt;PEM File&gt;</t>
    </r>
    <r>
      <rPr>
        <sz val="11"/>
        <color rgb="FF000000"/>
        <rFont val="Calibri"/>
      </rPr>
      <t xml:space="preserve">
</t>
    </r>
    <r>
      <rPr>
        <sz val="11"/>
        <color rgb="FF000000"/>
        <rFont val="Calibri"/>
      </rPr>
      <t xml:space="preserve">    CAFile: &lt;PEM File&gt;</t>
    </r>
    <r>
      <rPr>
        <sz val="11"/>
        <color rgb="FF000000"/>
        <rFont val="Calibri"/>
      </rPr>
      <t xml:space="preserve">
</t>
    </r>
    <r>
      <rPr>
        <sz val="11"/>
        <color rgb="FF000000"/>
        <rFont val="Calibri"/>
      </rPr>
      <t xml:space="preserve">    allowInvalidCertificates: false</t>
    </r>
    <r>
      <rPr>
        <sz val="11"/>
        <color rgb="FF000000"/>
        <rFont val="Calibri"/>
      </rPr>
      <t xml:space="preserve">
</t>
    </r>
    <r>
      <rPr>
        <sz val="11"/>
        <color rgb="FF000000"/>
        <rFont val="Calibri"/>
      </rPr>
      <t xml:space="preserve">    allowConnectionsWithoutCertificates: false</t>
    </r>
    <r>
      <rPr>
        <sz val="11"/>
        <color rgb="FF000000"/>
        <rFont val="Calibri"/>
      </rPr>
      <t xml:space="preserve">
</t>
    </r>
    <r>
      <rPr>
        <sz val="11"/>
        <color rgb="FF000000"/>
        <rFont val="Calibri"/>
      </rPr>
      <t xml:space="preserve">    FIPSMode: true</t>
    </r>
    <r>
      <rPr>
        <sz val="11"/>
        <color rgb="FF000000"/>
        <rFont val="Calibri"/>
      </rPr>
      <t xml:space="preserve">
</t>
    </r>
    <r>
      <rPr>
        <sz val="11"/>
        <color rgb="FF000000"/>
        <rFont val="Calibri"/>
      </rPr>
      <t>Set "net.tls.mode" to the "requireTLS".</t>
    </r>
    <r>
      <rPr>
        <sz val="11"/>
        <color rgb="FF000000"/>
        <rFont val="Calibri"/>
      </rPr>
      <t xml:space="preserve">
</t>
    </r>
    <r>
      <rPr>
        <sz val="11"/>
        <color rgb="FF000000"/>
        <rFont val="Calibri"/>
      </rPr>
      <t>&lt;PEM File&gt; is the fullpathnames to the certificates used for the option.</t>
    </r>
    <r>
      <rPr>
        <sz val="11"/>
        <color rgb="FF000000"/>
        <rFont val="Calibri"/>
      </rPr>
      <t xml:space="preserve">
</t>
    </r>
    <r>
      <rPr>
        <sz val="11"/>
        <color rgb="FF000000"/>
        <rFont val="Calibri"/>
      </rPr>
      <t>Start/stop (restart) all mongod or mongos instances using the MongoDB configuration file (default location: /etc/mongod.conf).</t>
    </r>
  </si>
  <si>
    <r>
      <rPr>
        <sz val="11"/>
        <color rgb="FF000000"/>
        <rFont val="Calibri"/>
      </rPr>
      <t>Information can be either unintentionally or maliciously disclosed or modified during preparation for transmission, including, for example, during aggregation, at protocol transformation points, and during packing/unpacking. These unauthorized disclosures or modifications compromise the confidentiality or integrity of the information.</t>
    </r>
    <r>
      <rPr>
        <sz val="11"/>
        <color rgb="FF000000"/>
        <rFont val="Calibri"/>
      </rPr>
      <t xml:space="preserve">
</t>
    </r>
    <r>
      <rPr>
        <sz val="11"/>
        <color rgb="FF000000"/>
        <rFont val="Calibri"/>
      </rPr>
      <t>Use of this requirement will be limited to situations where the data owner has a strict requirement for ensuring data integrity and confidentiality is maintained at every step of the data transfer and handling process.</t>
    </r>
    <r>
      <rPr>
        <sz val="11"/>
        <color rgb="FF000000"/>
        <rFont val="Calibri"/>
      </rPr>
      <t xml:space="preserve">
</t>
    </r>
    <r>
      <rPr>
        <sz val="11"/>
        <color rgb="FF000000"/>
        <rFont val="Calibri"/>
      </rPr>
      <t>When transmitting data, MongoDB, associated applications, and infrastructure must leverage transmission protection mechanisms.</t>
    </r>
  </si>
  <si>
    <r>
      <rPr>
        <sz val="11"/>
        <color rgb="FF000000"/>
        <rFont val="Calibri"/>
      </rPr>
      <t xml:space="preserve">If the data owner does not have a strict requirement for ensuring data integrity and confidentiality is maintained at every step of the data transfer and handling process, this is not a finding. </t>
    </r>
    <r>
      <rPr>
        <sz val="11"/>
        <color rgb="FF000000"/>
        <rFont val="Calibri"/>
      </rPr>
      <t xml:space="preserve">
</t>
    </r>
    <r>
      <rPr>
        <sz val="11"/>
        <color rgb="FF000000"/>
        <rFont val="Calibri"/>
      </rPr>
      <t>If such a requirement is present, inspect the MongoDB configuration file (default location: /etc/mongod.conf) for the following entries:</t>
    </r>
    <r>
      <rPr>
        <sz val="11"/>
        <color rgb="FF000000"/>
        <rFont val="Calibri"/>
      </rPr>
      <t xml:space="preserve">
</t>
    </r>
    <r>
      <rPr>
        <sz val="11"/>
        <color rgb="FF000000"/>
        <rFont val="Calibri"/>
      </rPr>
      <t>net:</t>
    </r>
    <r>
      <rPr>
        <sz val="11"/>
        <color rgb="FF000000"/>
        <rFont val="Calibri"/>
      </rPr>
      <t xml:space="preserve">
</t>
    </r>
    <r>
      <rPr>
        <sz val="11"/>
        <color rgb="FF000000"/>
        <rFont val="Calibri"/>
      </rPr>
      <t xml:space="preserve">  tls:</t>
    </r>
    <r>
      <rPr>
        <sz val="11"/>
        <color rgb="FF000000"/>
        <rFont val="Calibri"/>
      </rPr>
      <t xml:space="preserve">
</t>
    </r>
    <r>
      <rPr>
        <sz val="11"/>
        <color rgb="FF000000"/>
        <rFont val="Calibri"/>
      </rPr>
      <t xml:space="preserve">    mode: requireTLS</t>
    </r>
    <r>
      <rPr>
        <sz val="11"/>
        <color rgb="FF000000"/>
        <rFont val="Calibri"/>
      </rPr>
      <t xml:space="preserve">
</t>
    </r>
    <r>
      <rPr>
        <sz val="11"/>
        <color rgb="FF000000"/>
        <rFont val="Calibri"/>
      </rPr>
      <t xml:space="preserve">    certificateKeyFile: &lt;PEM File&gt;</t>
    </r>
    <r>
      <rPr>
        <sz val="11"/>
        <color rgb="FF000000"/>
        <rFont val="Calibri"/>
      </rPr>
      <t xml:space="preserve">
</t>
    </r>
    <r>
      <rPr>
        <sz val="11"/>
        <color rgb="FF000000"/>
        <rFont val="Calibri"/>
      </rPr>
      <t xml:space="preserve">    CAFile: &lt;PEM File&gt;</t>
    </r>
    <r>
      <rPr>
        <sz val="11"/>
        <color rgb="FF000000"/>
        <rFont val="Calibri"/>
      </rPr>
      <t xml:space="preserve">
</t>
    </r>
    <r>
      <rPr>
        <sz val="11"/>
        <color rgb="FF000000"/>
        <rFont val="Calibri"/>
      </rPr>
      <t xml:space="preserve">    allowInvalidCertificates: false</t>
    </r>
    <r>
      <rPr>
        <sz val="11"/>
        <color rgb="FF000000"/>
        <rFont val="Calibri"/>
      </rPr>
      <t xml:space="preserve">
</t>
    </r>
    <r>
      <rPr>
        <sz val="11"/>
        <color rgb="FF000000"/>
        <rFont val="Calibri"/>
      </rPr>
      <t xml:space="preserve">    allowConnectionsWithoutCertificates: false</t>
    </r>
    <r>
      <rPr>
        <sz val="11"/>
        <color rgb="FF000000"/>
        <rFont val="Calibri"/>
      </rPr>
      <t xml:space="preserve">
</t>
    </r>
    <r>
      <rPr>
        <sz val="11"/>
        <color rgb="FF000000"/>
        <rFont val="Calibri"/>
      </rPr>
      <t xml:space="preserve">    FIPSMode: true</t>
    </r>
    <r>
      <rPr>
        <sz val="11"/>
        <color rgb="FF000000"/>
        <rFont val="Calibri"/>
      </rPr>
      <t xml:space="preserve">
</t>
    </r>
    <r>
      <rPr>
        <sz val="11"/>
        <color rgb="FF000000"/>
        <rFont val="Calibri"/>
      </rPr>
      <t>If net.tls.mode is not set to "requireTLS", this is a finding.</t>
    </r>
  </si>
  <si>
    <t>V-265949</t>
  </si>
  <si>
    <r>
      <rPr>
        <sz val="11"/>
        <rFont val="Calibri"/>
      </rPr>
      <t>MongoDB must maintain the confidentiality and integrity of information during reception.</t>
    </r>
  </si>
  <si>
    <r>
      <rPr>
        <sz val="11"/>
        <color rgb="FF000000"/>
        <rFont val="Calibri"/>
      </rPr>
      <t xml:space="preserve">Stop the MongoDB instance if it is running. </t>
    </r>
    <r>
      <rPr>
        <sz val="11"/>
        <color rgb="FF000000"/>
        <rFont val="Calibri"/>
      </rPr>
      <t xml:space="preserve">
</t>
    </r>
    <r>
      <rPr>
        <sz val="11"/>
        <color rgb="FF000000"/>
        <rFont val="Calibri"/>
      </rPr>
      <t xml:space="preserve">Obtain a certificate from a valid DOD certificate authority to be used for encrypted data reception. </t>
    </r>
    <r>
      <rPr>
        <sz val="11"/>
        <color rgb="FF000000"/>
        <rFont val="Calibri"/>
      </rPr>
      <t xml:space="preserve">
</t>
    </r>
    <r>
      <rPr>
        <sz val="11"/>
        <color rgb="FF000000"/>
        <rFont val="Calibri"/>
      </rPr>
      <t>Modify the MongoDB configuration file to include the following TLS configuration options:</t>
    </r>
    <r>
      <rPr>
        <sz val="11"/>
        <color rgb="FF000000"/>
        <rFont val="Calibri"/>
      </rPr>
      <t xml:space="preserve">
</t>
    </r>
    <r>
      <rPr>
        <sz val="11"/>
        <color rgb="FF000000"/>
        <rFont val="Calibri"/>
      </rPr>
      <t>net:</t>
    </r>
    <r>
      <rPr>
        <sz val="11"/>
        <color rgb="FF000000"/>
        <rFont val="Calibri"/>
      </rPr>
      <t xml:space="preserve">
</t>
    </r>
    <r>
      <rPr>
        <sz val="11"/>
        <color rgb="FF000000"/>
        <rFont val="Calibri"/>
      </rPr>
      <t xml:space="preserve">  tls:</t>
    </r>
    <r>
      <rPr>
        <sz val="11"/>
        <color rgb="FF000000"/>
        <rFont val="Calibri"/>
      </rPr>
      <t xml:space="preserve">
</t>
    </r>
    <r>
      <rPr>
        <sz val="11"/>
        <color rgb="FF000000"/>
        <rFont val="Calibri"/>
      </rPr>
      <t xml:space="preserve">    mode: requireTLS</t>
    </r>
    <r>
      <rPr>
        <sz val="11"/>
        <color rgb="FF000000"/>
        <rFont val="Calibri"/>
      </rPr>
      <t xml:space="preserve">
</t>
    </r>
    <r>
      <rPr>
        <sz val="11"/>
        <color rgb="FF000000"/>
        <rFont val="Calibri"/>
      </rPr>
      <t xml:space="preserve">    certificateKeyFile: &lt;PEM File&gt;</t>
    </r>
    <r>
      <rPr>
        <sz val="11"/>
        <color rgb="FF000000"/>
        <rFont val="Calibri"/>
      </rPr>
      <t xml:space="preserve">
</t>
    </r>
    <r>
      <rPr>
        <sz val="11"/>
        <color rgb="FF000000"/>
        <rFont val="Calibri"/>
      </rPr>
      <t xml:space="preserve">    CAFile: &lt;PEM File&gt;</t>
    </r>
    <r>
      <rPr>
        <sz val="11"/>
        <color rgb="FF000000"/>
        <rFont val="Calibri"/>
      </rPr>
      <t xml:space="preserve">
</t>
    </r>
    <r>
      <rPr>
        <sz val="11"/>
        <color rgb="FF000000"/>
        <rFont val="Calibri"/>
      </rPr>
      <t xml:space="preserve">    allowInvalidCertificates: false</t>
    </r>
    <r>
      <rPr>
        <sz val="11"/>
        <color rgb="FF000000"/>
        <rFont val="Calibri"/>
      </rPr>
      <t xml:space="preserve">
</t>
    </r>
    <r>
      <rPr>
        <sz val="11"/>
        <color rgb="FF000000"/>
        <rFont val="Calibri"/>
      </rPr>
      <t xml:space="preserve">    allowConnectionsWithoutCertificates: false</t>
    </r>
    <r>
      <rPr>
        <sz val="11"/>
        <color rgb="FF000000"/>
        <rFont val="Calibri"/>
      </rPr>
      <t xml:space="preserve">
</t>
    </r>
    <r>
      <rPr>
        <sz val="11"/>
        <color rgb="FF000000"/>
        <rFont val="Calibri"/>
      </rPr>
      <t xml:space="preserve">    FIPSMode: true</t>
    </r>
    <r>
      <rPr>
        <sz val="11"/>
        <color rgb="FF000000"/>
        <rFont val="Calibri"/>
      </rPr>
      <t xml:space="preserve">
</t>
    </r>
    <r>
      <rPr>
        <sz val="11"/>
        <color rgb="FF000000"/>
        <rFont val="Calibri"/>
      </rPr>
      <t>Set "net.tls.mode" to the "requireTLS".</t>
    </r>
    <r>
      <rPr>
        <sz val="11"/>
        <color rgb="FF000000"/>
        <rFont val="Calibri"/>
      </rPr>
      <t xml:space="preserve">
</t>
    </r>
    <r>
      <rPr>
        <sz val="11"/>
        <color rgb="FF000000"/>
        <rFont val="Calibri"/>
      </rPr>
      <t>&lt;PEM File&gt; is the fullpathnames to the certificates used for the option.</t>
    </r>
    <r>
      <rPr>
        <sz val="11"/>
        <color rgb="FF000000"/>
        <rFont val="Calibri"/>
      </rPr>
      <t xml:space="preserve">
</t>
    </r>
    <r>
      <rPr>
        <sz val="11"/>
        <color rgb="FF000000"/>
        <rFont val="Calibri"/>
      </rPr>
      <t>Start/stop (restart) all mongod or mongos instances using the MongoDB configuration file (default location: /etc/mongod.conf).</t>
    </r>
  </si>
  <si>
    <r>
      <rPr>
        <sz val="11"/>
        <color rgb="FF000000"/>
        <rFont val="Calibri"/>
      </rPr>
      <t>Information can be either unintentionally or maliciously disclosed or modified during reception, including, for example, during aggregation, at protocol transformation points, and during packing/unpacking. These unauthorized disclosures or modifications compromise the confidentiality or integrity of the information.</t>
    </r>
    <r>
      <rPr>
        <sz val="11"/>
        <color rgb="FF000000"/>
        <rFont val="Calibri"/>
      </rPr>
      <t xml:space="preserve">
</t>
    </r>
    <r>
      <rPr>
        <sz val="11"/>
        <color rgb="FF000000"/>
        <rFont val="Calibri"/>
      </rPr>
      <t>This requirement applies only to those applications that are either distributed or can allow access to data nonlocally. Use of this requirement will be limited to situations where the data owner has a strict requirement for ensuring data integrity and confidentiality is maintained at every step of the data transfer and handling process.</t>
    </r>
    <r>
      <rPr>
        <sz val="11"/>
        <color rgb="FF000000"/>
        <rFont val="Calibri"/>
      </rPr>
      <t xml:space="preserve">
</t>
    </r>
    <r>
      <rPr>
        <sz val="11"/>
        <color rgb="FF000000"/>
        <rFont val="Calibri"/>
      </rPr>
      <t>When receiving data, MongoDB, associated applications, and infrastructure must leverage protection mechanisms.</t>
    </r>
  </si>
  <si>
    <t>V-265950</t>
  </si>
  <si>
    <r>
      <rPr>
        <sz val="11"/>
        <rFont val="Calibri"/>
      </rPr>
      <t>When invalid inputs are received, MongoDB must behave in a predictable and documented manner that reflects organizational and system objectives.</t>
    </r>
  </si>
  <si>
    <r>
      <rPr>
        <sz val="11"/>
        <color rgb="FF000000"/>
        <rFont val="Calibri"/>
      </rPr>
      <t xml:space="preserve">Document validation can be added at the time of creation of a new collection. </t>
    </r>
    <r>
      <rPr>
        <sz val="11"/>
        <color rgb="FF000000"/>
        <rFont val="Calibri"/>
      </rPr>
      <t xml:space="preserve">
</t>
    </r>
    <r>
      <rPr>
        <sz val="11"/>
        <color rgb="FF000000"/>
        <rFont val="Calibri"/>
      </rPr>
      <t xml:space="preserve">Also, existing collections can be modified with document validation rules. </t>
    </r>
    <r>
      <rPr>
        <sz val="11"/>
        <color rgb="FF000000"/>
        <rFont val="Calibri"/>
      </rPr>
      <t xml:space="preserve">
</t>
    </r>
    <r>
      <rPr>
        <sz val="11"/>
        <color rgb="FF000000"/>
        <rFont val="Calibri"/>
      </rPr>
      <t xml:space="preserve">Use the "validator" option to create or update a collection with the desired validation rules. </t>
    </r>
    <r>
      <rPr>
        <sz val="11"/>
        <color rgb="FF000000"/>
        <rFont val="Calibri"/>
      </rPr>
      <t xml:space="preserve">
</t>
    </r>
    <r>
      <rPr>
        <sz val="11"/>
        <color rgb="FF000000"/>
        <rFont val="Calibri"/>
      </rPr>
      <t>Refer to Schema Validation documentation for details:</t>
    </r>
    <r>
      <rPr>
        <sz val="11"/>
        <color rgb="FF000000"/>
        <rFont val="Calibri"/>
      </rPr>
      <t xml:space="preserve">
</t>
    </r>
    <r>
      <rPr>
        <sz val="11"/>
        <color rgb="FF000000"/>
        <rFont val="Calibri"/>
      </rPr>
      <t>https://www.mongodb.com/docs/v7.0/core/schema-validation/</t>
    </r>
  </si>
  <si>
    <r>
      <rPr>
        <sz val="11"/>
        <color rgb="FF000000"/>
        <rFont val="Calibri"/>
      </rPr>
      <t>A common vulnerability is unplanned behavior when invalid inputs are received. This requirement guards against adverse or unintended system behavior caused by invalid inputs, where information system responses to the invalid input may be disruptive or cause the system to fail into an unsafe state.</t>
    </r>
    <r>
      <rPr>
        <sz val="11"/>
        <color rgb="FF000000"/>
        <rFont val="Calibri"/>
      </rPr>
      <t xml:space="preserve">
</t>
    </r>
    <r>
      <rPr>
        <sz val="11"/>
        <color rgb="FF000000"/>
        <rFont val="Calibri"/>
      </rPr>
      <t>The behavior will be derived from the organizational and system requirements and includes, but is not limited to, notification of the appropriate personnel, creating an audit record, and rejecting invalid input.</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r>
      <rPr>
        <sz val="11"/>
        <color rgb="FF000000"/>
        <rFont val="Calibri"/>
      </rPr>
      <t xml:space="preserve">
</t>
    </r>
    <r>
      <rPr>
        <sz val="11"/>
        <color rgb="FF000000"/>
        <rFont val="Calibri"/>
      </rPr>
      <t>MongoDB schema validation allows database administrators to create rules at the collection level for fields, specifying allowed data types and value ranges. This is distinct from application-level checks and input validation. It is particularly important in MongoDB due to its flexible schema model, which allows documents in a collection to have different fields and data types by default.</t>
    </r>
  </si>
  <si>
    <r>
      <rPr>
        <sz val="11"/>
        <color rgb="FF000000"/>
        <rFont val="Calibri"/>
      </rPr>
      <t>When an application requires specific fields to be validated at the collection level, MongoDB's schema validation ensures that there are no unintended schema changes or improper data types for those fields.</t>
    </r>
    <r>
      <rPr>
        <sz val="11"/>
        <color rgb="FF000000"/>
        <rFont val="Calibri"/>
      </rPr>
      <t xml:space="preserve">
</t>
    </r>
    <r>
      <rPr>
        <sz val="11"/>
        <color rgb="FF000000"/>
        <rFont val="Calibri"/>
      </rPr>
      <t>Refer to the application's guidelines and documentation. If there is no requirement for collection-level schema validation for specific fields, this is not a finding.</t>
    </r>
    <r>
      <rPr>
        <sz val="11"/>
        <color rgb="FF000000"/>
        <rFont val="Calibri"/>
      </rPr>
      <t xml:space="preserve">
</t>
    </r>
    <r>
      <rPr>
        <sz val="11"/>
        <color rgb="FF000000"/>
        <rFont val="Calibri"/>
      </rPr>
      <t>If the application's guidelines and documentation require collection-level schema validation for a specific collection on specific fields, follow these steps:</t>
    </r>
    <r>
      <rPr>
        <sz val="11"/>
        <color rgb="FF000000"/>
        <rFont val="Calibri"/>
      </rPr>
      <t xml:space="preserve">
</t>
    </r>
    <r>
      <rPr>
        <sz val="11"/>
        <color rgb="FF000000"/>
        <rFont val="Calibri"/>
      </rPr>
      <t>1. As a user with the "dbAdminAnyDatabase" role, run the following commands for each database that contains collections used by the application:</t>
    </r>
    <r>
      <rPr>
        <sz val="11"/>
        <color rgb="FF000000"/>
        <rFont val="Calibri"/>
      </rPr>
      <t xml:space="preserve">
</t>
    </r>
    <r>
      <rPr>
        <sz val="11"/>
        <color rgb="FF000000"/>
        <rFont val="Calibri"/>
      </rPr>
      <t xml:space="preserve">   use &lt;database&gt;</t>
    </r>
    <r>
      <rPr>
        <sz val="11"/>
        <color rgb="FF000000"/>
        <rFont val="Calibri"/>
      </rPr>
      <t xml:space="preserve">
</t>
    </r>
    <r>
      <rPr>
        <sz val="11"/>
        <color rgb="FF000000"/>
        <rFont val="Calibri"/>
      </rPr>
      <t xml:space="preserve">   db.getCollectionInfos()</t>
    </r>
    <r>
      <rPr>
        <sz val="11"/>
        <color rgb="FF000000"/>
        <rFont val="Calibri"/>
      </rPr>
      <t xml:space="preserve">
</t>
    </r>
    <r>
      <rPr>
        <sz val="11"/>
        <color rgb="FF000000"/>
        <rFont val="Calibri"/>
      </rPr>
      <t>This returns an array of documents containing information about all collections within "&lt;database&gt;".</t>
    </r>
    <r>
      <rPr>
        <sz val="11"/>
        <color rgb="FF000000"/>
        <rFont val="Calibri"/>
      </rPr>
      <t xml:space="preserve">
</t>
    </r>
    <r>
      <rPr>
        <sz val="11"/>
        <color rgb="FF000000"/>
        <rFont val="Calibri"/>
      </rPr>
      <t>2. For each specific collection (identified by the "name:" field in the output) used by the application that requires a schema validation, check the "options" sub-document for that collection.</t>
    </r>
    <r>
      <rPr>
        <sz val="11"/>
        <color rgb="FF000000"/>
        <rFont val="Calibri"/>
      </rPr>
      <t xml:space="preserve">
</t>
    </r>
    <r>
      <rPr>
        <sz val="11"/>
        <color rgb="FF000000"/>
        <rFont val="Calibri"/>
      </rPr>
      <t>3. If the "options" sub-document for that specific collection does not contain a "validator" sub-document, this is a finding.</t>
    </r>
    <r>
      <rPr>
        <sz val="11"/>
        <color rgb="FF000000"/>
        <rFont val="Calibri"/>
      </rPr>
      <t xml:space="preserve">
</t>
    </r>
    <r>
      <rPr>
        <sz val="11"/>
        <color rgb="FF000000"/>
        <rFont val="Calibri"/>
      </rPr>
      <t>Below shows an example output of a collection named "testCollectionWithValidator" (indicated by "name" field) with a "validator" in the "options" sub-document: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name: 'testCollectionWithValidator',</t>
    </r>
    <r>
      <rPr>
        <sz val="11"/>
        <color rgb="FF000000"/>
        <rFont val="Calibri"/>
      </rPr>
      <t xml:space="preserve">
</t>
    </r>
    <r>
      <rPr>
        <sz val="11"/>
        <color rgb="FF000000"/>
        <rFont val="Calibri"/>
      </rPr>
      <t xml:space="preserve">    type: 'collection',</t>
    </r>
    <r>
      <rPr>
        <sz val="11"/>
        <color rgb="FF000000"/>
        <rFont val="Calibri"/>
      </rPr>
      <t xml:space="preserve">
</t>
    </r>
    <r>
      <rPr>
        <sz val="11"/>
        <color rgb="FF000000"/>
        <rFont val="Calibri"/>
      </rPr>
      <t xml:space="preserve">    options: {</t>
    </r>
    <r>
      <rPr>
        <sz val="11"/>
        <color rgb="FF000000"/>
        <rFont val="Calibri"/>
      </rPr>
      <t xml:space="preserve">
</t>
    </r>
    <r>
      <rPr>
        <sz val="11"/>
        <color rgb="FF000000"/>
        <rFont val="Calibri"/>
      </rPr>
      <t xml:space="preserve">      validator: {</t>
    </r>
    <r>
      <rPr>
        <sz val="11"/>
        <color rgb="FF000000"/>
        <rFont val="Calibri"/>
      </rPr>
      <t xml:space="preserve">
</t>
    </r>
    <r>
      <rPr>
        <sz val="11"/>
        <color rgb="FF000000"/>
        <rFont val="Calibri"/>
      </rPr>
      <t xml:space="preserve">        '$jsonSchema': {</t>
    </r>
    <r>
      <rPr>
        <sz val="11"/>
        <color rgb="FF000000"/>
        <rFont val="Calibri"/>
      </rPr>
      <t xml:space="preserve">
</t>
    </r>
    <r>
      <rPr>
        <sz val="11"/>
        <color rgb="FF000000"/>
        <rFont val="Calibri"/>
      </rPr>
      <t xml:space="preserve">          bsonType: 'object',</t>
    </r>
    <r>
      <rPr>
        <sz val="11"/>
        <color rgb="FF000000"/>
        <rFont val="Calibri"/>
      </rPr>
      <t xml:space="preserve">
</t>
    </r>
    <r>
      <rPr>
        <sz val="11"/>
        <color rgb="FF000000"/>
        <rFont val="Calibri"/>
      </rPr>
      <t xml:space="preserve">          required: [ 'username', 'password' ],</t>
    </r>
    <r>
      <rPr>
        <sz val="11"/>
        <color rgb="FF000000"/>
        <rFont val="Calibri"/>
      </rPr>
      <t xml:space="preserve">
</t>
    </r>
    <r>
      <rPr>
        <sz val="11"/>
        <color rgb="FF000000"/>
        <rFont val="Calibri"/>
      </rPr>
      <t xml:space="preserve">          properties: {</t>
    </r>
    <r>
      <rPr>
        <sz val="11"/>
        <color rgb="FF000000"/>
        <rFont val="Calibri"/>
      </rPr>
      <t xml:space="preserve">
</t>
    </r>
    <r>
      <rPr>
        <sz val="11"/>
        <color rgb="FF000000"/>
        <rFont val="Calibri"/>
      </rPr>
      <t xml:space="preserve">            username: {</t>
    </r>
    <r>
      <rPr>
        <sz val="11"/>
        <color rgb="FF000000"/>
        <rFont val="Calibri"/>
      </rPr>
      <t xml:space="preserve">
</t>
    </r>
    <r>
      <rPr>
        <sz val="11"/>
        <color rgb="FF000000"/>
        <rFont val="Calibri"/>
      </rPr>
      <t xml:space="preserve">              bsonType: 'string',</t>
    </r>
    <r>
      <rPr>
        <sz val="11"/>
        <color rgb="FF000000"/>
        <rFont val="Calibri"/>
      </rPr>
      <t xml:space="preserve">
</t>
    </r>
    <r>
      <rPr>
        <sz val="11"/>
        <color rgb="FF000000"/>
        <rFont val="Calibri"/>
      </rPr>
      <t xml:space="preserve">              minLength: 3,</t>
    </r>
    <r>
      <rPr>
        <sz val="11"/>
        <color rgb="FF000000"/>
        <rFont val="Calibri"/>
      </rPr>
      <t xml:space="preserve">
</t>
    </r>
    <r>
      <rPr>
        <sz val="11"/>
        <color rgb="FF000000"/>
        <rFont val="Calibri"/>
      </rPr>
      <t xml:space="preserve">              description: 'must be a string and is required with a minimum length of 3 characters'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password: {</t>
    </r>
    <r>
      <rPr>
        <sz val="11"/>
        <color rgb="FF000000"/>
        <rFont val="Calibri"/>
      </rPr>
      <t xml:space="preserve">
</t>
    </r>
    <r>
      <rPr>
        <sz val="11"/>
        <color rgb="FF000000"/>
        <rFont val="Calibri"/>
      </rPr>
      <t xml:space="preserve">              bsonType: 'string',</t>
    </r>
    <r>
      <rPr>
        <sz val="11"/>
        <color rgb="FF000000"/>
        <rFont val="Calibri"/>
      </rPr>
      <t xml:space="preserve">
</t>
    </r>
    <r>
      <rPr>
        <sz val="11"/>
        <color rgb="FF000000"/>
        <rFont val="Calibri"/>
      </rPr>
      <t xml:space="preserve">              minLength: 8,</t>
    </r>
    <r>
      <rPr>
        <sz val="11"/>
        <color rgb="FF000000"/>
        <rFont val="Calibri"/>
      </rPr>
      <t xml:space="preserve">
</t>
    </r>
    <r>
      <rPr>
        <sz val="11"/>
        <color rgb="FF000000"/>
        <rFont val="Calibri"/>
      </rPr>
      <t xml:space="preserve">              description: 'must be a string and is required with a minimum length of 8 characters'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validationLevel: 'strict',</t>
    </r>
    <r>
      <rPr>
        <sz val="11"/>
        <color rgb="FF000000"/>
        <rFont val="Calibri"/>
      </rPr>
      <t xml:space="preserve">
</t>
    </r>
    <r>
      <rPr>
        <sz val="11"/>
        <color rgb="FF000000"/>
        <rFont val="Calibri"/>
      </rPr>
      <t xml:space="preserve">      validationAction: 'error'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info: {</t>
    </r>
    <r>
      <rPr>
        <sz val="11"/>
        <color rgb="FF000000"/>
        <rFont val="Calibri"/>
      </rPr>
      <t xml:space="preserve">
</t>
    </r>
    <r>
      <rPr>
        <sz val="11"/>
        <color rgb="FF000000"/>
        <rFont val="Calibri"/>
      </rPr>
      <t xml:space="preserve">      readOnly: false,</t>
    </r>
    <r>
      <rPr>
        <sz val="11"/>
        <color rgb="FF000000"/>
        <rFont val="Calibri"/>
      </rPr>
      <t xml:space="preserve">
</t>
    </r>
    <r>
      <rPr>
        <sz val="11"/>
        <color rgb="FF000000"/>
        <rFont val="Calibri"/>
      </rPr>
      <t xml:space="preserve">      uuid: UUID('cf0629c2-7355-4bf8-a44b-54b9f31e4845')</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idIndex: { v: 2, key: { _id: 1 }, name: '_id_'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If the "options" sub-document contains a "validator", verify it against the application guidelines and documentation. Ensure the validator checks for the presence of all fields specified in the application guidelines and documentation needing a collection level validation and confirm that the correct data types and/or ranges are being validated. </t>
    </r>
    <r>
      <rPr>
        <sz val="11"/>
        <color rgb="FF000000"/>
        <rFont val="Calibri"/>
      </rPr>
      <t xml:space="preserve">
</t>
    </r>
    <r>
      <rPr>
        <sz val="11"/>
        <color rgb="FF000000"/>
        <rFont val="Calibri"/>
      </rPr>
      <t>If any fields specified in the application guidelines or documentation are missing from the validator, or if present and the fields do not have the correct data types and/or ranges, this is a finding.</t>
    </r>
  </si>
  <si>
    <t>V-265951</t>
  </si>
  <si>
    <r>
      <rPr>
        <sz val="11"/>
        <rFont val="Calibri"/>
      </rPr>
      <t>When updates are applied to MongoDB software, any software components that have been replaced or made unnecessary must be removed.</t>
    </r>
  </si>
  <si>
    <r>
      <rPr>
        <sz val="11"/>
        <color rgb="FF000000"/>
        <rFont val="Calibri"/>
      </rPr>
      <t xml:space="preserve">It is recommended to use the official installation packages provided by MongoDB. In the event the software was installed manually and permissions need to be restricted, consider a clean reinstallation. </t>
    </r>
    <r>
      <rPr>
        <sz val="11"/>
        <color rgb="FF000000"/>
        <rFont val="Calibri"/>
      </rPr>
      <t xml:space="preserve">
</t>
    </r>
    <r>
      <rPr>
        <sz val="11"/>
        <color rgb="FF000000"/>
        <rFont val="Calibri"/>
      </rPr>
      <t>Review this organizational or site-specific document to determine how and where MongoDB is to be installed on the system. Using this documentation, verify that MongoDB has been installed on the system prior to upgrading.</t>
    </r>
    <r>
      <rPr>
        <sz val="11"/>
        <color rgb="FF000000"/>
        <rFont val="Calibri"/>
      </rPr>
      <t xml:space="preserve">
</t>
    </r>
    <r>
      <rPr>
        <sz val="11"/>
        <color rgb="FF000000"/>
        <rFont val="Calibri"/>
      </rPr>
      <t>To verify the version of MongoDB Enterprise Server, run the following command in the directory where the MongoDB executable binary has been placed according to the organizational or site-specific documentation.</t>
    </r>
    <r>
      <rPr>
        <sz val="11"/>
        <color rgb="FF000000"/>
        <rFont val="Calibri"/>
      </rPr>
      <t xml:space="preserve">
</t>
    </r>
    <r>
      <rPr>
        <sz val="11"/>
        <color rgb="FF000000"/>
        <rFont val="Calibri"/>
      </rPr>
      <t>&gt; cd &lt;mongod binary directory&gt;</t>
    </r>
    <r>
      <rPr>
        <sz val="11"/>
        <color rgb="FF000000"/>
        <rFont val="Calibri"/>
      </rPr>
      <t xml:space="preserve">
</t>
    </r>
    <r>
      <rPr>
        <sz val="11"/>
        <color rgb="FF000000"/>
        <rFont val="Calibri"/>
      </rPr>
      <t>&gt; ./mongod --version</t>
    </r>
    <r>
      <rPr>
        <sz val="11"/>
        <color rgb="FF000000"/>
        <rFont val="Calibri"/>
      </rPr>
      <t xml:space="preserve">
</t>
    </r>
    <r>
      <rPr>
        <sz val="11"/>
        <color rgb="FF000000"/>
        <rFont val="Calibri"/>
      </rPr>
      <t>The output will show the version and architecture of the MongoDB Server binary similar to the following:</t>
    </r>
    <r>
      <rPr>
        <sz val="11"/>
        <color rgb="FF000000"/>
        <rFont val="Calibri"/>
      </rPr>
      <t xml:space="preserve">
</t>
    </r>
    <r>
      <rPr>
        <sz val="11"/>
        <color rgb="FF000000"/>
        <rFont val="Calibri"/>
      </rPr>
      <t>mongod --version</t>
    </r>
    <r>
      <rPr>
        <sz val="11"/>
        <color rgb="FF000000"/>
        <rFont val="Calibri"/>
      </rPr>
      <t xml:space="preserve">
</t>
    </r>
    <r>
      <rPr>
        <sz val="11"/>
        <color rgb="FF000000"/>
        <rFont val="Calibri"/>
      </rPr>
      <t>db version v7.0.8</t>
    </r>
    <r>
      <rPr>
        <sz val="11"/>
        <color rgb="FF000000"/>
        <rFont val="Calibri"/>
      </rPr>
      <t xml:space="preserve">
</t>
    </r>
    <r>
      <rPr>
        <sz val="11"/>
        <color rgb="FF000000"/>
        <rFont val="Calibri"/>
      </rPr>
      <t>Build Info: {</t>
    </r>
    <r>
      <rPr>
        <sz val="11"/>
        <color rgb="FF000000"/>
        <rFont val="Calibri"/>
      </rPr>
      <t xml:space="preserve">
</t>
    </r>
    <r>
      <rPr>
        <sz val="11"/>
        <color rgb="FF000000"/>
        <rFont val="Calibri"/>
      </rPr>
      <t xml:space="preserve">    "version": "7.0.8",</t>
    </r>
    <r>
      <rPr>
        <sz val="11"/>
        <color rgb="FF000000"/>
        <rFont val="Calibri"/>
      </rPr>
      <t xml:space="preserve">
</t>
    </r>
    <r>
      <rPr>
        <sz val="11"/>
        <color rgb="FF000000"/>
        <rFont val="Calibri"/>
      </rPr>
      <t xml:space="preserve">    "gitVersion": "c5d33e55ba38d98e2f48765ec4e55338d67a4a64",</t>
    </r>
    <r>
      <rPr>
        <sz val="11"/>
        <color rgb="FF000000"/>
        <rFont val="Calibri"/>
      </rPr>
      <t xml:space="preserve">
</t>
    </r>
    <r>
      <rPr>
        <sz val="11"/>
        <color rgb="FF000000"/>
        <rFont val="Calibri"/>
      </rPr>
      <t xml:space="preserve">    "openSSLVersion": "OpenSSL 1.1.1k  FIPS 25 Mar 2021",</t>
    </r>
    <r>
      <rPr>
        <sz val="11"/>
        <color rgb="FF000000"/>
        <rFont val="Calibri"/>
      </rPr>
      <t xml:space="preserve">
</t>
    </r>
    <r>
      <rPr>
        <sz val="11"/>
        <color rgb="FF000000"/>
        <rFont val="Calibri"/>
      </rPr>
      <t xml:space="preserve">    "modules": [</t>
    </r>
    <r>
      <rPr>
        <sz val="11"/>
        <color rgb="FF000000"/>
        <rFont val="Calibri"/>
      </rPr>
      <t xml:space="preserve">
</t>
    </r>
    <r>
      <rPr>
        <sz val="11"/>
        <color rgb="FF000000"/>
        <rFont val="Calibri"/>
      </rPr>
      <t xml:space="preserve">        "enterprise"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"allocator": "tcmalloc",</t>
    </r>
    <r>
      <rPr>
        <sz val="11"/>
        <color rgb="FF000000"/>
        <rFont val="Calibri"/>
      </rPr>
      <t xml:space="preserve">
</t>
    </r>
    <r>
      <rPr>
        <sz val="11"/>
        <color rgb="FF000000"/>
        <rFont val="Calibri"/>
      </rPr>
      <t xml:space="preserve">    "environment": {</t>
    </r>
    <r>
      <rPr>
        <sz val="11"/>
        <color rgb="FF000000"/>
        <rFont val="Calibri"/>
      </rPr>
      <t xml:space="preserve">
</t>
    </r>
    <r>
      <rPr>
        <sz val="11"/>
        <color rgb="FF000000"/>
        <rFont val="Calibri"/>
      </rPr>
      <t xml:space="preserve">        "distmod": "rhel80",</t>
    </r>
    <r>
      <rPr>
        <sz val="11"/>
        <color rgb="FF000000"/>
        <rFont val="Calibri"/>
      </rPr>
      <t xml:space="preserve">
</t>
    </r>
    <r>
      <rPr>
        <sz val="11"/>
        <color rgb="FF000000"/>
        <rFont val="Calibri"/>
      </rPr>
      <t xml:space="preserve">        "distarch": "x86_64",</t>
    </r>
    <r>
      <rPr>
        <sz val="11"/>
        <color rgb="FF000000"/>
        <rFont val="Calibri"/>
      </rPr>
      <t xml:space="preserve">
</t>
    </r>
    <r>
      <rPr>
        <sz val="11"/>
        <color rgb="FF000000"/>
        <rFont val="Calibri"/>
      </rPr>
      <t xml:space="preserve">        "target_arch": "x86_64"</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Verify that the version desired (what the upgraded version should be) matches what is shown in the output.</t>
    </r>
    <r>
      <rPr>
        <sz val="11"/>
        <color rgb="FF000000"/>
        <rFont val="Calibri"/>
      </rPr>
      <t xml:space="preserve">
</t>
    </r>
    <r>
      <rPr>
        <sz val="11"/>
        <color rgb="FF000000"/>
        <rFont val="Calibri"/>
      </rPr>
      <t>If the version is not what is expected, then remove the mongod binary from the system to prevent it from being used and consult the organizational or site-specific documents for further guidance.</t>
    </r>
    <r>
      <rPr>
        <sz val="11"/>
        <color rgb="FF000000"/>
        <rFont val="Calibri"/>
      </rPr>
      <t xml:space="preserve">
</t>
    </r>
    <r>
      <rPr>
        <sz val="11"/>
        <color rgb="FF000000"/>
        <rFont val="Calibri"/>
      </rPr>
      <t>Run the following commands as an operating system administrator to remove the MongoDB Enterprise Server binary from the system:</t>
    </r>
    <r>
      <rPr>
        <sz val="11"/>
        <color rgb="FF000000"/>
        <rFont val="Calibri"/>
      </rPr>
      <t xml:space="preserve">
</t>
    </r>
    <r>
      <rPr>
        <sz val="11"/>
        <color rgb="FF000000"/>
        <rFont val="Calibri"/>
      </rPr>
      <t>&gt; cd &lt;mongod binary directory&gt;</t>
    </r>
    <r>
      <rPr>
        <sz val="11"/>
        <color rgb="FF000000"/>
        <rFont val="Calibri"/>
      </rPr>
      <t xml:space="preserve">
</t>
    </r>
    <r>
      <rPr>
        <sz val="11"/>
        <color rgb="FF000000"/>
        <rFont val="Calibri"/>
      </rPr>
      <t>&gt; rm ./mongod</t>
    </r>
  </si>
  <si>
    <r>
      <rPr>
        <sz val="11"/>
        <color rgb="FF000000"/>
        <rFont val="Calibri"/>
      </rPr>
      <t>Previous versions of DBMS components that are not removed from the information system after updates have been installed may be exploited by adversaries.</t>
    </r>
    <r>
      <rPr>
        <sz val="11"/>
        <color rgb="FF000000"/>
        <rFont val="Calibri"/>
      </rPr>
      <t xml:space="preserve">
</t>
    </r>
    <r>
      <rPr>
        <sz val="11"/>
        <color rgb="FF000000"/>
        <rFont val="Calibri"/>
      </rPr>
      <t>Some DBMSs' installation tools may remove older versions of software automatically from the information system. In other cases, manual review and removal will be required. In planning installations and upgrades, organizations must include steps (automated, manual, or both) to identify and remove the outdated modules.</t>
    </r>
    <r>
      <rPr>
        <sz val="11"/>
        <color rgb="FF000000"/>
        <rFont val="Calibri"/>
      </rPr>
      <t xml:space="preserve">
</t>
    </r>
    <r>
      <rPr>
        <sz val="11"/>
        <color rgb="FF000000"/>
        <rFont val="Calibri"/>
      </rPr>
      <t>A transition period may be necessary when both the old and the new software are required. This should be taken into account in the planning.</t>
    </r>
  </si>
  <si>
    <r>
      <rPr>
        <sz val="11"/>
        <color rgb="FF000000"/>
        <rFont val="Calibri"/>
      </rPr>
      <t>Run the following command and observe the output. This command will determine if MongoDB has been installed with a package Manager (RedHat) and display what version is currently installed:</t>
    </r>
    <r>
      <rPr>
        <sz val="11"/>
        <color rgb="FF000000"/>
        <rFont val="Calibri"/>
      </rPr>
      <t xml:space="preserve">
</t>
    </r>
    <r>
      <rPr>
        <sz val="11"/>
        <color rgb="FF000000"/>
        <rFont val="Calibri"/>
      </rPr>
      <t>&gt; rpm -q mongodb-enterprise-server.x86_64</t>
    </r>
    <r>
      <rPr>
        <sz val="11"/>
        <color rgb="FF000000"/>
        <rFont val="Calibri"/>
      </rPr>
      <t xml:space="preserve">
</t>
    </r>
    <r>
      <rPr>
        <sz val="11"/>
        <color rgb="FF000000"/>
        <rFont val="Calibri"/>
      </rPr>
      <t>mongodb-enterprise-server-7.0.8-1.el8.x86_64</t>
    </r>
    <r>
      <rPr>
        <sz val="11"/>
        <color rgb="FF000000"/>
        <rFont val="Calibri"/>
      </rPr>
      <t xml:space="preserve">
</t>
    </r>
    <r>
      <rPr>
        <sz val="11"/>
        <color rgb="FF000000"/>
        <rFont val="Calibri"/>
      </rPr>
      <t xml:space="preserve">The output of the command above indicates that MongoDB Enterprise Server has been installed with a package manager. </t>
    </r>
    <r>
      <rPr>
        <sz val="11"/>
        <color rgb="FF000000"/>
        <rFont val="Calibri"/>
      </rPr>
      <t xml:space="preserve">
</t>
    </r>
    <r>
      <rPr>
        <sz val="11"/>
        <color rgb="FF000000"/>
        <rFont val="Calibri"/>
      </rPr>
      <t>In the preceding output is an example showing that MongoDB Enterprise Server Version 7.0.8 is installed. The specific version will be dependent on the actual version installed. Upgrading MongoDB with the same package manager used for installation will overwrite or remove files as part of the upgrade process.</t>
    </r>
    <r>
      <rPr>
        <sz val="11"/>
        <color rgb="FF000000"/>
        <rFont val="Calibri"/>
      </rPr>
      <t xml:space="preserve">
</t>
    </r>
    <r>
      <rPr>
        <sz val="11"/>
        <color rgb="FF000000"/>
        <rFont val="Calibri"/>
      </rPr>
      <t>If MongoDB was installed with a Package Manager (YUM/RPM for RedHat) then this is not a finding.</t>
    </r>
    <r>
      <rPr>
        <sz val="11"/>
        <color rgb="FF000000"/>
        <rFont val="Calibri"/>
      </rPr>
      <t xml:space="preserve">
</t>
    </r>
    <r>
      <rPr>
        <sz val="11"/>
        <color rgb="FF000000"/>
        <rFont val="Calibri"/>
      </rPr>
      <t>Run the following command and observe the output.</t>
    </r>
    <r>
      <rPr>
        <sz val="11"/>
        <color rgb="FF000000"/>
        <rFont val="Calibri"/>
      </rPr>
      <t xml:space="preserve">
</t>
    </r>
    <r>
      <rPr>
        <sz val="11"/>
        <color rgb="FF000000"/>
        <rFont val="Calibri"/>
      </rPr>
      <t>&gt; rpm -q mongodb-enterprise-server.x86_64</t>
    </r>
    <r>
      <rPr>
        <sz val="11"/>
        <color rgb="FF000000"/>
        <rFont val="Calibri"/>
      </rPr>
      <t xml:space="preserve">
</t>
    </r>
    <r>
      <rPr>
        <sz val="11"/>
        <color rgb="FF000000"/>
        <rFont val="Calibri"/>
      </rPr>
      <t>package mongodb-enterprise-server.x86_64 is not installed</t>
    </r>
    <r>
      <rPr>
        <sz val="11"/>
        <color rgb="FF000000"/>
        <rFont val="Calibri"/>
      </rPr>
      <t xml:space="preserve">
</t>
    </r>
    <r>
      <rPr>
        <sz val="11"/>
        <color rgb="FF000000"/>
        <rFont val="Calibri"/>
      </rPr>
      <t>The output of the command above indicates that MongoDB has not been installed via a package manager or may not have been installed at all.</t>
    </r>
    <r>
      <rPr>
        <sz val="11"/>
        <color rgb="FF000000"/>
        <rFont val="Calibri"/>
      </rPr>
      <t xml:space="preserve">
</t>
    </r>
    <r>
      <rPr>
        <sz val="11"/>
        <color rgb="FF000000"/>
        <rFont val="Calibri"/>
      </rPr>
      <t>If MongoDB has not been installed with a Package Manger (YUM/RPM for RedHat), this is a finding.</t>
    </r>
  </si>
  <si>
    <t>V-265952</t>
  </si>
  <si>
    <r>
      <rPr>
        <sz val="11"/>
        <rFont val="Calibri"/>
      </rPr>
      <t>MongoDB products must be a supported version.</t>
    </r>
  </si>
  <si>
    <r>
      <rPr>
        <sz val="11"/>
        <color rgb="FF000000"/>
        <rFont val="Calibri"/>
      </rPr>
      <t>Ensure a license agreement is still in effect and, if so, upgrade to a supported version of MongoDB.</t>
    </r>
    <r>
      <rPr>
        <sz val="11"/>
        <color rgb="FF000000"/>
        <rFont val="Calibri"/>
      </rPr>
      <t xml:space="preserve">
</t>
    </r>
    <r>
      <rPr>
        <sz val="11"/>
        <color rgb="FF000000"/>
        <rFont val="Calibri"/>
      </rPr>
      <t>Each major release of MongoDB has upgrade instructions. Follow the upgrade path/procedures for the version and configuration (standalone, replica set, sharded) of MongoDB accordingly.</t>
    </r>
    <r>
      <rPr>
        <sz val="11"/>
        <color rgb="FF000000"/>
        <rFont val="Calibri"/>
      </rPr>
      <t xml:space="preserve">
</t>
    </r>
    <r>
      <rPr>
        <sz val="11"/>
        <color rgb="FF000000"/>
        <rFont val="Calibri"/>
      </rPr>
      <t>If the license agreement with MongoDB has lapsed, contact MongoDB to license the use of a supported version.</t>
    </r>
  </si>
  <si>
    <r>
      <rPr>
        <sz val="11"/>
        <color rgb="FF000000"/>
        <rFont val="Calibri"/>
      </rPr>
      <t>Unsupported commercial and database systems should not be used because fixes to newly identified bugs will not be implemented by the vendor. The lack of support can result in potential vulnerabilities.</t>
    </r>
    <r>
      <rPr>
        <sz val="11"/>
        <color rgb="FF000000"/>
        <rFont val="Calibri"/>
      </rPr>
      <t xml:space="preserve">
</t>
    </r>
    <r>
      <rPr>
        <sz val="11"/>
        <color rgb="FF000000"/>
        <rFont val="Calibri"/>
      </rPr>
      <t>Systems at unsupported servicing levels or releases will not receive security updates for new vulnerabilities, which leaves them subject to exploitation.</t>
    </r>
    <r>
      <rPr>
        <sz val="11"/>
        <color rgb="FF000000"/>
        <rFont val="Calibri"/>
      </rPr>
      <t xml:space="preserve">
</t>
    </r>
    <r>
      <rPr>
        <sz val="11"/>
        <color rgb="FF000000"/>
        <rFont val="Calibri"/>
      </rPr>
      <t>When maintenance updates and patches are no longer available, the database software is no longer considered supported and should be upgraded or decommissioned.</t>
    </r>
  </si>
  <si>
    <r>
      <rPr>
        <sz val="11"/>
        <color rgb="FF000000"/>
        <rFont val="Calibri"/>
      </rPr>
      <t>Review the current version of MongoDB running on the system.</t>
    </r>
    <r>
      <rPr>
        <sz val="11"/>
        <color rgb="FF000000"/>
        <rFont val="Calibri"/>
      </rPr>
      <t xml:space="preserve">
</t>
    </r>
    <r>
      <rPr>
        <sz val="11"/>
        <color rgb="FF000000"/>
        <rFont val="Calibri"/>
      </rPr>
      <t>Run the following command from the OS command line and review the "db version" listed in the output:</t>
    </r>
    <r>
      <rPr>
        <sz val="11"/>
        <color rgb="FF000000"/>
        <rFont val="Calibri"/>
      </rPr>
      <t xml:space="preserve">
</t>
    </r>
    <r>
      <rPr>
        <sz val="11"/>
        <color rgb="FF000000"/>
        <rFont val="Calibri"/>
      </rPr>
      <t>$ mongod --version | grep "db version"</t>
    </r>
    <r>
      <rPr>
        <sz val="11"/>
        <color rgb="FF000000"/>
        <rFont val="Calibri"/>
      </rPr>
      <t xml:space="preserve">
</t>
    </r>
    <r>
      <rPr>
        <sz val="11"/>
        <color rgb="FF000000"/>
        <rFont val="Calibri"/>
      </rPr>
      <t>Compare the version from the output to the supported version matrix here:</t>
    </r>
    <r>
      <rPr>
        <sz val="11"/>
        <color rgb="FF000000"/>
        <rFont val="Calibri"/>
      </rPr>
      <t xml:space="preserve">
</t>
    </r>
    <r>
      <rPr>
        <sz val="11"/>
        <color rgb="FF000000"/>
        <rFont val="Calibri"/>
      </rPr>
      <t>https://www.mongodb.com/support-policy/lifecycles</t>
    </r>
    <r>
      <rPr>
        <sz val="11"/>
        <color rgb="FF000000"/>
        <rFont val="Calibri"/>
      </rPr>
      <t xml:space="preserve">
</t>
    </r>
    <r>
      <rPr>
        <sz val="11"/>
        <color rgb="FF000000"/>
        <rFont val="Calibri"/>
      </rPr>
      <t>If the version output in the above command has reached its "End of Life Date" shown in the matrix, this is a finding.</t>
    </r>
  </si>
  <si>
    <t>V-265953</t>
  </si>
  <si>
    <r>
      <rPr>
        <sz val="11"/>
        <rFont val="Calibri"/>
      </rPr>
      <t>MongoDB must off-load audit data to a separate log management facility; this must be continuous and in near real time for systems with a network connection to the storage facility and weekly or more often for standalone systems.</t>
    </r>
  </si>
  <si>
    <r>
      <rPr>
        <sz val="11"/>
        <color rgb="FF000000"/>
        <rFont val="Calibri"/>
      </rPr>
      <t>To specify auditLog, or a centralized system log (which is recommended), configure these in the mongod.conf configuration file:</t>
    </r>
    <r>
      <rPr>
        <sz val="11"/>
        <color rgb="FF000000"/>
        <rFont val="Calibri"/>
      </rPr>
      <t xml:space="preserve">
</t>
    </r>
    <r>
      <rPr>
        <sz val="11"/>
        <color rgb="FF000000"/>
        <rFont val="Calibri"/>
      </rPr>
      <t>auditLog:</t>
    </r>
    <r>
      <rPr>
        <sz val="11"/>
        <color rgb="FF000000"/>
        <rFont val="Calibri"/>
      </rPr>
      <t xml:space="preserve">
</t>
    </r>
    <r>
      <rPr>
        <sz val="11"/>
        <color rgb="FF000000"/>
        <rFont val="Calibri"/>
      </rPr>
      <t xml:space="preserve">   destination: syslog</t>
    </r>
    <r>
      <rPr>
        <sz val="11"/>
        <color rgb="FF000000"/>
        <rFont val="Calibri"/>
      </rPr>
      <t xml:space="preserve">
</t>
    </r>
    <r>
      <rPr>
        <sz val="11"/>
        <color rgb="FF000000"/>
        <rFont val="Calibri"/>
      </rPr>
      <t>Refer to documentation for additional configuration: https://www.mongodb.com/docs/v7.0/core/auditing/</t>
    </r>
    <r>
      <rPr>
        <sz val="11"/>
        <color rgb="FF000000"/>
        <rFont val="Calibri"/>
      </rPr>
      <t xml:space="preserve">
</t>
    </r>
    <r>
      <rPr>
        <sz val="11"/>
        <color rgb="FF000000"/>
        <rFont val="Calibri"/>
      </rPr>
      <t>Allocate sufficient space to the storage volume hosting the file identified in the MongoDB configuration "auditLog.path" to support audit file peak demand.</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</si>
  <si>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 xml:space="preserve">Off-loading is a common process in information systems with limited audit storage capacity. </t>
    </r>
    <r>
      <rPr>
        <sz val="11"/>
        <color rgb="FF000000"/>
        <rFont val="Calibri"/>
      </rPr>
      <t xml:space="preserve">
</t>
    </r>
    <r>
      <rPr>
        <sz val="11"/>
        <color rgb="FF000000"/>
        <rFont val="Calibri"/>
      </rPr>
      <t>The DBMS may write audit records to database tables, to files in the file system, to other kinds of local repository, or directly to a centralized log management system. Whatever the method used, it must be compatible with off-loading the records to the centralized system.</t>
    </r>
  </si>
  <si>
    <r>
      <rPr>
        <sz val="11"/>
        <color rgb="FF000000"/>
        <rFont val="Calibri"/>
      </rPr>
      <t xml:space="preserve">MongoDB relies on the underlying operating system to allocate storage capacity for audit logs and as such, does not enforce arbitrary file size limits on audit logs. </t>
    </r>
    <r>
      <rPr>
        <sz val="11"/>
        <color rgb="FF000000"/>
        <rFont val="Calibri"/>
      </rPr>
      <t xml:space="preserve">
</t>
    </r>
    <r>
      <rPr>
        <sz val="11"/>
        <color rgb="FF000000"/>
        <rFont val="Calibri"/>
      </rPr>
      <t xml:space="preserve">System administrators should confirm that the recommended centralized system logging has been enabled (e.g., syslog on Linux systems) in the /etc/mongod.conf configuration file. </t>
    </r>
    <r>
      <rPr>
        <sz val="11"/>
        <color rgb="FF000000"/>
        <rFont val="Calibri"/>
      </rPr>
      <t xml:space="preserve">
</t>
    </r>
    <r>
      <rPr>
        <sz val="11"/>
        <color rgb="FF000000"/>
        <rFont val="Calibri"/>
      </rPr>
      <t>For example, on a Linux-based system using syslog which is mirrored to an off-server centralized location, confirm that the MongdoDB configuration file (default location: /etc/mongod.conf) contains a properly configured auditLog such as follows:</t>
    </r>
    <r>
      <rPr>
        <sz val="11"/>
        <color rgb="FF000000"/>
        <rFont val="Calibri"/>
      </rPr>
      <t xml:space="preserve">
</t>
    </r>
    <r>
      <rPr>
        <sz val="11"/>
        <color rgb="FF000000"/>
        <rFont val="Calibri"/>
      </rPr>
      <t>auditLog:</t>
    </r>
    <r>
      <rPr>
        <sz val="11"/>
        <color rgb="FF000000"/>
        <rFont val="Calibri"/>
      </rPr>
      <t xml:space="preserve">
</t>
    </r>
    <r>
      <rPr>
        <sz val="11"/>
        <color rgb="FF000000"/>
        <rFont val="Calibri"/>
      </rPr>
      <t xml:space="preserve">   destination: syslog</t>
    </r>
    <r>
      <rPr>
        <sz val="11"/>
        <color rgb="FF000000"/>
        <rFont val="Calibri"/>
      </rPr>
      <t xml:space="preserve">
</t>
    </r>
    <r>
      <rPr>
        <sz val="11"/>
        <color rgb="FF000000"/>
        <rFont val="Calibri"/>
      </rPr>
      <t xml:space="preserve">If the auditLog entry is missing, or the destination does not reflect the intended application location, this is a finding. </t>
    </r>
    <r>
      <rPr>
        <sz val="11"/>
        <color rgb="FF000000"/>
        <rFont val="Calibri"/>
      </rPr>
      <t xml:space="preserve">
</t>
    </r>
    <r>
      <rPr>
        <sz val="11"/>
        <color rgb="FF000000"/>
        <rFont val="Calibri"/>
      </rPr>
      <t>Investigate whether there have been any incidents where MongoDB ran out of audit log space since the last time the space was allocated or other corrective measures were taken.</t>
    </r>
  </si>
  <si>
    <t>V-265954</t>
  </si>
  <si>
    <r>
      <rPr>
        <sz val="11"/>
        <rFont val="Calibri"/>
      </rPr>
      <t>MongoDB must be configured in accordance with the security configuration settings based on DOD security configuration and implementation guidance, including STIGs, NSA configuration guides, CTOs, DTMs, and IAVMs.</t>
    </r>
  </si>
  <si>
    <r>
      <rPr>
        <sz val="11"/>
        <color rgb="FF000000"/>
        <rFont val="Calibri"/>
      </rPr>
      <t>Configure the DBMS in accordance with DOD security configuration and implementation guidance, including STIGs, NSA configuration guides, CTOs, and DTMs and IAVMs.</t>
    </r>
    <r>
      <rPr>
        <sz val="11"/>
        <color rgb="FF000000"/>
        <rFont val="Calibri"/>
      </rPr>
      <t xml:space="preserve">
</t>
    </r>
    <r>
      <rPr>
        <sz val="11"/>
        <color rgb="FF000000"/>
        <rFont val="Calibri"/>
      </rPr>
      <t xml:space="preserve">It is recommended that MongoDB Enterprise be installed and upgraded though the use of a package manager (YUM/RPM RedHat) where it meets the organizational or site-specific policy. </t>
    </r>
    <r>
      <rPr>
        <sz val="11"/>
        <color rgb="FF000000"/>
        <rFont val="Calibri"/>
      </rPr>
      <t xml:space="preserve">
</t>
    </r>
    <r>
      <rPr>
        <sz val="11"/>
        <color rgb="FF000000"/>
        <rFont val="Calibri"/>
      </rPr>
      <t>https://www.mongodb.com/docs/v7.0/tutorial/install-mongodb-enterprise-on-red-hat/</t>
    </r>
  </si>
  <si>
    <r>
      <rPr>
        <sz val="11"/>
        <color rgb="FF000000"/>
        <rFont val="Calibri"/>
      </rPr>
      <t>Configuring MongoDB to implement organization-wide security implementation guides and security checklists ensures compliance with federal standards and establishes a common security baseline across DOD that reflects the most restrictive security posture consistent with operational requirements.</t>
    </r>
    <r>
      <rPr>
        <sz val="11"/>
        <color rgb="FF000000"/>
        <rFont val="Calibri"/>
      </rPr>
      <t xml:space="preserve">
</t>
    </r>
    <r>
      <rPr>
        <sz val="11"/>
        <color rgb="FF000000"/>
        <rFont val="Calibri"/>
      </rPr>
      <t>In addition to this SRG, sources of guidance on security and information assurance exist. These include NSA configuration guides, CTOs, DTMs, and IAVMs. MongoDB must be configured in compliance with guidance from all such relevant sources.</t>
    </r>
  </si>
  <si>
    <r>
      <rPr>
        <sz val="11"/>
        <color rgb="FF000000"/>
        <rFont val="Calibri"/>
      </rPr>
      <t>Review the MongoDB documentation and configuration to determine if the DBMS is configured in accordance with DOD security configuration and implementation guidance, including STIGs, NSA configuration guides, CTOs, and DTMs and IAVMs.</t>
    </r>
    <r>
      <rPr>
        <sz val="11"/>
        <color rgb="FF000000"/>
        <rFont val="Calibri"/>
      </rPr>
      <t xml:space="preserve">
</t>
    </r>
    <r>
      <rPr>
        <sz val="11"/>
        <color rgb="FF000000"/>
        <rFont val="Calibri"/>
      </rPr>
      <t>If MongoDB is not configured in accordance with security configuration settings, this is a finding.</t>
    </r>
  </si>
  <si>
    <t>V-265972</t>
  </si>
  <si>
    <r>
      <rPr>
        <sz val="11"/>
        <rFont val="Calibri"/>
      </rPr>
      <t>Security-relevant software updates to MongoDB must be installed within the time period directed by an authoritative source (e.g., IAVM, CTOs, DTMs, and STIGs).</t>
    </r>
  </si>
  <si>
    <r>
      <rPr>
        <sz val="11"/>
        <color rgb="FF000000"/>
        <rFont val="Calibri"/>
      </rPr>
      <t>Institute and adhere to the policies and procedures to ensure that MongoDB is updated consistent with the organizational or site-specific software update policy and time frame.</t>
    </r>
    <r>
      <rPr>
        <sz val="11"/>
        <color rgb="FF000000"/>
        <rFont val="Calibri"/>
      </rPr>
      <t xml:space="preserve">
</t>
    </r>
    <r>
      <rPr>
        <sz val="11"/>
        <color rgb="FF000000"/>
        <rFont val="Calibri"/>
      </rPr>
      <t>Update MongoDB to the necessary major and minor release in accordance with the organizational or site-specific policy.</t>
    </r>
  </si>
  <si>
    <r>
      <rPr>
        <sz val="11"/>
        <color rgb="FF000000"/>
        <rFont val="Calibri"/>
      </rPr>
      <t>Security flaws with software applications, including database management systems, are discovered daily. Vendors are constantly updating and patching their products to address newly discovered security vulnerabilities. Organizations (including any contractor to the organization) are required to promptly install security-relevant software updates (e.g., patches, service packs, and hot fixes). Flaws discovered during security assessments, continuous monitoring, incident response activities, or information system error handling must also be addressed expeditiously.</t>
    </r>
    <r>
      <rPr>
        <sz val="11"/>
        <color rgb="FF000000"/>
        <rFont val="Calibri"/>
      </rPr>
      <t xml:space="preserve">
</t>
    </r>
    <r>
      <rPr>
        <sz val="11"/>
        <color rgb="FF000000"/>
        <rFont val="Calibri"/>
      </rPr>
      <t>Organization-defined time periods for updating security-relevant software may vary based on a variety of factors including, for example, the security category of the information system or the criticality of the update (i.e., severity of the vulnerability related to the discovered flaw).</t>
    </r>
    <r>
      <rPr>
        <sz val="11"/>
        <color rgb="FF000000"/>
        <rFont val="Calibri"/>
      </rPr>
      <t xml:space="preserve">
</t>
    </r>
    <r>
      <rPr>
        <sz val="11"/>
        <color rgb="FF000000"/>
        <rFont val="Calibri"/>
      </rPr>
      <t>This requirement will apply to software patch management solutions that are used to install patches across the enclave and also to applications themselves that are not part of that patch management solution. For example, many browsers today provide the capability to install their own patch software. Patch criticality, as well as system criticality, will vary. Therefore, the tactical situations regarding the patch management process will also vary. This means that the time period used must be a configurable parameter. Time frames for application of security-relevant software updates may be dependent upon the Information Assurance Vulnerability Management (IAVM) process.</t>
    </r>
    <r>
      <rPr>
        <sz val="11"/>
        <color rgb="FF000000"/>
        <rFont val="Calibri"/>
      </rPr>
      <t xml:space="preserve">
</t>
    </r>
    <r>
      <rPr>
        <sz val="11"/>
        <color rgb="FF000000"/>
        <rFont val="Calibri"/>
      </rPr>
      <t>The application will be configured to check for and install security-relevant software updates within an identified time period from the availability of the update. The specific time period will be defined by an authoritative source (e.g., IAVM, CTOs, DTMs, and STIGs).</t>
    </r>
  </si>
  <si>
    <r>
      <rPr>
        <sz val="11"/>
        <color rgb="FF000000"/>
        <rFont val="Calibri"/>
      </rPr>
      <t>Review the organizational or site-specific software update policy and verify that MongoDB has been updated consistent with the time frame specified by that policy.</t>
    </r>
    <r>
      <rPr>
        <sz val="11"/>
        <color rgb="FF000000"/>
        <rFont val="Calibri"/>
      </rPr>
      <t xml:space="preserve">
</t>
    </r>
    <r>
      <rPr>
        <sz val="11"/>
        <color rgb="FF000000"/>
        <rFont val="Calibri"/>
      </rPr>
      <t>The current patch release versions of MongoDB 7.0.x can be found here: https://www.mongodb.com/docs/manual/release-notes/7.0/</t>
    </r>
    <r>
      <rPr>
        <sz val="11"/>
        <color rgb="FF000000"/>
        <rFont val="Calibri"/>
      </rPr>
      <t xml:space="preserve">
</t>
    </r>
    <r>
      <rPr>
        <sz val="11"/>
        <color rgb="FF000000"/>
        <rFont val="Calibri"/>
      </rPr>
      <t xml:space="preserve">This link will show the patch release versions with the date of release for all of MongoDB 7.0.x. </t>
    </r>
    <r>
      <rPr>
        <sz val="11"/>
        <color rgb="FF000000"/>
        <rFont val="Calibri"/>
      </rPr>
      <t xml:space="preserve">
</t>
    </r>
    <r>
      <rPr>
        <sz val="11"/>
        <color rgb="FF000000"/>
        <rFont val="Calibri"/>
      </rPr>
      <t>If MongoDB has not been updated to the necessary major and minor release in accordance with the policy this is a finding.</t>
    </r>
  </si>
  <si>
    <t>V-265973</t>
  </si>
  <si>
    <r>
      <rPr>
        <sz val="11"/>
        <rFont val="Calibri"/>
      </rPr>
      <t>MongoDB must limit the total number of concurrent connections to the database.</t>
    </r>
  </si>
  <si>
    <r>
      <rPr>
        <sz val="11"/>
        <color rgb="FF000000"/>
        <rFont val="Calibri"/>
      </rPr>
      <t>MongoDB can limit the total number of connections served by mongod process by setting the following in the MongoDB configuration file (default location: /etc/mongod.conf)</t>
    </r>
    <r>
      <rPr>
        <sz val="11"/>
        <color rgb="FF000000"/>
        <rFont val="Calibri"/>
      </rPr>
      <t xml:space="preserve">
</t>
    </r>
    <r>
      <rPr>
        <sz val="11"/>
        <color rgb="FF000000"/>
        <rFont val="Calibri"/>
      </rPr>
      <t>net:</t>
    </r>
    <r>
      <rPr>
        <sz val="11"/>
        <color rgb="FF000000"/>
        <rFont val="Calibri"/>
      </rPr>
      <t xml:space="preserve">
</t>
    </r>
    <r>
      <rPr>
        <sz val="11"/>
        <color rgb="FF000000"/>
        <rFont val="Calibri"/>
      </rPr>
      <t xml:space="preserve">  maxIncomingConnections:  %int%      </t>
    </r>
    <r>
      <rPr>
        <sz val="11"/>
        <color rgb="FF000000"/>
        <rFont val="Calibri"/>
      </rPr>
      <t xml:space="preserve">
</t>
    </r>
    <r>
      <rPr>
        <sz val="11"/>
        <color rgb="FF000000"/>
        <rFont val="Calibri"/>
      </rPr>
      <t>See the following documentation:</t>
    </r>
    <r>
      <rPr>
        <sz val="11"/>
        <color rgb="FF000000"/>
        <rFont val="Calibri"/>
      </rPr>
      <t xml:space="preserve">
</t>
    </r>
    <r>
      <rPr>
        <sz val="11"/>
        <color rgb="FF000000"/>
        <rFont val="Calibri"/>
      </rPr>
      <t>https://docs.mongodb.com/v4.4/reference/configuration-options/</t>
    </r>
    <r>
      <rPr>
        <sz val="11"/>
        <color rgb="FF000000"/>
        <rFont val="Calibri"/>
      </rPr>
      <t xml:space="preserve">
</t>
    </r>
    <r>
      <rPr>
        <sz val="11"/>
        <color rgb="FF000000"/>
        <rFont val="Calibri"/>
      </rPr>
      <t xml:space="preserve">Products outside of MongoDB can be used to monitor database sessions and limit the maximum number of connections that can be made. </t>
    </r>
    <r>
      <rPr>
        <sz val="11"/>
        <color rgb="FF000000"/>
        <rFont val="Calibri"/>
      </rPr>
      <t xml:space="preserve">
</t>
    </r>
    <r>
      <rPr>
        <sz val="11"/>
        <color rgb="FF000000"/>
        <rFont val="Calibri"/>
      </rPr>
      <t xml:space="preserve">Alternatively most UNIX-like operating systems, including Linux and macOS, provide ways to limit and control the usage of system resources such as threads, files, and network connections on a per-process and per-user basis. </t>
    </r>
    <r>
      <rPr>
        <sz val="11"/>
        <color rgb="FF000000"/>
        <rFont val="Calibri"/>
      </rPr>
      <t xml:space="preserve">
</t>
    </r>
    <r>
      <rPr>
        <sz val="11"/>
        <color rgb="FF000000"/>
        <rFont val="Calibri"/>
      </rPr>
      <t xml:space="preserve">These ulimits prevent single users from using too many system resources. </t>
    </r>
    <r>
      <rPr>
        <sz val="11"/>
        <color rgb="FF000000"/>
        <rFont val="Calibri"/>
      </rPr>
      <t xml:space="preserve">
</t>
    </r>
    <r>
      <rPr>
        <sz val="11"/>
        <color rgb="FF000000"/>
        <rFont val="Calibri"/>
      </rPr>
      <t>The following is the MongoDB documentation regarding these user limits: https://docs.mongodb.com/v4.4/reference/ulimit/</t>
    </r>
  </si>
  <si>
    <r>
      <rPr>
        <sz val="11"/>
        <color rgb="FF000000"/>
        <rFont val="Calibri"/>
      </rPr>
      <t>Database management includes the ability to control the number of users and user sessions utilizing a DBMS. Unlimited concurrent connections to the DBMS could allow a successful denial-of-service (DoS) attack by exhausting connection resources; and a system can also fail or be degraded by an overload of legitimate users. Limiting the number of concurrent sessions per user is helpful in reducing these risks.</t>
    </r>
    <r>
      <rPr>
        <sz val="11"/>
        <color rgb="FF000000"/>
        <rFont val="Calibri"/>
      </rPr>
      <t xml:space="preserve">
</t>
    </r>
    <r>
      <rPr>
        <sz val="11"/>
        <color rgb="FF000000"/>
        <rFont val="Calibri"/>
      </rPr>
      <t>This requirement addresses concurrent session control for a single account. It does not address concurrent sessions by a single user via multiple system accounts; and it does not deal with the total number of sessions across all accounts.</t>
    </r>
    <r>
      <rPr>
        <sz val="11"/>
        <color rgb="FF000000"/>
        <rFont val="Calibri"/>
      </rPr>
      <t xml:space="preserve">
</t>
    </r>
    <r>
      <rPr>
        <sz val="11"/>
        <color rgb="FF000000"/>
        <rFont val="Calibri"/>
      </rPr>
      <t>The capability to limit the number of concurrent sessions per user must be configured in or added to the DBMS (for example, by use of a logon trigger), when this is technically feasible. Note that it is not sufficient to limit sessions via a web server or application server alone, because legitimate users and adversaries can potentially connect to the DBMS by other means.</t>
    </r>
    <r>
      <rPr>
        <sz val="11"/>
        <color rgb="FF000000"/>
        <rFont val="Calibri"/>
      </rPr>
      <t xml:space="preserve">
</t>
    </r>
    <r>
      <rPr>
        <sz val="11"/>
        <color rgb="FF000000"/>
        <rFont val="Calibri"/>
      </rPr>
      <t>The organization will need to define the maximum number of concurrent sessions by account type, by account, or a combination thereof. In deciding on the appropriate number, it is important to consider the work requirements of the various types of users. For example, 2 might be an acceptable limit for general users accessing the database via an application; but 10 might be too few for a database administrator using a database management GUI tool, where each query tab and navigation pane may count as a separate session.</t>
    </r>
    <r>
      <rPr>
        <sz val="11"/>
        <color rgb="FF000000"/>
        <rFont val="Calibri"/>
      </rPr>
      <t xml:space="preserve">
</t>
    </r>
    <r>
      <rPr>
        <sz val="11"/>
        <color rgb="FF000000"/>
        <rFont val="Calibri"/>
      </rPr>
      <t>(Sessions may also be referred to as connections or logons, which for the purposes of this requirement are synonyms.)</t>
    </r>
  </si>
  <si>
    <r>
      <rPr>
        <sz val="11"/>
        <color rgb="FF000000"/>
        <rFont val="Calibri"/>
      </rPr>
      <t>Mongo can limit the total number of connections.</t>
    </r>
    <r>
      <rPr>
        <sz val="11"/>
        <color rgb="FF000000"/>
        <rFont val="Calibri"/>
      </rPr>
      <t xml:space="preserve">
</t>
    </r>
    <r>
      <rPr>
        <sz val="11"/>
        <color rgb="FF000000"/>
        <rFont val="Calibri"/>
      </rPr>
      <t>Verify that the MongoDB configuration file (default location: /etc/mongod.conf) contains the following:</t>
    </r>
    <r>
      <rPr>
        <sz val="11"/>
        <color rgb="FF000000"/>
        <rFont val="Calibri"/>
      </rPr>
      <t xml:space="preserve">
</t>
    </r>
    <r>
      <rPr>
        <sz val="11"/>
        <color rgb="FF000000"/>
        <rFont val="Calibri"/>
      </rPr>
      <t>net:</t>
    </r>
    <r>
      <rPr>
        <sz val="11"/>
        <color rgb="FF000000"/>
        <rFont val="Calibri"/>
      </rPr>
      <t xml:space="preserve">
</t>
    </r>
    <r>
      <rPr>
        <sz val="11"/>
        <color rgb="FF000000"/>
        <rFont val="Calibri"/>
      </rPr>
      <t xml:space="preserve">  maxIncomingConnections:  %int%      </t>
    </r>
    <r>
      <rPr>
        <sz val="11"/>
        <color rgb="FF000000"/>
        <rFont val="Calibri"/>
      </rPr>
      <t xml:space="preserve">
</t>
    </r>
    <r>
      <rPr>
        <sz val="11"/>
        <color rgb="FF000000"/>
        <rFont val="Calibri"/>
      </rPr>
      <t>If this parameter is not present, or the OS is not utilized to limit connections,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</si>
  <si>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</si>
  <si>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</si>
  <si>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</si>
  <si>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</si>
  <si>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</si>
  <si>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</si>
  <si>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</si>
  <si>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</si>
  <si>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</si>
  <si>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</si>
  <si>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</si>
  <si>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</si>
  <si>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</si>
  <si>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</si>
  <si>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</si>
  <si>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</si>
  <si>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</si>
  <si>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</si>
  <si>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</si>
  <si>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</si>
  <si>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</si>
  <si>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</si>
  <si>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</si>
  <si>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</si>
  <si>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</si>
  <si>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</si>
  <si>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</si>
  <si>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</si>
  <si>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</si>
  <si>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MongoDB Enterprise Advanced 7.x Security Technical Implementation Guide V1R1</t>
  </si>
  <si>
    <t>Developed By:</t>
  </si>
  <si>
    <t>MongoDB and Defense Information Systems Agency (DISA) for the US DoD</t>
  </si>
  <si>
    <t>Release Information:</t>
  </si>
  <si>
    <r>
      <rPr>
        <b/>
        <sz val="11"/>
        <color rgb="FF000000"/>
        <rFont val="Calibri"/>
      </rPr>
      <t>Version:</t>
    </r>
    <r>
      <rPr>
        <sz val="11"/>
        <color rgb="FF000000"/>
        <rFont val="Calibri"/>
      </rPr>
      <t xml:space="preserve"> V1R1    </t>
    </r>
    <r>
      <rPr>
        <b/>
        <sz val="11"/>
        <color rgb="FF000000"/>
        <rFont val="Calibri"/>
      </rPr>
      <t>Date:</t>
    </r>
    <r>
      <rPr>
        <sz val="11"/>
        <color rgb="FF000000"/>
        <rFont val="Calibri"/>
      </rPr>
      <t xml:space="preserve"> 25 September 2024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50</t>
    </r>
  </si>
  <si>
    <t>Download Url:</t>
  </si>
  <si>
    <t>https://www.cyber.mil/stigs</t>
  </si>
  <si>
    <t>Guide Overview:</t>
  </si>
  <si>
    <r>
      <rPr>
        <sz val="11"/>
        <color rgb="FF000000"/>
        <rFont val="Calibri"/>
      </rPr>
      <t>The MongoDB Enterprise Advanced 7.x Security Technical Implementation Guide (STIG) is published as a tool to improve the security of Department of Defense (DOD) information systems. This document is meant to be used in conjunction with the Red Hat Enterprise Linux (OS) STIG, Network STIGs, and other STIGs as applicable to the database host environment. It is based on the Database Security Requirements Guide (SRG) Version 3, Release 3, which in turn derives its cybersecurity controls from National Institute of Standards and Technology (NIST) Special Publication (SP) 800-53, Revision 4.</t>
    </r>
    <r>
      <rPr>
        <sz val="11"/>
        <color rgb="FF000000"/>
        <rFont val="Calibri"/>
      </rPr>
      <t xml:space="preserve">
</t>
    </r>
    <r>
      <rPr>
        <sz val="11"/>
        <color rgb="FF000000"/>
        <rFont val="Calibri"/>
      </rPr>
      <t>MongoDB Enterprise Advanced (EA) is the commercial self-managed edition of MongoDB’s scalable, general-purpose document database and is compatible with various platforms, including physical, virtual, and containerized environments. The database stores data in flexible JSON-like documents, allowing for dynamic fields that can vary from document to document. MongoDB EA is designed for scalability and high performance, making it ideal for handling large volumes of data with its distributed, horizontal scale-out architecture. MongoDB EA includes advanced security features, such as authentication, access control, and encryption, to protect sensitive data.</t>
    </r>
    <r>
      <rPr>
        <sz val="11"/>
        <color rgb="FF000000"/>
        <rFont val="Calibri"/>
      </rPr>
      <t xml:space="preserve">
</t>
    </r>
    <r>
      <rPr>
        <sz val="11"/>
        <color rgb="FF000000"/>
        <rFont val="Calibri"/>
      </rPr>
      <t>This STIG requires that the product be deployed on a FIPS-compliant cryptography enabled operating system found in the Cryptographic Module Validation Program (https://csrc.nist.gov/projects/cryptographic-module-validation-program/validated-modules), or by other means ensure that FIPS 140-2/140-3-certified OpenSSL libraries are used by the DBMS.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</si>
  <si>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</si>
  <si>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</si>
  <si>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</si>
  <si>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</si>
  <si>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</si>
  <si>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</si>
  <si>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</si>
  <si>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</si>
  <si>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</si>
  <si>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</si>
  <si>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</si>
  <si>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</si>
  <si>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</si>
  <si>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</si>
  <si>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</si>
  <si>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</si>
  <si>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</si>
  <si>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</si>
  <si>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</si>
  <si>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</si>
  <si>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</si>
  <si>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</si>
  <si>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</si>
  <si>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MongoDB Enterprise Advanced 7.x Security Technical Implementation Guide V1R1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</si>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</sst>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8CB3-4B75-94FB-92EA328EB6D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8CB3-4B75-94FB-92EA328EB6D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50</c:v>
                </c:pt>
              </c:numCache>
            </c:numRef>
          </c:val>
          <c:extLst>
            <c:ext xmlns:c16="http://schemas.microsoft.com/office/drawing/2014/chart" uri="{C3380CC4-5D6E-409C-BE32-E72D297353CC}">
              <c16:uniqueId val="{00000002-8CB3-4B75-94FB-92EA328EB6DF}"/>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79A7-49CB-959C-D635B79AC283}"/>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79A7-49CB-959C-D635B79AC283}"/>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50</c:v>
                </c:pt>
              </c:numCache>
            </c:numRef>
          </c:val>
          <c:extLst>
            <c:ext xmlns:c16="http://schemas.microsoft.com/office/drawing/2014/chart" uri="{C3380CC4-5D6E-409C-BE32-E72D297353CC}">
              <c16:uniqueId val="{00000002-79A7-49CB-959C-D635B79AC283}"/>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Dashboard!$C$52:$C$53</c:f>
              <c:numCache>
                <c:formatCode>General</c:formatCode>
                <c:ptCount val="2"/>
                <c:pt idx="0">
                  <c:v>0</c:v>
                </c:pt>
                <c:pt idx="1">
                  <c:v>0</c:v>
                </c:pt>
              </c:numCache>
            </c:numRef>
          </c:val>
          <c:extLst>
            <c:ext xmlns:c16="http://schemas.microsoft.com/office/drawing/2014/chart" uri="{C3380CC4-5D6E-409C-BE32-E72D297353CC}">
              <c16:uniqueId val="{00000000-9AC4-4E3A-A05E-5EB7BA17E22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Dashboard!$D$52:$D$53</c:f>
              <c:numCache>
                <c:formatCode>General</c:formatCode>
                <c:ptCount val="2"/>
                <c:pt idx="0">
                  <c:v>0</c:v>
                </c:pt>
                <c:pt idx="1">
                  <c:v>0</c:v>
                </c:pt>
              </c:numCache>
            </c:numRef>
          </c:val>
          <c:extLst>
            <c:ext xmlns:c16="http://schemas.microsoft.com/office/drawing/2014/chart" uri="{C3380CC4-5D6E-409C-BE32-E72D297353CC}">
              <c16:uniqueId val="{00000001-9AC4-4E3A-A05E-5EB7BA17E22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Dashboard!$E$52:$E$53</c:f>
              <c:numCache>
                <c:formatCode>General</c:formatCode>
                <c:ptCount val="2"/>
                <c:pt idx="0">
                  <c:v>11</c:v>
                </c:pt>
                <c:pt idx="1">
                  <c:v>39</c:v>
                </c:pt>
              </c:numCache>
            </c:numRef>
          </c:val>
          <c:extLst>
            <c:ext xmlns:c16="http://schemas.microsoft.com/office/drawing/2014/chart" uri="{C3380CC4-5D6E-409C-BE32-E72D297353CC}">
              <c16:uniqueId val="{00000002-9AC4-4E3A-A05E-5EB7BA17E22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8B93-442D-AAA5-4620C952F70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8B93-442D-AAA5-4620C952F70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50</c:v>
                </c:pt>
              </c:numCache>
            </c:numRef>
          </c:val>
          <c:extLst>
            <c:ext xmlns:c16="http://schemas.microsoft.com/office/drawing/2014/chart" uri="{C3380CC4-5D6E-409C-BE32-E72D297353CC}">
              <c16:uniqueId val="{00000002-8B93-442D-AAA5-4620C952F70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FD69-4460-8B3D-3620FB472796}"/>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FD69-4460-8B3D-3620FB472796}"/>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50</c:v>
                </c:pt>
              </c:numCache>
            </c:numRef>
          </c:val>
          <c:extLst>
            <c:ext xmlns:c16="http://schemas.microsoft.com/office/drawing/2014/chart" uri="{C3380CC4-5D6E-409C-BE32-E72D297353CC}">
              <c16:uniqueId val="{00000002-FD69-4460-8B3D-3620FB47279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7E4E-4082-88DF-B8495F1CCA25}"/>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7E4E-4082-88DF-B8495F1CCA25}"/>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7E4E-4082-88DF-B8495F1CCA25}"/>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7E4E-4082-88DF-B8495F1CCA2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1B88-41C6-8CE1-02771FB33109}"/>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e5e00j">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15jtwm">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gxeah3">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aveuoa">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2e1epa">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f0rkgd">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5qob5c">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51">
  <autoFilter ref="A1:M51"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268</v>
      </c>
    </row>
    <row r="3" spans="2:3" ht="15" customHeight="1" x14ac:dyDescent="0.35"/>
    <row r="4" spans="2:3" ht="58" x14ac:dyDescent="0.35">
      <c r="B4" s="18" t="s">
        <v>269</v>
      </c>
      <c r="C4" s="19" t="s">
        <v>270</v>
      </c>
    </row>
    <row r="5" spans="2:3" x14ac:dyDescent="0.35">
      <c r="C5" s="19" t="s">
        <v>271</v>
      </c>
    </row>
    <row r="6" spans="2:3" x14ac:dyDescent="0.35">
      <c r="C6" s="16" t="s">
        <v>272</v>
      </c>
    </row>
    <row r="7" spans="2:3" ht="10" customHeight="1" x14ac:dyDescent="0.35"/>
    <row r="8" spans="2:3" ht="232" x14ac:dyDescent="0.35">
      <c r="B8" s="20" t="s">
        <v>273</v>
      </c>
      <c r="C8" s="19" t="s">
        <v>274</v>
      </c>
    </row>
    <row r="9" spans="2:3" ht="10" customHeight="1" x14ac:dyDescent="0.35"/>
    <row r="10" spans="2:3" ht="35" customHeight="1" x14ac:dyDescent="0.35">
      <c r="B10" s="20" t="s">
        <v>275</v>
      </c>
      <c r="C10" s="19" t="s">
        <v>276</v>
      </c>
    </row>
    <row r="11" spans="2:3" ht="75" customHeight="1" x14ac:dyDescent="0.35">
      <c r="B11" s="16" t="s">
        <v>19</v>
      </c>
      <c r="C11" s="19" t="s">
        <v>277</v>
      </c>
    </row>
    <row r="12" spans="2:3" ht="47" customHeight="1" x14ac:dyDescent="0.35">
      <c r="B12" s="16" t="s">
        <v>19</v>
      </c>
      <c r="C12" s="19" t="s">
        <v>278</v>
      </c>
    </row>
    <row r="13" spans="2:3" ht="35" customHeight="1" x14ac:dyDescent="0.35">
      <c r="B13" s="16" t="s">
        <v>19</v>
      </c>
      <c r="C13" s="19" t="s">
        <v>279</v>
      </c>
    </row>
    <row r="14" spans="2:3" ht="32" customHeight="1" x14ac:dyDescent="0.35">
      <c r="B14" s="16" t="s">
        <v>19</v>
      </c>
      <c r="C14" s="19" t="s">
        <v>280</v>
      </c>
    </row>
    <row r="15" spans="2:3" ht="30" customHeight="1" x14ac:dyDescent="0.35">
      <c r="B15" s="16" t="s">
        <v>19</v>
      </c>
      <c r="C15" s="19" t="s">
        <v>281</v>
      </c>
    </row>
    <row r="16" spans="2:3" ht="10" customHeight="1" x14ac:dyDescent="0.35"/>
    <row r="17" spans="1:3" ht="145" customHeight="1" x14ac:dyDescent="0.35">
      <c r="B17" s="20" t="s">
        <v>282</v>
      </c>
      <c r="C17" s="19" t="s">
        <v>283</v>
      </c>
    </row>
    <row r="18" spans="1:3" ht="10" customHeight="1" x14ac:dyDescent="0.35"/>
    <row r="19" spans="1:3" ht="3" customHeight="1" x14ac:dyDescent="0.35">
      <c r="B19" s="21"/>
      <c r="C19" s="21"/>
    </row>
    <row r="20" spans="1:3" ht="12" customHeight="1" x14ac:dyDescent="0.35"/>
    <row r="21" spans="1:3" ht="35" customHeight="1" x14ac:dyDescent="0.35">
      <c r="A21" s="23"/>
      <c r="B21" s="24" t="s">
        <v>284</v>
      </c>
      <c r="C21" s="25" t="s">
        <v>285</v>
      </c>
    </row>
    <row r="22" spans="1:3" ht="18" customHeight="1" x14ac:dyDescent="0.35">
      <c r="A22" s="23"/>
      <c r="B22" s="23" t="s">
        <v>19</v>
      </c>
      <c r="C22" s="25" t="s">
        <v>286</v>
      </c>
    </row>
    <row r="23" spans="1:3" ht="18" customHeight="1" x14ac:dyDescent="0.35">
      <c r="A23" s="23"/>
      <c r="B23" s="23" t="s">
        <v>19</v>
      </c>
      <c r="C23" s="25" t="s">
        <v>287</v>
      </c>
    </row>
    <row r="24" spans="1:3" ht="18" customHeight="1" x14ac:dyDescent="0.35">
      <c r="A24" s="23"/>
      <c r="B24" s="23" t="s">
        <v>19</v>
      </c>
      <c r="C24" s="25" t="s">
        <v>288</v>
      </c>
    </row>
    <row r="25" spans="1:3" ht="18" customHeight="1" x14ac:dyDescent="0.35">
      <c r="A25" s="23"/>
      <c r="B25" s="23" t="s">
        <v>19</v>
      </c>
      <c r="C25" s="25" t="s">
        <v>289</v>
      </c>
    </row>
    <row r="26" spans="1:3" ht="18" customHeight="1" x14ac:dyDescent="0.35">
      <c r="A26" s="23"/>
      <c r="B26" s="23" t="s">
        <v>19</v>
      </c>
      <c r="C26" s="25" t="s">
        <v>290</v>
      </c>
    </row>
    <row r="27" spans="1:3" ht="18" customHeight="1" x14ac:dyDescent="0.35">
      <c r="A27" s="23"/>
      <c r="B27" s="23" t="s">
        <v>19</v>
      </c>
      <c r="C27" s="25" t="s">
        <v>291</v>
      </c>
    </row>
    <row r="28" spans="1:3" ht="18" customHeight="1" x14ac:dyDescent="0.35">
      <c r="A28" s="23"/>
      <c r="B28" s="23" t="s">
        <v>19</v>
      </c>
      <c r="C28" s="25" t="s">
        <v>292</v>
      </c>
    </row>
    <row r="29" spans="1:3" ht="18" customHeight="1" x14ac:dyDescent="0.35">
      <c r="A29" s="23"/>
      <c r="B29" s="23" t="s">
        <v>19</v>
      </c>
      <c r="C29" s="25" t="s">
        <v>293</v>
      </c>
    </row>
    <row r="30" spans="1:3" ht="44" customHeight="1" x14ac:dyDescent="0.35">
      <c r="A30" s="23"/>
      <c r="B30" s="23" t="s">
        <v>19</v>
      </c>
      <c r="C30" s="26" t="s">
        <v>294</v>
      </c>
    </row>
    <row r="31" spans="1:3" ht="10" customHeight="1" x14ac:dyDescent="0.35"/>
    <row r="32" spans="1:3" ht="3" customHeight="1" x14ac:dyDescent="0.35">
      <c r="B32" s="21"/>
      <c r="C32" s="21"/>
    </row>
    <row r="33" spans="2:3" ht="12" customHeight="1" x14ac:dyDescent="0.35"/>
    <row r="34" spans="2:3" ht="24" customHeight="1" x14ac:dyDescent="0.35">
      <c r="B34" s="27" t="s">
        <v>295</v>
      </c>
      <c r="C34" s="28" t="s">
        <v>296</v>
      </c>
    </row>
    <row r="35" spans="2:3" ht="18.5" x14ac:dyDescent="0.35">
      <c r="B35" s="27" t="s">
        <v>297</v>
      </c>
      <c r="C35" s="29" t="s">
        <v>298</v>
      </c>
    </row>
    <row r="36" spans="2:3" ht="27" customHeight="1" x14ac:dyDescent="0.35">
      <c r="B36" s="30" t="s">
        <v>299</v>
      </c>
      <c r="C36" s="22" t="s">
        <v>300</v>
      </c>
    </row>
    <row r="37" spans="2:3" x14ac:dyDescent="0.35">
      <c r="B37" s="27" t="s">
        <v>301</v>
      </c>
      <c r="C37" s="31" t="s">
        <v>302</v>
      </c>
    </row>
    <row r="38" spans="2:3" ht="10" customHeight="1" x14ac:dyDescent="0.35"/>
    <row r="39" spans="2:3" ht="220" customHeight="1" x14ac:dyDescent="0.35">
      <c r="B39" s="27" t="s">
        <v>303</v>
      </c>
      <c r="C39" s="32" t="s">
        <v>304</v>
      </c>
    </row>
    <row r="40" spans="2:3" ht="10" customHeight="1" x14ac:dyDescent="0.35"/>
    <row r="41" spans="2:3" ht="43.5" x14ac:dyDescent="0.35">
      <c r="B41" s="27" t="s">
        <v>305</v>
      </c>
      <c r="C41" s="19" t="s">
        <v>306</v>
      </c>
    </row>
    <row r="42" spans="2:3" ht="10" customHeight="1" x14ac:dyDescent="0.35"/>
    <row r="43" spans="2:3" ht="15.5" x14ac:dyDescent="0.35">
      <c r="C43" s="33" t="s">
        <v>15</v>
      </c>
    </row>
    <row r="44" spans="2:3" ht="29" x14ac:dyDescent="0.35">
      <c r="C44" s="19" t="s">
        <v>307</v>
      </c>
    </row>
    <row r="45" spans="2:3" ht="10" customHeight="1" x14ac:dyDescent="0.35"/>
    <row r="46" spans="2:3" ht="15.5" x14ac:dyDescent="0.35">
      <c r="C46" s="34" t="s">
        <v>30</v>
      </c>
    </row>
    <row r="47" spans="2:3" ht="29" x14ac:dyDescent="0.35">
      <c r="C47" s="19" t="s">
        <v>308</v>
      </c>
    </row>
    <row r="48" spans="2:3" ht="10" customHeight="1" x14ac:dyDescent="0.35"/>
    <row r="49" spans="2:3" ht="15.5" x14ac:dyDescent="0.35">
      <c r="C49" s="35" t="s">
        <v>309</v>
      </c>
    </row>
    <row r="50" spans="2:3" ht="29" x14ac:dyDescent="0.35">
      <c r="C50" s="19" t="s">
        <v>310</v>
      </c>
    </row>
    <row r="51" spans="2:3" ht="10" customHeight="1" x14ac:dyDescent="0.35"/>
    <row r="52" spans="2:3" ht="3" customHeight="1" x14ac:dyDescent="0.35">
      <c r="B52" s="21"/>
      <c r="C52" s="21"/>
    </row>
    <row r="53" spans="2:3" ht="12" customHeight="1" x14ac:dyDescent="0.35"/>
    <row r="54" spans="2:3" ht="130.5" x14ac:dyDescent="0.35">
      <c r="B54" s="18" t="s">
        <v>311</v>
      </c>
      <c r="C54" s="19" t="s">
        <v>312</v>
      </c>
    </row>
    <row r="55" spans="2:3" ht="6" customHeight="1" x14ac:dyDescent="0.35"/>
    <row r="56" spans="2:3" ht="217.5" x14ac:dyDescent="0.35">
      <c r="C56" s="19" t="s">
        <v>313</v>
      </c>
    </row>
    <row r="57" spans="2:3" ht="6" customHeight="1" x14ac:dyDescent="0.35"/>
    <row r="58" spans="2:3" ht="43.5" x14ac:dyDescent="0.35">
      <c r="C58" s="19" t="s">
        <v>314</v>
      </c>
    </row>
    <row r="59" spans="2:3" ht="10" customHeight="1" x14ac:dyDescent="0.35"/>
    <row r="60" spans="2:3" ht="3" customHeight="1" x14ac:dyDescent="0.35">
      <c r="B60" s="21"/>
      <c r="C60" s="21"/>
    </row>
    <row r="61" spans="2:3" ht="12" customHeight="1" x14ac:dyDescent="0.35"/>
    <row r="62" spans="2:3" ht="145" x14ac:dyDescent="0.35">
      <c r="B62" s="18" t="s">
        <v>315</v>
      </c>
      <c r="C62" s="19" t="s">
        <v>316</v>
      </c>
    </row>
    <row r="63" spans="2:3" ht="6" customHeight="1" x14ac:dyDescent="0.35"/>
    <row r="64" spans="2:3" ht="203" x14ac:dyDescent="0.35">
      <c r="C64" s="19" t="s">
        <v>317</v>
      </c>
    </row>
    <row r="65" spans="2:3" ht="6" customHeight="1" x14ac:dyDescent="0.35"/>
    <row r="66" spans="2:3" ht="43.5" x14ac:dyDescent="0.35">
      <c r="C66" s="19" t="s">
        <v>318</v>
      </c>
    </row>
    <row r="67" spans="2:3" ht="10" customHeight="1" x14ac:dyDescent="0.35"/>
    <row r="68" spans="2:3" ht="3" customHeight="1" x14ac:dyDescent="0.35">
      <c r="B68" s="21"/>
      <c r="C68" s="21"/>
    </row>
    <row r="69" spans="2:3" ht="12" customHeight="1" x14ac:dyDescent="0.35"/>
    <row r="70" spans="2:3" ht="101.5" x14ac:dyDescent="0.35">
      <c r="B70" s="18" t="s">
        <v>319</v>
      </c>
      <c r="C70" s="19" t="s">
        <v>320</v>
      </c>
    </row>
    <row r="71" spans="2:3" ht="6" customHeight="1" x14ac:dyDescent="0.35"/>
    <row r="72" spans="2:3" ht="145" x14ac:dyDescent="0.35">
      <c r="C72" s="19" t="s">
        <v>321</v>
      </c>
    </row>
    <row r="73" spans="2:3" ht="6" customHeight="1" x14ac:dyDescent="0.35"/>
    <row r="74" spans="2:3" ht="43.5" x14ac:dyDescent="0.35">
      <c r="C74" s="19" t="s">
        <v>322</v>
      </c>
    </row>
    <row r="78" spans="2:3" ht="32" customHeight="1" x14ac:dyDescent="0.35">
      <c r="B78" s="78" t="s">
        <v>267</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323</v>
      </c>
      <c r="C2" s="80"/>
      <c r="D2" s="80"/>
      <c r="E2" s="80"/>
      <c r="F2" s="80"/>
      <c r="G2" s="80"/>
      <c r="H2" s="80"/>
      <c r="I2" s="80"/>
    </row>
    <row r="4" spans="2:15" ht="18.5" x14ac:dyDescent="0.45">
      <c r="B4" s="37" t="s">
        <v>324</v>
      </c>
    </row>
    <row r="5" spans="2:15" x14ac:dyDescent="0.35">
      <c r="B5" s="39" t="s">
        <v>19</v>
      </c>
      <c r="C5" s="39" t="s">
        <v>325</v>
      </c>
      <c r="D5" s="39" t="s">
        <v>326</v>
      </c>
      <c r="F5" s="81" t="s">
        <v>327</v>
      </c>
      <c r="G5" s="81"/>
      <c r="H5" s="81"/>
      <c r="I5" s="82" t="s">
        <v>328</v>
      </c>
      <c r="J5" s="82"/>
      <c r="K5" s="82"/>
      <c r="L5" s="82"/>
      <c r="M5" s="82"/>
      <c r="N5" s="82"/>
      <c r="O5" s="82"/>
    </row>
    <row r="6" spans="2:15" x14ac:dyDescent="0.35">
      <c r="B6" s="45" t="s">
        <v>329</v>
      </c>
      <c r="C6" s="46">
        <v>50</v>
      </c>
      <c r="D6" s="47" t="s">
        <v>19</v>
      </c>
      <c r="F6" s="81" t="s">
        <v>330</v>
      </c>
      <c r="G6" s="81"/>
      <c r="H6" s="81"/>
      <c r="I6" s="83" t="s">
        <v>331</v>
      </c>
      <c r="J6" s="83"/>
      <c r="K6" s="83"/>
      <c r="L6" s="83"/>
      <c r="M6" s="83"/>
      <c r="N6" s="83"/>
      <c r="O6" s="83"/>
    </row>
    <row r="7" spans="2:15" x14ac:dyDescent="0.35">
      <c r="B7" s="48" t="s">
        <v>332</v>
      </c>
      <c r="C7" s="49">
        <f>C6-C8-C9</f>
        <v>50</v>
      </c>
      <c r="D7" s="50">
        <f>IF(C6&gt;0,C7/C6,0)</f>
        <v>1</v>
      </c>
      <c r="F7" s="81" t="s">
        <v>333</v>
      </c>
      <c r="G7" s="81"/>
      <c r="H7" s="81"/>
      <c r="I7" s="83" t="s">
        <v>331</v>
      </c>
      <c r="J7" s="83"/>
      <c r="K7" s="83"/>
      <c r="L7" s="83"/>
      <c r="M7" s="83"/>
      <c r="N7" s="83"/>
      <c r="O7" s="83"/>
    </row>
    <row r="8" spans="2:15" x14ac:dyDescent="0.35">
      <c r="B8" s="41" t="s">
        <v>334</v>
      </c>
      <c r="C8" s="42">
        <f>COUNTIF('Recommendations'!G:G,"Risk Accepted")</f>
        <v>0</v>
      </c>
      <c r="D8" s="43">
        <f>IF(C6&gt;0,C8/C6,0)</f>
        <v>0</v>
      </c>
      <c r="F8" s="81" t="s">
        <v>335</v>
      </c>
      <c r="G8" s="81"/>
      <c r="H8" s="81"/>
      <c r="I8" s="83" t="s">
        <v>331</v>
      </c>
      <c r="J8" s="83"/>
      <c r="K8" s="83"/>
      <c r="L8" s="83"/>
      <c r="M8" s="83"/>
      <c r="N8" s="83"/>
      <c r="O8" s="83"/>
    </row>
    <row r="9" spans="2:15" x14ac:dyDescent="0.35">
      <c r="B9" s="41" t="s">
        <v>336</v>
      </c>
      <c r="C9" s="42">
        <f>COUNTIF('Recommendations'!G:G,"N/A")</f>
        <v>0</v>
      </c>
      <c r="D9" s="43">
        <f>IF(C6&gt;0,C9/C6,0)</f>
        <v>0</v>
      </c>
      <c r="F9" s="81" t="s">
        <v>337</v>
      </c>
      <c r="G9" s="81"/>
      <c r="H9" s="81"/>
      <c r="I9" s="83" t="s">
        <v>331</v>
      </c>
      <c r="J9" s="83"/>
      <c r="K9" s="83"/>
      <c r="L9" s="83"/>
      <c r="M9" s="83"/>
      <c r="N9" s="83"/>
      <c r="O9" s="83"/>
    </row>
    <row r="12" spans="2:15" ht="18.5" x14ac:dyDescent="0.45">
      <c r="B12" s="37" t="s">
        <v>338</v>
      </c>
    </row>
    <row r="14" spans="2:15" x14ac:dyDescent="0.35">
      <c r="B14" s="51" t="s">
        <v>339</v>
      </c>
    </row>
    <row r="15" spans="2:15" x14ac:dyDescent="0.35">
      <c r="B15" s="39" t="s">
        <v>19</v>
      </c>
      <c r="C15" s="39" t="s">
        <v>340</v>
      </c>
      <c r="D15" s="39" t="s">
        <v>341</v>
      </c>
      <c r="E15" s="39" t="s">
        <v>342</v>
      </c>
      <c r="F15" s="39" t="s">
        <v>343</v>
      </c>
    </row>
    <row r="16" spans="2:15" x14ac:dyDescent="0.35">
      <c r="B16" s="41" t="s">
        <v>344</v>
      </c>
      <c r="C16" s="42">
        <f>COUNTIF('Recommendations'!L:L,"Resolved")</f>
        <v>0</v>
      </c>
      <c r="D16" s="42">
        <f>COUNTIF('Recommendations'!L:L,"Testing")</f>
        <v>0</v>
      </c>
      <c r="E16" s="42">
        <f>COUNTIF('Recommendations'!L:L,"Outstanding")</f>
        <v>50</v>
      </c>
      <c r="F16" s="42">
        <f>SUM(C16:E16)</f>
        <v>50</v>
      </c>
    </row>
    <row r="18" spans="2:6" x14ac:dyDescent="0.35">
      <c r="B18" s="51" t="s">
        <v>345</v>
      </c>
    </row>
    <row r="19" spans="2:6" x14ac:dyDescent="0.35">
      <c r="B19" s="52" t="s">
        <v>19</v>
      </c>
      <c r="C19" s="52" t="s">
        <v>340</v>
      </c>
      <c r="D19" s="52" t="s">
        <v>341</v>
      </c>
      <c r="E19" s="52" t="s">
        <v>342</v>
      </c>
      <c r="F19" s="52" t="s">
        <v>19</v>
      </c>
    </row>
    <row r="20" spans="2:6" x14ac:dyDescent="0.35">
      <c r="B20" s="41" t="s">
        <v>344</v>
      </c>
      <c r="C20" s="43">
        <f>IF(F16&gt;0, C16/F16, 0)</f>
        <v>0</v>
      </c>
      <c r="D20" s="43">
        <f>IF(F16&gt;0, D16/F16, 0)</f>
        <v>0</v>
      </c>
      <c r="E20" s="43">
        <f>IF(F16&gt;0, E16/F16, 0)</f>
        <v>1</v>
      </c>
      <c r="F20" s="44" t="s">
        <v>19</v>
      </c>
    </row>
    <row r="25" spans="2:6" ht="18.5" x14ac:dyDescent="0.45">
      <c r="B25" s="37" t="s">
        <v>346</v>
      </c>
    </row>
    <row r="27" spans="2:6" x14ac:dyDescent="0.35">
      <c r="B27" s="51" t="s">
        <v>339</v>
      </c>
    </row>
    <row r="28" spans="2:6" x14ac:dyDescent="0.35">
      <c r="B28" s="39" t="s">
        <v>5</v>
      </c>
      <c r="C28" s="39" t="s">
        <v>340</v>
      </c>
      <c r="D28" s="39" t="s">
        <v>341</v>
      </c>
      <c r="E28" s="39" t="s">
        <v>342</v>
      </c>
      <c r="F28" s="39" t="s">
        <v>343</v>
      </c>
    </row>
    <row r="29" spans="2:6" x14ac:dyDescent="0.35">
      <c r="B29" s="41" t="s">
        <v>347</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348</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349</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350</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351</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50</v>
      </c>
      <c r="F34" s="42">
        <f t="shared" si="0"/>
        <v>50</v>
      </c>
    </row>
    <row r="36" spans="2:6" x14ac:dyDescent="0.35">
      <c r="B36" s="51" t="s">
        <v>345</v>
      </c>
    </row>
    <row r="37" spans="2:6" x14ac:dyDescent="0.35">
      <c r="B37" s="52" t="s">
        <v>5</v>
      </c>
      <c r="C37" s="52" t="s">
        <v>340</v>
      </c>
      <c r="D37" s="52" t="s">
        <v>341</v>
      </c>
      <c r="E37" s="52" t="s">
        <v>342</v>
      </c>
      <c r="F37" s="52" t="s">
        <v>19</v>
      </c>
    </row>
    <row r="38" spans="2:6" x14ac:dyDescent="0.35">
      <c r="B38" s="41" t="s">
        <v>347</v>
      </c>
      <c r="C38" s="43">
        <f t="shared" ref="C38:C43" si="1">IF(F29&gt;0, C29/F29, 0)</f>
        <v>0</v>
      </c>
      <c r="D38" s="43">
        <f t="shared" ref="D38:D43" si="2">IF(F29&gt;0, D29/F29, 0)</f>
        <v>0</v>
      </c>
      <c r="E38" s="43">
        <f t="shared" ref="E38:E43" si="3">IF(F29&gt;0, E29/F29, 0)</f>
        <v>0</v>
      </c>
      <c r="F38" s="44" t="s">
        <v>19</v>
      </c>
    </row>
    <row r="39" spans="2:6" x14ac:dyDescent="0.35">
      <c r="B39" s="41" t="s">
        <v>348</v>
      </c>
      <c r="C39" s="43">
        <f t="shared" si="1"/>
        <v>0</v>
      </c>
      <c r="D39" s="43">
        <f t="shared" si="2"/>
        <v>0</v>
      </c>
      <c r="E39" s="43">
        <f t="shared" si="3"/>
        <v>0</v>
      </c>
      <c r="F39" s="44" t="s">
        <v>19</v>
      </c>
    </row>
    <row r="40" spans="2:6" x14ac:dyDescent="0.35">
      <c r="B40" s="41" t="s">
        <v>349</v>
      </c>
      <c r="C40" s="43">
        <f t="shared" si="1"/>
        <v>0</v>
      </c>
      <c r="D40" s="43">
        <f t="shared" si="2"/>
        <v>0</v>
      </c>
      <c r="E40" s="43">
        <f t="shared" si="3"/>
        <v>0</v>
      </c>
      <c r="F40" s="44" t="s">
        <v>19</v>
      </c>
    </row>
    <row r="41" spans="2:6" x14ac:dyDescent="0.35">
      <c r="B41" s="41" t="s">
        <v>350</v>
      </c>
      <c r="C41" s="43">
        <f t="shared" si="1"/>
        <v>0</v>
      </c>
      <c r="D41" s="43">
        <f t="shared" si="2"/>
        <v>0</v>
      </c>
      <c r="E41" s="43">
        <f t="shared" si="3"/>
        <v>0</v>
      </c>
      <c r="F41" s="44" t="s">
        <v>19</v>
      </c>
    </row>
    <row r="42" spans="2:6" x14ac:dyDescent="0.35">
      <c r="B42" s="41" t="s">
        <v>351</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352</v>
      </c>
    </row>
    <row r="50" spans="2:6" x14ac:dyDescent="0.35">
      <c r="B50" s="51" t="s">
        <v>339</v>
      </c>
    </row>
    <row r="51" spans="2:6" x14ac:dyDescent="0.35">
      <c r="B51" s="39" t="s">
        <v>2</v>
      </c>
      <c r="C51" s="39" t="s">
        <v>340</v>
      </c>
      <c r="D51" s="39" t="s">
        <v>341</v>
      </c>
      <c r="E51" s="39" t="s">
        <v>342</v>
      </c>
      <c r="F51" s="39" t="s">
        <v>343</v>
      </c>
    </row>
    <row r="52" spans="2:6" x14ac:dyDescent="0.35">
      <c r="B52" s="41" t="s">
        <v>15</v>
      </c>
      <c r="C52" s="42">
        <f>COUNTIFS('Recommendations'!C:C,"CAT I (High)",'Recommendations'!L:L,"=Resolved")</f>
        <v>0</v>
      </c>
      <c r="D52" s="42">
        <f>COUNTIFS('Recommendations'!C:C,"=CAT I (High)",'Recommendations'!L:L,"=Testing")</f>
        <v>0</v>
      </c>
      <c r="E52" s="42">
        <f>COUNTIFS('Recommendations'!C:C,"=CAT I (High)",'Recommendations'!L:L,"=Outstanding")</f>
        <v>11</v>
      </c>
      <c r="F52" s="42">
        <f>SUM(C52:E52)</f>
        <v>11</v>
      </c>
    </row>
    <row r="53" spans="2:6" x14ac:dyDescent="0.35">
      <c r="B53" s="41" t="s">
        <v>30</v>
      </c>
      <c r="C53" s="42">
        <f>COUNTIFS('Recommendations'!C:C,"CAT II (Medium)",'Recommendations'!L:L,"=Resolved")</f>
        <v>0</v>
      </c>
      <c r="D53" s="42">
        <f>COUNTIFS('Recommendations'!C:C,"=CAT II (Medium)",'Recommendations'!L:L,"=Testing")</f>
        <v>0</v>
      </c>
      <c r="E53" s="42">
        <f>COUNTIFS('Recommendations'!C:C,"=CAT II (Medium)",'Recommendations'!L:L,"=Outstanding")</f>
        <v>39</v>
      </c>
      <c r="F53" s="42">
        <f>SUM(C53:E53)</f>
        <v>39</v>
      </c>
    </row>
    <row r="55" spans="2:6" x14ac:dyDescent="0.35">
      <c r="B55" s="51" t="s">
        <v>345</v>
      </c>
    </row>
    <row r="56" spans="2:6" x14ac:dyDescent="0.35">
      <c r="B56" s="52" t="s">
        <v>2</v>
      </c>
      <c r="C56" s="52" t="s">
        <v>340</v>
      </c>
      <c r="D56" s="52" t="s">
        <v>341</v>
      </c>
      <c r="E56" s="52" t="s">
        <v>342</v>
      </c>
      <c r="F56" s="52" t="s">
        <v>19</v>
      </c>
    </row>
    <row r="57" spans="2:6" x14ac:dyDescent="0.35">
      <c r="B57" s="41" t="s">
        <v>15</v>
      </c>
      <c r="C57" s="43">
        <f>IF(F52&gt;0, C52/F52, 0)</f>
        <v>0</v>
      </c>
      <c r="D57" s="43">
        <f>IF(F52&gt;0, D52/F52, 0)</f>
        <v>0</v>
      </c>
      <c r="E57" s="43">
        <f>IF(F52&gt;0, E52/F52, 0)</f>
        <v>1</v>
      </c>
      <c r="F57" s="44" t="s">
        <v>19</v>
      </c>
    </row>
    <row r="58" spans="2:6" x14ac:dyDescent="0.35">
      <c r="B58" s="41" t="s">
        <v>30</v>
      </c>
      <c r="C58" s="43">
        <f>IF(F53&gt;0, C53/F53, 0)</f>
        <v>0</v>
      </c>
      <c r="D58" s="43">
        <f>IF(F53&gt;0, D53/F53, 0)</f>
        <v>0</v>
      </c>
      <c r="E58" s="43">
        <f>IF(F53&gt;0, E53/F53, 0)</f>
        <v>1</v>
      </c>
      <c r="F58" s="44" t="s">
        <v>19</v>
      </c>
    </row>
    <row r="63" spans="2:6" ht="18.5" x14ac:dyDescent="0.45">
      <c r="B63" s="37" t="s">
        <v>353</v>
      </c>
    </row>
    <row r="65" spans="2:6" x14ac:dyDescent="0.35">
      <c r="B65" s="51" t="s">
        <v>339</v>
      </c>
    </row>
    <row r="66" spans="2:6" x14ac:dyDescent="0.35">
      <c r="B66" s="39" t="s">
        <v>3</v>
      </c>
      <c r="C66" s="39" t="s">
        <v>340</v>
      </c>
      <c r="D66" s="39" t="s">
        <v>341</v>
      </c>
      <c r="E66" s="39" t="s">
        <v>342</v>
      </c>
      <c r="F66" s="39" t="s">
        <v>343</v>
      </c>
    </row>
    <row r="67" spans="2:6" x14ac:dyDescent="0.35">
      <c r="B67" s="41" t="s">
        <v>354</v>
      </c>
      <c r="C67" s="42">
        <f>COUNTIFS('Recommendations'!D:D,"Must",'Recommendations'!L:L,"=Resolved")</f>
        <v>0</v>
      </c>
      <c r="D67" s="42">
        <f>COUNTIFS('Recommendations'!D:D,"=Must",'Recommendations'!L:L,"=Testing")</f>
        <v>0</v>
      </c>
      <c r="E67" s="42">
        <f>COUNTIFS('Recommendations'!D:D,"=Must",'Recommendations'!L:L,"=Outstanding")</f>
        <v>0</v>
      </c>
      <c r="F67" s="42">
        <f>SUM(C67:E67)</f>
        <v>0</v>
      </c>
    </row>
    <row r="68" spans="2:6" x14ac:dyDescent="0.35">
      <c r="B68" s="41" t="s">
        <v>355</v>
      </c>
      <c r="C68" s="42">
        <f>COUNTIFS('Recommendations'!D:D,"Should",'Recommendations'!L:L,"=Resolved")</f>
        <v>0</v>
      </c>
      <c r="D68" s="42">
        <f>COUNTIFS('Recommendations'!D:D,"=Should",'Recommendations'!L:L,"=Testing")</f>
        <v>0</v>
      </c>
      <c r="E68" s="42">
        <f>COUNTIFS('Recommendations'!D:D,"=Should",'Recommendations'!L:L,"=Outstanding")</f>
        <v>0</v>
      </c>
      <c r="F68" s="42">
        <f>SUM(C68:E68)</f>
        <v>0</v>
      </c>
    </row>
    <row r="69" spans="2:6" x14ac:dyDescent="0.35">
      <c r="B69" s="41" t="s">
        <v>356</v>
      </c>
      <c r="C69" s="42">
        <f>COUNTIFS('Recommendations'!D:D,"Could",'Recommendations'!L:L,"=Resolved")</f>
        <v>0</v>
      </c>
      <c r="D69" s="42">
        <f>COUNTIFS('Recommendations'!D:D,"=Could",'Recommendations'!L:L,"=Testing")</f>
        <v>0</v>
      </c>
      <c r="E69" s="42">
        <f>COUNTIFS('Recommendations'!D:D,"=Could",'Recommendations'!L:L,"=Outstanding")</f>
        <v>0</v>
      </c>
      <c r="F69" s="42">
        <f>SUM(C69:E69)</f>
        <v>0</v>
      </c>
    </row>
    <row r="70" spans="2:6" x14ac:dyDescent="0.35">
      <c r="B70" s="41" t="s">
        <v>357</v>
      </c>
      <c r="C70" s="42">
        <f>COUNTIFS('Recommendations'!D:D,"Won't",'Recommendations'!L:L,"=Resolved")</f>
        <v>0</v>
      </c>
      <c r="D70" s="42">
        <f>COUNTIFS('Recommendations'!D:D,"=Won't",'Recommendations'!L:L,"=Testing")</f>
        <v>0</v>
      </c>
      <c r="E70" s="42">
        <f>COUNTIFS('Recommendations'!D:D,"=Won't",'Recommendations'!L:L,"=Outstanding")</f>
        <v>0</v>
      </c>
      <c r="F70" s="42">
        <f>SUM(C70:E70)</f>
        <v>0</v>
      </c>
    </row>
    <row r="71" spans="2:6" x14ac:dyDescent="0.35">
      <c r="B71" s="41" t="s">
        <v>16</v>
      </c>
      <c r="C71" s="42">
        <f>COUNTIFS('Recommendations'!D:D,"Unassigned",'Recommendations'!L:L,"=Resolved")</f>
        <v>0</v>
      </c>
      <c r="D71" s="42">
        <f>COUNTIFS('Recommendations'!D:D,"=Unassigned",'Recommendations'!L:L,"=Testing")</f>
        <v>0</v>
      </c>
      <c r="E71" s="42">
        <f>COUNTIFS('Recommendations'!D:D,"=Unassigned",'Recommendations'!L:L,"=Outstanding")</f>
        <v>50</v>
      </c>
      <c r="F71" s="42">
        <f>SUM(C71:E71)</f>
        <v>50</v>
      </c>
    </row>
    <row r="73" spans="2:6" x14ac:dyDescent="0.35">
      <c r="B73" s="51" t="s">
        <v>345</v>
      </c>
    </row>
    <row r="74" spans="2:6" x14ac:dyDescent="0.35">
      <c r="B74" s="52" t="s">
        <v>3</v>
      </c>
      <c r="C74" s="52" t="s">
        <v>340</v>
      </c>
      <c r="D74" s="52" t="s">
        <v>341</v>
      </c>
      <c r="E74" s="52" t="s">
        <v>342</v>
      </c>
      <c r="F74" s="52" t="s">
        <v>19</v>
      </c>
    </row>
    <row r="75" spans="2:6" x14ac:dyDescent="0.35">
      <c r="B75" s="41" t="s">
        <v>354</v>
      </c>
      <c r="C75" s="43">
        <f>IF(F67&gt;0, C67/F67, 0)</f>
        <v>0</v>
      </c>
      <c r="D75" s="43">
        <f>IF(F67&gt;0, D67/F67, 0)</f>
        <v>0</v>
      </c>
      <c r="E75" s="43">
        <f>IF(F67&gt;0, E67/F67, 0)</f>
        <v>0</v>
      </c>
      <c r="F75" s="44" t="s">
        <v>19</v>
      </c>
    </row>
    <row r="76" spans="2:6" x14ac:dyDescent="0.35">
      <c r="B76" s="41" t="s">
        <v>355</v>
      </c>
      <c r="C76" s="43">
        <f>IF(F68&gt;0, C68/F68, 0)</f>
        <v>0</v>
      </c>
      <c r="D76" s="43">
        <f>IF(F68&gt;0, D68/F68, 0)</f>
        <v>0</v>
      </c>
      <c r="E76" s="43">
        <f>IF(F68&gt;0, E68/F68, 0)</f>
        <v>0</v>
      </c>
      <c r="F76" s="44" t="s">
        <v>19</v>
      </c>
    </row>
    <row r="77" spans="2:6" x14ac:dyDescent="0.35">
      <c r="B77" s="41" t="s">
        <v>356</v>
      </c>
      <c r="C77" s="43">
        <f>IF(F69&gt;0, C69/F69, 0)</f>
        <v>0</v>
      </c>
      <c r="D77" s="43">
        <f>IF(F69&gt;0, D69/F69, 0)</f>
        <v>0</v>
      </c>
      <c r="E77" s="43">
        <f>IF(F69&gt;0, E69/F69, 0)</f>
        <v>0</v>
      </c>
      <c r="F77" s="44" t="s">
        <v>19</v>
      </c>
    </row>
    <row r="78" spans="2:6" x14ac:dyDescent="0.35">
      <c r="B78" s="41" t="s">
        <v>357</v>
      </c>
      <c r="C78" s="43">
        <f>IF(F70&gt;0, C70/F70, 0)</f>
        <v>0</v>
      </c>
      <c r="D78" s="43">
        <f>IF(F70&gt;0, D70/F70, 0)</f>
        <v>0</v>
      </c>
      <c r="E78" s="43">
        <f>IF(F70&gt;0, E70/F70, 0)</f>
        <v>0</v>
      </c>
      <c r="F78" s="44" t="s">
        <v>19</v>
      </c>
    </row>
    <row r="79" spans="2:6" x14ac:dyDescent="0.35">
      <c r="B79" s="41" t="s">
        <v>16</v>
      </c>
      <c r="C79" s="43">
        <f>IF(F71&gt;0, C71/F71, 0)</f>
        <v>0</v>
      </c>
      <c r="D79" s="43">
        <f>IF(F71&gt;0, D71/F71, 0)</f>
        <v>0</v>
      </c>
      <c r="E79" s="43">
        <f>IF(F71&gt;0, E71/F71, 0)</f>
        <v>1</v>
      </c>
      <c r="F79" s="44" t="s">
        <v>19</v>
      </c>
    </row>
    <row r="84" spans="2:6" ht="18.5" x14ac:dyDescent="0.45">
      <c r="B84" s="37" t="s">
        <v>358</v>
      </c>
    </row>
    <row r="86" spans="2:6" x14ac:dyDescent="0.35">
      <c r="B86" s="51" t="s">
        <v>339</v>
      </c>
    </row>
    <row r="87" spans="2:6" x14ac:dyDescent="0.35">
      <c r="B87" s="39" t="s">
        <v>359</v>
      </c>
      <c r="C87" s="39" t="s">
        <v>340</v>
      </c>
      <c r="D87" s="39" t="s">
        <v>341</v>
      </c>
      <c r="E87" s="39" t="s">
        <v>342</v>
      </c>
      <c r="F87" s="39" t="s">
        <v>343</v>
      </c>
    </row>
    <row r="88" spans="2:6" x14ac:dyDescent="0.35">
      <c r="B88" s="41" t="s">
        <v>360</v>
      </c>
      <c r="C88" s="42">
        <f>COUNTIFS('Recommendations'!E:E,"Low",'Recommendations'!L:L,"=Resolved")</f>
        <v>0</v>
      </c>
      <c r="D88" s="42">
        <f>COUNTIFS('Recommendations'!E:E,"=Low",'Recommendations'!L:L,"=Testing")</f>
        <v>0</v>
      </c>
      <c r="E88" s="42">
        <f>COUNTIFS('Recommendations'!E:E,"=Low",'Recommendations'!L:L,"=Outstanding")</f>
        <v>0</v>
      </c>
      <c r="F88" s="42">
        <f>SUM(C88:E88)</f>
        <v>0</v>
      </c>
    </row>
    <row r="89" spans="2:6" x14ac:dyDescent="0.35">
      <c r="B89" s="41" t="s">
        <v>361</v>
      </c>
      <c r="C89" s="42">
        <f>COUNTIFS('Recommendations'!E:E,"Medium",'Recommendations'!L:L,"=Resolved")</f>
        <v>0</v>
      </c>
      <c r="D89" s="42">
        <f>COUNTIFS('Recommendations'!E:E,"=Medium",'Recommendations'!L:L,"=Testing")</f>
        <v>0</v>
      </c>
      <c r="E89" s="42">
        <f>COUNTIFS('Recommendations'!E:E,"=Medium",'Recommendations'!L:L,"=Outstanding")</f>
        <v>0</v>
      </c>
      <c r="F89" s="42">
        <f>SUM(C89:E89)</f>
        <v>0</v>
      </c>
    </row>
    <row r="90" spans="2:6" x14ac:dyDescent="0.35">
      <c r="B90" s="41" t="s">
        <v>362</v>
      </c>
      <c r="C90" s="42">
        <f>COUNTIFS('Recommendations'!E:E,"High",'Recommendations'!L:L,"=Resolved")</f>
        <v>0</v>
      </c>
      <c r="D90" s="42">
        <f>COUNTIFS('Recommendations'!E:E,"=High",'Recommendations'!L:L,"=Testing")</f>
        <v>0</v>
      </c>
      <c r="E90" s="42">
        <f>COUNTIFS('Recommendations'!E:E,"=High",'Recommendations'!L:L,"=Outstanding")</f>
        <v>0</v>
      </c>
      <c r="F90" s="42">
        <f>SUM(C90:E90)</f>
        <v>0</v>
      </c>
    </row>
    <row r="91" spans="2:6" x14ac:dyDescent="0.35">
      <c r="B91" s="41" t="s">
        <v>17</v>
      </c>
      <c r="C91" s="42">
        <f>COUNTIFS('Recommendations'!E:E,"Unassessed",'Recommendations'!L:L,"=Resolved")</f>
        <v>0</v>
      </c>
      <c r="D91" s="42">
        <f>COUNTIFS('Recommendations'!E:E,"=Unassessed",'Recommendations'!L:L,"=Testing")</f>
        <v>0</v>
      </c>
      <c r="E91" s="42">
        <f>COUNTIFS('Recommendations'!E:E,"=Unassessed",'Recommendations'!L:L,"=Outstanding")</f>
        <v>50</v>
      </c>
      <c r="F91" s="42">
        <f>SUM(C91:E91)</f>
        <v>50</v>
      </c>
    </row>
    <row r="93" spans="2:6" x14ac:dyDescent="0.35">
      <c r="B93" s="51" t="s">
        <v>345</v>
      </c>
    </row>
    <row r="94" spans="2:6" x14ac:dyDescent="0.35">
      <c r="B94" s="52" t="s">
        <v>359</v>
      </c>
      <c r="C94" s="52" t="s">
        <v>340</v>
      </c>
      <c r="D94" s="52" t="s">
        <v>341</v>
      </c>
      <c r="E94" s="52" t="s">
        <v>342</v>
      </c>
      <c r="F94" s="52" t="s">
        <v>19</v>
      </c>
    </row>
    <row r="95" spans="2:6" x14ac:dyDescent="0.35">
      <c r="B95" s="41" t="s">
        <v>360</v>
      </c>
      <c r="C95" s="43">
        <f>IF(F88&gt;0, C88/F88, 0)</f>
        <v>0</v>
      </c>
      <c r="D95" s="43">
        <f>IF(F88&gt;0, D88/F88, 0)</f>
        <v>0</v>
      </c>
      <c r="E95" s="43">
        <f>IF(F88&gt;0, E88/F88, 0)</f>
        <v>0</v>
      </c>
      <c r="F95" s="44" t="s">
        <v>19</v>
      </c>
    </row>
    <row r="96" spans="2:6" x14ac:dyDescent="0.35">
      <c r="B96" s="41" t="s">
        <v>361</v>
      </c>
      <c r="C96" s="43">
        <f>IF(F89&gt;0, C89/F89, 0)</f>
        <v>0</v>
      </c>
      <c r="D96" s="43">
        <f>IF(F89&gt;0, D89/F89, 0)</f>
        <v>0</v>
      </c>
      <c r="E96" s="43">
        <f>IF(F89&gt;0, E89/F89, 0)</f>
        <v>0</v>
      </c>
      <c r="F96" s="44" t="s">
        <v>19</v>
      </c>
    </row>
    <row r="97" spans="2:15" x14ac:dyDescent="0.35">
      <c r="B97" s="41" t="s">
        <v>362</v>
      </c>
      <c r="C97" s="43">
        <f>IF(F90&gt;0, C90/F90, 0)</f>
        <v>0</v>
      </c>
      <c r="D97" s="43">
        <f>IF(F90&gt;0, D90/F90, 0)</f>
        <v>0</v>
      </c>
      <c r="E97" s="43">
        <f>IF(F90&gt;0, E90/F90, 0)</f>
        <v>0</v>
      </c>
      <c r="F97" s="44" t="s">
        <v>19</v>
      </c>
    </row>
    <row r="98" spans="2:15" x14ac:dyDescent="0.35">
      <c r="B98" s="41" t="s">
        <v>17</v>
      </c>
      <c r="C98" s="43">
        <f>IF(F91&gt;0, C91/F91, 0)</f>
        <v>0</v>
      </c>
      <c r="D98" s="43">
        <f>IF(F91&gt;0, D91/F91, 0)</f>
        <v>0</v>
      </c>
      <c r="E98" s="43">
        <f>IF(F91&gt;0, E91/F91, 0)</f>
        <v>1</v>
      </c>
      <c r="F98" s="44" t="s">
        <v>19</v>
      </c>
    </row>
    <row r="103" spans="2:15" ht="18.5" x14ac:dyDescent="0.45">
      <c r="B103" s="37" t="s">
        <v>363</v>
      </c>
      <c r="J103" s="37" t="s">
        <v>364</v>
      </c>
    </row>
    <row r="104" spans="2:15" x14ac:dyDescent="0.35">
      <c r="B104" s="39" t="s">
        <v>5</v>
      </c>
      <c r="C104" s="84" t="s">
        <v>365</v>
      </c>
      <c r="D104" s="84"/>
      <c r="E104" s="39" t="s">
        <v>332</v>
      </c>
      <c r="F104" s="39" t="s">
        <v>340</v>
      </c>
      <c r="G104" s="84" t="s">
        <v>366</v>
      </c>
      <c r="H104" s="84"/>
      <c r="J104" s="39" t="s">
        <v>5</v>
      </c>
      <c r="K104" s="39" t="s">
        <v>354</v>
      </c>
      <c r="L104" s="39" t="s">
        <v>355</v>
      </c>
      <c r="M104" s="39" t="s">
        <v>356</v>
      </c>
      <c r="N104" s="39" t="s">
        <v>357</v>
      </c>
      <c r="O104" s="39" t="s">
        <v>16</v>
      </c>
    </row>
    <row r="105" spans="2:15" x14ac:dyDescent="0.35">
      <c r="B105" s="45" t="s">
        <v>347</v>
      </c>
      <c r="C105" s="85" t="s">
        <v>19</v>
      </c>
      <c r="D105" s="85"/>
      <c r="E105" s="42">
        <f>COUNTIF('Recommendations'!F:F,"Phase1")-COUNTIFS('Recommendations'!F:F,"Phase1",'Recommendations'!G:G,"Risk Accepted")-COUNTIFS('Recommendations'!F:F,"Phase1",'Recommendations'!G:G,"N/A")</f>
        <v>0</v>
      </c>
      <c r="F105" s="42">
        <f>COUNTIFS('Recommendations'!F:F,"Phase1",'Recommendations'!L:L,"Resolved")</f>
        <v>0</v>
      </c>
      <c r="G105" s="86">
        <f t="shared" ref="G105:G110" si="4">IF(E105&gt;0,F105/E105,0)</f>
        <v>0</v>
      </c>
      <c r="H105" s="86"/>
      <c r="J105" s="45" t="s">
        <v>347</v>
      </c>
      <c r="K105" s="42">
        <f>COUNTIFS('Recommendations'!F:F,"Phase1",'Recommendations'!D:D,"Must")</f>
        <v>0</v>
      </c>
      <c r="L105" s="42">
        <f>COUNTIFS('Recommendations'!F:F,"Phase1",'Recommendations'!D:D,"Should")</f>
        <v>0</v>
      </c>
      <c r="M105" s="42">
        <f>COUNTIFS('Recommendations'!F:F,"Phase1",'Recommendations'!D:D,"Could")</f>
        <v>0</v>
      </c>
      <c r="N105" s="42">
        <f>COUNTIFS('Recommendations'!F:F,"Phase1",'Recommendations'!D:D,"Won't")</f>
        <v>0</v>
      </c>
      <c r="O105" s="42">
        <f>COUNTIFS('Recommendations'!F:F,"Phase1",'Recommendations'!D:D,"Unassigned")</f>
        <v>0</v>
      </c>
    </row>
    <row r="106" spans="2:15" x14ac:dyDescent="0.35">
      <c r="B106" s="45" t="s">
        <v>348</v>
      </c>
      <c r="C106" s="85" t="s">
        <v>19</v>
      </c>
      <c r="D106" s="85"/>
      <c r="E106" s="42">
        <f>COUNTIF('Recommendations'!F:F,"Phase2")-COUNTIFS('Recommendations'!F:F,"Phase2",'Recommendations'!G:G,"Risk Accepted")-COUNTIFS('Recommendations'!F:F,"Phase2",'Recommendations'!G:G,"N/A")</f>
        <v>0</v>
      </c>
      <c r="F106" s="42">
        <f>COUNTIFS('Recommendations'!F:F,"Phase2",'Recommendations'!L:L,"Resolved")</f>
        <v>0</v>
      </c>
      <c r="G106" s="86">
        <f t="shared" si="4"/>
        <v>0</v>
      </c>
      <c r="H106" s="86"/>
      <c r="J106" s="45" t="s">
        <v>348</v>
      </c>
      <c r="K106" s="42">
        <f>COUNTIFS('Recommendations'!F:F,"Phase2",'Recommendations'!D:D,"Must")</f>
        <v>0</v>
      </c>
      <c r="L106" s="42">
        <f>COUNTIFS('Recommendations'!F:F,"Phase2",'Recommendations'!D:D,"Should")</f>
        <v>0</v>
      </c>
      <c r="M106" s="42">
        <f>COUNTIFS('Recommendations'!F:F,"Phase2",'Recommendations'!D:D,"Could")</f>
        <v>0</v>
      </c>
      <c r="N106" s="42">
        <f>COUNTIFS('Recommendations'!F:F,"Phase2",'Recommendations'!D:D,"Won't")</f>
        <v>0</v>
      </c>
      <c r="O106" s="42">
        <f>COUNTIFS('Recommendations'!F:F,"Phase2",'Recommendations'!D:D,"Unassigned")</f>
        <v>0</v>
      </c>
    </row>
    <row r="107" spans="2:15" x14ac:dyDescent="0.35">
      <c r="B107" s="45" t="s">
        <v>349</v>
      </c>
      <c r="C107" s="85" t="s">
        <v>19</v>
      </c>
      <c r="D107" s="85"/>
      <c r="E107" s="42">
        <f>COUNTIF('Recommendations'!F:F,"Phase3")-COUNTIFS('Recommendations'!F:F,"Phase3",'Recommendations'!G:G,"Risk Accepted")-COUNTIFS('Recommendations'!F:F,"Phase3",'Recommendations'!G:G,"N/A")</f>
        <v>0</v>
      </c>
      <c r="F107" s="42">
        <f>COUNTIFS('Recommendations'!F:F,"Phase3",'Recommendations'!L:L,"Resolved")</f>
        <v>0</v>
      </c>
      <c r="G107" s="86">
        <f t="shared" si="4"/>
        <v>0</v>
      </c>
      <c r="H107" s="86"/>
      <c r="J107" s="45" t="s">
        <v>349</v>
      </c>
      <c r="K107" s="42">
        <f>COUNTIFS('Recommendations'!F:F,"Phase3",'Recommendations'!D:D,"Must")</f>
        <v>0</v>
      </c>
      <c r="L107" s="42">
        <f>COUNTIFS('Recommendations'!F:F,"Phase3",'Recommendations'!D:D,"Should")</f>
        <v>0</v>
      </c>
      <c r="M107" s="42">
        <f>COUNTIFS('Recommendations'!F:F,"Phase3",'Recommendations'!D:D,"Could")</f>
        <v>0</v>
      </c>
      <c r="N107" s="42">
        <f>COUNTIFS('Recommendations'!F:F,"Phase3",'Recommendations'!D:D,"Won't")</f>
        <v>0</v>
      </c>
      <c r="O107" s="42">
        <f>COUNTIFS('Recommendations'!F:F,"Phase3",'Recommendations'!D:D,"Unassigned")</f>
        <v>0</v>
      </c>
    </row>
    <row r="108" spans="2:15" x14ac:dyDescent="0.35">
      <c r="B108" s="45" t="s">
        <v>350</v>
      </c>
      <c r="C108" s="85" t="s">
        <v>19</v>
      </c>
      <c r="D108" s="85"/>
      <c r="E108" s="42">
        <f>COUNTIF('Recommendations'!F:F,"Phase4")-COUNTIFS('Recommendations'!F:F,"Phase4",'Recommendations'!G:G,"Risk Accepted")-COUNTIFS('Recommendations'!F:F,"Phase4",'Recommendations'!G:G,"N/A")</f>
        <v>0</v>
      </c>
      <c r="F108" s="42">
        <f>COUNTIFS('Recommendations'!F:F,"Phase4",'Recommendations'!L:L,"Resolved")</f>
        <v>0</v>
      </c>
      <c r="G108" s="86">
        <f t="shared" si="4"/>
        <v>0</v>
      </c>
      <c r="H108" s="86"/>
      <c r="J108" s="45" t="s">
        <v>350</v>
      </c>
      <c r="K108" s="42">
        <f>COUNTIFS('Recommendations'!F:F,"Phase4",'Recommendations'!D:D,"Must")</f>
        <v>0</v>
      </c>
      <c r="L108" s="42">
        <f>COUNTIFS('Recommendations'!F:F,"Phase4",'Recommendations'!D:D,"Should")</f>
        <v>0</v>
      </c>
      <c r="M108" s="42">
        <f>COUNTIFS('Recommendations'!F:F,"Phase4",'Recommendations'!D:D,"Could")</f>
        <v>0</v>
      </c>
      <c r="N108" s="42">
        <f>COUNTIFS('Recommendations'!F:F,"Phase4",'Recommendations'!D:D,"Won't")</f>
        <v>0</v>
      </c>
      <c r="O108" s="42">
        <f>COUNTIFS('Recommendations'!F:F,"Phase4",'Recommendations'!D:D,"Unassigned")</f>
        <v>0</v>
      </c>
    </row>
    <row r="109" spans="2:15" x14ac:dyDescent="0.35">
      <c r="B109" s="45" t="s">
        <v>351</v>
      </c>
      <c r="C109" s="85" t="s">
        <v>19</v>
      </c>
      <c r="D109" s="85"/>
      <c r="E109" s="42">
        <f>COUNTIF('Recommendations'!F:F,"Phase5")-COUNTIFS('Recommendations'!F:F,"Phase5",'Recommendations'!G:G,"Risk Accepted")-COUNTIFS('Recommendations'!F:F,"Phase5",'Recommendations'!G:G,"N/A")</f>
        <v>0</v>
      </c>
      <c r="F109" s="42">
        <f>COUNTIFS('Recommendations'!F:F,"Phase5",'Recommendations'!L:L,"Resolved")</f>
        <v>0</v>
      </c>
      <c r="G109" s="86">
        <f t="shared" si="4"/>
        <v>0</v>
      </c>
      <c r="H109" s="86"/>
      <c r="J109" s="45" t="s">
        <v>351</v>
      </c>
      <c r="K109" s="42">
        <f>COUNTIFS('Recommendations'!F:F,"Phase5",'Recommendations'!D:D,"Must")</f>
        <v>0</v>
      </c>
      <c r="L109" s="42">
        <f>COUNTIFS('Recommendations'!F:F,"Phase5",'Recommendations'!D:D,"Should")</f>
        <v>0</v>
      </c>
      <c r="M109" s="42">
        <f>COUNTIFS('Recommendations'!F:F,"Phase5",'Recommendations'!D:D,"Could")</f>
        <v>0</v>
      </c>
      <c r="N109" s="42">
        <f>COUNTIFS('Recommendations'!F:F,"Phase5",'Recommendations'!D:D,"Won't")</f>
        <v>0</v>
      </c>
      <c r="O109" s="42">
        <f>COUNTIFS('Recommendations'!F:F,"Phase5",'Recommendations'!D:D,"Unassigned")</f>
        <v>0</v>
      </c>
    </row>
    <row r="110" spans="2:15" x14ac:dyDescent="0.35">
      <c r="B110" s="45" t="s">
        <v>18</v>
      </c>
      <c r="C110" s="85" t="s">
        <v>19</v>
      </c>
      <c r="D110" s="85"/>
      <c r="E110" s="42">
        <f>COUNTIF('Recommendations'!F:F,"Pending")-COUNTIFS('Recommendations'!F:F,"Pending",'Recommendations'!G:G,"Risk Accepted")-COUNTIFS('Recommendations'!F:F,"Pending",'Recommendations'!G:G,"N/A")</f>
        <v>50</v>
      </c>
      <c r="F110" s="42">
        <f>COUNTIFS('Recommendations'!F:F,"Pending",'Recommendations'!L:L,"Resolved")</f>
        <v>0</v>
      </c>
      <c r="G110" s="86">
        <f t="shared" si="4"/>
        <v>0</v>
      </c>
      <c r="H110" s="86"/>
      <c r="J110" s="45" t="s">
        <v>18</v>
      </c>
      <c r="K110" s="42">
        <f>COUNTIFS('Recommendations'!F:F,"Pending",'Recommendations'!D:D,"Must")</f>
        <v>0</v>
      </c>
      <c r="L110" s="42">
        <f>COUNTIFS('Recommendations'!F:F,"Pending",'Recommendations'!D:D,"Should")</f>
        <v>0</v>
      </c>
      <c r="M110" s="42">
        <f>COUNTIFS('Recommendations'!F:F,"Pending",'Recommendations'!D:D,"Could")</f>
        <v>0</v>
      </c>
      <c r="N110" s="42">
        <f>COUNTIFS('Recommendations'!F:F,"Pending",'Recommendations'!D:D,"Won't")</f>
        <v>0</v>
      </c>
      <c r="O110" s="42">
        <f>COUNTIFS('Recommendations'!F:F,"Pending",'Recommendations'!D:D,"Unassigned")</f>
        <v>50</v>
      </c>
    </row>
    <row r="117" spans="2:24" ht="21" x14ac:dyDescent="0.5">
      <c r="B117" s="37" t="s">
        <v>367</v>
      </c>
      <c r="P117" s="54" t="s">
        <v>368</v>
      </c>
    </row>
    <row r="119" spans="2:24" ht="60" customHeight="1" x14ac:dyDescent="0.35">
      <c r="B119" s="87" t="s">
        <v>369</v>
      </c>
      <c r="C119" s="80"/>
      <c r="D119" s="80"/>
      <c r="E119" s="80"/>
      <c r="F119" s="80"/>
      <c r="P119" s="87" t="s">
        <v>370</v>
      </c>
      <c r="Q119" s="80"/>
      <c r="R119" s="80"/>
      <c r="S119" s="80"/>
      <c r="T119" s="80"/>
      <c r="U119" s="80"/>
      <c r="V119" s="80"/>
      <c r="W119" s="80"/>
    </row>
    <row r="121" spans="2:24" ht="30" customHeight="1" x14ac:dyDescent="0.35">
      <c r="P121" s="55" t="s">
        <v>371</v>
      </c>
      <c r="Q121" s="56">
        <f>C16</f>
        <v>0</v>
      </c>
      <c r="R121" s="57"/>
      <c r="S121" s="56">
        <f>C67</f>
        <v>0</v>
      </c>
      <c r="T121" s="57"/>
      <c r="U121" s="56">
        <f>C68</f>
        <v>0</v>
      </c>
      <c r="V121" s="57"/>
      <c r="W121" s="56">
        <f>C69</f>
        <v>0</v>
      </c>
      <c r="X121" s="57"/>
    </row>
    <row r="122" spans="2:24" ht="35" customHeight="1" x14ac:dyDescent="0.35">
      <c r="P122" s="58" t="s">
        <v>372</v>
      </c>
      <c r="Q122" s="58" t="s">
        <v>373</v>
      </c>
      <c r="R122" s="58" t="s">
        <v>374</v>
      </c>
      <c r="S122" s="58" t="s">
        <v>375</v>
      </c>
      <c r="T122" s="58" t="s">
        <v>376</v>
      </c>
      <c r="U122" s="58" t="s">
        <v>377</v>
      </c>
      <c r="V122" s="58" t="s">
        <v>378</v>
      </c>
      <c r="W122" s="58" t="s">
        <v>379</v>
      </c>
      <c r="X122" s="58" t="s">
        <v>380</v>
      </c>
    </row>
    <row r="123" spans="2:24" x14ac:dyDescent="0.35">
      <c r="O123" s="59" t="s">
        <v>381</v>
      </c>
      <c r="P123" s="60" t="s">
        <v>382</v>
      </c>
      <c r="Q123" s="61">
        <v>0</v>
      </c>
      <c r="R123" s="62">
        <f>IF(Dashboard!F16&gt;0, Q123/Dashboard!F16, "")</f>
        <v>0</v>
      </c>
      <c r="S123" s="61">
        <v>0</v>
      </c>
      <c r="T123" s="62" t="str">
        <f>IF(AND(NOT(ISBLANK(S123)),Dashboard!F67&gt;0), S123/Dashboard!F67, "")</f>
        <v/>
      </c>
      <c r="U123" s="61">
        <v>0</v>
      </c>
      <c r="V123" s="62" t="str">
        <f>IF(AND(NOT(ISBLANK(U123)),Dashboard!F68&gt;0), U123/Dashboard!F68, "")</f>
        <v/>
      </c>
      <c r="W123" s="61">
        <v>0</v>
      </c>
      <c r="X123" s="62" t="str">
        <f>IF(AND(NOT(ISBLANK(W123)),Dashboard!F69&gt;0), W123/Dashboard!F69, "")</f>
        <v/>
      </c>
    </row>
    <row r="124" spans="2:24" x14ac:dyDescent="0.35">
      <c r="P124" s="53"/>
      <c r="Q124" s="40"/>
      <c r="R124" s="43" t="str">
        <f>IF(AND(NOT(ISBLANK(Q124)),Dashboard!F16&gt;0), Q124/Dashboard!F16, "")</f>
        <v/>
      </c>
      <c r="S124" s="40"/>
      <c r="T124" s="43" t="str">
        <f>IF(AND(NOT(ISBLANK(S124)),Dashboard!F67&gt;0), S124/Dashboard!F67, "")</f>
        <v/>
      </c>
      <c r="U124" s="40"/>
      <c r="V124" s="43" t="str">
        <f>IF(AND(NOT(ISBLANK(U124)),Dashboard!F68&gt;0), U124/Dashboard!F68, "")</f>
        <v/>
      </c>
      <c r="W124" s="40"/>
      <c r="X124" s="43" t="str">
        <f>IF(AND(NOT(ISBLANK(W124)),Dashboard!F69&gt;0), W124/Dashboard!F69, "")</f>
        <v/>
      </c>
    </row>
    <row r="125" spans="2:24" x14ac:dyDescent="0.35">
      <c r="P125" s="53"/>
      <c r="Q125" s="40"/>
      <c r="R125" s="43" t="str">
        <f>IF(AND(NOT(ISBLANK(Q125)),Dashboard!F16&gt;0), Q125/Dashboard!F16, "")</f>
        <v/>
      </c>
      <c r="S125" s="40"/>
      <c r="T125" s="43" t="str">
        <f>IF(AND(NOT(ISBLANK(S125)),Dashboard!F67&gt;0), S125/Dashboard!F67, "")</f>
        <v/>
      </c>
      <c r="U125" s="40"/>
      <c r="V125" s="43" t="str">
        <f>IF(AND(NOT(ISBLANK(U125)),Dashboard!F68&gt;0), U125/Dashboard!F68, "")</f>
        <v/>
      </c>
      <c r="W125" s="40"/>
      <c r="X125" s="43" t="str">
        <f>IF(AND(NOT(ISBLANK(W125)),Dashboard!F69&gt;0), W125/Dashboard!F69, "")</f>
        <v/>
      </c>
    </row>
    <row r="126" spans="2:24" x14ac:dyDescent="0.35">
      <c r="P126" s="53"/>
      <c r="Q126" s="40"/>
      <c r="R126" s="43" t="str">
        <f>IF(AND(NOT(ISBLANK(Q126)),Dashboard!F16&gt;0), Q126/Dashboard!F16, "")</f>
        <v/>
      </c>
      <c r="S126" s="40"/>
      <c r="T126" s="43" t="str">
        <f>IF(AND(NOT(ISBLANK(S126)),Dashboard!F67&gt;0), S126/Dashboard!F67, "")</f>
        <v/>
      </c>
      <c r="U126" s="40"/>
      <c r="V126" s="43" t="str">
        <f>IF(AND(NOT(ISBLANK(U126)),Dashboard!F68&gt;0), U126/Dashboard!F68, "")</f>
        <v/>
      </c>
      <c r="W126" s="40"/>
      <c r="X126" s="43" t="str">
        <f>IF(AND(NOT(ISBLANK(W126)),Dashboard!F69&gt;0), W126/Dashboard!F69, "")</f>
        <v/>
      </c>
    </row>
    <row r="127" spans="2:24" x14ac:dyDescent="0.35">
      <c r="P127" s="53"/>
      <c r="Q127" s="40"/>
      <c r="R127" s="43" t="str">
        <f>IF(AND(NOT(ISBLANK(Q127)),Dashboard!F16&gt;0), Q127/Dashboard!F16, "")</f>
        <v/>
      </c>
      <c r="S127" s="40"/>
      <c r="T127" s="43" t="str">
        <f>IF(AND(NOT(ISBLANK(S127)),Dashboard!F67&gt;0), S127/Dashboard!F67, "")</f>
        <v/>
      </c>
      <c r="U127" s="40"/>
      <c r="V127" s="43" t="str">
        <f>IF(AND(NOT(ISBLANK(U127)),Dashboard!F68&gt;0), U127/Dashboard!F68, "")</f>
        <v/>
      </c>
      <c r="W127" s="40"/>
      <c r="X127" s="43" t="str">
        <f>IF(AND(NOT(ISBLANK(W127)),Dashboard!F69&gt;0), W127/Dashboard!F69, "")</f>
        <v/>
      </c>
    </row>
    <row r="128" spans="2:24" x14ac:dyDescent="0.35">
      <c r="P128" s="53"/>
      <c r="Q128" s="40"/>
      <c r="R128" s="43" t="str">
        <f>IF(AND(NOT(ISBLANK(Q128)),Dashboard!F16&gt;0), Q128/Dashboard!F16, "")</f>
        <v/>
      </c>
      <c r="S128" s="40"/>
      <c r="T128" s="43" t="str">
        <f>IF(AND(NOT(ISBLANK(S128)),Dashboard!F67&gt;0), S128/Dashboard!F67, "")</f>
        <v/>
      </c>
      <c r="U128" s="40"/>
      <c r="V128" s="43" t="str">
        <f>IF(AND(NOT(ISBLANK(U128)),Dashboard!F68&gt;0), U128/Dashboard!F68, "")</f>
        <v/>
      </c>
      <c r="W128" s="40"/>
      <c r="X128" s="43" t="str">
        <f>IF(AND(NOT(ISBLANK(W128)),Dashboard!F69&gt;0), W128/Dashboard!F69, "")</f>
        <v/>
      </c>
    </row>
    <row r="129" spans="16:24" x14ac:dyDescent="0.35">
      <c r="P129" s="53"/>
      <c r="Q129" s="40"/>
      <c r="R129" s="43" t="str">
        <f>IF(AND(NOT(ISBLANK(Q129)),Dashboard!F16&gt;0), Q129/Dashboard!F16, "")</f>
        <v/>
      </c>
      <c r="S129" s="40"/>
      <c r="T129" s="43" t="str">
        <f>IF(AND(NOT(ISBLANK(S129)),Dashboard!F67&gt;0), S129/Dashboard!F67, "")</f>
        <v/>
      </c>
      <c r="U129" s="40"/>
      <c r="V129" s="43" t="str">
        <f>IF(AND(NOT(ISBLANK(U129)),Dashboard!F68&gt;0), U129/Dashboard!F68, "")</f>
        <v/>
      </c>
      <c r="W129" s="40"/>
      <c r="X129" s="43" t="str">
        <f>IF(AND(NOT(ISBLANK(W129)),Dashboard!F69&gt;0), W129/Dashboard!F69, "")</f>
        <v/>
      </c>
    </row>
    <row r="130" spans="16:24" x14ac:dyDescent="0.35">
      <c r="P130" s="53"/>
      <c r="Q130" s="40"/>
      <c r="R130" s="43" t="str">
        <f>IF(AND(NOT(ISBLANK(Q130)),Dashboard!F16&gt;0), Q130/Dashboard!F16, "")</f>
        <v/>
      </c>
      <c r="S130" s="40"/>
      <c r="T130" s="43" t="str">
        <f>IF(AND(NOT(ISBLANK(S130)),Dashboard!F67&gt;0), S130/Dashboard!F67, "")</f>
        <v/>
      </c>
      <c r="U130" s="40"/>
      <c r="V130" s="43" t="str">
        <f>IF(AND(NOT(ISBLANK(U130)),Dashboard!F68&gt;0), U130/Dashboard!F68, "")</f>
        <v/>
      </c>
      <c r="W130" s="40"/>
      <c r="X130" s="43" t="str">
        <f>IF(AND(NOT(ISBLANK(W130)),Dashboard!F69&gt;0), W130/Dashboard!F69, "")</f>
        <v/>
      </c>
    </row>
    <row r="131" spans="16:24" x14ac:dyDescent="0.35">
      <c r="P131" s="53"/>
      <c r="Q131" s="40"/>
      <c r="R131" s="43" t="str">
        <f>IF(AND(NOT(ISBLANK(Q131)),Dashboard!F16&gt;0), Q131/Dashboard!F16, "")</f>
        <v/>
      </c>
      <c r="S131" s="40"/>
      <c r="T131" s="43" t="str">
        <f>IF(AND(NOT(ISBLANK(S131)),Dashboard!F67&gt;0), S131/Dashboard!F67, "")</f>
        <v/>
      </c>
      <c r="U131" s="40"/>
      <c r="V131" s="43" t="str">
        <f>IF(AND(NOT(ISBLANK(U131)),Dashboard!F68&gt;0), U131/Dashboard!F68, "")</f>
        <v/>
      </c>
      <c r="W131" s="40"/>
      <c r="X131" s="43" t="str">
        <f>IF(AND(NOT(ISBLANK(W131)),Dashboard!F69&gt;0), W131/Dashboard!F69, "")</f>
        <v/>
      </c>
    </row>
    <row r="132" spans="16:24" x14ac:dyDescent="0.35">
      <c r="P132" s="53"/>
      <c r="Q132" s="40"/>
      <c r="R132" s="43" t="str">
        <f>IF(AND(NOT(ISBLANK(Q132)),Dashboard!F16&gt;0), Q132/Dashboard!F16, "")</f>
        <v/>
      </c>
      <c r="S132" s="40"/>
      <c r="T132" s="43" t="str">
        <f>IF(AND(NOT(ISBLANK(S132)),Dashboard!F67&gt;0), S132/Dashboard!F67, "")</f>
        <v/>
      </c>
      <c r="U132" s="40"/>
      <c r="V132" s="43" t="str">
        <f>IF(AND(NOT(ISBLANK(U132)),Dashboard!F68&gt;0), U132/Dashboard!F68, "")</f>
        <v/>
      </c>
      <c r="W132" s="40"/>
      <c r="X132" s="43" t="str">
        <f>IF(AND(NOT(ISBLANK(W132)),Dashboard!F69&gt;0), W132/Dashboard!F69, "")</f>
        <v/>
      </c>
    </row>
    <row r="133" spans="16:24" x14ac:dyDescent="0.35">
      <c r="P133" s="53"/>
      <c r="Q133" s="40"/>
      <c r="R133" s="43" t="str">
        <f>IF(AND(NOT(ISBLANK(Q133)),Dashboard!F16&gt;0), Q133/Dashboard!F16, "")</f>
        <v/>
      </c>
      <c r="S133" s="40"/>
      <c r="T133" s="43" t="str">
        <f>IF(AND(NOT(ISBLANK(S133)),Dashboard!F67&gt;0), S133/Dashboard!F67, "")</f>
        <v/>
      </c>
      <c r="U133" s="40"/>
      <c r="V133" s="43" t="str">
        <f>IF(AND(NOT(ISBLANK(U133)),Dashboard!F68&gt;0), U133/Dashboard!F68, "")</f>
        <v/>
      </c>
      <c r="W133" s="40"/>
      <c r="X133" s="43" t="str">
        <f>IF(AND(NOT(ISBLANK(W133)),Dashboard!F69&gt;0), W133/Dashboard!F69, "")</f>
        <v/>
      </c>
    </row>
    <row r="134" spans="16:24" x14ac:dyDescent="0.35">
      <c r="P134" s="53"/>
      <c r="Q134" s="40"/>
      <c r="R134" s="43" t="str">
        <f>IF(AND(NOT(ISBLANK(Q134)),Dashboard!F16&gt;0), Q134/Dashboard!F16, "")</f>
        <v/>
      </c>
      <c r="S134" s="40"/>
      <c r="T134" s="43" t="str">
        <f>IF(AND(NOT(ISBLANK(S134)),Dashboard!F67&gt;0), S134/Dashboard!F67, "")</f>
        <v/>
      </c>
      <c r="U134" s="40"/>
      <c r="V134" s="43" t="str">
        <f>IF(AND(NOT(ISBLANK(U134)),Dashboard!F68&gt;0), U134/Dashboard!F68, "")</f>
        <v/>
      </c>
      <c r="W134" s="40"/>
      <c r="X134" s="43" t="str">
        <f>IF(AND(NOT(ISBLANK(W134)),Dashboard!F69&gt;0), W134/Dashboard!F69, "")</f>
        <v/>
      </c>
    </row>
    <row r="135" spans="16:24" x14ac:dyDescent="0.35">
      <c r="P135" s="53"/>
      <c r="Q135" s="40"/>
      <c r="R135" s="43" t="str">
        <f>IF(AND(NOT(ISBLANK(Q135)),Dashboard!F16&gt;0), Q135/Dashboard!F16, "")</f>
        <v/>
      </c>
      <c r="S135" s="40"/>
      <c r="T135" s="43" t="str">
        <f>IF(AND(NOT(ISBLANK(S135)),Dashboard!F67&gt;0), S135/Dashboard!F67, "")</f>
        <v/>
      </c>
      <c r="U135" s="40"/>
      <c r="V135" s="43" t="str">
        <f>IF(AND(NOT(ISBLANK(U135)),Dashboard!F68&gt;0), U135/Dashboard!F68, "")</f>
        <v/>
      </c>
      <c r="W135" s="40"/>
      <c r="X135" s="43" t="str">
        <f>IF(AND(NOT(ISBLANK(W135)),Dashboard!F69&gt;0), W135/Dashboard!F69, "")</f>
        <v/>
      </c>
    </row>
    <row r="136" spans="16:24" x14ac:dyDescent="0.35">
      <c r="P136" s="53"/>
      <c r="Q136" s="40"/>
      <c r="R136" s="43" t="str">
        <f>IF(AND(NOT(ISBLANK(Q136)),Dashboard!F16&gt;0), Q136/Dashboard!F16, "")</f>
        <v/>
      </c>
      <c r="S136" s="40"/>
      <c r="T136" s="43" t="str">
        <f>IF(AND(NOT(ISBLANK(S136)),Dashboard!F67&gt;0), S136/Dashboard!F67, "")</f>
        <v/>
      </c>
      <c r="U136" s="40"/>
      <c r="V136" s="43" t="str">
        <f>IF(AND(NOT(ISBLANK(U136)),Dashboard!F68&gt;0), U136/Dashboard!F68, "")</f>
        <v/>
      </c>
      <c r="W136" s="40"/>
      <c r="X136" s="43" t="str">
        <f>IF(AND(NOT(ISBLANK(W136)),Dashboard!F69&gt;0), W136/Dashboard!F69, "")</f>
        <v/>
      </c>
    </row>
    <row r="137" spans="16:24" x14ac:dyDescent="0.35">
      <c r="P137" s="53"/>
      <c r="Q137" s="40"/>
      <c r="R137" s="43" t="str">
        <f>IF(AND(NOT(ISBLANK(Q137)),Dashboard!F16&gt;0), Q137/Dashboard!F16, "")</f>
        <v/>
      </c>
      <c r="S137" s="40"/>
      <c r="T137" s="43" t="str">
        <f>IF(AND(NOT(ISBLANK(S137)),Dashboard!F67&gt;0), S137/Dashboard!F67, "")</f>
        <v/>
      </c>
      <c r="U137" s="40"/>
      <c r="V137" s="43" t="str">
        <f>IF(AND(NOT(ISBLANK(U137)),Dashboard!F68&gt;0), U137/Dashboard!F68, "")</f>
        <v/>
      </c>
      <c r="W137" s="40"/>
      <c r="X137" s="43" t="str">
        <f>IF(AND(NOT(ISBLANK(W137)),Dashboard!F69&gt;0), W137/Dashboard!F69, "")</f>
        <v/>
      </c>
    </row>
    <row r="138" spans="16:24" x14ac:dyDescent="0.35">
      <c r="P138" s="53"/>
      <c r="Q138" s="40"/>
      <c r="R138" s="43" t="str">
        <f>IF(AND(NOT(ISBLANK(Q138)),Dashboard!F16&gt;0), Q138/Dashboard!F16, "")</f>
        <v/>
      </c>
      <c r="S138" s="40"/>
      <c r="T138" s="43" t="str">
        <f>IF(AND(NOT(ISBLANK(S138)),Dashboard!F67&gt;0), S138/Dashboard!F67, "")</f>
        <v/>
      </c>
      <c r="U138" s="40"/>
      <c r="V138" s="43" t="str">
        <f>IF(AND(NOT(ISBLANK(U138)),Dashboard!F68&gt;0), U138/Dashboard!F68, "")</f>
        <v/>
      </c>
      <c r="W138" s="40"/>
      <c r="X138" s="43" t="str">
        <f>IF(AND(NOT(ISBLANK(W138)),Dashboard!F69&gt;0), W138/Dashboard!F69, "")</f>
        <v/>
      </c>
    </row>
    <row r="139" spans="16:24" x14ac:dyDescent="0.35">
      <c r="P139" s="53"/>
      <c r="Q139" s="40"/>
      <c r="R139" s="43" t="str">
        <f>IF(AND(NOT(ISBLANK(Q139)),Dashboard!F16&gt;0), Q139/Dashboard!F16, "")</f>
        <v/>
      </c>
      <c r="S139" s="40"/>
      <c r="T139" s="43" t="str">
        <f>IF(AND(NOT(ISBLANK(S139)),Dashboard!F67&gt;0), S139/Dashboard!F67, "")</f>
        <v/>
      </c>
      <c r="U139" s="40"/>
      <c r="V139" s="43" t="str">
        <f>IF(AND(NOT(ISBLANK(U139)),Dashboard!F68&gt;0), U139/Dashboard!F68, "")</f>
        <v/>
      </c>
      <c r="W139" s="40"/>
      <c r="X139" s="43" t="str">
        <f>IF(AND(NOT(ISBLANK(W139)),Dashboard!F69&gt;0), W139/Dashboard!F69, "")</f>
        <v/>
      </c>
    </row>
    <row r="140" spans="16:24" x14ac:dyDescent="0.35">
      <c r="P140" s="53"/>
      <c r="Q140" s="40"/>
      <c r="R140" s="43" t="str">
        <f>IF(AND(NOT(ISBLANK(Q140)),Dashboard!F16&gt;0), Q140/Dashboard!F16, "")</f>
        <v/>
      </c>
      <c r="S140" s="40"/>
      <c r="T140" s="43" t="str">
        <f>IF(AND(NOT(ISBLANK(S140)),Dashboard!F67&gt;0), S140/Dashboard!F67, "")</f>
        <v/>
      </c>
      <c r="U140" s="40"/>
      <c r="V140" s="43" t="str">
        <f>IF(AND(NOT(ISBLANK(U140)),Dashboard!F68&gt;0), U140/Dashboard!F68, "")</f>
        <v/>
      </c>
      <c r="W140" s="40"/>
      <c r="X140" s="43" t="str">
        <f>IF(AND(NOT(ISBLANK(W140)),Dashboard!F69&gt;0), W140/Dashboard!F69, "")</f>
        <v/>
      </c>
    </row>
    <row r="141" spans="16:24" x14ac:dyDescent="0.35">
      <c r="P141" s="53"/>
      <c r="Q141" s="40"/>
      <c r="R141" s="43" t="str">
        <f>IF(AND(NOT(ISBLANK(Q141)),Dashboard!F16&gt;0), Q141/Dashboard!F16, "")</f>
        <v/>
      </c>
      <c r="S141" s="40"/>
      <c r="T141" s="43" t="str">
        <f>IF(AND(NOT(ISBLANK(S141)),Dashboard!F67&gt;0), S141/Dashboard!F67, "")</f>
        <v/>
      </c>
      <c r="U141" s="40"/>
      <c r="V141" s="43" t="str">
        <f>IF(AND(NOT(ISBLANK(U141)),Dashboard!F68&gt;0), U141/Dashboard!F68, "")</f>
        <v/>
      </c>
      <c r="W141" s="40"/>
      <c r="X141" s="43" t="str">
        <f>IF(AND(NOT(ISBLANK(W141)),Dashboard!F69&gt;0), W141/Dashboard!F69, "")</f>
        <v/>
      </c>
    </row>
    <row r="142" spans="16:24" x14ac:dyDescent="0.35">
      <c r="P142" s="53"/>
      <c r="Q142" s="40"/>
      <c r="R142" s="43" t="str">
        <f>IF(AND(NOT(ISBLANK(Q142)),Dashboard!F16&gt;0), Q142/Dashboard!F16, "")</f>
        <v/>
      </c>
      <c r="S142" s="40"/>
      <c r="T142" s="43" t="str">
        <f>IF(AND(NOT(ISBLANK(S142)),Dashboard!F67&gt;0), S142/Dashboard!F67, "")</f>
        <v/>
      </c>
      <c r="U142" s="40"/>
      <c r="V142" s="43" t="str">
        <f>IF(AND(NOT(ISBLANK(U142)),Dashboard!F68&gt;0), U142/Dashboard!F68, "")</f>
        <v/>
      </c>
      <c r="W142" s="40"/>
      <c r="X142" s="43" t="str">
        <f>IF(AND(NOT(ISBLANK(W142)),Dashboard!F69&gt;0), W142/Dashboard!F69, "")</f>
        <v/>
      </c>
    </row>
    <row r="143" spans="16:24" x14ac:dyDescent="0.35">
      <c r="P143" s="53"/>
      <c r="Q143" s="40"/>
      <c r="R143" s="43" t="str">
        <f>IF(AND(NOT(ISBLANK(Q143)),Dashboard!F16&gt;0), Q143/Dashboard!F16, "")</f>
        <v/>
      </c>
      <c r="S143" s="40"/>
      <c r="T143" s="43" t="str">
        <f>IF(AND(NOT(ISBLANK(S143)),Dashboard!F67&gt;0), S143/Dashboard!F67, "")</f>
        <v/>
      </c>
      <c r="U143" s="40"/>
      <c r="V143" s="43" t="str">
        <f>IF(AND(NOT(ISBLANK(U143)),Dashboard!F68&gt;0), U143/Dashboard!F68, "")</f>
        <v/>
      </c>
      <c r="W143" s="40"/>
      <c r="X143" s="43" t="str">
        <f>IF(AND(NOT(ISBLANK(W143)),Dashboard!F69&gt;0), W143/Dashboard!F69, "")</f>
        <v/>
      </c>
    </row>
    <row r="144" spans="16:24" x14ac:dyDescent="0.35">
      <c r="P144" s="53"/>
      <c r="Q144" s="40"/>
      <c r="R144" s="43" t="str">
        <f>IF(AND(NOT(ISBLANK(Q144)),Dashboard!F16&gt;0), Q144/Dashboard!F16, "")</f>
        <v/>
      </c>
      <c r="S144" s="40"/>
      <c r="T144" s="43" t="str">
        <f>IF(AND(NOT(ISBLANK(S144)),Dashboard!F67&gt;0), S144/Dashboard!F67, "")</f>
        <v/>
      </c>
      <c r="U144" s="40"/>
      <c r="V144" s="43" t="str">
        <f>IF(AND(NOT(ISBLANK(U144)),Dashboard!F68&gt;0), U144/Dashboard!F68, "")</f>
        <v/>
      </c>
      <c r="W144" s="40"/>
      <c r="X144" s="43" t="str">
        <f>IF(AND(NOT(ISBLANK(W144)),Dashboard!F69&gt;0), W144/Dashboard!F69, "")</f>
        <v/>
      </c>
    </row>
    <row r="145" spans="2:24" x14ac:dyDescent="0.35">
      <c r="P145" s="53"/>
      <c r="Q145" s="40"/>
      <c r="R145" s="43" t="str">
        <f>IF(AND(NOT(ISBLANK(Q145)),Dashboard!F16&gt;0), Q145/Dashboard!F16, "")</f>
        <v/>
      </c>
      <c r="S145" s="40"/>
      <c r="T145" s="43" t="str">
        <f>IF(AND(NOT(ISBLANK(S145)),Dashboard!F67&gt;0), S145/Dashboard!F67, "")</f>
        <v/>
      </c>
      <c r="U145" s="40"/>
      <c r="V145" s="43" t="str">
        <f>IF(AND(NOT(ISBLANK(U145)),Dashboard!F68&gt;0), U145/Dashboard!F68, "")</f>
        <v/>
      </c>
      <c r="W145" s="40"/>
      <c r="X145" s="43" t="str">
        <f>IF(AND(NOT(ISBLANK(W145)),Dashboard!F69&gt;0), W145/Dashboard!F69, "")</f>
        <v/>
      </c>
    </row>
    <row r="146" spans="2:24" x14ac:dyDescent="0.35">
      <c r="P146" s="53"/>
      <c r="Q146" s="40"/>
      <c r="R146" s="43" t="str">
        <f>IF(AND(NOT(ISBLANK(Q146)),Dashboard!F16&gt;0), Q146/Dashboard!F16, "")</f>
        <v/>
      </c>
      <c r="S146" s="40"/>
      <c r="T146" s="43" t="str">
        <f>IF(AND(NOT(ISBLANK(S146)),Dashboard!F67&gt;0), S146/Dashboard!F67, "")</f>
        <v/>
      </c>
      <c r="U146" s="40"/>
      <c r="V146" s="43" t="str">
        <f>IF(AND(NOT(ISBLANK(U146)),Dashboard!F68&gt;0), U146/Dashboard!F68, "")</f>
        <v/>
      </c>
      <c r="W146" s="40"/>
      <c r="X146" s="43" t="str">
        <f>IF(AND(NOT(ISBLANK(W146)),Dashboard!F69&gt;0), W146/Dashboard!F69, "")</f>
        <v/>
      </c>
    </row>
    <row r="147" spans="2:24" x14ac:dyDescent="0.35">
      <c r="P147" s="53"/>
      <c r="Q147" s="40"/>
      <c r="R147" s="43" t="str">
        <f>IF(AND(NOT(ISBLANK(Q147)),Dashboard!F16&gt;0), Q147/Dashboard!F16, "")</f>
        <v/>
      </c>
      <c r="S147" s="40"/>
      <c r="T147" s="43" t="str">
        <f>IF(AND(NOT(ISBLANK(S147)),Dashboard!F67&gt;0), S147/Dashboard!F67, "")</f>
        <v/>
      </c>
      <c r="U147" s="40"/>
      <c r="V147" s="43" t="str">
        <f>IF(AND(NOT(ISBLANK(U147)),Dashboard!F68&gt;0), U147/Dashboard!F68, "")</f>
        <v/>
      </c>
      <c r="W147" s="40"/>
      <c r="X147" s="43" t="str">
        <f>IF(AND(NOT(ISBLANK(W147)),Dashboard!F69&gt;0), W147/Dashboard!F69, "")</f>
        <v/>
      </c>
    </row>
    <row r="148" spans="2:24" x14ac:dyDescent="0.35">
      <c r="P148" s="53"/>
      <c r="Q148" s="40"/>
      <c r="R148" s="43" t="str">
        <f>IF(AND(NOT(ISBLANK(Q148)),Dashboard!F16&gt;0), Q148/Dashboard!F16, "")</f>
        <v/>
      </c>
      <c r="S148" s="40"/>
      <c r="T148" s="43" t="str">
        <f>IF(AND(NOT(ISBLANK(S148)),Dashboard!F67&gt;0), S148/Dashboard!F67, "")</f>
        <v/>
      </c>
      <c r="U148" s="40"/>
      <c r="V148" s="43" t="str">
        <f>IF(AND(NOT(ISBLANK(U148)),Dashboard!F68&gt;0), U148/Dashboard!F68, "")</f>
        <v/>
      </c>
      <c r="W148" s="40"/>
      <c r="X148" s="43" t="str">
        <f>IF(AND(NOT(ISBLANK(W148)),Dashboard!F69&gt;0), W148/Dashboard!F69, "")</f>
        <v/>
      </c>
    </row>
    <row r="149" spans="2:24" x14ac:dyDescent="0.35">
      <c r="P149" s="53"/>
      <c r="Q149" s="40"/>
      <c r="R149" s="43" t="str">
        <f>IF(AND(NOT(ISBLANK(Q149)),Dashboard!F16&gt;0), Q149/Dashboard!F16, "")</f>
        <v/>
      </c>
      <c r="S149" s="40"/>
      <c r="T149" s="43" t="str">
        <f>IF(AND(NOT(ISBLANK(S149)),Dashboard!F67&gt;0), S149/Dashboard!F67, "")</f>
        <v/>
      </c>
      <c r="U149" s="40"/>
      <c r="V149" s="43" t="str">
        <f>IF(AND(NOT(ISBLANK(U149)),Dashboard!F68&gt;0), U149/Dashboard!F68, "")</f>
        <v/>
      </c>
      <c r="W149" s="40"/>
      <c r="X149" s="43" t="str">
        <f>IF(AND(NOT(ISBLANK(W149)),Dashboard!F69&gt;0), W149/Dashboard!F69, "")</f>
        <v/>
      </c>
    </row>
    <row r="150" spans="2:24" x14ac:dyDescent="0.35">
      <c r="P150" s="53"/>
      <c r="Q150" s="40"/>
      <c r="R150" s="43" t="str">
        <f>IF(AND(NOT(ISBLANK(Q150)),Dashboard!F16&gt;0), Q150/Dashboard!F16, "")</f>
        <v/>
      </c>
      <c r="S150" s="40"/>
      <c r="T150" s="43" t="str">
        <f>IF(AND(NOT(ISBLANK(S150)),Dashboard!F67&gt;0), S150/Dashboard!F67, "")</f>
        <v/>
      </c>
      <c r="U150" s="40"/>
      <c r="V150" s="43" t="str">
        <f>IF(AND(NOT(ISBLANK(U150)),Dashboard!F68&gt;0), U150/Dashboard!F68, "")</f>
        <v/>
      </c>
      <c r="W150" s="40"/>
      <c r="X150" s="43" t="str">
        <f>IF(AND(NOT(ISBLANK(W150)),Dashboard!F69&gt;0), W150/Dashboard!F69, "")</f>
        <v/>
      </c>
    </row>
    <row r="151" spans="2:24" x14ac:dyDescent="0.35">
      <c r="P151" s="53"/>
      <c r="Q151" s="40"/>
      <c r="R151" s="43" t="str">
        <f>IF(AND(NOT(ISBLANK(Q151)),Dashboard!F16&gt;0), Q151/Dashboard!F16, "")</f>
        <v/>
      </c>
      <c r="S151" s="40"/>
      <c r="T151" s="43" t="str">
        <f>IF(AND(NOT(ISBLANK(S151)),Dashboard!F67&gt;0), S151/Dashboard!F67, "")</f>
        <v/>
      </c>
      <c r="U151" s="40"/>
      <c r="V151" s="43" t="str">
        <f>IF(AND(NOT(ISBLANK(U151)),Dashboard!F68&gt;0), U151/Dashboard!F68, "")</f>
        <v/>
      </c>
      <c r="W151" s="40"/>
      <c r="X151" s="43" t="str">
        <f>IF(AND(NOT(ISBLANK(W151)),Dashboard!F69&gt;0), W151/Dashboard!F69, "")</f>
        <v/>
      </c>
    </row>
    <row r="152" spans="2:24" x14ac:dyDescent="0.35">
      <c r="P152" s="53"/>
      <c r="Q152" s="40"/>
      <c r="R152" s="43" t="str">
        <f>IF(AND(NOT(ISBLANK(Q152)),Dashboard!F16&gt;0), Q152/Dashboard!F16, "")</f>
        <v/>
      </c>
      <c r="S152" s="40"/>
      <c r="T152" s="43" t="str">
        <f>IF(AND(NOT(ISBLANK(S152)),Dashboard!F67&gt;0), S152/Dashboard!F67, "")</f>
        <v/>
      </c>
      <c r="U152" s="40"/>
      <c r="V152" s="43" t="str">
        <f>IF(AND(NOT(ISBLANK(U152)),Dashboard!F68&gt;0), U152/Dashboard!F68, "")</f>
        <v/>
      </c>
      <c r="W152" s="40"/>
      <c r="X152" s="43" t="str">
        <f>IF(AND(NOT(ISBLANK(W152)),Dashboard!F69&gt;0), W152/Dashboard!F69, "")</f>
        <v/>
      </c>
    </row>
    <row r="153" spans="2:24" x14ac:dyDescent="0.35">
      <c r="P153" s="53"/>
      <c r="Q153" s="40"/>
      <c r="R153" s="43" t="str">
        <f>IF(AND(NOT(ISBLANK(Q153)),Dashboard!F16&gt;0), Q153/Dashboard!F16, "")</f>
        <v/>
      </c>
      <c r="S153" s="40"/>
      <c r="T153" s="43" t="str">
        <f>IF(AND(NOT(ISBLANK(S153)),Dashboard!F67&gt;0), S153/Dashboard!F67, "")</f>
        <v/>
      </c>
      <c r="U153" s="40"/>
      <c r="V153" s="43" t="str">
        <f>IF(AND(NOT(ISBLANK(U153)),Dashboard!F68&gt;0), U153/Dashboard!F68, "")</f>
        <v/>
      </c>
      <c r="W153" s="40"/>
      <c r="X153" s="43" t="str">
        <f>IF(AND(NOT(ISBLANK(W153)),Dashboard!F69&gt;0), W153/Dashboard!F69, "")</f>
        <v/>
      </c>
    </row>
    <row r="158" spans="2:24" ht="21" x14ac:dyDescent="0.5">
      <c r="B158" s="37" t="s">
        <v>383</v>
      </c>
      <c r="P158" s="54" t="s">
        <v>384</v>
      </c>
    </row>
    <row r="160" spans="2:24" ht="45" customHeight="1" x14ac:dyDescent="0.35">
      <c r="B160" s="87" t="s">
        <v>385</v>
      </c>
      <c r="C160" s="80"/>
      <c r="D160" s="80"/>
      <c r="E160" s="80"/>
      <c r="F160" s="80"/>
      <c r="P160" s="87" t="s">
        <v>386</v>
      </c>
      <c r="Q160" s="80"/>
      <c r="R160" s="80"/>
      <c r="S160" s="80"/>
      <c r="T160" s="80"/>
      <c r="U160" s="80"/>
    </row>
    <row r="161" spans="16:22" ht="35" customHeight="1" x14ac:dyDescent="0.35">
      <c r="P161" s="84" t="s">
        <v>387</v>
      </c>
      <c r="Q161" s="84"/>
      <c r="R161" s="84" t="s">
        <v>388</v>
      </c>
      <c r="S161" s="84"/>
      <c r="T161" s="84"/>
    </row>
    <row r="162" spans="16:22" ht="30" customHeight="1" x14ac:dyDescent="0.35">
      <c r="P162" s="88">
        <v>0</v>
      </c>
      <c r="Q162" s="89"/>
      <c r="R162" s="90" t="s">
        <v>389</v>
      </c>
      <c r="S162" s="91"/>
      <c r="T162" s="91"/>
    </row>
    <row r="165" spans="16:22" ht="25" customHeight="1" x14ac:dyDescent="0.35">
      <c r="P165" s="63" t="s">
        <v>372</v>
      </c>
      <c r="Q165" s="63" t="s">
        <v>390</v>
      </c>
      <c r="R165" s="63" t="s">
        <v>391</v>
      </c>
      <c r="S165" s="92" t="s">
        <v>7</v>
      </c>
      <c r="T165" s="92"/>
      <c r="U165" s="92"/>
      <c r="V165" s="80"/>
    </row>
    <row r="166" spans="16:22" ht="20" customHeight="1" x14ac:dyDescent="0.35">
      <c r="P166" s="65"/>
      <c r="Q166" s="66"/>
      <c r="R166" s="67" t="str">
        <f>IF(AND(NOT(ISBLANK(Q166)), Dashboard!$P162&gt;0), Q166/Dashboard!$P162, "")</f>
        <v/>
      </c>
      <c r="S166" s="93"/>
      <c r="T166" s="94"/>
      <c r="U166" s="94"/>
      <c r="V166" s="94"/>
    </row>
    <row r="167" spans="16:22" ht="20" customHeight="1" x14ac:dyDescent="0.35">
      <c r="P167" s="65"/>
      <c r="Q167" s="66"/>
      <c r="R167" s="67" t="str">
        <f>IF(AND(NOT(ISBLANK(Q167)), Dashboard!$P162&gt;0), Q167/Dashboard!$P162, "")</f>
        <v/>
      </c>
      <c r="S167" s="93"/>
      <c r="T167" s="94"/>
      <c r="U167" s="94"/>
      <c r="V167" s="94"/>
    </row>
    <row r="168" spans="16:22" ht="20" customHeight="1" x14ac:dyDescent="0.35">
      <c r="P168" s="65"/>
      <c r="Q168" s="66"/>
      <c r="R168" s="67" t="str">
        <f>IF(AND(NOT(ISBLANK(Q168)), Dashboard!$P162&gt;0), Q168/Dashboard!$P162, "")</f>
        <v/>
      </c>
      <c r="S168" s="93"/>
      <c r="T168" s="94"/>
      <c r="U168" s="94"/>
      <c r="V168" s="94"/>
    </row>
    <row r="169" spans="16:22" ht="20" customHeight="1" x14ac:dyDescent="0.35">
      <c r="P169" s="65"/>
      <c r="Q169" s="66"/>
      <c r="R169" s="67" t="str">
        <f>IF(AND(NOT(ISBLANK(Q169)), Dashboard!$P162&gt;0), Q169/Dashboard!$P162, "")</f>
        <v/>
      </c>
      <c r="S169" s="93"/>
      <c r="T169" s="94"/>
      <c r="U169" s="94"/>
      <c r="V169" s="94"/>
    </row>
    <row r="170" spans="16:22" ht="20" customHeight="1" x14ac:dyDescent="0.35">
      <c r="P170" s="65"/>
      <c r="Q170" s="66"/>
      <c r="R170" s="67" t="str">
        <f>IF(AND(NOT(ISBLANK(Q170)), Dashboard!$P162&gt;0), Q170/Dashboard!$P162, "")</f>
        <v/>
      </c>
      <c r="S170" s="93"/>
      <c r="T170" s="94"/>
      <c r="U170" s="94"/>
      <c r="V170" s="94"/>
    </row>
    <row r="171" spans="16:22" ht="20" customHeight="1" x14ac:dyDescent="0.35">
      <c r="P171" s="65"/>
      <c r="Q171" s="66"/>
      <c r="R171" s="67" t="str">
        <f>IF(AND(NOT(ISBLANK(Q171)), Dashboard!$P162&gt;0), Q171/Dashboard!$P162, "")</f>
        <v/>
      </c>
      <c r="S171" s="93"/>
      <c r="T171" s="94"/>
      <c r="U171" s="94"/>
      <c r="V171" s="94"/>
    </row>
    <row r="172" spans="16:22" ht="20" customHeight="1" x14ac:dyDescent="0.35">
      <c r="P172" s="65"/>
      <c r="Q172" s="66"/>
      <c r="R172" s="67" t="str">
        <f>IF(AND(NOT(ISBLANK(Q172)), Dashboard!$P162&gt;0), Q172/Dashboard!$P162, "")</f>
        <v/>
      </c>
      <c r="S172" s="93"/>
      <c r="T172" s="94"/>
      <c r="U172" s="94"/>
      <c r="V172" s="94"/>
    </row>
    <row r="173" spans="16:22" ht="20" customHeight="1" x14ac:dyDescent="0.35">
      <c r="P173" s="65"/>
      <c r="Q173" s="66"/>
      <c r="R173" s="67" t="str">
        <f>IF(AND(NOT(ISBLANK(Q173)), Dashboard!$P162&gt;0), Q173/Dashboard!$P162, "")</f>
        <v/>
      </c>
      <c r="S173" s="93"/>
      <c r="T173" s="94"/>
      <c r="U173" s="94"/>
      <c r="V173" s="94"/>
    </row>
    <row r="174" spans="16:22" ht="20" customHeight="1" x14ac:dyDescent="0.35">
      <c r="P174" s="65"/>
      <c r="Q174" s="66"/>
      <c r="R174" s="67" t="str">
        <f>IF(AND(NOT(ISBLANK(Q174)), Dashboard!$P162&gt;0), Q174/Dashboard!$P162, "")</f>
        <v/>
      </c>
      <c r="S174" s="93"/>
      <c r="T174" s="94"/>
      <c r="U174" s="94"/>
      <c r="V174" s="94"/>
    </row>
    <row r="175" spans="16:22" ht="20" customHeight="1" x14ac:dyDescent="0.35">
      <c r="P175" s="65"/>
      <c r="Q175" s="66"/>
      <c r="R175" s="67" t="str">
        <f>IF(AND(NOT(ISBLANK(Q175)), Dashboard!$P162&gt;0), Q175/Dashboard!$P162, "")</f>
        <v/>
      </c>
      <c r="S175" s="93"/>
      <c r="T175" s="94"/>
      <c r="U175" s="94"/>
      <c r="V175" s="94"/>
    </row>
    <row r="176" spans="16:22" ht="20" customHeight="1" x14ac:dyDescent="0.35">
      <c r="P176" s="65"/>
      <c r="Q176" s="66"/>
      <c r="R176" s="67" t="str">
        <f>IF(AND(NOT(ISBLANK(Q176)), Dashboard!$P162&gt;0), Q176/Dashboard!$P162, "")</f>
        <v/>
      </c>
      <c r="S176" s="93"/>
      <c r="T176" s="94"/>
      <c r="U176" s="94"/>
      <c r="V176" s="94"/>
    </row>
    <row r="177" spans="2:22" ht="20" customHeight="1" x14ac:dyDescent="0.35">
      <c r="P177" s="65"/>
      <c r="Q177" s="66"/>
      <c r="R177" s="67" t="str">
        <f>IF(AND(NOT(ISBLANK(Q177)), Dashboard!$P162&gt;0), Q177/Dashboard!$P162, "")</f>
        <v/>
      </c>
      <c r="S177" s="93"/>
      <c r="T177" s="94"/>
      <c r="U177" s="94"/>
      <c r="V177" s="94"/>
    </row>
    <row r="178" spans="2:22" ht="20" customHeight="1" x14ac:dyDescent="0.35">
      <c r="P178" s="65"/>
      <c r="Q178" s="66"/>
      <c r="R178" s="67" t="str">
        <f>IF(AND(NOT(ISBLANK(Q178)), Dashboard!$P162&gt;0), Q178/Dashboard!$P162, "")</f>
        <v/>
      </c>
      <c r="S178" s="93"/>
      <c r="T178" s="94"/>
      <c r="U178" s="94"/>
      <c r="V178" s="94"/>
    </row>
    <row r="179" spans="2:22" ht="20" customHeight="1" x14ac:dyDescent="0.35">
      <c r="P179" s="65"/>
      <c r="Q179" s="66"/>
      <c r="R179" s="67" t="str">
        <f>IF(AND(NOT(ISBLANK(Q179)), Dashboard!$P162&gt;0), Q179/Dashboard!$P162, "")</f>
        <v/>
      </c>
      <c r="S179" s="93"/>
      <c r="T179" s="94"/>
      <c r="U179" s="94"/>
      <c r="V179" s="94"/>
    </row>
    <row r="180" spans="2:22" ht="20" customHeight="1" x14ac:dyDescent="0.35">
      <c r="P180" s="65"/>
      <c r="Q180" s="66"/>
      <c r="R180" s="67" t="str">
        <f>IF(AND(NOT(ISBLANK(Q180)), Dashboard!$P162&gt;0), Q180/Dashboard!$P162, "")</f>
        <v/>
      </c>
      <c r="S180" s="93"/>
      <c r="T180" s="94"/>
      <c r="U180" s="94"/>
      <c r="V180" s="94"/>
    </row>
    <row r="181" spans="2:22" ht="20" customHeight="1" x14ac:dyDescent="0.35">
      <c r="P181" s="65"/>
      <c r="Q181" s="66"/>
      <c r="R181" s="67" t="str">
        <f>IF(AND(NOT(ISBLANK(Q181)), Dashboard!$P162&gt;0), Q181/Dashboard!$P162, "")</f>
        <v/>
      </c>
      <c r="S181" s="93"/>
      <c r="T181" s="94"/>
      <c r="U181" s="94"/>
      <c r="V181" s="94"/>
    </row>
    <row r="182" spans="2:22" ht="20" customHeight="1" x14ac:dyDescent="0.35">
      <c r="P182" s="65"/>
      <c r="Q182" s="66"/>
      <c r="R182" s="67" t="str">
        <f>IF(AND(NOT(ISBLANK(Q182)), Dashboard!$P162&gt;0), Q182/Dashboard!$P162, "")</f>
        <v/>
      </c>
      <c r="S182" s="93"/>
      <c r="T182" s="94"/>
      <c r="U182" s="94"/>
      <c r="V182" s="94"/>
    </row>
    <row r="183" spans="2:22" ht="20" customHeight="1" x14ac:dyDescent="0.35">
      <c r="P183" s="65"/>
      <c r="Q183" s="66"/>
      <c r="R183" s="67" t="str">
        <f>IF(AND(NOT(ISBLANK(Q183)), Dashboard!$P162&gt;0), Q183/Dashboard!$P162, "")</f>
        <v/>
      </c>
      <c r="S183" s="93"/>
      <c r="T183" s="94"/>
      <c r="U183" s="94"/>
      <c r="V183" s="94"/>
    </row>
    <row r="184" spans="2:22" ht="20" customHeight="1" x14ac:dyDescent="0.35">
      <c r="P184" s="65"/>
      <c r="Q184" s="66"/>
      <c r="R184" s="67" t="str">
        <f>IF(AND(NOT(ISBLANK(Q184)), Dashboard!$P162&gt;0), Q184/Dashboard!$P162, "")</f>
        <v/>
      </c>
      <c r="S184" s="93"/>
      <c r="T184" s="94"/>
      <c r="U184" s="94"/>
      <c r="V184" s="94"/>
    </row>
    <row r="185" spans="2:22" ht="20" customHeight="1" x14ac:dyDescent="0.35">
      <c r="P185" s="65"/>
      <c r="Q185" s="66"/>
      <c r="R185" s="67" t="str">
        <f>IF(AND(NOT(ISBLANK(Q185)), Dashboard!$P162&gt;0), Q185/Dashboard!$P162, "")</f>
        <v/>
      </c>
      <c r="S185" s="93"/>
      <c r="T185" s="94"/>
      <c r="U185" s="94"/>
      <c r="V185" s="94"/>
    </row>
    <row r="189" spans="2:22" ht="32" customHeight="1" x14ac:dyDescent="0.35">
      <c r="B189" s="78" t="s">
        <v>267</v>
      </c>
      <c r="C189" s="78"/>
      <c r="D189" s="78"/>
      <c r="E189" s="78"/>
      <c r="F189" s="78"/>
      <c r="G189" s="78"/>
      <c r="H189" s="78"/>
      <c r="I189" s="7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5:H110">
    <cfRule type="expression" dxfId="32" priority="4">
      <formula>$G105&gt;=0.8</formula>
    </cfRule>
    <cfRule type="expression" dxfId="31" priority="5">
      <formula>AND($G105&gt;=0.5,$G105&lt;0.8)</formula>
    </cfRule>
    <cfRule type="expression" dxfId="30" priority="6">
      <formula>$G105&lt;0.5</formula>
    </cfRule>
  </conditionalFormatting>
  <conditionalFormatting sqref="K105:K110">
    <cfRule type="cellIs" dxfId="29" priority="7" operator="greaterThan">
      <formula>0</formula>
    </cfRule>
  </conditionalFormatting>
  <conditionalFormatting sqref="L105:L110">
    <cfRule type="cellIs" dxfId="28" priority="8" operator="greaterThan">
      <formula>0</formula>
    </cfRule>
  </conditionalFormatting>
  <conditionalFormatting sqref="M105:M110">
    <cfRule type="cellIs" dxfId="27" priority="9" operator="greaterThan">
      <formula>0</formula>
    </cfRule>
  </conditionalFormatting>
  <conditionalFormatting sqref="N105:N110">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5"/>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51"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30</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30</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30</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30</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15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30</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30</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30</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30</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30</v>
      </c>
      <c r="D13" s="3" t="s">
        <v>16</v>
      </c>
      <c r="E13" s="3" t="s">
        <v>17</v>
      </c>
      <c r="F13" s="3" t="s">
        <v>18</v>
      </c>
      <c r="G13" s="3" t="s">
        <v>19</v>
      </c>
      <c r="H13" s="4" t="s">
        <v>19</v>
      </c>
      <c r="I13" s="1" t="s">
        <v>76</v>
      </c>
      <c r="J13" s="1" t="s">
        <v>77</v>
      </c>
      <c r="K13" s="1" t="s">
        <v>78</v>
      </c>
      <c r="L13" s="3" t="str">
        <f t="shared" si="0"/>
        <v>Outstanding</v>
      </c>
      <c r="M13" s="11" t="s">
        <v>19</v>
      </c>
    </row>
    <row r="14" spans="1:13" ht="60" customHeight="1" x14ac:dyDescent="0.35">
      <c r="A14" s="9" t="s">
        <v>79</v>
      </c>
      <c r="B14" s="1" t="s">
        <v>80</v>
      </c>
      <c r="C14" s="2" t="s">
        <v>15</v>
      </c>
      <c r="D14" s="3" t="s">
        <v>16</v>
      </c>
      <c r="E14" s="3" t="s">
        <v>17</v>
      </c>
      <c r="F14" s="3" t="s">
        <v>18</v>
      </c>
      <c r="G14" s="3" t="s">
        <v>19</v>
      </c>
      <c r="H14" s="4" t="s">
        <v>19</v>
      </c>
      <c r="I14" s="1" t="s">
        <v>81</v>
      </c>
      <c r="J14" s="1" t="s">
        <v>82</v>
      </c>
      <c r="K14" s="1" t="s">
        <v>83</v>
      </c>
      <c r="L14" s="3" t="str">
        <f t="shared" si="0"/>
        <v>Outstanding</v>
      </c>
      <c r="M14" s="11" t="s">
        <v>19</v>
      </c>
    </row>
    <row r="15" spans="1:13" ht="60" customHeight="1" x14ac:dyDescent="0.35">
      <c r="A15" s="9" t="s">
        <v>84</v>
      </c>
      <c r="B15" s="1" t="s">
        <v>85</v>
      </c>
      <c r="C15" s="2" t="s">
        <v>15</v>
      </c>
      <c r="D15" s="3" t="s">
        <v>16</v>
      </c>
      <c r="E15" s="3" t="s">
        <v>17</v>
      </c>
      <c r="F15" s="3" t="s">
        <v>18</v>
      </c>
      <c r="G15" s="3" t="s">
        <v>19</v>
      </c>
      <c r="H15" s="4" t="s">
        <v>19</v>
      </c>
      <c r="I15" s="1" t="s">
        <v>86</v>
      </c>
      <c r="J15" s="1" t="s">
        <v>87</v>
      </c>
      <c r="K15" s="1" t="s">
        <v>88</v>
      </c>
      <c r="L15" s="3" t="str">
        <f t="shared" si="0"/>
        <v>Outstanding</v>
      </c>
      <c r="M15" s="11" t="s">
        <v>19</v>
      </c>
    </row>
    <row r="16" spans="1:13" ht="60" customHeight="1" x14ac:dyDescent="0.35">
      <c r="A16" s="9" t="s">
        <v>89</v>
      </c>
      <c r="B16" s="1" t="s">
        <v>90</v>
      </c>
      <c r="C16" s="2" t="s">
        <v>15</v>
      </c>
      <c r="D16" s="3" t="s">
        <v>16</v>
      </c>
      <c r="E16" s="3" t="s">
        <v>17</v>
      </c>
      <c r="F16" s="3" t="s">
        <v>18</v>
      </c>
      <c r="G16" s="3" t="s">
        <v>19</v>
      </c>
      <c r="H16" s="4" t="s">
        <v>19</v>
      </c>
      <c r="I16" s="1" t="s">
        <v>91</v>
      </c>
      <c r="J16" s="1" t="s">
        <v>92</v>
      </c>
      <c r="K16" s="1" t="s">
        <v>93</v>
      </c>
      <c r="L16" s="3" t="str">
        <f t="shared" si="0"/>
        <v>Outstanding</v>
      </c>
      <c r="M16" s="11" t="s">
        <v>19</v>
      </c>
    </row>
    <row r="17" spans="1:13" ht="60" customHeight="1" x14ac:dyDescent="0.35">
      <c r="A17" s="9" t="s">
        <v>94</v>
      </c>
      <c r="B17" s="1" t="s">
        <v>95</v>
      </c>
      <c r="C17" s="2" t="s">
        <v>30</v>
      </c>
      <c r="D17" s="3" t="s">
        <v>16</v>
      </c>
      <c r="E17" s="3" t="s">
        <v>17</v>
      </c>
      <c r="F17" s="3" t="s">
        <v>18</v>
      </c>
      <c r="G17" s="3" t="s">
        <v>19</v>
      </c>
      <c r="H17" s="4" t="s">
        <v>19</v>
      </c>
      <c r="I17" s="1" t="s">
        <v>96</v>
      </c>
      <c r="J17" s="1" t="s">
        <v>97</v>
      </c>
      <c r="K17" s="1" t="s">
        <v>98</v>
      </c>
      <c r="L17" s="3" t="str">
        <f t="shared" si="0"/>
        <v>Outstanding</v>
      </c>
      <c r="M17" s="11" t="s">
        <v>19</v>
      </c>
    </row>
    <row r="18" spans="1:13" ht="60" customHeight="1" x14ac:dyDescent="0.35">
      <c r="A18" s="9" t="s">
        <v>99</v>
      </c>
      <c r="B18" s="1" t="s">
        <v>100</v>
      </c>
      <c r="C18" s="2" t="s">
        <v>15</v>
      </c>
      <c r="D18" s="3" t="s">
        <v>16</v>
      </c>
      <c r="E18" s="3" t="s">
        <v>17</v>
      </c>
      <c r="F18" s="3" t="s">
        <v>18</v>
      </c>
      <c r="G18" s="3" t="s">
        <v>19</v>
      </c>
      <c r="H18" s="4" t="s">
        <v>19</v>
      </c>
      <c r="I18" s="1" t="s">
        <v>101</v>
      </c>
      <c r="J18" s="1" t="s">
        <v>102</v>
      </c>
      <c r="K18" s="1" t="s">
        <v>103</v>
      </c>
      <c r="L18" s="3" t="str">
        <f t="shared" si="0"/>
        <v>Outstanding</v>
      </c>
      <c r="M18" s="11" t="s">
        <v>19</v>
      </c>
    </row>
    <row r="19" spans="1:13" ht="60" customHeight="1" x14ac:dyDescent="0.35">
      <c r="A19" s="9" t="s">
        <v>104</v>
      </c>
      <c r="B19" s="1" t="s">
        <v>105</v>
      </c>
      <c r="C19" s="2" t="s">
        <v>15</v>
      </c>
      <c r="D19" s="3" t="s">
        <v>16</v>
      </c>
      <c r="E19" s="3" t="s">
        <v>17</v>
      </c>
      <c r="F19" s="3" t="s">
        <v>18</v>
      </c>
      <c r="G19" s="3" t="s">
        <v>19</v>
      </c>
      <c r="H19" s="4" t="s">
        <v>19</v>
      </c>
      <c r="I19" s="1" t="s">
        <v>106</v>
      </c>
      <c r="J19" s="1" t="s">
        <v>107</v>
      </c>
      <c r="K19" s="1" t="s">
        <v>108</v>
      </c>
      <c r="L19" s="3" t="str">
        <f t="shared" si="0"/>
        <v>Outstanding</v>
      </c>
      <c r="M19" s="11" t="s">
        <v>19</v>
      </c>
    </row>
    <row r="20" spans="1:13" ht="60" customHeight="1" x14ac:dyDescent="0.35">
      <c r="A20" s="9" t="s">
        <v>109</v>
      </c>
      <c r="B20" s="1" t="s">
        <v>110</v>
      </c>
      <c r="C20" s="2" t="s">
        <v>30</v>
      </c>
      <c r="D20" s="3" t="s">
        <v>16</v>
      </c>
      <c r="E20" s="3" t="s">
        <v>17</v>
      </c>
      <c r="F20" s="3" t="s">
        <v>18</v>
      </c>
      <c r="G20" s="3" t="s">
        <v>19</v>
      </c>
      <c r="H20" s="4" t="s">
        <v>19</v>
      </c>
      <c r="I20" s="1" t="s">
        <v>111</v>
      </c>
      <c r="J20" s="1" t="s">
        <v>112</v>
      </c>
      <c r="K20" s="1" t="s">
        <v>113</v>
      </c>
      <c r="L20" s="3" t="str">
        <f t="shared" si="0"/>
        <v>Outstanding</v>
      </c>
      <c r="M20" s="11" t="s">
        <v>19</v>
      </c>
    </row>
    <row r="21" spans="1:13" ht="60" customHeight="1" x14ac:dyDescent="0.35">
      <c r="A21" s="9" t="s">
        <v>114</v>
      </c>
      <c r="B21" s="1" t="s">
        <v>115</v>
      </c>
      <c r="C21" s="2" t="s">
        <v>30</v>
      </c>
      <c r="D21" s="3" t="s">
        <v>16</v>
      </c>
      <c r="E21" s="3" t="s">
        <v>17</v>
      </c>
      <c r="F21" s="3" t="s">
        <v>18</v>
      </c>
      <c r="G21" s="3" t="s">
        <v>19</v>
      </c>
      <c r="H21" s="4" t="s">
        <v>19</v>
      </c>
      <c r="I21" s="1" t="s">
        <v>116</v>
      </c>
      <c r="J21" s="1" t="s">
        <v>117</v>
      </c>
      <c r="K21" s="1" t="s">
        <v>118</v>
      </c>
      <c r="L21" s="3" t="str">
        <f t="shared" si="0"/>
        <v>Outstanding</v>
      </c>
      <c r="M21" s="11" t="s">
        <v>19</v>
      </c>
    </row>
    <row r="22" spans="1:13" ht="60" customHeight="1" x14ac:dyDescent="0.35">
      <c r="A22" s="9" t="s">
        <v>119</v>
      </c>
      <c r="B22" s="1" t="s">
        <v>120</v>
      </c>
      <c r="C22" s="2" t="s">
        <v>30</v>
      </c>
      <c r="D22" s="3" t="s">
        <v>16</v>
      </c>
      <c r="E22" s="3" t="s">
        <v>17</v>
      </c>
      <c r="F22" s="3" t="s">
        <v>18</v>
      </c>
      <c r="G22" s="3" t="s">
        <v>19</v>
      </c>
      <c r="H22" s="4" t="s">
        <v>19</v>
      </c>
      <c r="I22" s="1" t="s">
        <v>121</v>
      </c>
      <c r="J22" s="1" t="s">
        <v>122</v>
      </c>
      <c r="K22" s="1" t="s">
        <v>123</v>
      </c>
      <c r="L22" s="3" t="str">
        <f t="shared" si="0"/>
        <v>Outstanding</v>
      </c>
      <c r="M22" s="11" t="s">
        <v>19</v>
      </c>
    </row>
    <row r="23" spans="1:13" ht="60" customHeight="1" x14ac:dyDescent="0.35">
      <c r="A23" s="9" t="s">
        <v>124</v>
      </c>
      <c r="B23" s="1" t="s">
        <v>125</v>
      </c>
      <c r="C23" s="2" t="s">
        <v>15</v>
      </c>
      <c r="D23" s="3" t="s">
        <v>16</v>
      </c>
      <c r="E23" s="3" t="s">
        <v>17</v>
      </c>
      <c r="F23" s="3" t="s">
        <v>18</v>
      </c>
      <c r="G23" s="3" t="s">
        <v>19</v>
      </c>
      <c r="H23" s="4" t="s">
        <v>19</v>
      </c>
      <c r="I23" s="1" t="s">
        <v>126</v>
      </c>
      <c r="J23" s="1" t="s">
        <v>127</v>
      </c>
      <c r="K23" s="1" t="s">
        <v>128</v>
      </c>
      <c r="L23" s="3" t="str">
        <f t="shared" si="0"/>
        <v>Outstanding</v>
      </c>
      <c r="M23" s="11" t="s">
        <v>19</v>
      </c>
    </row>
    <row r="24" spans="1:13" ht="60" customHeight="1" x14ac:dyDescent="0.35">
      <c r="A24" s="9" t="s">
        <v>129</v>
      </c>
      <c r="B24" s="1" t="s">
        <v>130</v>
      </c>
      <c r="C24" s="2" t="s">
        <v>30</v>
      </c>
      <c r="D24" s="3" t="s">
        <v>16</v>
      </c>
      <c r="E24" s="3" t="s">
        <v>17</v>
      </c>
      <c r="F24" s="3" t="s">
        <v>18</v>
      </c>
      <c r="G24" s="3" t="s">
        <v>19</v>
      </c>
      <c r="H24" s="4" t="s">
        <v>19</v>
      </c>
      <c r="I24" s="1" t="s">
        <v>131</v>
      </c>
      <c r="J24" s="1" t="s">
        <v>132</v>
      </c>
      <c r="K24" s="1" t="s">
        <v>133</v>
      </c>
      <c r="L24" s="3" t="str">
        <f t="shared" si="0"/>
        <v>Outstanding</v>
      </c>
      <c r="M24" s="11" t="s">
        <v>19</v>
      </c>
    </row>
    <row r="25" spans="1:13" ht="60" customHeight="1" x14ac:dyDescent="0.35">
      <c r="A25" s="9" t="s">
        <v>134</v>
      </c>
      <c r="B25" s="1" t="s">
        <v>135</v>
      </c>
      <c r="C25" s="2" t="s">
        <v>30</v>
      </c>
      <c r="D25" s="3" t="s">
        <v>16</v>
      </c>
      <c r="E25" s="3" t="s">
        <v>17</v>
      </c>
      <c r="F25" s="3" t="s">
        <v>18</v>
      </c>
      <c r="G25" s="3" t="s">
        <v>19</v>
      </c>
      <c r="H25" s="4" t="s">
        <v>19</v>
      </c>
      <c r="I25" s="1" t="s">
        <v>136</v>
      </c>
      <c r="J25" s="1" t="s">
        <v>137</v>
      </c>
      <c r="K25" s="1" t="s">
        <v>138</v>
      </c>
      <c r="L25" s="3" t="str">
        <f t="shared" si="0"/>
        <v>Outstanding</v>
      </c>
      <c r="M25" s="11" t="s">
        <v>19</v>
      </c>
    </row>
    <row r="26" spans="1:13" ht="60" customHeight="1" x14ac:dyDescent="0.35">
      <c r="A26" s="9" t="s">
        <v>139</v>
      </c>
      <c r="B26" s="1" t="s">
        <v>140</v>
      </c>
      <c r="C26" s="2" t="s">
        <v>30</v>
      </c>
      <c r="D26" s="3" t="s">
        <v>16</v>
      </c>
      <c r="E26" s="3" t="s">
        <v>17</v>
      </c>
      <c r="F26" s="3" t="s">
        <v>18</v>
      </c>
      <c r="G26" s="3" t="s">
        <v>19</v>
      </c>
      <c r="H26" s="4" t="s">
        <v>19</v>
      </c>
      <c r="I26" s="1" t="s">
        <v>141</v>
      </c>
      <c r="J26" s="1" t="s">
        <v>142</v>
      </c>
      <c r="K26" s="1" t="s">
        <v>143</v>
      </c>
      <c r="L26" s="3" t="str">
        <f t="shared" si="0"/>
        <v>Outstanding</v>
      </c>
      <c r="M26" s="11" t="s">
        <v>19</v>
      </c>
    </row>
    <row r="27" spans="1:13" ht="60" customHeight="1" x14ac:dyDescent="0.35">
      <c r="A27" s="9" t="s">
        <v>144</v>
      </c>
      <c r="B27" s="1" t="s">
        <v>145</v>
      </c>
      <c r="C27" s="2" t="s">
        <v>30</v>
      </c>
      <c r="D27" s="3" t="s">
        <v>16</v>
      </c>
      <c r="E27" s="3" t="s">
        <v>17</v>
      </c>
      <c r="F27" s="3" t="s">
        <v>18</v>
      </c>
      <c r="G27" s="3" t="s">
        <v>19</v>
      </c>
      <c r="H27" s="4" t="s">
        <v>19</v>
      </c>
      <c r="I27" s="1" t="s">
        <v>71</v>
      </c>
      <c r="J27" s="1" t="s">
        <v>146</v>
      </c>
      <c r="K27" s="1" t="s">
        <v>147</v>
      </c>
      <c r="L27" s="3" t="str">
        <f t="shared" si="0"/>
        <v>Outstanding</v>
      </c>
      <c r="M27" s="11" t="s">
        <v>19</v>
      </c>
    </row>
    <row r="28" spans="1:13" ht="60" customHeight="1" x14ac:dyDescent="0.35">
      <c r="A28" s="9" t="s">
        <v>148</v>
      </c>
      <c r="B28" s="1" t="s">
        <v>149</v>
      </c>
      <c r="C28" s="2" t="s">
        <v>30</v>
      </c>
      <c r="D28" s="3" t="s">
        <v>16</v>
      </c>
      <c r="E28" s="3" t="s">
        <v>17</v>
      </c>
      <c r="F28" s="3" t="s">
        <v>18</v>
      </c>
      <c r="G28" s="3" t="s">
        <v>19</v>
      </c>
      <c r="H28" s="4" t="s">
        <v>19</v>
      </c>
      <c r="I28" s="1" t="s">
        <v>150</v>
      </c>
      <c r="J28" s="1" t="s">
        <v>151</v>
      </c>
      <c r="K28" s="1" t="s">
        <v>152</v>
      </c>
      <c r="L28" s="3" t="str">
        <f t="shared" si="0"/>
        <v>Outstanding</v>
      </c>
      <c r="M28" s="11" t="s">
        <v>19</v>
      </c>
    </row>
    <row r="29" spans="1:13" ht="60" customHeight="1" x14ac:dyDescent="0.35">
      <c r="A29" s="9" t="s">
        <v>153</v>
      </c>
      <c r="B29" s="1" t="s">
        <v>154</v>
      </c>
      <c r="C29" s="2" t="s">
        <v>30</v>
      </c>
      <c r="D29" s="3" t="s">
        <v>16</v>
      </c>
      <c r="E29" s="3" t="s">
        <v>17</v>
      </c>
      <c r="F29" s="3" t="s">
        <v>18</v>
      </c>
      <c r="G29" s="3" t="s">
        <v>19</v>
      </c>
      <c r="H29" s="4" t="s">
        <v>19</v>
      </c>
      <c r="I29" s="1" t="s">
        <v>155</v>
      </c>
      <c r="J29" s="1" t="s">
        <v>156</v>
      </c>
      <c r="K29" s="1" t="s">
        <v>157</v>
      </c>
      <c r="L29" s="3" t="str">
        <f t="shared" si="0"/>
        <v>Outstanding</v>
      </c>
      <c r="M29" s="11" t="s">
        <v>19</v>
      </c>
    </row>
    <row r="30" spans="1:13" ht="60" customHeight="1" x14ac:dyDescent="0.35">
      <c r="A30" s="9" t="s">
        <v>158</v>
      </c>
      <c r="B30" s="1" t="s">
        <v>159</v>
      </c>
      <c r="C30" s="2" t="s">
        <v>30</v>
      </c>
      <c r="D30" s="3" t="s">
        <v>16</v>
      </c>
      <c r="E30" s="3" t="s">
        <v>17</v>
      </c>
      <c r="F30" s="3" t="s">
        <v>18</v>
      </c>
      <c r="G30" s="3" t="s">
        <v>19</v>
      </c>
      <c r="H30" s="4" t="s">
        <v>19</v>
      </c>
      <c r="I30" s="1" t="s">
        <v>160</v>
      </c>
      <c r="J30" s="1" t="s">
        <v>161</v>
      </c>
      <c r="K30" s="1" t="s">
        <v>162</v>
      </c>
      <c r="L30" s="3" t="str">
        <f t="shared" si="0"/>
        <v>Outstanding</v>
      </c>
      <c r="M30" s="11" t="s">
        <v>19</v>
      </c>
    </row>
    <row r="31" spans="1:13" ht="60" customHeight="1" x14ac:dyDescent="0.35">
      <c r="A31" s="9" t="s">
        <v>163</v>
      </c>
      <c r="B31" s="1" t="s">
        <v>164</v>
      </c>
      <c r="C31" s="2" t="s">
        <v>30</v>
      </c>
      <c r="D31" s="3" t="s">
        <v>16</v>
      </c>
      <c r="E31" s="3" t="s">
        <v>17</v>
      </c>
      <c r="F31" s="3" t="s">
        <v>18</v>
      </c>
      <c r="G31" s="3" t="s">
        <v>19</v>
      </c>
      <c r="H31" s="4" t="s">
        <v>19</v>
      </c>
      <c r="I31" s="1" t="s">
        <v>165</v>
      </c>
      <c r="J31" s="1" t="s">
        <v>166</v>
      </c>
      <c r="K31" s="1" t="s">
        <v>167</v>
      </c>
      <c r="L31" s="3" t="str">
        <f t="shared" si="0"/>
        <v>Outstanding</v>
      </c>
      <c r="M31" s="11" t="s">
        <v>19</v>
      </c>
    </row>
    <row r="32" spans="1:13" ht="60" customHeight="1" x14ac:dyDescent="0.35">
      <c r="A32" s="9" t="s">
        <v>168</v>
      </c>
      <c r="B32" s="1" t="s">
        <v>169</v>
      </c>
      <c r="C32" s="2" t="s">
        <v>30</v>
      </c>
      <c r="D32" s="3" t="s">
        <v>16</v>
      </c>
      <c r="E32" s="3" t="s">
        <v>17</v>
      </c>
      <c r="F32" s="3" t="s">
        <v>18</v>
      </c>
      <c r="G32" s="3" t="s">
        <v>19</v>
      </c>
      <c r="H32" s="4" t="s">
        <v>19</v>
      </c>
      <c r="I32" s="1" t="s">
        <v>170</v>
      </c>
      <c r="J32" s="1" t="s">
        <v>171</v>
      </c>
      <c r="K32" s="1" t="s">
        <v>172</v>
      </c>
      <c r="L32" s="3" t="str">
        <f t="shared" si="0"/>
        <v>Outstanding</v>
      </c>
      <c r="M32" s="11" t="s">
        <v>19</v>
      </c>
    </row>
    <row r="33" spans="1:13" ht="60" customHeight="1" x14ac:dyDescent="0.35">
      <c r="A33" s="9" t="s">
        <v>173</v>
      </c>
      <c r="B33" s="1" t="s">
        <v>174</v>
      </c>
      <c r="C33" s="2" t="s">
        <v>30</v>
      </c>
      <c r="D33" s="3" t="s">
        <v>16</v>
      </c>
      <c r="E33" s="3" t="s">
        <v>17</v>
      </c>
      <c r="F33" s="3" t="s">
        <v>18</v>
      </c>
      <c r="G33" s="3" t="s">
        <v>19</v>
      </c>
      <c r="H33" s="4" t="s">
        <v>19</v>
      </c>
      <c r="I33" s="1" t="s">
        <v>175</v>
      </c>
      <c r="J33" s="1" t="s">
        <v>176</v>
      </c>
      <c r="K33" s="1" t="s">
        <v>177</v>
      </c>
      <c r="L33" s="3" t="str">
        <f t="shared" si="0"/>
        <v>Outstanding</v>
      </c>
      <c r="M33" s="11" t="s">
        <v>19</v>
      </c>
    </row>
    <row r="34" spans="1:13" ht="60" customHeight="1" x14ac:dyDescent="0.35">
      <c r="A34" s="9" t="s">
        <v>178</v>
      </c>
      <c r="B34" s="1" t="s">
        <v>179</v>
      </c>
      <c r="C34" s="2" t="s">
        <v>30</v>
      </c>
      <c r="D34" s="3" t="s">
        <v>16</v>
      </c>
      <c r="E34" s="3" t="s">
        <v>17</v>
      </c>
      <c r="F34" s="3" t="s">
        <v>18</v>
      </c>
      <c r="G34" s="3" t="s">
        <v>19</v>
      </c>
      <c r="H34" s="4" t="s">
        <v>19</v>
      </c>
      <c r="I34" s="1" t="s">
        <v>180</v>
      </c>
      <c r="J34" s="1" t="s">
        <v>181</v>
      </c>
      <c r="K34" s="1" t="s">
        <v>182</v>
      </c>
      <c r="L34" s="3" t="str">
        <f t="shared" si="0"/>
        <v>Outstanding</v>
      </c>
      <c r="M34" s="11" t="s">
        <v>19</v>
      </c>
    </row>
    <row r="35" spans="1:13" ht="60" customHeight="1" x14ac:dyDescent="0.35">
      <c r="A35" s="9" t="s">
        <v>183</v>
      </c>
      <c r="B35" s="1" t="s">
        <v>184</v>
      </c>
      <c r="C35" s="2" t="s">
        <v>30</v>
      </c>
      <c r="D35" s="3" t="s">
        <v>16</v>
      </c>
      <c r="E35" s="3" t="s">
        <v>17</v>
      </c>
      <c r="F35" s="3" t="s">
        <v>18</v>
      </c>
      <c r="G35" s="3" t="s">
        <v>19</v>
      </c>
      <c r="H35" s="4" t="s">
        <v>19</v>
      </c>
      <c r="I35" s="1" t="s">
        <v>185</v>
      </c>
      <c r="J35" s="1" t="s">
        <v>186</v>
      </c>
      <c r="K35" s="1" t="s">
        <v>187</v>
      </c>
      <c r="L35" s="3" t="str">
        <f t="shared" si="0"/>
        <v>Outstanding</v>
      </c>
      <c r="M35" s="11" t="s">
        <v>19</v>
      </c>
    </row>
    <row r="36" spans="1:13" ht="60" customHeight="1" x14ac:dyDescent="0.35">
      <c r="A36" s="9" t="s">
        <v>188</v>
      </c>
      <c r="B36" s="1" t="s">
        <v>189</v>
      </c>
      <c r="C36" s="2" t="s">
        <v>30</v>
      </c>
      <c r="D36" s="3" t="s">
        <v>16</v>
      </c>
      <c r="E36" s="3" t="s">
        <v>17</v>
      </c>
      <c r="F36" s="3" t="s">
        <v>18</v>
      </c>
      <c r="G36" s="3" t="s">
        <v>19</v>
      </c>
      <c r="H36" s="4" t="s">
        <v>19</v>
      </c>
      <c r="I36" s="1" t="s">
        <v>190</v>
      </c>
      <c r="J36" s="1" t="s">
        <v>191</v>
      </c>
      <c r="K36" s="1" t="s">
        <v>192</v>
      </c>
      <c r="L36" s="3" t="str">
        <f t="shared" si="0"/>
        <v>Outstanding</v>
      </c>
      <c r="M36" s="11" t="s">
        <v>19</v>
      </c>
    </row>
    <row r="37" spans="1:13" ht="60" customHeight="1" x14ac:dyDescent="0.35">
      <c r="A37" s="9" t="s">
        <v>193</v>
      </c>
      <c r="B37" s="1" t="s">
        <v>194</v>
      </c>
      <c r="C37" s="2" t="s">
        <v>30</v>
      </c>
      <c r="D37" s="3" t="s">
        <v>16</v>
      </c>
      <c r="E37" s="3" t="s">
        <v>17</v>
      </c>
      <c r="F37" s="3" t="s">
        <v>18</v>
      </c>
      <c r="G37" s="3" t="s">
        <v>19</v>
      </c>
      <c r="H37" s="4" t="s">
        <v>19</v>
      </c>
      <c r="I37" s="1" t="s">
        <v>195</v>
      </c>
      <c r="J37" s="1" t="s">
        <v>196</v>
      </c>
      <c r="K37" s="1" t="s">
        <v>197</v>
      </c>
      <c r="L37" s="3" t="str">
        <f t="shared" si="0"/>
        <v>Outstanding</v>
      </c>
      <c r="M37" s="11" t="s">
        <v>19</v>
      </c>
    </row>
    <row r="38" spans="1:13" ht="60" customHeight="1" x14ac:dyDescent="0.35">
      <c r="A38" s="9" t="s">
        <v>198</v>
      </c>
      <c r="B38" s="1" t="s">
        <v>199</v>
      </c>
      <c r="C38" s="2" t="s">
        <v>30</v>
      </c>
      <c r="D38" s="3" t="s">
        <v>16</v>
      </c>
      <c r="E38" s="3" t="s">
        <v>17</v>
      </c>
      <c r="F38" s="3" t="s">
        <v>18</v>
      </c>
      <c r="G38" s="3" t="s">
        <v>19</v>
      </c>
      <c r="H38" s="4" t="s">
        <v>19</v>
      </c>
      <c r="I38" s="1" t="s">
        <v>200</v>
      </c>
      <c r="J38" s="1" t="s">
        <v>201</v>
      </c>
      <c r="K38" s="1" t="s">
        <v>202</v>
      </c>
      <c r="L38" s="3" t="str">
        <f t="shared" si="0"/>
        <v>Outstanding</v>
      </c>
      <c r="M38" s="11" t="s">
        <v>19</v>
      </c>
    </row>
    <row r="39" spans="1:13" ht="60" customHeight="1" x14ac:dyDescent="0.35">
      <c r="A39" s="9" t="s">
        <v>203</v>
      </c>
      <c r="B39" s="1" t="s">
        <v>204</v>
      </c>
      <c r="C39" s="2" t="s">
        <v>30</v>
      </c>
      <c r="D39" s="3" t="s">
        <v>16</v>
      </c>
      <c r="E39" s="3" t="s">
        <v>17</v>
      </c>
      <c r="F39" s="3" t="s">
        <v>18</v>
      </c>
      <c r="G39" s="3" t="s">
        <v>19</v>
      </c>
      <c r="H39" s="4" t="s">
        <v>19</v>
      </c>
      <c r="I39" s="1" t="s">
        <v>205</v>
      </c>
      <c r="J39" s="1" t="s">
        <v>206</v>
      </c>
      <c r="K39" s="1" t="s">
        <v>207</v>
      </c>
      <c r="L39" s="3" t="str">
        <f t="shared" si="0"/>
        <v>Outstanding</v>
      </c>
      <c r="M39" s="11" t="s">
        <v>19</v>
      </c>
    </row>
    <row r="40" spans="1:13" ht="60" customHeight="1" x14ac:dyDescent="0.35">
      <c r="A40" s="9" t="s">
        <v>208</v>
      </c>
      <c r="B40" s="1" t="s">
        <v>209</v>
      </c>
      <c r="C40" s="2" t="s">
        <v>15</v>
      </c>
      <c r="D40" s="3" t="s">
        <v>16</v>
      </c>
      <c r="E40" s="3" t="s">
        <v>17</v>
      </c>
      <c r="F40" s="3" t="s">
        <v>18</v>
      </c>
      <c r="G40" s="3" t="s">
        <v>19</v>
      </c>
      <c r="H40" s="4" t="s">
        <v>19</v>
      </c>
      <c r="I40" s="1" t="s">
        <v>210</v>
      </c>
      <c r="J40" s="1" t="s">
        <v>211</v>
      </c>
      <c r="K40" s="1" t="s">
        <v>212</v>
      </c>
      <c r="L40" s="3" t="str">
        <f t="shared" si="0"/>
        <v>Outstanding</v>
      </c>
      <c r="M40" s="11" t="s">
        <v>19</v>
      </c>
    </row>
    <row r="41" spans="1:13" ht="60" customHeight="1" x14ac:dyDescent="0.35">
      <c r="A41" s="9" t="s">
        <v>213</v>
      </c>
      <c r="B41" s="1" t="s">
        <v>214</v>
      </c>
      <c r="C41" s="2" t="s">
        <v>30</v>
      </c>
      <c r="D41" s="3" t="s">
        <v>16</v>
      </c>
      <c r="E41" s="3" t="s">
        <v>17</v>
      </c>
      <c r="F41" s="3" t="s">
        <v>18</v>
      </c>
      <c r="G41" s="3" t="s">
        <v>19</v>
      </c>
      <c r="H41" s="4" t="s">
        <v>19</v>
      </c>
      <c r="I41" s="1" t="s">
        <v>215</v>
      </c>
      <c r="J41" s="1" t="s">
        <v>216</v>
      </c>
      <c r="K41" s="1" t="s">
        <v>217</v>
      </c>
      <c r="L41" s="3" t="str">
        <f t="shared" si="0"/>
        <v>Outstanding</v>
      </c>
      <c r="M41" s="11" t="s">
        <v>19</v>
      </c>
    </row>
    <row r="42" spans="1:13" ht="60" customHeight="1" x14ac:dyDescent="0.35">
      <c r="A42" s="9" t="s">
        <v>218</v>
      </c>
      <c r="B42" s="1" t="s">
        <v>219</v>
      </c>
      <c r="C42" s="2" t="s">
        <v>30</v>
      </c>
      <c r="D42" s="3" t="s">
        <v>16</v>
      </c>
      <c r="E42" s="3" t="s">
        <v>17</v>
      </c>
      <c r="F42" s="3" t="s">
        <v>18</v>
      </c>
      <c r="G42" s="3" t="s">
        <v>19</v>
      </c>
      <c r="H42" s="4" t="s">
        <v>19</v>
      </c>
      <c r="I42" s="1" t="s">
        <v>220</v>
      </c>
      <c r="J42" s="1" t="s">
        <v>221</v>
      </c>
      <c r="K42" s="1" t="s">
        <v>222</v>
      </c>
      <c r="L42" s="3" t="str">
        <f t="shared" si="0"/>
        <v>Outstanding</v>
      </c>
      <c r="M42" s="11" t="s">
        <v>19</v>
      </c>
    </row>
    <row r="43" spans="1:13" ht="60" customHeight="1" x14ac:dyDescent="0.35">
      <c r="A43" s="9" t="s">
        <v>223</v>
      </c>
      <c r="B43" s="1" t="s">
        <v>224</v>
      </c>
      <c r="C43" s="2" t="s">
        <v>30</v>
      </c>
      <c r="D43" s="3" t="s">
        <v>16</v>
      </c>
      <c r="E43" s="3" t="s">
        <v>17</v>
      </c>
      <c r="F43" s="3" t="s">
        <v>18</v>
      </c>
      <c r="G43" s="3" t="s">
        <v>19</v>
      </c>
      <c r="H43" s="4" t="s">
        <v>19</v>
      </c>
      <c r="I43" s="1" t="s">
        <v>225</v>
      </c>
      <c r="J43" s="1" t="s">
        <v>226</v>
      </c>
      <c r="K43" s="1" t="s">
        <v>227</v>
      </c>
      <c r="L43" s="3" t="str">
        <f t="shared" si="0"/>
        <v>Outstanding</v>
      </c>
      <c r="M43" s="11" t="s">
        <v>19</v>
      </c>
    </row>
    <row r="44" spans="1:13" ht="60" customHeight="1" x14ac:dyDescent="0.35">
      <c r="A44" s="9" t="s">
        <v>228</v>
      </c>
      <c r="B44" s="1" t="s">
        <v>229</v>
      </c>
      <c r="C44" s="2" t="s">
        <v>30</v>
      </c>
      <c r="D44" s="3" t="s">
        <v>16</v>
      </c>
      <c r="E44" s="3" t="s">
        <v>17</v>
      </c>
      <c r="F44" s="3" t="s">
        <v>18</v>
      </c>
      <c r="G44" s="3" t="s">
        <v>19</v>
      </c>
      <c r="H44" s="4" t="s">
        <v>19</v>
      </c>
      <c r="I44" s="1" t="s">
        <v>230</v>
      </c>
      <c r="J44" s="1" t="s">
        <v>231</v>
      </c>
      <c r="K44" s="1" t="s">
        <v>227</v>
      </c>
      <c r="L44" s="3" t="str">
        <f t="shared" si="0"/>
        <v>Outstanding</v>
      </c>
      <c r="M44" s="11" t="s">
        <v>19</v>
      </c>
    </row>
    <row r="45" spans="1:13" ht="60" customHeight="1" x14ac:dyDescent="0.35">
      <c r="A45" s="9" t="s">
        <v>232</v>
      </c>
      <c r="B45" s="1" t="s">
        <v>233</v>
      </c>
      <c r="C45" s="2" t="s">
        <v>30</v>
      </c>
      <c r="D45" s="3" t="s">
        <v>16</v>
      </c>
      <c r="E45" s="3" t="s">
        <v>17</v>
      </c>
      <c r="F45" s="3" t="s">
        <v>18</v>
      </c>
      <c r="G45" s="3" t="s">
        <v>19</v>
      </c>
      <c r="H45" s="4" t="s">
        <v>19</v>
      </c>
      <c r="I45" s="1" t="s">
        <v>234</v>
      </c>
      <c r="J45" s="1" t="s">
        <v>235</v>
      </c>
      <c r="K45" s="1" t="s">
        <v>236</v>
      </c>
      <c r="L45" s="3" t="str">
        <f t="shared" si="0"/>
        <v>Outstanding</v>
      </c>
      <c r="M45" s="11" t="s">
        <v>19</v>
      </c>
    </row>
    <row r="46" spans="1:13" ht="60" customHeight="1" x14ac:dyDescent="0.35">
      <c r="A46" s="9" t="s">
        <v>237</v>
      </c>
      <c r="B46" s="1" t="s">
        <v>238</v>
      </c>
      <c r="C46" s="2" t="s">
        <v>30</v>
      </c>
      <c r="D46" s="3" t="s">
        <v>16</v>
      </c>
      <c r="E46" s="3" t="s">
        <v>17</v>
      </c>
      <c r="F46" s="3" t="s">
        <v>18</v>
      </c>
      <c r="G46" s="3" t="s">
        <v>19</v>
      </c>
      <c r="H46" s="4" t="s">
        <v>19</v>
      </c>
      <c r="I46" s="1" t="s">
        <v>239</v>
      </c>
      <c r="J46" s="1" t="s">
        <v>240</v>
      </c>
      <c r="K46" s="1" t="s">
        <v>241</v>
      </c>
      <c r="L46" s="3" t="str">
        <f t="shared" si="0"/>
        <v>Outstanding</v>
      </c>
      <c r="M46" s="11" t="s">
        <v>19</v>
      </c>
    </row>
    <row r="47" spans="1:13" ht="60" customHeight="1" x14ac:dyDescent="0.35">
      <c r="A47" s="9" t="s">
        <v>242</v>
      </c>
      <c r="B47" s="1" t="s">
        <v>243</v>
      </c>
      <c r="C47" s="2" t="s">
        <v>15</v>
      </c>
      <c r="D47" s="3" t="s">
        <v>16</v>
      </c>
      <c r="E47" s="3" t="s">
        <v>17</v>
      </c>
      <c r="F47" s="3" t="s">
        <v>18</v>
      </c>
      <c r="G47" s="3" t="s">
        <v>19</v>
      </c>
      <c r="H47" s="4" t="s">
        <v>19</v>
      </c>
      <c r="I47" s="1" t="s">
        <v>244</v>
      </c>
      <c r="J47" s="1" t="s">
        <v>245</v>
      </c>
      <c r="K47" s="1" t="s">
        <v>246</v>
      </c>
      <c r="L47" s="3" t="str">
        <f t="shared" si="0"/>
        <v>Outstanding</v>
      </c>
      <c r="M47" s="11" t="s">
        <v>19</v>
      </c>
    </row>
    <row r="48" spans="1:13" ht="60" customHeight="1" x14ac:dyDescent="0.35">
      <c r="A48" s="9" t="s">
        <v>247</v>
      </c>
      <c r="B48" s="1" t="s">
        <v>248</v>
      </c>
      <c r="C48" s="2" t="s">
        <v>30</v>
      </c>
      <c r="D48" s="3" t="s">
        <v>16</v>
      </c>
      <c r="E48" s="3" t="s">
        <v>17</v>
      </c>
      <c r="F48" s="3" t="s">
        <v>18</v>
      </c>
      <c r="G48" s="3" t="s">
        <v>19</v>
      </c>
      <c r="H48" s="4" t="s">
        <v>19</v>
      </c>
      <c r="I48" s="1" t="s">
        <v>249</v>
      </c>
      <c r="J48" s="1" t="s">
        <v>250</v>
      </c>
      <c r="K48" s="1" t="s">
        <v>251</v>
      </c>
      <c r="L48" s="3" t="str">
        <f t="shared" si="0"/>
        <v>Outstanding</v>
      </c>
      <c r="M48" s="11" t="s">
        <v>19</v>
      </c>
    </row>
    <row r="49" spans="1:13" ht="60" customHeight="1" x14ac:dyDescent="0.35">
      <c r="A49" s="9" t="s">
        <v>252</v>
      </c>
      <c r="B49" s="1" t="s">
        <v>253</v>
      </c>
      <c r="C49" s="2" t="s">
        <v>30</v>
      </c>
      <c r="D49" s="3" t="s">
        <v>16</v>
      </c>
      <c r="E49" s="3" t="s">
        <v>17</v>
      </c>
      <c r="F49" s="3" t="s">
        <v>18</v>
      </c>
      <c r="G49" s="3" t="s">
        <v>19</v>
      </c>
      <c r="H49" s="4" t="s">
        <v>19</v>
      </c>
      <c r="I49" s="1" t="s">
        <v>254</v>
      </c>
      <c r="J49" s="1" t="s">
        <v>255</v>
      </c>
      <c r="K49" s="1" t="s">
        <v>256</v>
      </c>
      <c r="L49" s="3" t="str">
        <f t="shared" si="0"/>
        <v>Outstanding</v>
      </c>
      <c r="M49" s="11" t="s">
        <v>19</v>
      </c>
    </row>
    <row r="50" spans="1:13" ht="60" customHeight="1" x14ac:dyDescent="0.35">
      <c r="A50" s="9" t="s">
        <v>257</v>
      </c>
      <c r="B50" s="1" t="s">
        <v>258</v>
      </c>
      <c r="C50" s="2" t="s">
        <v>30</v>
      </c>
      <c r="D50" s="3" t="s">
        <v>16</v>
      </c>
      <c r="E50" s="3" t="s">
        <v>17</v>
      </c>
      <c r="F50" s="3" t="s">
        <v>18</v>
      </c>
      <c r="G50" s="3" t="s">
        <v>19</v>
      </c>
      <c r="H50" s="4" t="s">
        <v>19</v>
      </c>
      <c r="I50" s="1" t="s">
        <v>259</v>
      </c>
      <c r="J50" s="1" t="s">
        <v>260</v>
      </c>
      <c r="K50" s="1" t="s">
        <v>261</v>
      </c>
      <c r="L50" s="3" t="str">
        <f t="shared" si="0"/>
        <v>Outstanding</v>
      </c>
      <c r="M50" s="11" t="s">
        <v>19</v>
      </c>
    </row>
    <row r="51" spans="1:13" ht="60" customHeight="1" x14ac:dyDescent="0.35">
      <c r="A51" s="10" t="s">
        <v>262</v>
      </c>
      <c r="B51" s="5" t="s">
        <v>263</v>
      </c>
      <c r="C51" s="6" t="s">
        <v>30</v>
      </c>
      <c r="D51" s="7" t="s">
        <v>16</v>
      </c>
      <c r="E51" s="7" t="s">
        <v>17</v>
      </c>
      <c r="F51" s="7" t="s">
        <v>18</v>
      </c>
      <c r="G51" s="7" t="s">
        <v>19</v>
      </c>
      <c r="H51" s="8" t="s">
        <v>19</v>
      </c>
      <c r="I51" s="5" t="s">
        <v>264</v>
      </c>
      <c r="J51" s="5" t="s">
        <v>265</v>
      </c>
      <c r="K51" s="5" t="s">
        <v>266</v>
      </c>
      <c r="L51" s="7" t="str">
        <f t="shared" si="0"/>
        <v>Outstanding</v>
      </c>
      <c r="M51" s="12" t="s">
        <v>19</v>
      </c>
    </row>
    <row r="55" spans="1:13" ht="32" customHeight="1" x14ac:dyDescent="0.35">
      <c r="A55" s="78" t="s">
        <v>267</v>
      </c>
      <c r="B55" s="78"/>
      <c r="C55" s="78"/>
      <c r="D55" s="78"/>
    </row>
  </sheetData>
  <mergeCells count="1">
    <mergeCell ref="A55:D55"/>
  </mergeCells>
  <conditionalFormatting sqref="C2:C51">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51">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51">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51">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51" xr:uid="{00000000-0002-0000-0200-000000000000}">
      <formula1>"Must,Should,Could,Won't,Unassigned"</formula1>
    </dataValidation>
    <dataValidation type="list" showErrorMessage="1" errorTitle="Invalid Value" error="Please select a value from the list: Low, Medium, High, Unassessed." sqref="E2:E51" xr:uid="{00000000-0002-0000-0200-000001000000}">
      <formula1>"Low,Medium,High,Unassessed"</formula1>
    </dataValidation>
    <dataValidation type="list" showErrorMessage="1" errorTitle="Invalid Value" error="Please select a value from the list: Phase1, Phase2, Phase3, Phase4, Phase5, Pending." sqref="F2:F51"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51" xr:uid="{00000000-0002-0000-0200-000003000000}">
      <formula1>"Implemented,Testing,Failed,Compensated,Risk Accepted,N/A"</formula1>
    </dataValidation>
  </dataValidations>
  <hyperlinks>
    <hyperlink ref="A55"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392</v>
      </c>
      <c r="C2" s="95" t="s">
        <v>392</v>
      </c>
      <c r="D2" s="95" t="s">
        <v>392</v>
      </c>
      <c r="E2" s="95" t="s">
        <v>392</v>
      </c>
      <c r="F2" s="95" t="s">
        <v>392</v>
      </c>
      <c r="G2" s="95" t="s">
        <v>392</v>
      </c>
      <c r="H2" s="99" t="s">
        <v>393</v>
      </c>
      <c r="I2" s="99" t="s">
        <v>393</v>
      </c>
      <c r="J2" s="99" t="s">
        <v>393</v>
      </c>
      <c r="K2" s="99" t="s">
        <v>393</v>
      </c>
      <c r="L2" s="99" t="s">
        <v>393</v>
      </c>
      <c r="M2" s="98" t="s">
        <v>394</v>
      </c>
      <c r="N2" s="98" t="s">
        <v>394</v>
      </c>
      <c r="O2" s="100" t="s">
        <v>395</v>
      </c>
      <c r="P2" s="100" t="s">
        <v>395</v>
      </c>
      <c r="Q2" s="96" t="s">
        <v>11</v>
      </c>
      <c r="R2" s="96" t="s">
        <v>11</v>
      </c>
      <c r="S2" s="96" t="s">
        <v>11</v>
      </c>
      <c r="T2" s="97" t="s">
        <v>396</v>
      </c>
    </row>
    <row r="3" spans="2:20" ht="35" customHeight="1" x14ac:dyDescent="0.35">
      <c r="B3" s="68" t="s">
        <v>397</v>
      </c>
      <c r="C3" s="68" t="s">
        <v>398</v>
      </c>
      <c r="D3" s="68" t="s">
        <v>399</v>
      </c>
      <c r="E3" s="68" t="s">
        <v>400</v>
      </c>
      <c r="F3" s="68" t="s">
        <v>401</v>
      </c>
      <c r="G3" s="68" t="s">
        <v>9</v>
      </c>
      <c r="H3" s="69" t="s">
        <v>402</v>
      </c>
      <c r="I3" s="69" t="s">
        <v>403</v>
      </c>
      <c r="J3" s="69" t="s">
        <v>404</v>
      </c>
      <c r="K3" s="69" t="s">
        <v>405</v>
      </c>
      <c r="L3" s="69" t="s">
        <v>337</v>
      </c>
      <c r="M3" s="70" t="s">
        <v>406</v>
      </c>
      <c r="N3" s="70" t="s">
        <v>407</v>
      </c>
      <c r="O3" s="71" t="s">
        <v>408</v>
      </c>
      <c r="P3" s="71" t="s">
        <v>409</v>
      </c>
      <c r="Q3" s="72" t="s">
        <v>11</v>
      </c>
      <c r="R3" s="72" t="s">
        <v>410</v>
      </c>
      <c r="S3" s="72" t="s">
        <v>411</v>
      </c>
      <c r="T3" s="73" t="s">
        <v>412</v>
      </c>
    </row>
    <row r="4" spans="2:20" ht="60" customHeight="1" x14ac:dyDescent="0.35">
      <c r="B4" s="74" t="s">
        <v>413</v>
      </c>
      <c r="C4" s="74" t="s">
        <v>414</v>
      </c>
      <c r="D4" s="74" t="s">
        <v>415</v>
      </c>
      <c r="E4" s="74" t="s">
        <v>416</v>
      </c>
      <c r="F4" s="74" t="s">
        <v>417</v>
      </c>
      <c r="G4" s="74" t="s">
        <v>418</v>
      </c>
      <c r="H4" s="74" t="s">
        <v>419</v>
      </c>
      <c r="I4" s="74" t="s">
        <v>420</v>
      </c>
      <c r="J4" s="74" t="s">
        <v>421</v>
      </c>
      <c r="K4" s="74" t="s">
        <v>422</v>
      </c>
      <c r="L4" s="74" t="s">
        <v>423</v>
      </c>
      <c r="M4" s="74" t="s">
        <v>424</v>
      </c>
      <c r="N4" s="74" t="s">
        <v>425</v>
      </c>
      <c r="O4" s="74" t="s">
        <v>426</v>
      </c>
      <c r="P4" s="74" t="s">
        <v>427</v>
      </c>
      <c r="Q4" s="74" t="s">
        <v>428</v>
      </c>
      <c r="R4" s="74" t="s">
        <v>429</v>
      </c>
      <c r="S4" s="74" t="s">
        <v>430</v>
      </c>
      <c r="T4" s="74" t="s">
        <v>431</v>
      </c>
    </row>
    <row r="5" spans="2:20" ht="60" customHeight="1" x14ac:dyDescent="0.35">
      <c r="B5" s="36" t="s">
        <v>432</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433</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434</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435</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436</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437</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438</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439</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440</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441</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442</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443</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444</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445</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446</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447</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448</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449</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450</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451</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452</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453</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454</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455</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456</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457</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458</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459</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460</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461</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462</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463</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464</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465</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466</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467</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468</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469</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470</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471</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472</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473</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474</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475</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476</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477</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478</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479</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480</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481</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267</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MongoDB Enterprise Advanced 7.x Security Technical Implementation Guide - SHGIR</dc:title>
  <dc:subject>Generated on: 2026-06-08 12:01:01</dc:subject>
  <dc:creator>Anicet Fopa Tchoffo</dc:creator>
  <cp:keywords>Baseline;Hardening;DISA;STIG</cp:keywords>
  <dc:description>Baseline Developed By: MongoDB and Defense Information Systems Agency (DISA) for the US DoD</dc:description>
  <cp:lastModifiedBy>Anicet Fopa Tchoffo</cp:lastModifiedBy>
  <dcterms:modified xsi:type="dcterms:W3CDTF">2026-06-08T11:01:06Z</dcterms:modified>
  <cp:category>DISA-STIG</cp:category>
  <cp:contentStatus>Draft</cp:contentStatus>
</cp:coreProperties>
</file>